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6" windowHeight="9816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8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5" l="1"/>
  <c r="M12" i="15"/>
  <c r="Y12" i="15"/>
  <c r="AG12" i="15"/>
  <c r="D14" i="15"/>
  <c r="I14" i="15"/>
  <c r="L14" i="15"/>
  <c r="Y14" i="15"/>
  <c r="AB14" i="15"/>
  <c r="AJ14" i="15"/>
  <c r="D11" i="15"/>
  <c r="E11" i="15"/>
  <c r="T11" i="15"/>
  <c r="U11" i="15"/>
  <c r="AJ11" i="15"/>
  <c r="AK11" i="15"/>
  <c r="L8" i="15"/>
  <c r="Q8" i="15"/>
  <c r="Y8" i="15"/>
  <c r="AB8" i="15"/>
  <c r="AG8" i="15"/>
  <c r="L9" i="15"/>
  <c r="M9" i="15"/>
  <c r="N9" i="15"/>
  <c r="AB9" i="15"/>
  <c r="E142" i="43" s="1"/>
  <c r="E160" i="43" s="1"/>
  <c r="AC9" i="15"/>
  <c r="AD9" i="15"/>
  <c r="I10" i="15"/>
  <c r="J10" i="15"/>
  <c r="M10" i="15"/>
  <c r="U10" i="15"/>
  <c r="Y10" i="15"/>
  <c r="AC10" i="15"/>
  <c r="AD10" i="15"/>
  <c r="AK10" i="15"/>
  <c r="H7" i="15"/>
  <c r="L7" i="15"/>
  <c r="AB7" i="15"/>
  <c r="E140" i="43" s="1"/>
  <c r="E158" i="43" s="1"/>
  <c r="AJ7" i="15"/>
  <c r="AK7" i="15"/>
  <c r="D6" i="15"/>
  <c r="P6" i="15"/>
  <c r="Q6" i="15"/>
  <c r="Y6" i="15"/>
  <c r="AB6" i="15"/>
  <c r="AG6" i="15"/>
  <c r="L5" i="15"/>
  <c r="T5" i="15"/>
  <c r="U5" i="15"/>
  <c r="AB5" i="15"/>
  <c r="I4" i="15"/>
  <c r="L4" i="15"/>
  <c r="Q4" i="15"/>
  <c r="Y4" i="15"/>
  <c r="AB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L19" i="53"/>
  <c r="M19" i="53"/>
  <c r="K10" i="15" s="1"/>
  <c r="N19" i="53"/>
  <c r="L10" i="15" s="1"/>
  <c r="O19" i="53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X19" i="53"/>
  <c r="V10" i="15" s="1"/>
  <c r="Y19" i="53"/>
  <c r="W10" i="15" s="1"/>
  <c r="Z19" i="53"/>
  <c r="X10" i="15" s="1"/>
  <c r="AA19" i="53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K20" i="53"/>
  <c r="I7" i="15" s="1"/>
  <c r="L20" i="53"/>
  <c r="J7" i="15" s="1"/>
  <c r="M20" i="53"/>
  <c r="K7" i="15" s="1"/>
  <c r="N20" i="53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S22" i="53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<sst xmlns="http://schemas.openxmlformats.org/spreadsheetml/2006/main" count="12840" uniqueCount="772">
  <si>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</si>
  <si>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</si>
  <si>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</si>
  <si>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</si>
  <si>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</si>
  <si>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</si>
  <si>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</si>
  <si>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</si>
  <si>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</si>
  <si>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</si>
  <si>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</si>
  <si>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</si>
  <si>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</si>
  <si>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</si>
  <si>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</si>
  <si>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</si>
  <si>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</si>
  <si>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</si>
  <si>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</si>
  <si>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</si>
  <si>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</si>
  <si>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</si>
  <si>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</si>
  <si>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</si>
  <si>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</si>
  <si>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</si>
  <si>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</si>
  <si>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</si>
  <si>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</si>
  <si>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</si>
  <si>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</si>
  <si>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</si>
  <si>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</si>
  <si>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</si>
  <si>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</si>
  <si>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</si>
  <si>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</si>
  <si>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</si>
  <si>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</si>
  <si>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</si>
  <si>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</si>
  <si>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</si>
  <si>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</si>
  <si>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</si>
  <si>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</si>
  <si>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</si>
  <si>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</si>
  <si>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</si>
  <si>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</si>
  <si>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</si>
  <si>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</si>
  <si>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</si>
  <si>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</si>
  <si>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</si>
  <si>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</si>
  <si>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</si>
  <si>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</si>
  <si>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</si>
  <si>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</si>
  <si>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</si>
  <si>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</si>
  <si>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</si>
  <si>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</si>
  <si>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</si>
  <si>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</si>
  <si>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</si>
  <si>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</si>
  <si>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</si>
  <si>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</si>
  <si>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</si>
  <si>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</si>
  <si>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</si>
  <si>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</si>
  <si>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</si>
  <si>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</si>
  <si>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</si>
  <si>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</si>
  <si>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</si>
  <si>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</si>
  <si>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</si>
  <si>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</si>
  <si>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</si>
  <si>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</si>
  <si>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</si>
  <si>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</si>
  <si>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</si>
  <si>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</si>
  <si>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</si>
  <si>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</si>
  <si>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</si>
  <si>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</si>
  <si>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</si>
  <si>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</si>
  <si>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</si>
  <si>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</si>
  <si>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</si>
  <si>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</si>
  <si>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</si>
  <si>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</si>
  <si>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</si>
  <si>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</si>
  <si>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</si>
  <si>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</si>
  <si>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</si>
  <si>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</si>
  <si>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</si>
  <si>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</si>
  <si>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</si>
  <si>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</si>
  <si>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</si>
  <si>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</si>
  <si>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</si>
  <si>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</si>
  <si>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</si>
  <si>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</si>
  <si>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</si>
  <si>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</si>
  <si>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</si>
  <si>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</si>
  <si>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</si>
  <si>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</si>
  <si>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</si>
  <si>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</si>
  <si>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</si>
  <si>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</si>
  <si>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</si>
  <si>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</si>
  <si>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</si>
  <si>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</si>
  <si>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</si>
  <si>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</si>
  <si>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</si>
  <si>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</si>
  <si>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</si>
  <si>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</si>
  <si>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</si>
  <si>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</si>
  <si>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</si>
  <si>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</si>
  <si>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</si>
  <si>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</si>
  <si>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</si>
  <si>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</si>
  <si>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</si>
  <si>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</si>
  <si>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</si>
  <si>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</si>
  <si>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</si>
  <si>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</si>
  <si>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</si>
  <si>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</si>
  <si>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</si>
  <si>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</si>
  <si>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</si>
  <si>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</si>
  <si>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</si>
  <si>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</si>
  <si>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</si>
  <si>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</si>
  <si>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</si>
  <si>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</si>
  <si>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</si>
  <si>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</si>
  <si>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</si>
  <si>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</si>
  <si>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</si>
  <si>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</si>
  <si>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</si>
  <si>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</si>
  <si>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</si>
  <si>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</si>
  <si>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</si>
  <si>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</si>
  <si>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</si>
  <si>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</si>
  <si>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</si>
  <si>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</si>
  <si>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</si>
  <si>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</si>
  <si>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</si>
  <si>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</si>
  <si>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</si>
  <si>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</si>
  <si>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</si>
  <si>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</si>
  <si>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</si>
  <si>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</si>
  <si>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</si>
  <si>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</si>
  <si>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</si>
  <si>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</si>
  <si>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</si>
  <si>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</si>
  <si>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</si>
  <si>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</si>
  <si>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</si>
  <si>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</si>
  <si>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</si>
  <si>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</si>
  <si>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</si>
  <si>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</si>
  <si>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</si>
  <si>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</si>
  <si>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</si>
  <si>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</si>
  <si>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</si>
  <si>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</si>
  <si>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</si>
  <si>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</si>
  <si>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</si>
  <si>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</si>
  <si>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</si>
  <si>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</si>
  <si>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</si>
  <si>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</si>
  <si>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</si>
  <si>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</si>
  <si>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</si>
  <si>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</si>
  <si>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</si>
  <si>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</si>
  <si>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</si>
  <si>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</si>
  <si>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</si>
  <si>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</si>
  <si>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</si>
  <si>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</si>
  <si>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</si>
  <si>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</si>
  <si>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</si>
  <si>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</si>
  <si>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</si>
  <si>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</si>
  <si>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</si>
  <si>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</si>
  <si>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</si>
  <si>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</si>
  <si>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</si>
  <si>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</si>
  <si>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</si>
  <si>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</si>
  <si>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</si>
  <si>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</si>
  <si>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</si>
  <si>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</si>
  <si>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</si>
  <si>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</si>
  <si>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</si>
  <si>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</si>
  <si>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</si>
  <si>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</si>
  <si>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</si>
  <si>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</si>
  <si>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</si>
  <si>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</si>
  <si>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</si>
  <si>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</si>
  <si>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</si>
  <si>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</si>
  <si>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</si>
  <si>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</si>
  <si>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</si>
  <si>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</si>
  <si>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</si>
  <si>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</si>
  <si>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</si>
  <si>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</si>
  <si>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</si>
  <si>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</si>
  <si>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</si>
  <si>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</si>
  <si>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</si>
  <si>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</si>
  <si>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</si>
  <si>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</si>
  <si>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</si>
  <si>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</si>
  <si>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</si>
  <si>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</si>
  <si>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</si>
  <si>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</si>
  <si>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</si>
  <si>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</si>
  <si>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</si>
  <si>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</si>
  <si>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</si>
  <si>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</si>
  <si>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</si>
  <si>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</si>
  <si>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</si>
  <si>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</si>
  <si>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</si>
  <si>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</si>
  <si>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</si>
  <si>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</si>
  <si>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</si>
  <si>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</si>
  <si>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</si>
  <si>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</si>
  <si>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</si>
  <si>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</si>
  <si>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</si>
  <si>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</si>
  <si>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</si>
  <si>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</si>
  <si>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</si>
  <si>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</si>
  <si>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</si>
  <si>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</si>
  <si>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</si>
  <si>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</si>
  <si>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</si>
  <si>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</si>
  <si>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</si>
  <si>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</si>
  <si>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</si>
  <si>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</si>
  <si>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</si>
  <si>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</si>
  <si>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</si>
  <si>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</si>
  <si>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</si>
  <si>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</si>
  <si>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</si>
  <si>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</si>
  <si>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</si>
  <si>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</si>
  <si>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</si>
  <si>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</si>
  <si>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</si>
  <si>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</si>
  <si>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</si>
  <si>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</si>
  <si>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</si>
  <si>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</si>
  <si>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</si>
  <si>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</si>
  <si>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</si>
  <si>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</si>
  <si>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</si>
  <si>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</si>
  <si>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</si>
  <si>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</si>
  <si>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</si>
  <si>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</si>
  <si>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</si>
  <si>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</si>
  <si>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</si>
  <si>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</si>
  <si>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</si>
  <si>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</si>
  <si>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</si>
  <si>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</si>
  <si>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</si>
  <si>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</si>
  <si>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</si>
  <si>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</si>
  <si>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</si>
  <si>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</si>
  <si>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</si>
  <si>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</si>
  <si>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</si>
  <si>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</si>
  <si>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</si>
  <si>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</si>
  <si>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</si>
  <si>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</si>
  <si>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</si>
  <si>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</si>
  <si>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</si>
  <si>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</si>
  <si>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</si>
  <si>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</si>
  <si>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</si>
  <si>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</si>
  <si>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</si>
  <si>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</si>
  <si>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</si>
  <si>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</si>
  <si>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</si>
  <si>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</si>
  <si>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</si>
  <si>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</si>
  <si>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</si>
  <si>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</si>
  <si>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</si>
  <si>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</si>
  <si>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</si>
  <si>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</si>
  <si>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</si>
  <si>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</si>
  <si>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</si>
  <si>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</si>
  <si>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</si>
  <si>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</si>
  <si>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</si>
  <si>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</si>
  <si>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</si>
  <si>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</si>
  <si>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</si>
  <si>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</si>
  <si>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</si>
  <si>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</si>
  <si>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</si>
  <si>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</si>
  <si>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</si>
  <si>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</si>
  <si>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</si>
  <si>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</si>
  <si>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</si>
  <si>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</si>
  <si>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</si>
  <si>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</si>
  <si>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</si>
  <si>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</si>
  <si>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</si>
  <si>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</si>
  <si>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</si>
  <si>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</si>
  <si>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</si>
  <si>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</si>
  <si>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</si>
  <si>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</si>
  <si>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</si>
  <si>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</si>
  <si>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</si>
  <si>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</si>
  <si>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</si>
  <si>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</si>
  <si>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</si>
  <si>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</si>
  <si>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</si>
  <si>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</si>
  <si>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</si>
  <si>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</si>
  <si>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</si>
  <si>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</si>
  <si>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</si>
  <si>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</si>
  <si>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</si>
  <si>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</si>
  <si>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</si>
  <si>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</si>
  <si>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</si>
  <si>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</si>
  <si>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</si>
  <si>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</si>
  <si>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</si>
  <si>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</si>
  <si>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</si>
  <si>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</si>
  <si>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</si>
  <si>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</si>
  <si>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</si>
  <si>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</si>
  <si>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</si>
  <si>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</si>
  <si>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</si>
  <si>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</si>
  <si>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</si>
  <si>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</si>
  <si>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</si>
  <si>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</si>
  <si>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</si>
  <si>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</si>
  <si>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</si>
  <si>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</si>
  <si>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</si>
  <si>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</si>
  <si>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</si>
  <si>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</si>
  <si>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</si>
  <si>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</si>
  <si>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</si>
  <si>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</si>
  <si>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</si>
  <si>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</si>
  <si>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</si>
  <si>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</si>
  <si>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</si>
  <si>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</si>
  <si>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</si>
  <si>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</si>
  <si>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</si>
  <si>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</si>
  <si>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</si>
  <si>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</si>
  <si>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</si>
  <si>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</si>
  <si>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</si>
  <si>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</si>
  <si>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</si>
  <si>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</si>
  <si>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</si>
  <si>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</si>
  <si>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</si>
  <si>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</si>
  <si>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</si>
  <si>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</si>
  <si>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</si>
  <si>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</si>
  <si>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</si>
  <si>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</si>
  <si>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</si>
  <si>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</si>
  <si>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</si>
  <si>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</si>
  <si>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</si>
  <si>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</si>
  <si>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</si>
  <si>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</si>
  <si>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</si>
  <si>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</si>
  <si>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</si>
  <si>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</si>
  <si>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</si>
  <si>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</si>
  <si>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</si>
  <si>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</si>
  <si>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</si>
  <si>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</si>
  <si>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</si>
  <si>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</si>
  <si>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</si>
  <si>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</si>
  <si>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</si>
  <si>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</si>
  <si>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</si>
  <si>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</si>
  <si>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</si>
  <si>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</si>
  <si>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</si>
  <si>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</si>
  <si>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</si>
  <si>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</si>
  <si>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</si>
  <si>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</si>
  <si>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</si>
  <si>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</si>
  <si>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</si>
  <si>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</si>
  <si>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</si>
  <si>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</si>
  <si>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</si>
  <si>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</si>
  <si>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</si>
  <si>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</si>
  <si>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</si>
  <si>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</si>
  <si>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</si>
  <si>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</si>
  <si>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</si>
  <si>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</si>
  <si>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</si>
  <si>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</si>
  <si>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</si>
  <si>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</si>
  <si>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</si>
  <si>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</si>
  <si>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</si>
  <si>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</si>
  <si>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</si>
  <si>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</si>
  <si>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</si>
  <si>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</si>
  <si>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</si>
  <si>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</si>
  <si>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</si>
  <si>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</si>
  <si>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</si>
  <si>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</si>
  <si>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</si>
  <si>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</si>
  <si>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</si>
  <si>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</si>
  <si>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</si>
  <si>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</si>
  <si>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</si>
  <si>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</si>
  <si>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</si>
  <si>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</si>
  <si>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</si>
  <si>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</si>
  <si>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</si>
  <si>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</si>
  <si>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</si>
  <si>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</si>
  <si>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</si>
  <si>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</si>
  <si>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</si>
  <si>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</si>
  <si>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</si>
  <si>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</si>
  <si>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</si>
  <si>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</si>
  <si>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</si>
  <si>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</si>
  <si>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</si>
  <si>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</si>
  <si>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</si>
  <si>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</si>
  <si>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</si>
  <si>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</si>
  <si>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</si>
  <si>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</si>
  <si>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</si>
  <si>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</si>
  <si>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</si>
  <si>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</si>
  <si>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</si>
  <si>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</si>
  <si>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</si>
  <si>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</si>
  <si>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</si>
  <si>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</si>
  <si>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</si>
  <si>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</si>
  <si>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</si>
  <si>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</si>
  <si>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</si>
  <si>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</si>
  <si>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</si>
  <si>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</si>
  <si>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</si>
  <si>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</si>
  <si>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</si>
  <si>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</si>
  <si>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</si>
  <si>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</si>
  <si>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</si>
  <si>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</si>
  <si>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</si>
  <si>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</si>
  <si>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</si>
  <si>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</si>
  <si>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</si>
  <si>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</si>
  <si>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</si>
  <si>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</si>
  <si>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</si>
  <si>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</si>
  <si>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</si>
  <si>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</si>
  <si>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</si>
  <si>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</si>
  <si>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</si>
  <si>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</si>
  <si>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</si>
  <si>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</si>
  <si>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</si>
  <si>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</si>
  <si>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</si>
  <si>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</si>
  <si>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</si>
  <si>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</si>
  <si>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</si>
  <si>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</si>
  <si>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</si>
  <si>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</si>
  <si>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</si>
  <si>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</si>
  <si>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</si>
  <si>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</si>
  <si>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</si>
  <si>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</si>
  <si>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</si>
  <si>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</si>
  <si>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</si>
  <si>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</si>
  <si>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</si>
  <si>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</si>
  <si>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</si>
  <si>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</si>
  <si>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</si>
  <si>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</si>
  <si>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</si>
  <si>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</si>
  <si>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</si>
  <si>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</si>
  <si>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</si>
  <si>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</si>
  <si>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</si>
  <si>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</si>
  <si>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</si>
  <si>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</si>
  <si>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</si>
  <si>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</si>
  <si>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</si>
  <si>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</si>
  <si>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</si>
  <si>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</si>
  <si>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</si>
  <si>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</si>
  <si>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</si>
  <si>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</si>
  <si>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</si>
  <si>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</si>
  <si>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</si>
  <si>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</si>
  <si>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</si>
  <si>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</si>
  <si>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</si>
  <si>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</si>
  <si>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</si>
  <si>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</si>
  <si>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</si>
  <si>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</si>
  <si>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</si>
  <si>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</si>
  <si>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</si>
  <si>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</si>
  <si>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</si>
  <si>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</si>
  <si>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</si>
  <si>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</si>
  <si>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</si>
  <si>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</si>
  <si>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</si>
  <si>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</si>
  <si>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</si>
  <si>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</si>
  <si>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</si>
  <si>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</si>
  <si>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</si>
  <si>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</si>
  <si>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</si>
  <si>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</si>
  <si>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</si>
  <si>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</si>
  <si>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</si>
  <si>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</si>
  <si>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</si>
  <si>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</si>
  <si>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</si>
  <si>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</si>
  <si>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</si>
  <si>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</si>
  <si>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</si>
  <si>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</si>
  <si>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</si>
  <si>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</si>
  <si>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</si>
  <si>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</si>
  <si>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</si>
  <si>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</si>
  <si>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</si>
  <si>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</si>
  <si>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</si>
  <si>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</si>
  <si>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</si>
  <si>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</si>
  <si>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</si>
  <si>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</si>
  <si>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</si>
  <si>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</si>
  <si>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</si>
  <si>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</si>
  <si>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</si>
  <si>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</si>
  <si>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</si>
  <si>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</si>
  <si>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</t>
  </si>
  <si>
    <t>CARVÃO NAC_gas</t>
  </si>
  <si>
    <t>GAS_CC_flexível_ate2030</t>
  </si>
  <si>
    <t>GAS_CC_flexível_pos2040</t>
  </si>
  <si>
    <t>GAS_CC_flexível_30_40</t>
  </si>
  <si>
    <t>CARVÃO NAC_fluid_menorCAPEX</t>
  </si>
  <si>
    <t>GAS_CC_CAPEX40_pos2030</t>
  </si>
  <si>
    <t>GAS_CC_CAPEX40_ate2030</t>
  </si>
  <si>
    <t>GAS_CS_CAPEX40_ate2030</t>
  </si>
  <si>
    <t>GAS_CC_NAC_Não_Conv</t>
  </si>
  <si>
    <t>GAS_CC_CAPEX40_6USD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</si>
</sst>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135224.48699999999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151651.33510699999</c:v>
                </c:pt>
                <c:pt idx="6">
                  <c:v>75040.863719999994</c:v>
                </c:pt>
                <c:pt idx="7">
                  <c:v>490</c:v>
                </c:pt>
                <c:pt idx="8">
                  <c:v>67316.043709999998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2370.7999999999884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46191.120581999996</c:v>
                </c:pt>
                <c:pt idx="1">
                  <c:v>56034.384465000003</c:v>
                </c:pt>
                <c:pt idx="2">
                  <c:v>42869.670059999989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25729.764737999998</c:v>
                </c:pt>
                <c:pt idx="2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13711.094427</c:v>
                </c:pt>
                <c:pt idx="1">
                  <c:v>25454.039762999997</c:v>
                </c:pt>
                <c:pt idx="2">
                  <c:v>28150.909520000001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9172464"/>
        <c:axId val="1369173008"/>
      </c:barChart>
      <c:catAx>
        <c:axId val="13691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73008"/>
        <c:crosses val="autoZero"/>
        <c:auto val="1"/>
        <c:lblAlgn val="ctr"/>
        <c:lblOffset val="100"/>
        <c:noMultiLvlLbl val="0"/>
      </c:catAx>
      <c:valAx>
        <c:axId val="136917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71910.297649999993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68818.018313000008</c:v>
                </c:pt>
                <c:pt idx="6">
                  <c:v>21110.920512000001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70470.695246000003</c:v>
                </c:pt>
                <c:pt idx="2">
                  <c:v>72769.810828000001</c:v>
                </c:pt>
                <c:pt idx="3">
                  <c:v>71910.297649999993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49253.415723420003</c:v>
                </c:pt>
                <c:pt idx="3">
                  <c:v>68818.018313000008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9025.7095379999992</c:v>
                </c:pt>
                <c:pt idx="3">
                  <c:v>21110.920512000001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307568"/>
        <c:axId val="95731028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5730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10288"/>
        <c:crosses val="autoZero"/>
        <c:auto val="1"/>
        <c:lblAlgn val="ctr"/>
        <c:lblOffset val="100"/>
        <c:noMultiLvlLbl val="0"/>
      </c:catAx>
      <c:valAx>
        <c:axId val="95731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0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303216"/>
        <c:axId val="95730049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5730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00496"/>
        <c:crosses val="autoZero"/>
        <c:auto val="1"/>
        <c:lblAlgn val="ctr"/>
        <c:lblOffset val="100"/>
        <c:noMultiLvlLbl val="0"/>
      </c:catAx>
      <c:valAx>
        <c:axId val="95730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0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21.471624129999999</c:v>
                </c:pt>
                <c:pt idx="2">
                  <c:v>24.553928979999998</c:v>
                </c:pt>
                <c:pt idx="3">
                  <c:v>34.51544423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34.638469839999999</c:v>
                </c:pt>
                <c:pt idx="2">
                  <c:v>40.5590665</c:v>
                </c:pt>
                <c:pt idx="3">
                  <c:v>50.308775900000001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308112"/>
        <c:axId val="9573086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5730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08656"/>
        <c:crosses val="autoZero"/>
        <c:auto val="1"/>
        <c:lblAlgn val="ctr"/>
        <c:lblOffset val="100"/>
        <c:noMultiLvlLbl val="0"/>
      </c:catAx>
      <c:valAx>
        <c:axId val="9573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0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21.81018217808219</c:v>
                </c:pt>
                <c:pt idx="2">
                  <c:v>29.265705835616441</c:v>
                </c:pt>
                <c:pt idx="3">
                  <c:v>45.16340328767123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38.51625991780822</c:v>
                </c:pt>
                <c:pt idx="2">
                  <c:v>50.234389726027402</c:v>
                </c:pt>
                <c:pt idx="3">
                  <c:v>69.307638136986299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310832"/>
        <c:axId val="9573119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5731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11920"/>
        <c:crosses val="autoZero"/>
        <c:auto val="1"/>
        <c:lblAlgn val="ctr"/>
        <c:lblOffset val="100"/>
        <c:noMultiLvlLbl val="0"/>
      </c:catAx>
      <c:valAx>
        <c:axId val="9573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1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0.12235719232465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135224.48699999999</c:v>
                </c:pt>
                <c:pt idx="1">
                  <c:v>33003.570910000002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151651.33510699999</c:v>
                </c:pt>
                <c:pt idx="6">
                  <c:v>75040.863719999994</c:v>
                </c:pt>
                <c:pt idx="7">
                  <c:v>490</c:v>
                </c:pt>
                <c:pt idx="8">
                  <c:v>67316.043709999998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2370.7999999999884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6258.7882109999991</c:v>
                </c:pt>
                <c:pt idx="2">
                  <c:v>8125.7999999999993</c:v>
                </c:pt>
                <c:pt idx="3">
                  <c:v>7376.782699000003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46191.120581999996</c:v>
                </c:pt>
                <c:pt idx="2">
                  <c:v>56034.384465000003</c:v>
                </c:pt>
                <c:pt idx="3">
                  <c:v>42869.670059999989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25729.764737999998</c:v>
                </c:pt>
                <c:pt idx="3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13711.094427</c:v>
                </c:pt>
                <c:pt idx="2">
                  <c:v>25454.039762999997</c:v>
                </c:pt>
                <c:pt idx="3">
                  <c:v>28150.909520000001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297232"/>
        <c:axId val="1404504608"/>
      </c:barChart>
      <c:catAx>
        <c:axId val="9572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04608"/>
        <c:crosses val="autoZero"/>
        <c:auto val="1"/>
        <c:lblAlgn val="ctr"/>
        <c:lblOffset val="100"/>
        <c:noMultiLvlLbl val="0"/>
      </c:catAx>
      <c:valAx>
        <c:axId val="14045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71910.297649999993</c:v>
                </c:pt>
                <c:pt idx="1">
                  <c:v>10588.018177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68818.018313000008</c:v>
                </c:pt>
                <c:pt idx="6">
                  <c:v>21110.920512000001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70470.695246000003</c:v>
                </c:pt>
                <c:pt idx="2">
                  <c:v>72769.810828000001</c:v>
                </c:pt>
                <c:pt idx="3">
                  <c:v>71910.297649999993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23940.5334745</c:v>
                </c:pt>
                <c:pt idx="2">
                  <c:v>49253.415723420003</c:v>
                </c:pt>
                <c:pt idx="3">
                  <c:v>68818.018313000008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9025.7095379999992</c:v>
                </c:pt>
                <c:pt idx="3">
                  <c:v>21110.920512000001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4935.2483119999997</c:v>
                </c:pt>
                <c:pt idx="2">
                  <c:v>6899.4914234999997</c:v>
                </c:pt>
                <c:pt idx="3">
                  <c:v>10588.018177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93728"/>
        <c:axId val="14044959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0449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5904"/>
        <c:crosses val="autoZero"/>
        <c:auto val="1"/>
        <c:lblAlgn val="ctr"/>
        <c:lblOffset val="100"/>
        <c:noMultiLvlLbl val="0"/>
      </c:catAx>
      <c:valAx>
        <c:axId val="140449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89920"/>
        <c:axId val="140450080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0448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00800"/>
        <c:crosses val="autoZero"/>
        <c:auto val="1"/>
        <c:lblAlgn val="ctr"/>
        <c:lblOffset val="100"/>
        <c:noMultiLvlLbl val="0"/>
      </c:catAx>
      <c:valAx>
        <c:axId val="140450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8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21.471624129999999</c:v>
                </c:pt>
                <c:pt idx="2">
                  <c:v>24.553928979999998</c:v>
                </c:pt>
                <c:pt idx="3">
                  <c:v>34.51544423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34.638469839999999</c:v>
                </c:pt>
                <c:pt idx="2">
                  <c:v>40.5590665</c:v>
                </c:pt>
                <c:pt idx="3">
                  <c:v>50.308775900000001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495360"/>
        <c:axId val="14045024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044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02432"/>
        <c:crosses val="autoZero"/>
        <c:auto val="1"/>
        <c:lblAlgn val="ctr"/>
        <c:lblOffset val="100"/>
        <c:noMultiLvlLbl val="0"/>
      </c:catAx>
      <c:valAx>
        <c:axId val="14045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21.81018217808219</c:v>
                </c:pt>
                <c:pt idx="2">
                  <c:v>29.265705835616441</c:v>
                </c:pt>
                <c:pt idx="3">
                  <c:v>45.16340328767123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38.51625991780822</c:v>
                </c:pt>
                <c:pt idx="2">
                  <c:v>50.234389726027402</c:v>
                </c:pt>
                <c:pt idx="3">
                  <c:v>69.307638136986299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496448"/>
        <c:axId val="140179868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044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798688"/>
        <c:crosses val="autoZero"/>
        <c:auto val="1"/>
        <c:lblAlgn val="ctr"/>
        <c:lblOffset val="100"/>
        <c:noMultiLvlLbl val="0"/>
      </c:catAx>
      <c:valAx>
        <c:axId val="14017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114120.531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117306.47440000001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118968.66099999999</c:v>
                </c:pt>
                <c:pt idx="25">
                  <c:v>118968.66099999999</c:v>
                </c:pt>
                <c:pt idx="26">
                  <c:v>118968.66099999999</c:v>
                </c:pt>
                <c:pt idx="27">
                  <c:v>118968.66099999999</c:v>
                </c:pt>
                <c:pt idx="28">
                  <c:v>118968.66099999999</c:v>
                </c:pt>
                <c:pt idx="29">
                  <c:v>118968.66099999999</c:v>
                </c:pt>
                <c:pt idx="30">
                  <c:v>118968.66099999999</c:v>
                </c:pt>
                <c:pt idx="31">
                  <c:v>118968.66099999999</c:v>
                </c:pt>
                <c:pt idx="32">
                  <c:v>118968.66099999999</c:v>
                </c:pt>
                <c:pt idx="33">
                  <c:v>118968.66099999999</c:v>
                </c:pt>
                <c:pt idx="34">
                  <c:v>118968.66099999999</c:v>
                </c:pt>
                <c:pt idx="35">
                  <c:v>119042.66099999999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9230.455011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15416.020672000001</c:v>
                </c:pt>
                <c:pt idx="10">
                  <c:v>15416.320672</c:v>
                </c:pt>
                <c:pt idx="11">
                  <c:v>15416.620672000001</c:v>
                </c:pt>
                <c:pt idx="12">
                  <c:v>17501.188211000001</c:v>
                </c:pt>
                <c:pt idx="13">
                  <c:v>17500.988211</c:v>
                </c:pt>
                <c:pt idx="14">
                  <c:v>17500.988211</c:v>
                </c:pt>
                <c:pt idx="15">
                  <c:v>17500.988211</c:v>
                </c:pt>
                <c:pt idx="16">
                  <c:v>17301.388211000001</c:v>
                </c:pt>
                <c:pt idx="17">
                  <c:v>18226.388211000001</c:v>
                </c:pt>
                <c:pt idx="18">
                  <c:v>19151.388211000001</c:v>
                </c:pt>
                <c:pt idx="19">
                  <c:v>20076.588211000002</c:v>
                </c:pt>
                <c:pt idx="20">
                  <c:v>21001.588211000002</c:v>
                </c:pt>
                <c:pt idx="21">
                  <c:v>21926.588211000002</c:v>
                </c:pt>
                <c:pt idx="22">
                  <c:v>22851.788210999999</c:v>
                </c:pt>
                <c:pt idx="23">
                  <c:v>23776.788210999999</c:v>
                </c:pt>
                <c:pt idx="24">
                  <c:v>24701.788210999999</c:v>
                </c:pt>
                <c:pt idx="25">
                  <c:v>25626.788210999999</c:v>
                </c:pt>
                <c:pt idx="26">
                  <c:v>26552.088211000002</c:v>
                </c:pt>
                <c:pt idx="27">
                  <c:v>27477.088211000002</c:v>
                </c:pt>
                <c:pt idx="28">
                  <c:v>28402.088211000002</c:v>
                </c:pt>
                <c:pt idx="29">
                  <c:v>28798.200335000001</c:v>
                </c:pt>
                <c:pt idx="30">
                  <c:v>29259.696737999999</c:v>
                </c:pt>
                <c:pt idx="31">
                  <c:v>30078.158674999999</c:v>
                </c:pt>
                <c:pt idx="32">
                  <c:v>30721.522628999999</c:v>
                </c:pt>
                <c:pt idx="33">
                  <c:v>31433.152353999998</c:v>
                </c:pt>
                <c:pt idx="34">
                  <c:v>32119.695674000002</c:v>
                </c:pt>
                <c:pt idx="35">
                  <c:v>33003.570910000002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41256.638030000002</c:v>
                </c:pt>
                <c:pt idx="13">
                  <c:v>44160.801070000001</c:v>
                </c:pt>
                <c:pt idx="14">
                  <c:v>48385.011809999996</c:v>
                </c:pt>
                <c:pt idx="15">
                  <c:v>52747.280581999999</c:v>
                </c:pt>
                <c:pt idx="16">
                  <c:v>56416.619913999995</c:v>
                </c:pt>
                <c:pt idx="17">
                  <c:v>58159.190629999997</c:v>
                </c:pt>
                <c:pt idx="18">
                  <c:v>63874.833410000007</c:v>
                </c:pt>
                <c:pt idx="19">
                  <c:v>69231.16433</c:v>
                </c:pt>
                <c:pt idx="20">
                  <c:v>72989.119180000009</c:v>
                </c:pt>
                <c:pt idx="21">
                  <c:v>79611.167420000012</c:v>
                </c:pt>
                <c:pt idx="22">
                  <c:v>86772.883200000011</c:v>
                </c:pt>
                <c:pt idx="23">
                  <c:v>93874.189257000005</c:v>
                </c:pt>
                <c:pt idx="24">
                  <c:v>99331.085936999996</c:v>
                </c:pt>
                <c:pt idx="25">
                  <c:v>108781.665047</c:v>
                </c:pt>
                <c:pt idx="26">
                  <c:v>111684.392567</c:v>
                </c:pt>
                <c:pt idx="27">
                  <c:v>115334.24891699999</c:v>
                </c:pt>
                <c:pt idx="28">
                  <c:v>119986.535187</c:v>
                </c:pt>
                <c:pt idx="29">
                  <c:v>124315.095307</c:v>
                </c:pt>
                <c:pt idx="30">
                  <c:v>129900.87206699999</c:v>
                </c:pt>
                <c:pt idx="31">
                  <c:v>135280.94791699998</c:v>
                </c:pt>
                <c:pt idx="32">
                  <c:v>140137.90993699999</c:v>
                </c:pt>
                <c:pt idx="33">
                  <c:v>145422.86687699999</c:v>
                </c:pt>
                <c:pt idx="34">
                  <c:v>150521.44901700001</c:v>
                </c:pt>
                <c:pt idx="35">
                  <c:v>151651.33510699999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29514.802319999999</c:v>
                </c:pt>
                <c:pt idx="22">
                  <c:v>29514.802319999999</c:v>
                </c:pt>
                <c:pt idx="23">
                  <c:v>28575.132320000001</c:v>
                </c:pt>
                <c:pt idx="24">
                  <c:v>27620.660319999999</c:v>
                </c:pt>
                <c:pt idx="25">
                  <c:v>32082.780997999998</c:v>
                </c:pt>
                <c:pt idx="26">
                  <c:v>36218.881125</c:v>
                </c:pt>
                <c:pt idx="27">
                  <c:v>40375.411939999998</c:v>
                </c:pt>
                <c:pt idx="28">
                  <c:v>44518.635049999997</c:v>
                </c:pt>
                <c:pt idx="29">
                  <c:v>48728.26556</c:v>
                </c:pt>
                <c:pt idx="30">
                  <c:v>52999.087140000003</c:v>
                </c:pt>
                <c:pt idx="31">
                  <c:v>57277.308569999994</c:v>
                </c:pt>
                <c:pt idx="32">
                  <c:v>61505.129419999997</c:v>
                </c:pt>
                <c:pt idx="33">
                  <c:v>66198.27966</c:v>
                </c:pt>
                <c:pt idx="34">
                  <c:v>70674.631819999995</c:v>
                </c:pt>
                <c:pt idx="35">
                  <c:v>75040.863719999994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323.60524320000002</c:v>
                </c:pt>
                <c:pt idx="10">
                  <c:v>4254.6407740000004</c:v>
                </c:pt>
                <c:pt idx="11">
                  <c:v>6101.8352599999998</c:v>
                </c:pt>
                <c:pt idx="12">
                  <c:v>9381.8502869999993</c:v>
                </c:pt>
                <c:pt idx="13">
                  <c:v>10606.44571</c:v>
                </c:pt>
                <c:pt idx="14">
                  <c:v>11143.015939999999</c:v>
                </c:pt>
                <c:pt idx="15">
                  <c:v>13711.094427</c:v>
                </c:pt>
                <c:pt idx="16">
                  <c:v>17797.894171</c:v>
                </c:pt>
                <c:pt idx="17">
                  <c:v>18687.856508999997</c:v>
                </c:pt>
                <c:pt idx="18">
                  <c:v>20152.80644</c:v>
                </c:pt>
                <c:pt idx="19">
                  <c:v>21834.87991</c:v>
                </c:pt>
                <c:pt idx="20">
                  <c:v>23927.356110000001</c:v>
                </c:pt>
                <c:pt idx="21">
                  <c:v>27036.443289999999</c:v>
                </c:pt>
                <c:pt idx="22">
                  <c:v>29962.939769999997</c:v>
                </c:pt>
                <c:pt idx="23">
                  <c:v>33561.613619999996</c:v>
                </c:pt>
                <c:pt idx="24">
                  <c:v>37888.766640000002</c:v>
                </c:pt>
                <c:pt idx="25">
                  <c:v>39165.134189999997</c:v>
                </c:pt>
                <c:pt idx="26">
                  <c:v>41356.888359999997</c:v>
                </c:pt>
                <c:pt idx="27">
                  <c:v>43402.504509999999</c:v>
                </c:pt>
                <c:pt idx="28">
                  <c:v>45283.497449999995</c:v>
                </c:pt>
                <c:pt idx="29">
                  <c:v>47850.282090000001</c:v>
                </c:pt>
                <c:pt idx="30">
                  <c:v>51131.21211</c:v>
                </c:pt>
                <c:pt idx="31">
                  <c:v>54135.808140000001</c:v>
                </c:pt>
                <c:pt idx="32">
                  <c:v>57233.186249999999</c:v>
                </c:pt>
                <c:pt idx="33">
                  <c:v>60650.240099999995</c:v>
                </c:pt>
                <c:pt idx="34">
                  <c:v>63954.759119999995</c:v>
                </c:pt>
                <c:pt idx="35">
                  <c:v>67316.043709999998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800320"/>
        <c:axId val="1401798144"/>
      </c:lineChart>
      <c:catAx>
        <c:axId val="140180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798144"/>
        <c:crosses val="autoZero"/>
        <c:auto val="1"/>
        <c:lblAlgn val="ctr"/>
        <c:lblOffset val="100"/>
        <c:noMultiLvlLbl val="0"/>
      </c:catAx>
      <c:valAx>
        <c:axId val="14017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19.597190230136984</c:v>
                </c:pt>
                <c:pt idx="4">
                  <c:v>20.685992213698633</c:v>
                </c:pt>
                <c:pt idx="5">
                  <c:v>23.849003605479453</c:v>
                </c:pt>
                <c:pt idx="6">
                  <c:v>26.924703578082191</c:v>
                </c:pt>
                <c:pt idx="7">
                  <c:v>27.290427991780824</c:v>
                </c:pt>
                <c:pt idx="8">
                  <c:v>27.06900649589041</c:v>
                </c:pt>
                <c:pt idx="9">
                  <c:v>27.39060316438356</c:v>
                </c:pt>
                <c:pt idx="10">
                  <c:v>21.115717558904109</c:v>
                </c:pt>
                <c:pt idx="11">
                  <c:v>21.14251080547945</c:v>
                </c:pt>
                <c:pt idx="12">
                  <c:v>23.711496610958903</c:v>
                </c:pt>
                <c:pt idx="13">
                  <c:v>22.619244191780822</c:v>
                </c:pt>
                <c:pt idx="14">
                  <c:v>22.036171871232877</c:v>
                </c:pt>
                <c:pt idx="15">
                  <c:v>21.81018217808219</c:v>
                </c:pt>
                <c:pt idx="16">
                  <c:v>21.807868265753427</c:v>
                </c:pt>
                <c:pt idx="17">
                  <c:v>23.558448786301373</c:v>
                </c:pt>
                <c:pt idx="18">
                  <c:v>21.926025635616437</c:v>
                </c:pt>
                <c:pt idx="19">
                  <c:v>20.463507210958905</c:v>
                </c:pt>
                <c:pt idx="20">
                  <c:v>22.154868687671232</c:v>
                </c:pt>
                <c:pt idx="21">
                  <c:v>24.75729135068493</c:v>
                </c:pt>
                <c:pt idx="22">
                  <c:v>26.046709778082192</c:v>
                </c:pt>
                <c:pt idx="23">
                  <c:v>28.967477643835615</c:v>
                </c:pt>
                <c:pt idx="24">
                  <c:v>34.443019287671234</c:v>
                </c:pt>
                <c:pt idx="25">
                  <c:v>29.265705835616441</c:v>
                </c:pt>
                <c:pt idx="26">
                  <c:v>30.226038602739727</c:v>
                </c:pt>
                <c:pt idx="27">
                  <c:v>31.627260767123285</c:v>
                </c:pt>
                <c:pt idx="28">
                  <c:v>32.18343745205479</c:v>
                </c:pt>
                <c:pt idx="29">
                  <c:v>33.123062657534241</c:v>
                </c:pt>
                <c:pt idx="30">
                  <c:v>33.449145123287671</c:v>
                </c:pt>
                <c:pt idx="31">
                  <c:v>34.213981506849315</c:v>
                </c:pt>
                <c:pt idx="32">
                  <c:v>34.892521178082191</c:v>
                </c:pt>
                <c:pt idx="33">
                  <c:v>35.635953863013697</c:v>
                </c:pt>
                <c:pt idx="34">
                  <c:v>37.740918493150687</c:v>
                </c:pt>
                <c:pt idx="35">
                  <c:v>45.16340328767123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26.665201057534247</c:v>
                </c:pt>
                <c:pt idx="6">
                  <c:v>30.153051232876713</c:v>
                </c:pt>
                <c:pt idx="7">
                  <c:v>32.311399808219178</c:v>
                </c:pt>
                <c:pt idx="8">
                  <c:v>32.794292273972601</c:v>
                </c:pt>
                <c:pt idx="9">
                  <c:v>34.52089293150685</c:v>
                </c:pt>
                <c:pt idx="10">
                  <c:v>32.107664328767122</c:v>
                </c:pt>
                <c:pt idx="11">
                  <c:v>33.247413671232877</c:v>
                </c:pt>
                <c:pt idx="12">
                  <c:v>39.198257863013701</c:v>
                </c:pt>
                <c:pt idx="13">
                  <c:v>38.845784219178086</c:v>
                </c:pt>
                <c:pt idx="14">
                  <c:v>38.293133753424655</c:v>
                </c:pt>
                <c:pt idx="15">
                  <c:v>38.51625991780822</c:v>
                </c:pt>
                <c:pt idx="16">
                  <c:v>41.032067150684931</c:v>
                </c:pt>
                <c:pt idx="17">
                  <c:v>42.432796246575343</c:v>
                </c:pt>
                <c:pt idx="18">
                  <c:v>39.930514438356163</c:v>
                </c:pt>
                <c:pt idx="19">
                  <c:v>38.070559342465756</c:v>
                </c:pt>
                <c:pt idx="20">
                  <c:v>39.771809068493148</c:v>
                </c:pt>
                <c:pt idx="21">
                  <c:v>43.127737561643833</c:v>
                </c:pt>
                <c:pt idx="22">
                  <c:v>45.374999589041096</c:v>
                </c:pt>
                <c:pt idx="23">
                  <c:v>49.845225479452061</c:v>
                </c:pt>
                <c:pt idx="24">
                  <c:v>57.867211643835617</c:v>
                </c:pt>
                <c:pt idx="25">
                  <c:v>50.234389726027402</c:v>
                </c:pt>
                <c:pt idx="26">
                  <c:v>52.983117972602734</c:v>
                </c:pt>
                <c:pt idx="27">
                  <c:v>54.769482136986305</c:v>
                </c:pt>
                <c:pt idx="28">
                  <c:v>55.018978876712325</c:v>
                </c:pt>
                <c:pt idx="29">
                  <c:v>56.35006824657534</c:v>
                </c:pt>
                <c:pt idx="30">
                  <c:v>56.99497063013699</c:v>
                </c:pt>
                <c:pt idx="31">
                  <c:v>57.731508383561646</c:v>
                </c:pt>
                <c:pt idx="32">
                  <c:v>58.384327863013695</c:v>
                </c:pt>
                <c:pt idx="33">
                  <c:v>59.099811178082184</c:v>
                </c:pt>
                <c:pt idx="34">
                  <c:v>61.178096493150683</c:v>
                </c:pt>
                <c:pt idx="35">
                  <c:v>69.307638136986299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799232"/>
        <c:axId val="1401801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0179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01408"/>
        <c:crosses val="autoZero"/>
        <c:auto val="1"/>
        <c:lblAlgn val="ctr"/>
        <c:lblOffset val="100"/>
        <c:noMultiLvlLbl val="0"/>
      </c:catAx>
      <c:valAx>
        <c:axId val="14018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79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8.563483127965571E-2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4.2816049877180649E-2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2.6807749319240418E-2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2.6807227653372984E-2</c:v>
                </c:pt>
                <c:pt idx="48">
                  <c:v>0</c:v>
                </c:pt>
                <c:pt idx="49">
                  <c:v>0</c:v>
                </c:pt>
                <c:pt idx="50">
                  <c:v>2.0779097899846017E-2</c:v>
                </c:pt>
                <c:pt idx="51">
                  <c:v>2.361421721870539E-2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2.3614487080234739E-2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2.3614487080234739E-2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2.3614487080234739E-2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0.35441279580676482</c:v>
                </c:pt>
                <c:pt idx="49">
                  <c:v>0.4266489802053316</c:v>
                </c:pt>
                <c:pt idx="50">
                  <c:v>0.56506542107837376</c:v>
                </c:pt>
                <c:pt idx="51">
                  <c:v>0.46656149942230274</c:v>
                </c:pt>
                <c:pt idx="52">
                  <c:v>0.35439560487121385</c:v>
                </c:pt>
                <c:pt idx="53">
                  <c:v>0.42688304145611367</c:v>
                </c:pt>
                <c:pt idx="54">
                  <c:v>0.56549590657595383</c:v>
                </c:pt>
                <c:pt idx="55">
                  <c:v>0.46676931647200298</c:v>
                </c:pt>
                <c:pt idx="56">
                  <c:v>0.35437462878238368</c:v>
                </c:pt>
                <c:pt idx="57">
                  <c:v>0.42716863928982884</c:v>
                </c:pt>
                <c:pt idx="58">
                  <c:v>0.56602117837118704</c:v>
                </c:pt>
                <c:pt idx="59">
                  <c:v>0.46702289151099829</c:v>
                </c:pt>
                <c:pt idx="60">
                  <c:v>0.35435649331234748</c:v>
                </c:pt>
                <c:pt idx="61">
                  <c:v>0.42741556063448466</c:v>
                </c:pt>
                <c:pt idx="62">
                  <c:v>0.56647531615869806</c:v>
                </c:pt>
                <c:pt idx="63">
                  <c:v>0.46724212674786419</c:v>
                </c:pt>
                <c:pt idx="64">
                  <c:v>0.35433987719706056</c:v>
                </c:pt>
                <c:pt idx="65">
                  <c:v>0.42764179541201147</c:v>
                </c:pt>
                <c:pt idx="66">
                  <c:v>0.56689140724936493</c:v>
                </c:pt>
                <c:pt idx="67">
                  <c:v>0.46744299491532987</c:v>
                </c:pt>
                <c:pt idx="68">
                  <c:v>0.3543071895737625</c:v>
                </c:pt>
                <c:pt idx="69">
                  <c:v>0.42808685030526195</c:v>
                </c:pt>
                <c:pt idx="70">
                  <c:v>0.56770995236080024</c:v>
                </c:pt>
                <c:pt idx="71">
                  <c:v>0.46783814795326362</c:v>
                </c:pt>
                <c:pt idx="72">
                  <c:v>0.35427673684949651</c:v>
                </c:pt>
                <c:pt idx="73">
                  <c:v>0.42850147521191001</c:v>
                </c:pt>
                <c:pt idx="74">
                  <c:v>0.56847253070119586</c:v>
                </c:pt>
                <c:pt idx="75">
                  <c:v>0.46820628296649197</c:v>
                </c:pt>
                <c:pt idx="76">
                  <c:v>0.35424799509796145</c:v>
                </c:pt>
                <c:pt idx="77">
                  <c:v>0.42889280537830293</c:v>
                </c:pt>
                <c:pt idx="78">
                  <c:v>0.56919226526317768</c:v>
                </c:pt>
                <c:pt idx="79">
                  <c:v>0.46855373513692861</c:v>
                </c:pt>
                <c:pt idx="80">
                  <c:v>0.35420072438391631</c:v>
                </c:pt>
                <c:pt idx="81">
                  <c:v>0.42953641509611101</c:v>
                </c:pt>
                <c:pt idx="82">
                  <c:v>0.57037599259736671</c:v>
                </c:pt>
                <c:pt idx="83">
                  <c:v>0.46912518005673515</c:v>
                </c:pt>
                <c:pt idx="84">
                  <c:v>0.35419399039130428</c:v>
                </c:pt>
                <c:pt idx="85">
                  <c:v>0.42962810059242307</c:v>
                </c:pt>
                <c:pt idx="86">
                  <c:v>0.57054462045093823</c:v>
                </c:pt>
                <c:pt idx="87">
                  <c:v>0.46920658537178872</c:v>
                </c:pt>
                <c:pt idx="88">
                  <c:v>0.35417417910921734</c:v>
                </c:pt>
                <c:pt idx="89">
                  <c:v>0.42989783906362122</c:v>
                </c:pt>
                <c:pt idx="90">
                  <c:v>0.57104072335814693</c:v>
                </c:pt>
                <c:pt idx="91">
                  <c:v>0.46944607918825032</c:v>
                </c:pt>
                <c:pt idx="92">
                  <c:v>0.35424268946450899</c:v>
                </c:pt>
                <c:pt idx="93">
                  <c:v>0.42896504329913288</c:v>
                </c:pt>
                <c:pt idx="94">
                  <c:v>0.56932512523525969</c:v>
                </c:pt>
                <c:pt idx="95">
                  <c:v>0.46861787341635736</c:v>
                </c:pt>
                <c:pt idx="96">
                  <c:v>0.35447342014998034</c:v>
                </c:pt>
                <c:pt idx="97">
                  <c:v>0.42582355656241272</c:v>
                </c:pt>
                <c:pt idx="98">
                  <c:v>0.56354730165845046</c:v>
                </c:pt>
                <c:pt idx="99">
                  <c:v>0.46582862637429739</c:v>
                </c:pt>
                <c:pt idx="100">
                  <c:v>0.35444488208045993</c:v>
                </c:pt>
                <c:pt idx="101">
                  <c:v>0.42621211350339255</c:v>
                </c:pt>
                <c:pt idx="102">
                  <c:v>0.56426193571021077</c:v>
                </c:pt>
                <c:pt idx="103">
                  <c:v>0.46617361630188175</c:v>
                </c:pt>
                <c:pt idx="104">
                  <c:v>0.35443735675289362</c:v>
                </c:pt>
                <c:pt idx="105">
                  <c:v>0.4263145737434792</c:v>
                </c:pt>
                <c:pt idx="106">
                  <c:v>0.56445038061322517</c:v>
                </c:pt>
                <c:pt idx="107">
                  <c:v>0.46626458817654642</c:v>
                </c:pt>
                <c:pt idx="108">
                  <c:v>0.35442843206459484</c:v>
                </c:pt>
                <c:pt idx="109">
                  <c:v>0.42643608659032584</c:v>
                </c:pt>
                <c:pt idx="110">
                  <c:v>0.56467386709101419</c:v>
                </c:pt>
                <c:pt idx="111">
                  <c:v>0.46637247637264212</c:v>
                </c:pt>
                <c:pt idx="112">
                  <c:v>0.35441784334987142</c:v>
                </c:pt>
                <c:pt idx="113">
                  <c:v>0.4265802559281297</c:v>
                </c:pt>
                <c:pt idx="114">
                  <c:v>0.56493902337755142</c:v>
                </c:pt>
                <c:pt idx="115">
                  <c:v>0.46650048068947414</c:v>
                </c:pt>
                <c:pt idx="116">
                  <c:v>0.35440870319245243</c:v>
                </c:pt>
                <c:pt idx="117">
                  <c:v>0.42670470288424478</c:v>
                </c:pt>
                <c:pt idx="118">
                  <c:v>0.56516790630690061</c:v>
                </c:pt>
                <c:pt idx="119">
                  <c:v>0.46661097405548729</c:v>
                </c:pt>
                <c:pt idx="120">
                  <c:v>0.35439780844777818</c:v>
                </c:pt>
                <c:pt idx="121">
                  <c:v>0.42685303835682376</c:v>
                </c:pt>
                <c:pt idx="122">
                  <c:v>0.56544072490225838</c:v>
                </c:pt>
                <c:pt idx="123">
                  <c:v>0.46674267729109814</c:v>
                </c:pt>
                <c:pt idx="124">
                  <c:v>0.35438816562265824</c:v>
                </c:pt>
                <c:pt idx="125">
                  <c:v>0.42698432991791063</c:v>
                </c:pt>
                <c:pt idx="126">
                  <c:v>0.56568219646089146</c:v>
                </c:pt>
                <c:pt idx="127">
                  <c:v>0.46685924783547</c:v>
                </c:pt>
                <c:pt idx="128">
                  <c:v>0.35438009620898403</c:v>
                </c:pt>
                <c:pt idx="129">
                  <c:v>0.42709419759369144</c:v>
                </c:pt>
                <c:pt idx="130">
                  <c:v>0.56588426502614975</c:v>
                </c:pt>
                <c:pt idx="131">
                  <c:v>0.46695679656146066</c:v>
                </c:pt>
                <c:pt idx="132">
                  <c:v>0.35437192817542068</c:v>
                </c:pt>
                <c:pt idx="133">
                  <c:v>0.42720540923970557</c:v>
                </c:pt>
                <c:pt idx="134">
                  <c:v>0.56608880559773944</c:v>
                </c:pt>
                <c:pt idx="135">
                  <c:v>0.4670555385794164</c:v>
                </c:pt>
                <c:pt idx="136">
                  <c:v>0.35436459171992024</c:v>
                </c:pt>
                <c:pt idx="137">
                  <c:v>0.42730529779670012</c:v>
                </c:pt>
                <c:pt idx="138">
                  <c:v>0.5662725205852448</c:v>
                </c:pt>
                <c:pt idx="139">
                  <c:v>0.46714422708658981</c:v>
                </c:pt>
                <c:pt idx="140">
                  <c:v>0.35436303266359742</c:v>
                </c:pt>
                <c:pt idx="141">
                  <c:v>0.42732652469743221</c:v>
                </c:pt>
                <c:pt idx="142">
                  <c:v>0.56631156116366976</c:v>
                </c:pt>
                <c:pt idx="143">
                  <c:v>0.46716307397500695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803040"/>
        <c:axId val="1401803584"/>
      </c:lineChart>
      <c:catAx>
        <c:axId val="140180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03584"/>
        <c:crosses val="autoZero"/>
        <c:auto val="1"/>
        <c:lblAlgn val="ctr"/>
        <c:lblOffset val="100"/>
        <c:noMultiLvlLbl val="0"/>
      </c:catAx>
      <c:valAx>
        <c:axId val="14018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0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16.69259607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13.89891918</c:v>
                </c:pt>
                <c:pt idx="5">
                  <c:v>10.299187760000001</c:v>
                </c:pt>
                <c:pt idx="6">
                  <c:v>10.308018240000001</c:v>
                </c:pt>
                <c:pt idx="7">
                  <c:v>11.295108689999999</c:v>
                </c:pt>
                <c:pt idx="8">
                  <c:v>10.520991029999999</c:v>
                </c:pt>
                <c:pt idx="9">
                  <c:v>8.9802685310000001</c:v>
                </c:pt>
                <c:pt idx="10">
                  <c:v>8.5404919209999992</c:v>
                </c:pt>
                <c:pt idx="11">
                  <c:v>7.9692764760000001</c:v>
                </c:pt>
                <c:pt idx="12">
                  <c:v>8.1145673899999995</c:v>
                </c:pt>
                <c:pt idx="13">
                  <c:v>7.2287176860000004</c:v>
                </c:pt>
                <c:pt idx="14">
                  <c:v>6.5732745909999997</c:v>
                </c:pt>
                <c:pt idx="15">
                  <c:v>6.697587102</c:v>
                </c:pt>
                <c:pt idx="16">
                  <c:v>7.0449921939999998</c:v>
                </c:pt>
                <c:pt idx="17">
                  <c:v>7.2168765720000003</c:v>
                </c:pt>
                <c:pt idx="18">
                  <c:v>7.6492228310000003</c:v>
                </c:pt>
                <c:pt idx="19">
                  <c:v>8.7874968130000006</c:v>
                </c:pt>
                <c:pt idx="20">
                  <c:v>7.0502911529999999</c:v>
                </c:pt>
                <c:pt idx="21">
                  <c:v>7.5999421060000003</c:v>
                </c:pt>
                <c:pt idx="22">
                  <c:v>7.6411780089999999</c:v>
                </c:pt>
                <c:pt idx="23">
                  <c:v>7.431356546</c:v>
                </c:pt>
                <c:pt idx="24">
                  <c:v>7.4647279759999998</c:v>
                </c:pt>
                <c:pt idx="25">
                  <c:v>6.9822812079999999</c:v>
                </c:pt>
                <c:pt idx="26">
                  <c:v>6.9316145589999998</c:v>
                </c:pt>
                <c:pt idx="27">
                  <c:v>6.8882762560000002</c:v>
                </c:pt>
                <c:pt idx="28">
                  <c:v>6.8391365930000001</c:v>
                </c:pt>
                <c:pt idx="29">
                  <c:v>6.9846760489999999</c:v>
                </c:pt>
                <c:pt idx="30">
                  <c:v>8.1211571110000005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4682800"/>
        <c:axId val="1624676816"/>
      </c:barChart>
      <c:catAx>
        <c:axId val="162468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676816"/>
        <c:crosses val="autoZero"/>
        <c:auto val="1"/>
        <c:lblAlgn val="ctr"/>
        <c:lblOffset val="100"/>
        <c:noMultiLvlLbl val="0"/>
      </c:catAx>
      <c:valAx>
        <c:axId val="162467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68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29.574433689999999</c:v>
                </c:pt>
                <c:pt idx="2">
                  <c:v>90.989981380000003</c:v>
                </c:pt>
                <c:pt idx="3">
                  <c:v>148.19347060000001</c:v>
                </c:pt>
                <c:pt idx="4">
                  <c:v>228.07782510000001</c:v>
                </c:pt>
                <c:pt idx="5">
                  <c:v>260.45543629999997</c:v>
                </c:pt>
                <c:pt idx="6">
                  <c:v>127.5038608</c:v>
                </c:pt>
                <c:pt idx="7">
                  <c:v>186.44733909999999</c:v>
                </c:pt>
                <c:pt idx="8">
                  <c:v>198.26902190000001</c:v>
                </c:pt>
                <c:pt idx="9">
                  <c:v>280.5066076</c:v>
                </c:pt>
                <c:pt idx="10">
                  <c:v>192.26322400000001</c:v>
                </c:pt>
                <c:pt idx="11">
                  <c:v>291.98719310000001</c:v>
                </c:pt>
                <c:pt idx="12">
                  <c:v>174.4366148</c:v>
                </c:pt>
                <c:pt idx="13">
                  <c:v>237.94686970000001</c:v>
                </c:pt>
                <c:pt idx="14">
                  <c:v>234.6535485</c:v>
                </c:pt>
                <c:pt idx="15">
                  <c:v>197.82449779999999</c:v>
                </c:pt>
                <c:pt idx="16">
                  <c:v>186.02696599999999</c:v>
                </c:pt>
                <c:pt idx="17">
                  <c:v>237.1810753</c:v>
                </c:pt>
                <c:pt idx="18">
                  <c:v>179.92129800000001</c:v>
                </c:pt>
                <c:pt idx="19">
                  <c:v>240.0910044</c:v>
                </c:pt>
                <c:pt idx="20">
                  <c:v>249.738224</c:v>
                </c:pt>
                <c:pt idx="21">
                  <c:v>167.92619020000001</c:v>
                </c:pt>
                <c:pt idx="22">
                  <c:v>163.2818465</c:v>
                </c:pt>
                <c:pt idx="23">
                  <c:v>177.5084195</c:v>
                </c:pt>
                <c:pt idx="24">
                  <c:v>166.97349310000001</c:v>
                </c:pt>
                <c:pt idx="25">
                  <c:v>207.08736740000001</c:v>
                </c:pt>
                <c:pt idx="26">
                  <c:v>198.9607307</c:v>
                </c:pt>
                <c:pt idx="27">
                  <c:v>186.2467719</c:v>
                </c:pt>
                <c:pt idx="28">
                  <c:v>187.00945010000001</c:v>
                </c:pt>
                <c:pt idx="29">
                  <c:v>183.64897450000001</c:v>
                </c:pt>
                <c:pt idx="30">
                  <c:v>131.35563060000001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4685520"/>
        <c:axId val="1624683344"/>
      </c:barChart>
      <c:catAx>
        <c:axId val="162468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683344"/>
        <c:crosses val="autoZero"/>
        <c:auto val="1"/>
        <c:lblAlgn val="ctr"/>
        <c:lblOffset val="100"/>
        <c:noMultiLvlLbl val="0"/>
      </c:catAx>
      <c:valAx>
        <c:axId val="162468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68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46.26702976</c:v>
                </c:pt>
                <c:pt idx="2">
                  <c:v>106.0028698</c:v>
                </c:pt>
                <c:pt idx="3">
                  <c:v>162.41554824000002</c:v>
                </c:pt>
                <c:pt idx="4">
                  <c:v>241.97674428000002</c:v>
                </c:pt>
                <c:pt idx="5">
                  <c:v>270.75462405999997</c:v>
                </c:pt>
                <c:pt idx="6">
                  <c:v>137.81187904000001</c:v>
                </c:pt>
                <c:pt idx="7">
                  <c:v>197.74244779</c:v>
                </c:pt>
                <c:pt idx="8">
                  <c:v>208.79001293000002</c:v>
                </c:pt>
                <c:pt idx="9">
                  <c:v>289.48687613099997</c:v>
                </c:pt>
                <c:pt idx="10">
                  <c:v>200.80371592100002</c:v>
                </c:pt>
                <c:pt idx="11">
                  <c:v>299.95646957600002</c:v>
                </c:pt>
                <c:pt idx="12">
                  <c:v>182.55118218999999</c:v>
                </c:pt>
                <c:pt idx="13">
                  <c:v>245.17558738600002</c:v>
                </c:pt>
                <c:pt idx="14">
                  <c:v>241.226823091</c:v>
                </c:pt>
                <c:pt idx="15">
                  <c:v>204.52208490199999</c:v>
                </c:pt>
                <c:pt idx="16">
                  <c:v>193.07195819399999</c:v>
                </c:pt>
                <c:pt idx="17">
                  <c:v>244.39795187199999</c:v>
                </c:pt>
                <c:pt idx="18">
                  <c:v>187.57052083100001</c:v>
                </c:pt>
                <c:pt idx="19">
                  <c:v>248.87850121299999</c:v>
                </c:pt>
                <c:pt idx="20">
                  <c:v>256.78851515299999</c:v>
                </c:pt>
                <c:pt idx="21">
                  <c:v>175.52613230600002</c:v>
                </c:pt>
                <c:pt idx="22">
                  <c:v>170.92302450899999</c:v>
                </c:pt>
                <c:pt idx="23">
                  <c:v>184.93977604599999</c:v>
                </c:pt>
                <c:pt idx="24">
                  <c:v>174.43822107600002</c:v>
                </c:pt>
                <c:pt idx="25">
                  <c:v>214.06964860799999</c:v>
                </c:pt>
                <c:pt idx="26">
                  <c:v>205.892345259</c:v>
                </c:pt>
                <c:pt idx="27">
                  <c:v>193.13504815600001</c:v>
                </c:pt>
                <c:pt idx="28">
                  <c:v>193.84858669300002</c:v>
                </c:pt>
                <c:pt idx="29">
                  <c:v>190.63365054900001</c:v>
                </c:pt>
                <c:pt idx="30">
                  <c:v>139.47678771100001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380048"/>
        <c:axId val="1619377872"/>
      </c:barChart>
      <c:catAx>
        <c:axId val="161938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7872"/>
        <c:crosses val="autoZero"/>
        <c:auto val="1"/>
        <c:lblAlgn val="ctr"/>
        <c:lblOffset val="100"/>
        <c:noMultiLvlLbl val="0"/>
      </c:catAx>
      <c:valAx>
        <c:axId val="161937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8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9.9289756820000008</c:v>
                </c:pt>
                <c:pt idx="1">
                  <c:v>7.5497759120000003</c:v>
                </c:pt>
                <c:pt idx="2">
                  <c:v>7.1529721139999998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196.99801070000001</c:v>
                </c:pt>
                <c:pt idx="1">
                  <c:v>218.5917135</c:v>
                </c:pt>
                <c:pt idx="2">
                  <c:v>177.4443115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9372432"/>
        <c:axId val="1364432368"/>
      </c:barChart>
      <c:catAx>
        <c:axId val="16193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2368"/>
        <c:crosses val="autoZero"/>
        <c:auto val="1"/>
        <c:lblAlgn val="ctr"/>
        <c:lblOffset val="100"/>
        <c:noMultiLvlLbl val="0"/>
      </c:catAx>
      <c:valAx>
        <c:axId val="136443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37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14.025133820000001</c:v>
                </c:pt>
                <c:pt idx="2">
                  <c:v>9.9289756820000008</c:v>
                </c:pt>
                <c:pt idx="3">
                  <c:v>7.3166846489999999</c:v>
                </c:pt>
                <c:pt idx="4">
                  <c:v>7.5497759120000003</c:v>
                </c:pt>
                <c:pt idx="5">
                  <c:v>7.423897169</c:v>
                </c:pt>
                <c:pt idx="6">
                  <c:v>7.1529721139999998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151.45822939999999</c:v>
                </c:pt>
                <c:pt idx="2">
                  <c:v>196.99801070000001</c:v>
                </c:pt>
                <c:pt idx="3">
                  <c:v>227.36974480000001</c:v>
                </c:pt>
                <c:pt idx="4">
                  <c:v>218.5917135</c:v>
                </c:pt>
                <c:pt idx="5">
                  <c:v>176.55546330000001</c:v>
                </c:pt>
                <c:pt idx="6">
                  <c:v>177.4443115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4431824"/>
        <c:axId val="1364434000"/>
      </c:barChart>
      <c:catAx>
        <c:axId val="136443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4000"/>
        <c:crosses val="autoZero"/>
        <c:auto val="1"/>
        <c:lblAlgn val="ctr"/>
        <c:lblOffset val="100"/>
        <c:noMultiLvlLbl val="0"/>
      </c:catAx>
      <c:valAx>
        <c:axId val="136443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68466.144373100018</c:v>
                </c:pt>
                <c:pt idx="1">
                  <c:v>86178.0730128</c:v>
                </c:pt>
                <c:pt idx="2">
                  <c:v>100724.2628611</c:v>
                </c:pt>
                <c:pt idx="3">
                  <c:v>118041.6749367</c:v>
                </c:pt>
                <c:pt idx="4">
                  <c:v>135341.85839261999</c:v>
                </c:pt>
                <c:pt idx="5">
                  <c:v>151082.85891919999</c:v>
                </c:pt>
                <c:pt idx="6">
                  <c:v>165935.831034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616080"/>
        <c:axId val="95761934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14.025133820000001</c:v>
                </c:pt>
                <c:pt idx="2">
                  <c:v>9.9289756820000008</c:v>
                </c:pt>
                <c:pt idx="3">
                  <c:v>7.3166846489999999</c:v>
                </c:pt>
                <c:pt idx="4">
                  <c:v>7.5497759120000003</c:v>
                </c:pt>
                <c:pt idx="5">
                  <c:v>7.423897169</c:v>
                </c:pt>
                <c:pt idx="6">
                  <c:v>7.1529721139999998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552768"/>
        <c:axId val="1366554944"/>
      </c:lineChart>
      <c:catAx>
        <c:axId val="95761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619344"/>
        <c:crosses val="autoZero"/>
        <c:auto val="1"/>
        <c:lblAlgn val="ctr"/>
        <c:lblOffset val="100"/>
        <c:noMultiLvlLbl val="0"/>
      </c:catAx>
      <c:valAx>
        <c:axId val="95761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616080"/>
        <c:crosses val="autoZero"/>
        <c:crossBetween val="between"/>
      </c:valAx>
      <c:valAx>
        <c:axId val="136655494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2768"/>
        <c:crosses val="max"/>
        <c:crossBetween val="between"/>
      </c:valAx>
      <c:catAx>
        <c:axId val="1366552768"/>
        <c:scaling>
          <c:orientation val="minMax"/>
        </c:scaling>
        <c:delete val="1"/>
        <c:axPos val="b"/>
        <c:majorTickMark val="out"/>
        <c:minorTickMark val="none"/>
        <c:tickLblPos val="nextTo"/>
        <c:crossAx val="1366554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63648"/>
        <c:axId val="1366564192"/>
      </c:lineChart>
      <c:catAx>
        <c:axId val="1366563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4192"/>
        <c:crosses val="autoZero"/>
        <c:auto val="1"/>
        <c:lblAlgn val="ctr"/>
        <c:lblOffset val="100"/>
        <c:noMultiLvlLbl val="0"/>
      </c:catAx>
      <c:valAx>
        <c:axId val="13665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20.723746649999999</c:v>
                </c:pt>
                <c:pt idx="4">
                  <c:v>25.10109872</c:v>
                </c:pt>
                <c:pt idx="5">
                  <c:v>28.259283660000001</c:v>
                </c:pt>
                <c:pt idx="6">
                  <c:v>31.047128000000001</c:v>
                </c:pt>
                <c:pt idx="7">
                  <c:v>32.504193540000003</c:v>
                </c:pt>
                <c:pt idx="8">
                  <c:v>31.638670260000001</c:v>
                </c:pt>
                <c:pt idx="9">
                  <c:v>31.83662623</c:v>
                </c:pt>
                <c:pt idx="10">
                  <c:v>27.303199840000001</c:v>
                </c:pt>
                <c:pt idx="11">
                  <c:v>27.056016450000001</c:v>
                </c:pt>
                <c:pt idx="12">
                  <c:v>29.986088809999998</c:v>
                </c:pt>
                <c:pt idx="13">
                  <c:v>29.144763260000001</c:v>
                </c:pt>
                <c:pt idx="14">
                  <c:v>22.232542049999999</c:v>
                </c:pt>
                <c:pt idx="15">
                  <c:v>21.471624129999999</c:v>
                </c:pt>
                <c:pt idx="16">
                  <c:v>19.136640719999999</c:v>
                </c:pt>
                <c:pt idx="17">
                  <c:v>20.466246989999998</c:v>
                </c:pt>
                <c:pt idx="18">
                  <c:v>19.213879949999999</c:v>
                </c:pt>
                <c:pt idx="19">
                  <c:v>18.13368715</c:v>
                </c:pt>
                <c:pt idx="20">
                  <c:v>19.42628444</c:v>
                </c:pt>
                <c:pt idx="21">
                  <c:v>21.41514639</c:v>
                </c:pt>
                <c:pt idx="22">
                  <c:v>22.440622829999999</c:v>
                </c:pt>
                <c:pt idx="23">
                  <c:v>24.672775260000002</c:v>
                </c:pt>
                <c:pt idx="24">
                  <c:v>28.857598280000001</c:v>
                </c:pt>
                <c:pt idx="25">
                  <c:v>24.553928979999998</c:v>
                </c:pt>
                <c:pt idx="26">
                  <c:v>25.480034499999999</c:v>
                </c:pt>
                <c:pt idx="27">
                  <c:v>26.425854999999999</c:v>
                </c:pt>
                <c:pt idx="28">
                  <c:v>26.654751109999999</c:v>
                </c:pt>
                <c:pt idx="29">
                  <c:v>27.372845389999998</c:v>
                </c:pt>
                <c:pt idx="30">
                  <c:v>25.563000550000002</c:v>
                </c:pt>
                <c:pt idx="31">
                  <c:v>26.147515129999999</c:v>
                </c:pt>
                <c:pt idx="32">
                  <c:v>26.666078760000001</c:v>
                </c:pt>
                <c:pt idx="33">
                  <c:v>27.234235869999999</c:v>
                </c:pt>
                <c:pt idx="34">
                  <c:v>28.842923070000001</c:v>
                </c:pt>
                <c:pt idx="35">
                  <c:v>34.51544423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31.000313479999999</c:v>
                </c:pt>
                <c:pt idx="5">
                  <c:v>30.8524855</c:v>
                </c:pt>
                <c:pt idx="6">
                  <c:v>37.585369270000001</c:v>
                </c:pt>
                <c:pt idx="7">
                  <c:v>42.437686159999998</c:v>
                </c:pt>
                <c:pt idx="8">
                  <c:v>41.801226329999999</c:v>
                </c:pt>
                <c:pt idx="9">
                  <c:v>43.219833880000003</c:v>
                </c:pt>
                <c:pt idx="10">
                  <c:v>38.700660110000001</c:v>
                </c:pt>
                <c:pt idx="11">
                  <c:v>38.666969469999998</c:v>
                </c:pt>
                <c:pt idx="12">
                  <c:v>43.010048580000003</c:v>
                </c:pt>
                <c:pt idx="13">
                  <c:v>42.568167219999999</c:v>
                </c:pt>
                <c:pt idx="14">
                  <c:v>34.814259200000002</c:v>
                </c:pt>
                <c:pt idx="15">
                  <c:v>34.638469839999999</c:v>
                </c:pt>
                <c:pt idx="16">
                  <c:v>30.623407539999999</c:v>
                </c:pt>
                <c:pt idx="17">
                  <c:v>32.226134690000002</c:v>
                </c:pt>
                <c:pt idx="18">
                  <c:v>32.11983386</c:v>
                </c:pt>
                <c:pt idx="19">
                  <c:v>31.56377376</c:v>
                </c:pt>
                <c:pt idx="20">
                  <c:v>32.864562630000002</c:v>
                </c:pt>
                <c:pt idx="21">
                  <c:v>35.77196241</c:v>
                </c:pt>
                <c:pt idx="22">
                  <c:v>37.418322770000003</c:v>
                </c:pt>
                <c:pt idx="23">
                  <c:v>39.723382989999998</c:v>
                </c:pt>
                <c:pt idx="24">
                  <c:v>44.415756530000003</c:v>
                </c:pt>
                <c:pt idx="25">
                  <c:v>40.5590665</c:v>
                </c:pt>
                <c:pt idx="26">
                  <c:v>42.09972887</c:v>
                </c:pt>
                <c:pt idx="27">
                  <c:v>43.422278040000002</c:v>
                </c:pt>
                <c:pt idx="28">
                  <c:v>44.005173880000001</c:v>
                </c:pt>
                <c:pt idx="29">
                  <c:v>44.563901459999997</c:v>
                </c:pt>
                <c:pt idx="30">
                  <c:v>42.32419024</c:v>
                </c:pt>
                <c:pt idx="31">
                  <c:v>42.897911839999999</c:v>
                </c:pt>
                <c:pt idx="32">
                  <c:v>43.406797269999998</c:v>
                </c:pt>
                <c:pt idx="33">
                  <c:v>43.964363229999996</c:v>
                </c:pt>
                <c:pt idx="34">
                  <c:v>45.562851289999998</c:v>
                </c:pt>
                <c:pt idx="35">
                  <c:v>50.308775900000001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68000"/>
        <c:axId val="13665658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3665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5824"/>
        <c:crosses val="autoZero"/>
        <c:auto val="1"/>
        <c:lblAlgn val="ctr"/>
        <c:lblOffset val="100"/>
        <c:noMultiLvlLbl val="0"/>
      </c:catAx>
      <c:valAx>
        <c:axId val="13665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58208"/>
        <c:axId val="1366553312"/>
      </c:lineChart>
      <c:catAx>
        <c:axId val="13665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3312"/>
        <c:crosses val="autoZero"/>
        <c:auto val="1"/>
        <c:lblAlgn val="ctr"/>
        <c:lblOffset val="100"/>
        <c:noMultiLvlLbl val="0"/>
      </c:catAx>
      <c:valAx>
        <c:axId val="136655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76200</xdr:rowOff>
        </xdr:from>
        <xdr:to>
          <xdr:col>0</xdr:col>
          <xdr:colOff>1059180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4.4" x14ac:dyDescent="0.3"/>
  <cols>
    <col min="2" max="2" width="16.6640625" customWidth="1"/>
    <col min="3" max="6" width="15" customWidth="1"/>
  </cols>
  <sheetData>
    <row r="1" spans="2:9" x14ac:dyDescent="0.3">
      <c r="E1" s="273" t="s">
        <v>685</v>
      </c>
      <c r="F1" s="274">
        <f>C176</f>
        <v>588.80994316496947</v>
      </c>
      <c r="H1" s="255" t="s">
        <v>686</v>
      </c>
      <c r="I1" s="256">
        <f>D176</f>
        <v>741.73095112423016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3">
      <c r="B9" s="17" t="str">
        <f>PLANEL_Pot_anual!B7</f>
        <v>Gas Natural</v>
      </c>
      <c r="C9" s="18">
        <f>PLANEL_Pot_anual!C7</f>
        <v>11242.2</v>
      </c>
      <c r="D9" s="18">
        <f>PLANEL_Pot_anual!R7</f>
        <v>17500.988211</v>
      </c>
      <c r="E9" s="18">
        <f>PLANEL_Pot_anual!AB7</f>
        <v>25626.788210999999</v>
      </c>
      <c r="F9" s="18">
        <f>PLANEL_Pot_anual!AL7</f>
        <v>33003.570910000002</v>
      </c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52747.280581999999</v>
      </c>
      <c r="E19" s="30">
        <f>PLANEL_Pot_anual!AB17</f>
        <v>108781.665047</v>
      </c>
      <c r="F19" s="30">
        <f>PLANEL_Pot_anual!AL17</f>
        <v>151651.33510699999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32082.780997999998</v>
      </c>
      <c r="F22" s="26">
        <f>PLANEL_Pot_anual!AL20</f>
        <v>75040.863719999994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13711.094427</v>
      </c>
      <c r="E25" s="32">
        <f>PLANEL_Pot_anual!AB23</f>
        <v>39165.134189999997</v>
      </c>
      <c r="F25" s="32">
        <f>PLANEL_Pot_anual!AL23</f>
        <v>67316.043709999998</v>
      </c>
    </row>
    <row r="26" spans="2:6" x14ac:dyDescent="0.3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242623.210861</v>
      </c>
      <c r="E26" s="28">
        <f>PLANEL_Pot_anual!AB24</f>
        <v>358426.65544599999</v>
      </c>
      <c r="F26" s="28">
        <f>PLANEL_Pot_anual!AL24</f>
        <v>479516.30044699996</v>
      </c>
    </row>
    <row r="27" spans="2:6" x14ac:dyDescent="0.3">
      <c r="C27" s="1"/>
      <c r="D27" s="1"/>
      <c r="E27" s="1"/>
      <c r="F27" s="1"/>
    </row>
    <row r="28" spans="2:6" x14ac:dyDescent="0.3">
      <c r="B28" s="12" t="str">
        <f>B3</f>
        <v>Potência Acumulada - SIN (MW)</v>
      </c>
      <c r="C28" s="13"/>
      <c r="D28" s="13"/>
      <c r="E28" s="13"/>
      <c r="F28" s="13"/>
    </row>
    <row r="29" spans="2:6" x14ac:dyDescent="0.3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3">
      <c r="B30" s="16" t="s">
        <v>244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135150.48699999999</v>
      </c>
      <c r="F30" s="1">
        <f t="shared" si="0"/>
        <v>135224.48699999999</v>
      </c>
    </row>
    <row r="31" spans="2:6" x14ac:dyDescent="0.3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3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3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3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3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3">
      <c r="B36" s="16" t="s">
        <v>7</v>
      </c>
      <c r="C36" s="1">
        <f>C19+C20</f>
        <v>6556.16</v>
      </c>
      <c r="D36" s="1">
        <f t="shared" ref="D36:F36" si="6">D19+D20</f>
        <v>52747.280581999999</v>
      </c>
      <c r="E36" s="1">
        <f t="shared" si="6"/>
        <v>108781.665047</v>
      </c>
      <c r="F36" s="1">
        <f t="shared" si="6"/>
        <v>151651.33510699999</v>
      </c>
    </row>
    <row r="37" spans="2:6" x14ac:dyDescent="0.3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32082.780997999998</v>
      </c>
      <c r="F37" s="1">
        <f t="shared" si="7"/>
        <v>75040.863719999994</v>
      </c>
    </row>
    <row r="38" spans="2:6" x14ac:dyDescent="0.3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3">
      <c r="B39" s="16" t="s">
        <v>662</v>
      </c>
      <c r="C39" s="1">
        <f>C25</f>
        <v>0</v>
      </c>
      <c r="D39" s="1">
        <f>D25</f>
        <v>13711.094427</v>
      </c>
      <c r="E39" s="1">
        <f>E25</f>
        <v>39165.134189999997</v>
      </c>
      <c r="F39" s="1">
        <f>F25</f>
        <v>67316.043709999998</v>
      </c>
    </row>
    <row r="40" spans="2:6" x14ac:dyDescent="0.3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3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3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3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2370.7999999999884</v>
      </c>
      <c r="F44" s="95">
        <f>SUM(PLANEL_Pot_anual!AC29:AL29)</f>
        <v>74</v>
      </c>
    </row>
    <row r="45" spans="2:6" x14ac:dyDescent="0.3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3">
      <c r="B46" s="16" t="str">
        <f>PLANEL_Pot_anual!B31</f>
        <v>Gás Natural</v>
      </c>
      <c r="C46" s="1"/>
      <c r="D46" s="1"/>
      <c r="E46" s="1"/>
      <c r="F46" s="1"/>
    </row>
    <row r="47" spans="2:6" x14ac:dyDescent="0.3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6258.7882109999991</v>
      </c>
      <c r="E47" s="18">
        <f>SUM(PLANEL_Pot_anual!S32:AB32)</f>
        <v>8125.7999999999993</v>
      </c>
      <c r="F47" s="18">
        <f>SUM(PLANEL_Pot_anual!AC32:AL32)</f>
        <v>7376.782699000003</v>
      </c>
    </row>
    <row r="48" spans="2:6" x14ac:dyDescent="0.3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3">
      <c r="B49" s="16" t="str">
        <f>PLANEL_Pot_anual!B33</f>
        <v>Carvão</v>
      </c>
      <c r="C49" s="1"/>
      <c r="D49" s="1"/>
      <c r="E49" s="1"/>
      <c r="F49" s="1"/>
    </row>
    <row r="50" spans="2:6" x14ac:dyDescent="0.3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3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3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3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3">
      <c r="B54" s="16" t="str">
        <f>PLANEL_Pot_anual!B38</f>
        <v>Biomassa</v>
      </c>
      <c r="C54" s="1"/>
      <c r="D54" s="1"/>
      <c r="E54" s="1"/>
      <c r="F54" s="1"/>
    </row>
    <row r="55" spans="2:6" x14ac:dyDescent="0.3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3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3">
      <c r="B57" s="16" t="str">
        <f>PLANEL_Pot_anual!B41</f>
        <v>Eólica</v>
      </c>
      <c r="C57" s="1"/>
      <c r="D57" s="1"/>
      <c r="E57" s="1"/>
      <c r="F57" s="1"/>
    </row>
    <row r="58" spans="2:6" x14ac:dyDescent="0.3">
      <c r="B58" s="29" t="str">
        <f>PLANEL_Pot_anual!B42</f>
        <v>Onshore</v>
      </c>
      <c r="C58" s="30">
        <f>PLANEL_Pot_anual!C42</f>
        <v>0</v>
      </c>
      <c r="D58" s="30">
        <f>SUM(PLANEL_Pot_anual!D42:R42)</f>
        <v>46191.120581999996</v>
      </c>
      <c r="E58" s="30">
        <f>SUM(PLANEL_Pot_anual!S42:AB42)</f>
        <v>56034.384465000003</v>
      </c>
      <c r="F58" s="30">
        <f>SUM(PLANEL_Pot_anual!AC42:AL42)</f>
        <v>42869.670059999989</v>
      </c>
    </row>
    <row r="59" spans="2:6" x14ac:dyDescent="0.3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3">
      <c r="B60" s="16" t="str">
        <f>PLANEL_Pot_anual!B44</f>
        <v>Solar</v>
      </c>
      <c r="C60" s="1"/>
      <c r="D60" s="1"/>
      <c r="E60" s="1"/>
      <c r="F60" s="1"/>
    </row>
    <row r="61" spans="2:6" x14ac:dyDescent="0.3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25729.764737999998</v>
      </c>
      <c r="F61" s="26">
        <f>SUM(PLANEL_Pot_anual!AC45:AL45)</f>
        <v>42958.082721999992</v>
      </c>
    </row>
    <row r="62" spans="2:6" x14ac:dyDescent="0.3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3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3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13711.094427</v>
      </c>
      <c r="E64" s="32">
        <f>SUM(PLANEL_Pot_anual!S48:AB48)</f>
        <v>25454.039762999997</v>
      </c>
      <c r="F64" s="32">
        <f>SUM(PLANEL_Pot_anual!AC48:AL48)</f>
        <v>28150.909520000001</v>
      </c>
    </row>
    <row r="65" spans="2:6" x14ac:dyDescent="0.3">
      <c r="B65" s="27" t="str">
        <f>PLANEL_Pot_anual!B49</f>
        <v>Total</v>
      </c>
      <c r="C65" s="28">
        <f>PLANEL_Pot_anual!C49</f>
        <v>0</v>
      </c>
      <c r="D65" s="28">
        <f>SUM(PLANEL_Pot_anual!D49:R49)</f>
        <v>106730.40244100001</v>
      </c>
      <c r="E65" s="28">
        <f>SUM(PLANEL_Pot_anual!S49:AB49)</f>
        <v>115803.44458499999</v>
      </c>
      <c r="F65" s="28">
        <f>SUM(PLANEL_Pot_anual!AC49:AL49)</f>
        <v>121089.64500099997</v>
      </c>
    </row>
    <row r="67" spans="2:6" x14ac:dyDescent="0.3">
      <c r="B67" s="12" t="str">
        <f>B42</f>
        <v>Potência Incremental - SIN (MW)</v>
      </c>
      <c r="C67" s="13"/>
      <c r="D67" s="13"/>
      <c r="E67" s="13"/>
      <c r="F67" s="13"/>
    </row>
    <row r="68" spans="2:6" x14ac:dyDescent="0.3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3">
      <c r="B69" s="16" t="s">
        <v>244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2370.7999999999884</v>
      </c>
      <c r="F69" s="1">
        <f t="shared" si="9"/>
        <v>74</v>
      </c>
    </row>
    <row r="70" spans="2:6" x14ac:dyDescent="0.3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3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3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3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3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3">
      <c r="B75" s="16" t="s">
        <v>7</v>
      </c>
      <c r="C75" s="1">
        <f>C58+C59</f>
        <v>0</v>
      </c>
      <c r="D75" s="1">
        <f t="shared" ref="D75:F75" si="15">D58+D59</f>
        <v>46191.120581999996</v>
      </c>
      <c r="E75" s="1">
        <f t="shared" si="15"/>
        <v>56034.384465000003</v>
      </c>
      <c r="F75" s="1">
        <f t="shared" si="15"/>
        <v>42869.670059999989</v>
      </c>
    </row>
    <row r="76" spans="2:6" x14ac:dyDescent="0.3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25729.764737999998</v>
      </c>
      <c r="F76" s="1">
        <f t="shared" si="16"/>
        <v>42958.082721999992</v>
      </c>
    </row>
    <row r="77" spans="2:6" x14ac:dyDescent="0.3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3">
      <c r="B78" s="16" t="s">
        <v>662</v>
      </c>
      <c r="C78" s="1">
        <f>C64</f>
        <v>0</v>
      </c>
      <c r="D78" s="1">
        <f>D64</f>
        <v>13711.094427</v>
      </c>
      <c r="E78" s="1">
        <f>E64</f>
        <v>25454.039762999997</v>
      </c>
      <c r="F78" s="1">
        <f>F64</f>
        <v>28150.909520000001</v>
      </c>
    </row>
    <row r="79" spans="2:6" x14ac:dyDescent="0.3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3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3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3">
      <c r="B83" s="16" t="str">
        <f>Planel_GerMed_Anual!B4</f>
        <v>UHE</v>
      </c>
      <c r="C83" s="95">
        <f>Planel_GerMed_Anual!C4</f>
        <v>46081.654690000003</v>
      </c>
      <c r="D83" s="95">
        <f>Planel_GerMed_Anual!R4</f>
        <v>62719.429320000003</v>
      </c>
      <c r="E83" s="95">
        <f>Planel_GerMed_Anual!AB4</f>
        <v>64559.483319999999</v>
      </c>
      <c r="F83" s="95">
        <f>Planel_GerMed_Anual!AL4</f>
        <v>63702.733619999999</v>
      </c>
    </row>
    <row r="84" spans="2:6" x14ac:dyDescent="0.3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7751.265926</v>
      </c>
      <c r="E84" s="95">
        <f>Planel_GerMed_Anual!AB5</f>
        <v>8210.3275080000003</v>
      </c>
      <c r="F84" s="95">
        <f>Planel_GerMed_Anual!AL5</f>
        <v>8207.5640299999995</v>
      </c>
    </row>
    <row r="85" spans="2:6" x14ac:dyDescent="0.3">
      <c r="B85" s="16" t="str">
        <f>Planel_GerMed_Anual!B6</f>
        <v>Gás Natural</v>
      </c>
      <c r="C85" s="1"/>
      <c r="D85" s="1"/>
      <c r="E85" s="1"/>
      <c r="F85" s="1"/>
    </row>
    <row r="86" spans="2:6" x14ac:dyDescent="0.3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4935.2483119999997</v>
      </c>
      <c r="E86" s="18">
        <f>Planel_GerMed_Anual!AB7</f>
        <v>6899.4914234999997</v>
      </c>
      <c r="F86" s="18">
        <f>Planel_GerMed_Anual!AL7</f>
        <v>10588.018177</v>
      </c>
    </row>
    <row r="87" spans="2:6" x14ac:dyDescent="0.3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3">
      <c r="B88" s="16" t="str">
        <f>Planel_GerMed_Anual!B8</f>
        <v>Carvão</v>
      </c>
      <c r="C88" s="1"/>
      <c r="D88" s="1"/>
      <c r="E88" s="1"/>
      <c r="F88" s="1"/>
    </row>
    <row r="89" spans="2:6" x14ac:dyDescent="0.3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3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3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3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3">
      <c r="B93" s="16" t="str">
        <f>Planel_GerMed_Anual!B13</f>
        <v>Biomassa</v>
      </c>
      <c r="C93" s="1"/>
      <c r="D93" s="1"/>
      <c r="E93" s="1"/>
      <c r="F93" s="1"/>
    </row>
    <row r="94" spans="2:6" x14ac:dyDescent="0.3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3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314.37817319999999</v>
      </c>
      <c r="F95" s="24">
        <f>Planel_GerMed_Anual!AL15</f>
        <v>0</v>
      </c>
    </row>
    <row r="96" spans="2:6" x14ac:dyDescent="0.3">
      <c r="B96" s="16" t="str">
        <f>Planel_GerMed_Anual!B16</f>
        <v>Eólica</v>
      </c>
      <c r="C96" s="1"/>
      <c r="D96" s="1"/>
      <c r="E96" s="1"/>
      <c r="F96" s="1"/>
    </row>
    <row r="97" spans="2:6" x14ac:dyDescent="0.3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23940.5334745</v>
      </c>
      <c r="E97" s="30">
        <f>Planel_GerMed_Anual!AB17</f>
        <v>49253.415723420003</v>
      </c>
      <c r="F97" s="30">
        <f>Planel_GerMed_Anual!AL17</f>
        <v>68818.018313000008</v>
      </c>
    </row>
    <row r="98" spans="2:6" x14ac:dyDescent="0.3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3">
      <c r="B99" s="16" t="str">
        <f>Planel_GerMed_Anual!B19</f>
        <v>Solar</v>
      </c>
      <c r="C99" s="1"/>
      <c r="D99" s="1"/>
      <c r="E99" s="1"/>
      <c r="F99" s="1"/>
    </row>
    <row r="100" spans="2:6" x14ac:dyDescent="0.3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9025.7095379999992</v>
      </c>
      <c r="F100" s="26">
        <f>Planel_GerMed_Anual!AL20</f>
        <v>21110.920512000001</v>
      </c>
    </row>
    <row r="101" spans="2:6" x14ac:dyDescent="0.3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3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3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3">
      <c r="B104" s="27" t="str">
        <f>Planel_GerMed_Anual!B24</f>
        <v>Total</v>
      </c>
      <c r="C104" s="28">
        <f>Planel_GerMed_Anual!C24</f>
        <v>65833.832573196007</v>
      </c>
      <c r="D104" s="28">
        <f>Planel_GerMed_Anual!R24</f>
        <v>109672.61042289999</v>
      </c>
      <c r="E104" s="28">
        <f>Planel_GerMed_Anual!AB24</f>
        <v>145923.44256482</v>
      </c>
      <c r="F104" s="28">
        <f>Planel_GerMed_Anual!AL24</f>
        <v>180004.07487510002</v>
      </c>
    </row>
    <row r="105" spans="2:6" x14ac:dyDescent="0.3">
      <c r="B105" s="33"/>
      <c r="C105" s="33"/>
      <c r="D105" s="33"/>
      <c r="E105" s="33"/>
      <c r="F105" s="33"/>
    </row>
    <row r="106" spans="2:6" x14ac:dyDescent="0.3">
      <c r="B106" s="12" t="str">
        <f>B81</f>
        <v>Geração P. Médio (MWMed)</v>
      </c>
      <c r="C106" s="13"/>
      <c r="D106" s="13"/>
      <c r="E106" s="13"/>
      <c r="F106" s="13"/>
    </row>
    <row r="107" spans="2:6" x14ac:dyDescent="0.3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3">
      <c r="B108" s="16" t="s">
        <v>244</v>
      </c>
      <c r="C108" s="1">
        <f>C83+C84</f>
        <v>48825.629983999999</v>
      </c>
      <c r="D108" s="1">
        <f t="shared" ref="D108:F108" si="18">D83+D84</f>
        <v>70470.695246000003</v>
      </c>
      <c r="E108" s="1">
        <f t="shared" si="18"/>
        <v>72769.810828000001</v>
      </c>
      <c r="F108" s="1">
        <f t="shared" si="18"/>
        <v>71910.297649999993</v>
      </c>
    </row>
    <row r="109" spans="2:6" x14ac:dyDescent="0.3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3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3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3">
      <c r="B112" s="16" t="s">
        <v>57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3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4292.9223032</v>
      </c>
      <c r="F113" s="1">
        <f t="shared" si="23"/>
        <v>4096.5945590000001</v>
      </c>
    </row>
    <row r="114" spans="2:6" x14ac:dyDescent="0.3">
      <c r="B114" s="16" t="s">
        <v>7</v>
      </c>
      <c r="C114" s="1">
        <f>C97+C98</f>
        <v>2886.9278215000004</v>
      </c>
      <c r="D114" s="1">
        <f t="shared" ref="D114:F114" si="24">D97+D98</f>
        <v>23940.5334745</v>
      </c>
      <c r="E114" s="1">
        <f t="shared" si="24"/>
        <v>49253.415723420003</v>
      </c>
      <c r="F114" s="1">
        <f t="shared" si="24"/>
        <v>68818.018313000008</v>
      </c>
    </row>
    <row r="115" spans="2:6" x14ac:dyDescent="0.3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9025.7095379999992</v>
      </c>
      <c r="F115" s="1">
        <f t="shared" si="25"/>
        <v>21110.920512000001</v>
      </c>
    </row>
    <row r="116" spans="2:6" x14ac:dyDescent="0.3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3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3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3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3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3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3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3">
      <c r="B124" s="16" t="e">
        <f>PLANEL_BalPonta_Anual!#REF!</f>
        <v>#REF!</v>
      </c>
      <c r="C124" s="1"/>
      <c r="D124" s="1"/>
      <c r="E124" s="1"/>
      <c r="F124" s="1"/>
    </row>
    <row r="125" spans="2:6" x14ac:dyDescent="0.3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3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3">
      <c r="B127" s="16" t="str">
        <f>PLANEL_BalPonta_Anual!B7</f>
        <v>Carvão</v>
      </c>
      <c r="C127" s="1"/>
      <c r="D127" s="1"/>
      <c r="E127" s="1"/>
      <c r="F127" s="1"/>
    </row>
    <row r="128" spans="2:6" x14ac:dyDescent="0.3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3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3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3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3">
      <c r="B132" s="16" t="str">
        <f>PLANEL_BalPonta_Anual!B10</f>
        <v>Biomassa</v>
      </c>
      <c r="C132" s="1"/>
      <c r="D132" s="1"/>
      <c r="E132" s="1"/>
      <c r="F132" s="1"/>
    </row>
    <row r="133" spans="2:6" x14ac:dyDescent="0.3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3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3">
      <c r="B135" s="16" t="str">
        <f>PLANEL_BalPonta_Anual!B11</f>
        <v>Eólica</v>
      </c>
      <c r="C135" s="1"/>
      <c r="D135" s="1"/>
      <c r="E135" s="1"/>
      <c r="F135" s="1"/>
    </row>
    <row r="136" spans="2:6" x14ac:dyDescent="0.3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3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3">
      <c r="B138" s="16" t="str">
        <f>PLANEL_BalPonta_Anual!B12</f>
        <v>Solar</v>
      </c>
      <c r="C138" s="1"/>
      <c r="D138" s="1"/>
      <c r="E138" s="1"/>
      <c r="F138" s="1"/>
    </row>
    <row r="139" spans="2:6" x14ac:dyDescent="0.3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3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3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3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3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3">
      <c r="B144" s="33"/>
      <c r="C144" s="33"/>
      <c r="D144" s="33"/>
      <c r="E144" s="33"/>
      <c r="F144" s="33"/>
    </row>
    <row r="145" spans="2:6" x14ac:dyDescent="0.3">
      <c r="B145" s="12" t="str">
        <f>B120</f>
        <v>Atendimento a Ponta (MW)</v>
      </c>
      <c r="C145" s="13"/>
      <c r="D145" s="13"/>
      <c r="E145" s="13"/>
      <c r="F145" s="13"/>
    </row>
    <row r="146" spans="2:6" x14ac:dyDescent="0.3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3">
      <c r="B147" s="16" t="s">
        <v>244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3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3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3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3">
      <c r="B151" s="16" t="s">
        <v>57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3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3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3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3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3">
      <c r="B156" s="16" t="s">
        <v>662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3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3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3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3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21.471624129999999</v>
      </c>
      <c r="E161" s="1">
        <f>Planel_CO2_total_Anual!AB4</f>
        <v>24.553928979999998</v>
      </c>
      <c r="F161" s="1">
        <f>Planel_CO2_total_Anual!AL4</f>
        <v>34.51544423</v>
      </c>
    </row>
    <row r="162" spans="1:11" x14ac:dyDescent="0.3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34.638469839999999</v>
      </c>
      <c r="E162" s="102">
        <f>Planel_CO2_total_Anual!AB5</f>
        <v>40.5590665</v>
      </c>
      <c r="F162" s="102">
        <f>Planel_CO2_total_Anual!AL5</f>
        <v>50.308775900000001</v>
      </c>
    </row>
    <row r="163" spans="1:11" x14ac:dyDescent="0.3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3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3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3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21.81018217808219</v>
      </c>
      <c r="E167" s="1">
        <f>'Resumo Gás Natural'!AB39</f>
        <v>29.265705835616441</v>
      </c>
      <c r="F167" s="1">
        <f>'Resumo Gás Natural'!AL39</f>
        <v>45.16340328767123</v>
      </c>
    </row>
    <row r="168" spans="1:11" x14ac:dyDescent="0.3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38.51625991780822</v>
      </c>
      <c r="E168" s="102">
        <f>'Resumo Gás Natural'!AB40</f>
        <v>50.234389726027402</v>
      </c>
      <c r="F168" s="102">
        <f>'Resumo Gás Natural'!AL40</f>
        <v>69.307638136986299</v>
      </c>
    </row>
    <row r="169" spans="1:11" x14ac:dyDescent="0.3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3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3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3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3">
      <c r="B174" s="12" t="s">
        <v>684</v>
      </c>
      <c r="C174" s="13"/>
      <c r="D174" s="13"/>
    </row>
    <row r="175" spans="1:11" x14ac:dyDescent="0.3">
      <c r="B175" s="15"/>
      <c r="C175" s="270">
        <v>2012</v>
      </c>
      <c r="D175" s="267">
        <v>2015</v>
      </c>
    </row>
    <row r="176" spans="1:11" x14ac:dyDescent="0.3">
      <c r="B176" s="16" t="s">
        <v>655</v>
      </c>
      <c r="C176" s="271">
        <f>output_Status!B7/1000</f>
        <v>588.80994316496947</v>
      </c>
      <c r="D176" s="1">
        <f>C176*(1+Planel_BD_constantes!$B$3)^($D$175-$C$175)</f>
        <v>741.73095112423016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D28" sqref="D28"/>
    </sheetView>
  </sheetViews>
  <sheetFormatPr defaultColWidth="9.109375" defaultRowHeight="14.4" x14ac:dyDescent="0.3"/>
  <cols>
    <col min="1" max="1" width="9.109375" style="33" customWidth="1"/>
    <col min="2" max="2" width="19.88671875" style="33" customWidth="1"/>
    <col min="3" max="6" width="15" style="33" customWidth="1"/>
    <col min="7" max="7" width="9.109375" style="33" customWidth="1"/>
    <col min="8" max="8" width="11.109375" style="33" bestFit="1" customWidth="1"/>
    <col min="9" max="16384" width="9.109375" style="33"/>
  </cols>
  <sheetData>
    <row r="1" spans="2:9" x14ac:dyDescent="0.3">
      <c r="E1" s="273" t="s">
        <v>685</v>
      </c>
      <c r="F1" s="274">
        <f>C188</f>
        <v>688.65568459793849</v>
      </c>
      <c r="H1" s="255" t="s">
        <v>686</v>
      </c>
      <c r="I1" s="256">
        <f>D188</f>
        <v>806.73095112423016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s">
        <v>700</v>
      </c>
      <c r="C8" s="18">
        <f>PLANEL_Pot_anual!C7</f>
        <v>11242.2</v>
      </c>
      <c r="D8" s="18">
        <f>PLANEL_Pot_anual!R7</f>
        <v>17500.988211</v>
      </c>
      <c r="E8" s="18">
        <f>PLANEL_Pot_anual!AB7</f>
        <v>25626.788210999999</v>
      </c>
      <c r="F8" s="18">
        <f>PLANEL_Pot_anual!AL7</f>
        <v>33003.570910000002</v>
      </c>
    </row>
    <row r="9" spans="2:9" x14ac:dyDescent="0.3">
      <c r="B9" s="17"/>
      <c r="C9" s="18"/>
      <c r="D9" s="18"/>
      <c r="E9" s="18"/>
      <c r="F9" s="18"/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52747.280581999999</v>
      </c>
      <c r="E19" s="30">
        <f>PLANEL_Pot_anual!AB17</f>
        <v>108781.665047</v>
      </c>
      <c r="F19" s="30">
        <f>PLANEL_Pot_anual!AL17</f>
        <v>151651.33510699999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32082.780997999998</v>
      </c>
      <c r="F22" s="26">
        <f>PLANEL_Pot_anual!AL20</f>
        <v>75040.863719999994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13711.094427</v>
      </c>
      <c r="E25" s="32">
        <f>PLANEL_Pot_anual!AB23</f>
        <v>39165.134189999997</v>
      </c>
      <c r="F25" s="32">
        <f>PLANEL_Pot_anual!AL23</f>
        <v>67316.043709999998</v>
      </c>
    </row>
    <row r="26" spans="2:6" x14ac:dyDescent="0.3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3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3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3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3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256291.95485334197</v>
      </c>
      <c r="E30" s="28">
        <f>PLANEL_Pot_anual!AB24+SUM(E26:E29)</f>
        <v>386155.13111595513</v>
      </c>
      <c r="F30" s="28">
        <f>PLANEL_Pot_anual!AL24+SUM(F26:F29)</f>
        <v>529403.94933267636</v>
      </c>
    </row>
    <row r="32" spans="2:6" x14ac:dyDescent="0.3">
      <c r="B32" s="12" t="str">
        <f>B3</f>
        <v>Potência Acumulada - SIN (MW)</v>
      </c>
      <c r="C32" s="13"/>
      <c r="D32" s="13"/>
      <c r="E32" s="13"/>
      <c r="F32" s="13"/>
    </row>
    <row r="33" spans="2:6" x14ac:dyDescent="0.3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3">
      <c r="B34" s="16" t="s">
        <v>244</v>
      </c>
      <c r="C34" s="1">
        <f>C5+C6</f>
        <v>95236.517999999996</v>
      </c>
      <c r="D34" s="1">
        <f>D5+D6</f>
        <v>132779.68700000001</v>
      </c>
      <c r="E34" s="1">
        <f>E5+E6</f>
        <v>135150.48699999999</v>
      </c>
      <c r="F34" s="1">
        <f>F5+F6</f>
        <v>135224.48699999999</v>
      </c>
    </row>
    <row r="35" spans="2:6" x14ac:dyDescent="0.3">
      <c r="B35" s="16" t="s">
        <v>3</v>
      </c>
      <c r="C35" s="1">
        <f>C8</f>
        <v>11242.2</v>
      </c>
      <c r="D35" s="1">
        <f t="shared" ref="D35:F35" si="0">D8</f>
        <v>17500.988211</v>
      </c>
      <c r="E35" s="1">
        <f t="shared" si="0"/>
        <v>25626.788210999999</v>
      </c>
      <c r="F35" s="1">
        <f t="shared" si="0"/>
        <v>33003.570910000002</v>
      </c>
    </row>
    <row r="36" spans="2:6" x14ac:dyDescent="0.3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3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3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3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3">
      <c r="B40" s="16" t="s">
        <v>7</v>
      </c>
      <c r="C40" s="1">
        <f>C19+C20</f>
        <v>6556.16</v>
      </c>
      <c r="D40" s="1">
        <f>D19+D20</f>
        <v>52747.280581999999</v>
      </c>
      <c r="E40" s="1">
        <f>E19+E20</f>
        <v>108781.665047</v>
      </c>
      <c r="F40" s="1">
        <f>F19+F20</f>
        <v>151651.33510699999</v>
      </c>
    </row>
    <row r="41" spans="2:6" x14ac:dyDescent="0.3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32082.780997999998</v>
      </c>
      <c r="F41" s="1">
        <f>F22+F23</f>
        <v>75040.863719999994</v>
      </c>
    </row>
    <row r="42" spans="2:6" x14ac:dyDescent="0.3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3">
      <c r="B43" s="16" t="s">
        <v>662</v>
      </c>
      <c r="C43" s="1">
        <f t="shared" si="2"/>
        <v>0</v>
      </c>
      <c r="D43" s="1">
        <f t="shared" si="2"/>
        <v>13711.094427</v>
      </c>
      <c r="E43" s="1">
        <f t="shared" si="2"/>
        <v>39165.134189999997</v>
      </c>
      <c r="F43" s="1">
        <f t="shared" si="2"/>
        <v>67316.043709999998</v>
      </c>
    </row>
    <row r="44" spans="2:6" x14ac:dyDescent="0.3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3">
      <c r="B45" s="27" t="s">
        <v>9</v>
      </c>
      <c r="C45" s="28">
        <f>SUM(C34:C44)</f>
        <v>135909.84874999998</v>
      </c>
      <c r="D45" s="28">
        <f>SUM(D34:D44)</f>
        <v>256291.95485334197</v>
      </c>
      <c r="E45" s="28">
        <f>SUM(E34:E44)</f>
        <v>386155.13111595513</v>
      </c>
      <c r="F45" s="28">
        <f>SUM(F34:F44)</f>
        <v>529403.94933267636</v>
      </c>
    </row>
    <row r="46" spans="2:6" x14ac:dyDescent="0.3">
      <c r="F46" s="1"/>
    </row>
    <row r="47" spans="2:6" x14ac:dyDescent="0.3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3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3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2370.7999999999884</v>
      </c>
      <c r="F49" s="95">
        <f>SUM(PLANEL_Pot_anual!AC29:AL29)</f>
        <v>74</v>
      </c>
    </row>
    <row r="50" spans="2:6" x14ac:dyDescent="0.3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3">
      <c r="B51" s="16" t="str">
        <f>PLANEL_Pot_anual!B31</f>
        <v>Gás Natural</v>
      </c>
      <c r="C51" s="1"/>
      <c r="D51" s="1"/>
      <c r="E51" s="1"/>
      <c r="F51" s="1"/>
    </row>
    <row r="52" spans="2:6" x14ac:dyDescent="0.3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6258.7882109999991</v>
      </c>
      <c r="E52" s="18">
        <f>SUM(PLANEL_Pot_anual!S32:AB32)</f>
        <v>8125.7999999999993</v>
      </c>
      <c r="F52" s="18">
        <f>SUM(PLANEL_Pot_anual!AC32:AL32)</f>
        <v>7376.782699000003</v>
      </c>
    </row>
    <row r="53" spans="2:6" x14ac:dyDescent="0.3">
      <c r="B53" s="17"/>
      <c r="C53" s="18"/>
      <c r="D53" s="18"/>
      <c r="E53" s="18"/>
      <c r="F53" s="18"/>
    </row>
    <row r="54" spans="2:6" x14ac:dyDescent="0.3">
      <c r="B54" s="16" t="str">
        <f>PLANEL_Pot_anual!B33</f>
        <v>Carvão</v>
      </c>
      <c r="C54" s="1"/>
      <c r="D54" s="1"/>
      <c r="E54" s="1"/>
      <c r="F54" s="1"/>
    </row>
    <row r="55" spans="2:6" x14ac:dyDescent="0.3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3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3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3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3">
      <c r="B59" s="16" t="str">
        <f>PLANEL_Pot_anual!B38</f>
        <v>Biomassa</v>
      </c>
      <c r="C59" s="1"/>
      <c r="D59" s="1"/>
      <c r="E59" s="1"/>
      <c r="F59" s="1"/>
    </row>
    <row r="60" spans="2:6" x14ac:dyDescent="0.3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3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3">
      <c r="B62" s="16" t="str">
        <f>PLANEL_Pot_anual!B41</f>
        <v>Eólica</v>
      </c>
      <c r="C62" s="1"/>
      <c r="D62" s="1"/>
      <c r="E62" s="1"/>
      <c r="F62" s="1"/>
    </row>
    <row r="63" spans="2:6" x14ac:dyDescent="0.3">
      <c r="B63" s="29" t="str">
        <f>PLANEL_Pot_anual!B42</f>
        <v>Onshore</v>
      </c>
      <c r="C63" s="30">
        <f>PLANEL_Pot_anual!C42</f>
        <v>0</v>
      </c>
      <c r="D63" s="30">
        <f>SUM(PLANEL_Pot_anual!D42:R42)</f>
        <v>46191.120581999996</v>
      </c>
      <c r="E63" s="30">
        <f>SUM(PLANEL_Pot_anual!S42:AB42)</f>
        <v>56034.384465000003</v>
      </c>
      <c r="F63" s="30">
        <f>SUM(PLANEL_Pot_anual!AC42:AL42)</f>
        <v>42869.670059999989</v>
      </c>
    </row>
    <row r="64" spans="2:6" x14ac:dyDescent="0.3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3">
      <c r="B65" s="16" t="str">
        <f>PLANEL_Pot_anual!B44</f>
        <v>Solar</v>
      </c>
      <c r="C65" s="1"/>
      <c r="D65" s="1"/>
      <c r="E65" s="1"/>
      <c r="F65" s="1"/>
    </row>
    <row r="66" spans="2:6" x14ac:dyDescent="0.3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25729.764737999998</v>
      </c>
      <c r="F66" s="26">
        <f>SUM(PLANEL_Pot_anual!AC45:AL45)</f>
        <v>42958.082721999992</v>
      </c>
    </row>
    <row r="67" spans="2:6" x14ac:dyDescent="0.3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3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3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13711.094427</v>
      </c>
      <c r="E69" s="32">
        <f>SUM(PLANEL_Pot_anual!S48:AB48)</f>
        <v>25454.039762999997</v>
      </c>
      <c r="F69" s="32">
        <f>SUM(PLANEL_Pot_anual!AC48:AL48)</f>
        <v>28150.909520000001</v>
      </c>
    </row>
    <row r="70" spans="2:6" x14ac:dyDescent="0.3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3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3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3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3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120382.106103342</v>
      </c>
      <c r="E74" s="28">
        <f>SUM(PLANEL_Pot_anual!S49:AB49)+SUM(E70:E73)</f>
        <v>129863.17626261314</v>
      </c>
      <c r="F74" s="28">
        <f>SUM(PLANEL_Pot_anual!AC49:AL49)+SUM(F70:F73)</f>
        <v>143248.81821672127</v>
      </c>
    </row>
    <row r="76" spans="2:6" x14ac:dyDescent="0.3">
      <c r="B76" s="12" t="str">
        <f>B47</f>
        <v>Potência Incremental - SIN (MW)</v>
      </c>
      <c r="C76" s="13"/>
      <c r="D76" s="13"/>
      <c r="E76" s="13"/>
      <c r="F76" s="13"/>
    </row>
    <row r="77" spans="2:6" x14ac:dyDescent="0.3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3">
      <c r="B78" s="16" t="s">
        <v>244</v>
      </c>
      <c r="C78" s="1">
        <f>C49+C50</f>
        <v>0</v>
      </c>
      <c r="D78" s="1">
        <f>D49+D50</f>
        <v>37543.169000000009</v>
      </c>
      <c r="E78" s="1">
        <f>E49+E50</f>
        <v>2370.7999999999884</v>
      </c>
      <c r="F78" s="1">
        <f>F49+F50</f>
        <v>74</v>
      </c>
    </row>
    <row r="79" spans="2:6" x14ac:dyDescent="0.3">
      <c r="B79" s="16" t="s">
        <v>3</v>
      </c>
      <c r="C79" s="1">
        <f>C52</f>
        <v>0</v>
      </c>
      <c r="D79" s="1">
        <f t="shared" ref="D79:F79" si="8">D52</f>
        <v>6258.7882109999991</v>
      </c>
      <c r="E79" s="1">
        <f t="shared" si="8"/>
        <v>8125.7999999999993</v>
      </c>
      <c r="F79" s="1">
        <f t="shared" si="8"/>
        <v>7376.782699000003</v>
      </c>
    </row>
    <row r="80" spans="2:6" x14ac:dyDescent="0.3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3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3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3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3">
      <c r="B84" s="16" t="s">
        <v>7</v>
      </c>
      <c r="C84" s="1">
        <f>C63+C64</f>
        <v>0</v>
      </c>
      <c r="D84" s="1">
        <f t="shared" ref="D84:F84" si="12">D63+D64</f>
        <v>46191.120581999996</v>
      </c>
      <c r="E84" s="1">
        <f t="shared" si="12"/>
        <v>56034.384465000003</v>
      </c>
      <c r="F84" s="1">
        <f t="shared" si="12"/>
        <v>42869.670059999989</v>
      </c>
    </row>
    <row r="85" spans="2:6" x14ac:dyDescent="0.3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25729.764737999998</v>
      </c>
      <c r="F85" s="1">
        <f t="shared" si="13"/>
        <v>42958.082721999992</v>
      </c>
    </row>
    <row r="86" spans="2:6" x14ac:dyDescent="0.3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3">
      <c r="B87" s="16" t="s">
        <v>662</v>
      </c>
      <c r="C87" s="1">
        <f>C69</f>
        <v>0</v>
      </c>
      <c r="D87" s="1">
        <f>D69</f>
        <v>13711.094427</v>
      </c>
      <c r="E87" s="1">
        <f>E69</f>
        <v>25454.039762999997</v>
      </c>
      <c r="F87" s="1">
        <f>F69</f>
        <v>28150.909520000001</v>
      </c>
    </row>
    <row r="88" spans="2:6" x14ac:dyDescent="0.3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3">
      <c r="B89" s="27" t="s">
        <v>9</v>
      </c>
      <c r="C89" s="28">
        <f>SUM(C78:C88)</f>
        <v>0</v>
      </c>
      <c r="D89" s="28">
        <f t="shared" ref="D89:F89" si="16">SUM(D78:D88)</f>
        <v>120382.10610334198</v>
      </c>
      <c r="E89" s="28">
        <f t="shared" si="16"/>
        <v>129863.17626261312</v>
      </c>
      <c r="F89" s="28">
        <f t="shared" si="16"/>
        <v>143248.81821672129</v>
      </c>
    </row>
    <row r="91" spans="2:6" x14ac:dyDescent="0.3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3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3">
      <c r="B93" s="16" t="str">
        <f>Planel_GerMed_Anual!B4</f>
        <v>UHE</v>
      </c>
      <c r="C93" s="95">
        <f>Planel_GerMed_Anual!C4</f>
        <v>46081.654690000003</v>
      </c>
      <c r="D93" s="95">
        <f>Planel_GerMed_Anual!R4</f>
        <v>62719.429320000003</v>
      </c>
      <c r="E93" s="95">
        <f>Planel_GerMed_Anual!AB4</f>
        <v>64559.483319999999</v>
      </c>
      <c r="F93" s="95">
        <f>Planel_GerMed_Anual!AL4</f>
        <v>63702.733619999999</v>
      </c>
    </row>
    <row r="94" spans="2:6" x14ac:dyDescent="0.3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7751.265926</v>
      </c>
      <c r="E94" s="95">
        <f>Planel_GerMed_Anual!AB5</f>
        <v>8210.3275080000003</v>
      </c>
      <c r="F94" s="95">
        <f>Planel_GerMed_Anual!AL5</f>
        <v>8207.5640299999995</v>
      </c>
    </row>
    <row r="95" spans="2:6" x14ac:dyDescent="0.3">
      <c r="B95" s="16" t="str">
        <f>Planel_GerMed_Anual!B6</f>
        <v>Gás Natural</v>
      </c>
      <c r="C95" s="1"/>
      <c r="D95" s="1"/>
      <c r="E95" s="1"/>
      <c r="F95" s="1"/>
    </row>
    <row r="96" spans="2:6" x14ac:dyDescent="0.3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4935.2483119999997</v>
      </c>
      <c r="E96" s="18">
        <f>Planel_GerMed_Anual!AB7</f>
        <v>6899.4914234999997</v>
      </c>
      <c r="F96" s="18">
        <f>Planel_GerMed_Anual!AL7</f>
        <v>10588.018177</v>
      </c>
    </row>
    <row r="97" spans="2:6" x14ac:dyDescent="0.3">
      <c r="B97" s="17"/>
      <c r="C97" s="18"/>
      <c r="D97" s="18"/>
      <c r="E97" s="18"/>
      <c r="F97" s="18"/>
    </row>
    <row r="98" spans="2:6" x14ac:dyDescent="0.3">
      <c r="B98" s="16" t="str">
        <f>Planel_GerMed_Anual!B8</f>
        <v>Carvão</v>
      </c>
      <c r="C98" s="1"/>
      <c r="D98" s="1"/>
      <c r="E98" s="1"/>
      <c r="F98" s="1"/>
    </row>
    <row r="99" spans="2:6" x14ac:dyDescent="0.3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3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3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3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3">
      <c r="B103" s="16" t="str">
        <f>Planel_GerMed_Anual!B13</f>
        <v>Biomassa</v>
      </c>
      <c r="C103" s="1"/>
      <c r="D103" s="1"/>
      <c r="E103" s="1"/>
      <c r="F103" s="1"/>
    </row>
    <row r="104" spans="2:6" x14ac:dyDescent="0.3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3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314.37817319999999</v>
      </c>
      <c r="F105" s="24">
        <f>Planel_GerMed_Anual!AL15</f>
        <v>0</v>
      </c>
    </row>
    <row r="106" spans="2:6" x14ac:dyDescent="0.3">
      <c r="B106" s="16" t="str">
        <f>Planel_GerMed_Anual!B16</f>
        <v>Eólica</v>
      </c>
      <c r="C106" s="1"/>
      <c r="D106" s="1"/>
      <c r="E106" s="1"/>
      <c r="F106" s="1"/>
    </row>
    <row r="107" spans="2:6" x14ac:dyDescent="0.3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23940.5334745</v>
      </c>
      <c r="E107" s="30">
        <f>Planel_GerMed_Anual!AB17</f>
        <v>49253.415723420003</v>
      </c>
      <c r="F107" s="30">
        <f>Planel_GerMed_Anual!AL17</f>
        <v>68818.018313000008</v>
      </c>
    </row>
    <row r="108" spans="2:6" x14ac:dyDescent="0.3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3">
      <c r="B109" s="16" t="str">
        <f>Planel_GerMed_Anual!B19</f>
        <v>Solar</v>
      </c>
      <c r="C109" s="1"/>
      <c r="D109" s="1"/>
      <c r="E109" s="1"/>
      <c r="F109" s="1"/>
    </row>
    <row r="110" spans="2:6" x14ac:dyDescent="0.3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9025.7095379999992</v>
      </c>
      <c r="F110" s="26">
        <f>Planel_GerMed_Anual!AL20</f>
        <v>21110.920512000001</v>
      </c>
    </row>
    <row r="111" spans="2:6" x14ac:dyDescent="0.3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3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3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3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3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3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3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3">
      <c r="B118" s="27" t="str">
        <f>Planel_GerMed_Anual!B24</f>
        <v>Total</v>
      </c>
      <c r="C118" s="28">
        <f>Planel_GerMed_Anual!C24+SUM(C114:C117)</f>
        <v>65835.448826784079</v>
      </c>
      <c r="D118" s="28">
        <f>Planel_GerMed_Anual!R24+SUM(D114:D117)</f>
        <v>112687.3657645784</v>
      </c>
      <c r="E118" s="28">
        <f>Planel_GerMed_Anual!AB24+SUM(E114:E117)</f>
        <v>152262.28750230532</v>
      </c>
      <c r="F118" s="28">
        <f>Planel_GerMed_Anual!AL24+SUM(F114:F117)</f>
        <v>191467.61634833374</v>
      </c>
    </row>
    <row r="120" spans="2:6" x14ac:dyDescent="0.3">
      <c r="B120" s="12" t="str">
        <f>B91</f>
        <v>Geração P. Médio (MWMed)</v>
      </c>
      <c r="C120" s="13"/>
      <c r="D120" s="13"/>
      <c r="E120" s="13"/>
      <c r="F120" s="13"/>
    </row>
    <row r="121" spans="2:6" x14ac:dyDescent="0.3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3">
      <c r="B122" s="16" t="s">
        <v>244</v>
      </c>
      <c r="C122" s="1">
        <f>C93+C94</f>
        <v>48825.629983999999</v>
      </c>
      <c r="D122" s="1">
        <f>D93+D94</f>
        <v>70470.695246000003</v>
      </c>
      <c r="E122" s="1">
        <f>E93+E94</f>
        <v>72769.810828000001</v>
      </c>
      <c r="F122" s="1">
        <f>F93+F94</f>
        <v>71910.297649999993</v>
      </c>
    </row>
    <row r="123" spans="2:6" x14ac:dyDescent="0.3">
      <c r="B123" s="16" t="s">
        <v>3</v>
      </c>
      <c r="C123" s="1">
        <f>C96</f>
        <v>5788.0744694999994</v>
      </c>
      <c r="D123" s="1">
        <f t="shared" ref="D123:F123" si="17">D96</f>
        <v>4935.2483119999997</v>
      </c>
      <c r="E123" s="1">
        <f t="shared" si="17"/>
        <v>6899.4914234999997</v>
      </c>
      <c r="F123" s="1">
        <f t="shared" si="17"/>
        <v>10588.018177</v>
      </c>
    </row>
    <row r="124" spans="2:6" x14ac:dyDescent="0.3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3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3">
      <c r="B126" s="16" t="s">
        <v>57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3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4292.9223032</v>
      </c>
      <c r="F127" s="1">
        <f t="shared" si="20"/>
        <v>4096.5945590000001</v>
      </c>
    </row>
    <row r="128" spans="2:6" x14ac:dyDescent="0.3">
      <c r="B128" s="16" t="s">
        <v>7</v>
      </c>
      <c r="C128" s="1">
        <f>C107+C108</f>
        <v>2886.9278215000004</v>
      </c>
      <c r="D128" s="1">
        <f t="shared" ref="D128:F128" si="21">D107+D108</f>
        <v>23940.5334745</v>
      </c>
      <c r="E128" s="1">
        <f t="shared" si="21"/>
        <v>49253.415723420003</v>
      </c>
      <c r="F128" s="1">
        <f t="shared" si="21"/>
        <v>68818.018313000008</v>
      </c>
    </row>
    <row r="129" spans="2:6" x14ac:dyDescent="0.3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9025.7095379999992</v>
      </c>
      <c r="F129" s="1">
        <f t="shared" si="22"/>
        <v>21110.920512000001</v>
      </c>
    </row>
    <row r="130" spans="2:6" x14ac:dyDescent="0.3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3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3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3">
      <c r="B133" s="27" t="s">
        <v>9</v>
      </c>
      <c r="C133" s="28">
        <f>SUM(C122:C132)</f>
        <v>65835.448826784079</v>
      </c>
      <c r="D133" s="28">
        <f t="shared" ref="D133:F133" si="25">SUM(D122:D132)</f>
        <v>112687.3657645784</v>
      </c>
      <c r="E133" s="28">
        <f t="shared" si="25"/>
        <v>152262.28750230532</v>
      </c>
      <c r="F133" s="28">
        <f t="shared" si="25"/>
        <v>191467.61634833374</v>
      </c>
    </row>
    <row r="135" spans="2:6" x14ac:dyDescent="0.3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3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3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3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3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3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3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3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3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3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3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3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3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3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3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3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3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3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3">
      <c r="B154" s="12" t="str">
        <f>B135</f>
        <v>Atendimento a Ponta (MW)</v>
      </c>
      <c r="C154" s="13"/>
      <c r="D154" s="13"/>
      <c r="E154" s="13"/>
      <c r="F154" s="13"/>
    </row>
    <row r="155" spans="2:6" x14ac:dyDescent="0.3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3">
      <c r="B156" s="16" t="s">
        <v>244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3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3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3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3">
      <c r="B160" s="16" t="s">
        <v>57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3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3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3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3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3">
      <c r="B165" s="16" t="s">
        <v>662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3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3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3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3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3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21.471624129999999</v>
      </c>
      <c r="E171" s="1">
        <f>Planel_CO2_total_Anual!AB4</f>
        <v>24.553928979999998</v>
      </c>
      <c r="F171" s="1">
        <f>Planel_CO2_total_Anual!AL4</f>
        <v>34.51544423</v>
      </c>
    </row>
    <row r="172" spans="1:11" x14ac:dyDescent="0.3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34.638469839999999</v>
      </c>
      <c r="E172" s="102">
        <f>Planel_CO2_total_Anual!AB5</f>
        <v>40.5590665</v>
      </c>
      <c r="F172" s="102">
        <f>Planel_CO2_total_Anual!AL5</f>
        <v>50.308775900000001</v>
      </c>
    </row>
    <row r="173" spans="1:11" x14ac:dyDescent="0.3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3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3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3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21.81018217808219</v>
      </c>
      <c r="E177" s="1">
        <f>'Resumo Gás Natural'!AB39</f>
        <v>29.265705835616441</v>
      </c>
      <c r="F177" s="1">
        <f>'Resumo Gás Natural'!AL39</f>
        <v>45.16340328767123</v>
      </c>
    </row>
    <row r="178" spans="2:6" x14ac:dyDescent="0.3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38.51625991780822</v>
      </c>
      <c r="E178" s="102">
        <f>'Resumo Gás Natural'!AB40</f>
        <v>50.234389726027402</v>
      </c>
      <c r="F178" s="102">
        <f>'Resumo Gás Natural'!AL40</f>
        <v>69.307638136986299</v>
      </c>
    </row>
    <row r="179" spans="2:6" x14ac:dyDescent="0.3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3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3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3">
      <c r="B182" s="101"/>
      <c r="C182" s="102"/>
      <c r="D182" s="102"/>
      <c r="E182" s="102"/>
      <c r="F182" s="102"/>
    </row>
    <row r="184" spans="2:6" x14ac:dyDescent="0.3">
      <c r="B184" s="12" t="s">
        <v>684</v>
      </c>
      <c r="C184" s="13"/>
      <c r="D184" s="13"/>
    </row>
    <row r="185" spans="2:6" x14ac:dyDescent="0.3">
      <c r="B185" s="15"/>
      <c r="C185" s="270">
        <v>2012</v>
      </c>
      <c r="D185" s="267">
        <v>2015</v>
      </c>
    </row>
    <row r="186" spans="2:6" x14ac:dyDescent="0.3">
      <c r="B186" s="16" t="s">
        <v>655</v>
      </c>
      <c r="C186" s="271">
        <f>output_Status!B7/1000</f>
        <v>588.80994316496947</v>
      </c>
      <c r="D186" s="1">
        <f>C186*(1+Planel_BD_constantes!$B$3)^($D$185-$C$185)</f>
        <v>741.73095112423016</v>
      </c>
    </row>
    <row r="187" spans="2:6" x14ac:dyDescent="0.3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3">
      <c r="B188" s="27" t="s">
        <v>9</v>
      </c>
      <c r="C188" s="272">
        <f>SUM(C186:C187)</f>
        <v>688.65568459793849</v>
      </c>
      <c r="D188" s="28">
        <f>SUM(D186:D187)</f>
        <v>806.73095112423016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09375" defaultRowHeight="14.4" x14ac:dyDescent="0.3"/>
  <cols>
    <col min="1" max="1" width="16.6640625" style="4" customWidth="1"/>
    <col min="2" max="2" width="66.44140625" style="33" bestFit="1" customWidth="1"/>
    <col min="3" max="3" width="28.109375" style="33" customWidth="1"/>
    <col min="4" max="42" width="9.109375" style="34"/>
    <col min="43" max="16384" width="9.109375" style="33"/>
  </cols>
  <sheetData>
    <row r="1" spans="1:43" s="3" customFormat="1" x14ac:dyDescent="0.3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0.199999999999999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0.199999999999999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0.199999999999999" x14ac:dyDescent="0.2">
      <c r="B4" s="4" t="s">
        <v>12</v>
      </c>
      <c r="C4" s="4" t="s">
        <v>13</v>
      </c>
    </row>
    <row r="5" spans="1:43" s="4" customFormat="1" ht="10.199999999999999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0.199999999999999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0.199999999999999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0.199999999999999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0.199999999999999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0.199999999999999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0.199999999999999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0.199999999999999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0.199999999999999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0.199999999999999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0.199999999999999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0.199999999999999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0.199999999999999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0.199999999999999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0.199999999999999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0.199999999999999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0.199999999999999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0.199999999999999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0.199999999999999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0.199999999999999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0.199999999999999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0.199999999999999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0.199999999999999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0.199999999999999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0.199999999999999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0.199999999999999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0.199999999999999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0.199999999999999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0.199999999999999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0.199999999999999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0.199999999999999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0.199999999999999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0.199999999999999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0.199999999999999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0.199999999999999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0.199999999999999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0.199999999999999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0.199999999999999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0.199999999999999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0.199999999999999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0.199999999999999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0.199999999999999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0.199999999999999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0.199999999999999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0.199999999999999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0.199999999999999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0.199999999999999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0.199999999999999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0.199999999999999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0.199999999999999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0.199999999999999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0.199999999999999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0.199999999999999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0.199999999999999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0.199999999999999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0.199999999999999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0.199999999999999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0.199999999999999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0.199999999999999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0.199999999999999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0.199999999999999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0.199999999999999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0.199999999999999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0.199999999999999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0.199999999999999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0.199999999999999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0.199999999999999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0.199999999999999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0.199999999999999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0.199999999999999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0.199999999999999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0.199999999999999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0.199999999999999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0.199999999999999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0.199999999999999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0.199999999999999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0.199999999999999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0.199999999999999" x14ac:dyDescent="0.2">
      <c r="B82" s="4" t="s">
        <v>762</v>
      </c>
      <c r="C82" s="4" t="s">
        <v>41</v>
      </c>
    </row>
    <row r="83" spans="2:43" s="4" customFormat="1" ht="10.199999999999999" x14ac:dyDescent="0.2">
      <c r="B83" s="4" t="s">
        <v>762</v>
      </c>
      <c r="C83" s="4" t="s">
        <v>42</v>
      </c>
    </row>
    <row r="84" spans="2:43" s="4" customFormat="1" ht="10.199999999999999" x14ac:dyDescent="0.2">
      <c r="B84" s="4" t="s">
        <v>762</v>
      </c>
      <c r="C84" s="4" t="s">
        <v>43</v>
      </c>
    </row>
    <row r="85" spans="2:43" s="4" customFormat="1" ht="10.199999999999999" x14ac:dyDescent="0.2">
      <c r="B85" s="10" t="s">
        <v>762</v>
      </c>
      <c r="C85" s="4" t="s">
        <v>44</v>
      </c>
    </row>
    <row r="86" spans="2:43" s="4" customFormat="1" ht="10.199999999999999" x14ac:dyDescent="0.2">
      <c r="B86" s="4" t="s">
        <v>762</v>
      </c>
      <c r="C86" s="4" t="s">
        <v>45</v>
      </c>
    </row>
    <row r="87" spans="2:43" s="4" customFormat="1" ht="10.199999999999999" x14ac:dyDescent="0.2">
      <c r="B87" s="4" t="s">
        <v>762</v>
      </c>
      <c r="C87" s="4" t="s">
        <v>46</v>
      </c>
    </row>
    <row r="88" spans="2:43" s="4" customFormat="1" ht="10.199999999999999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0.199999999999999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323.60524320000002</v>
      </c>
      <c r="Q89" s="5">
        <v>4254.6407740000004</v>
      </c>
      <c r="R89" s="5">
        <v>6101.8352599999998</v>
      </c>
      <c r="S89" s="5">
        <v>9381.8502869999993</v>
      </c>
      <c r="T89" s="5">
        <v>10606.44571</v>
      </c>
      <c r="U89" s="5">
        <v>10606.44571</v>
      </c>
      <c r="V89" s="5">
        <v>10606.44571</v>
      </c>
      <c r="W89" s="5">
        <v>10606.44571</v>
      </c>
      <c r="X89" s="5">
        <v>10606.44571</v>
      </c>
      <c r="Y89" s="5">
        <v>10606.44571</v>
      </c>
      <c r="Z89" s="5">
        <v>10606.44571</v>
      </c>
      <c r="AA89" s="5">
        <v>10606.44571</v>
      </c>
      <c r="AB89" s="5">
        <v>10606.44571</v>
      </c>
      <c r="AC89" s="5">
        <v>10606.44571</v>
      </c>
      <c r="AD89" s="5">
        <v>10606.44571</v>
      </c>
      <c r="AE89" s="5">
        <v>10606.44571</v>
      </c>
      <c r="AF89" s="5">
        <v>10606.44571</v>
      </c>
      <c r="AG89" s="5">
        <v>10606.44571</v>
      </c>
      <c r="AH89" s="5">
        <v>10606.44571</v>
      </c>
      <c r="AI89" s="5">
        <v>10606.44571</v>
      </c>
      <c r="AJ89" s="5">
        <v>10606.44571</v>
      </c>
      <c r="AK89" s="5">
        <v>10606.44571</v>
      </c>
      <c r="AL89" s="5">
        <v>10606.44571</v>
      </c>
      <c r="AM89" s="5">
        <v>10606.44571</v>
      </c>
      <c r="AN89" s="5">
        <v>10606.44571</v>
      </c>
      <c r="AO89" s="5">
        <v>10606.44571</v>
      </c>
      <c r="AP89" s="5">
        <v>10606.44571</v>
      </c>
    </row>
    <row r="90" spans="2:43" s="4" customFormat="1" ht="10.199999999999999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536.57022870000003</v>
      </c>
      <c r="V90" s="5">
        <v>536.57022870000003</v>
      </c>
      <c r="W90" s="5">
        <v>536.57022870000003</v>
      </c>
      <c r="X90" s="5">
        <v>536.57022870000003</v>
      </c>
      <c r="Y90" s="5">
        <v>536.57022870000003</v>
      </c>
      <c r="Z90" s="5">
        <v>536.57022870000003</v>
      </c>
      <c r="AA90" s="5">
        <v>536.57022870000003</v>
      </c>
      <c r="AB90" s="5">
        <v>536.57022870000003</v>
      </c>
      <c r="AC90" s="5">
        <v>536.57022870000003</v>
      </c>
      <c r="AD90" s="5">
        <v>536.57022870000003</v>
      </c>
      <c r="AE90" s="5">
        <v>536.57022870000003</v>
      </c>
      <c r="AF90" s="5">
        <v>536.57022870000003</v>
      </c>
      <c r="AG90" s="5">
        <v>536.57022870000003</v>
      </c>
      <c r="AH90" s="5">
        <v>536.57022870000003</v>
      </c>
      <c r="AI90" s="5">
        <v>536.57022870000003</v>
      </c>
      <c r="AJ90" s="5">
        <v>536.57022870000003</v>
      </c>
      <c r="AK90" s="5">
        <v>536.57022870000003</v>
      </c>
      <c r="AL90" s="5">
        <v>536.57022870000003</v>
      </c>
      <c r="AM90" s="5">
        <v>536.57022870000003</v>
      </c>
      <c r="AN90" s="5">
        <v>536.57022870000003</v>
      </c>
      <c r="AO90" s="5">
        <v>536.57022870000003</v>
      </c>
      <c r="AP90" s="5">
        <v>536.57022870000003</v>
      </c>
    </row>
    <row r="91" spans="2:43" s="4" customFormat="1" ht="10.199999999999999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0.199999999999999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0.199999999999999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0.199999999999999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0.199999999999999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0.199999999999999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0.199999999999999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0.199999999999999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0.199999999999999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0.199999999999999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323.60524320000002</v>
      </c>
      <c r="Q100" s="38">
        <v>4254.6407740000004</v>
      </c>
      <c r="R100" s="38">
        <v>6101.8352599999998</v>
      </c>
      <c r="S100" s="38">
        <v>9381.8502869999993</v>
      </c>
      <c r="T100" s="38">
        <v>10606.44571</v>
      </c>
      <c r="U100" s="38">
        <v>11143.015939999999</v>
      </c>
      <c r="V100" s="38">
        <v>11143.015939999999</v>
      </c>
      <c r="W100" s="38">
        <v>11143.015939999999</v>
      </c>
      <c r="X100" s="38">
        <v>11143.015939999999</v>
      </c>
      <c r="Y100" s="38">
        <v>11143.015939999999</v>
      </c>
      <c r="Z100" s="38">
        <v>11143.015939999999</v>
      </c>
      <c r="AA100" s="38">
        <v>11143.015939999999</v>
      </c>
      <c r="AB100" s="38">
        <v>11143.015939999999</v>
      </c>
      <c r="AC100" s="38">
        <v>11143.015939999999</v>
      </c>
      <c r="AD100" s="38">
        <v>11143.015939999999</v>
      </c>
      <c r="AE100" s="38">
        <v>11143.015939999999</v>
      </c>
      <c r="AF100" s="38">
        <v>11143.015939999999</v>
      </c>
      <c r="AG100" s="38">
        <v>11143.015939999999</v>
      </c>
      <c r="AH100" s="38">
        <v>11143.015939999999</v>
      </c>
      <c r="AI100" s="38">
        <v>11143.015939999999</v>
      </c>
      <c r="AJ100" s="38">
        <v>11143.015939999999</v>
      </c>
      <c r="AK100" s="38">
        <v>11143.015939999999</v>
      </c>
      <c r="AL100" s="38">
        <v>11143.015939999999</v>
      </c>
      <c r="AM100" s="38">
        <v>11143.015939999999</v>
      </c>
      <c r="AN100" s="38">
        <v>11143.015939999999</v>
      </c>
      <c r="AO100" s="38">
        <v>11143.015939999999</v>
      </c>
      <c r="AP100" s="38">
        <v>11143.015939999999</v>
      </c>
      <c r="AQ100" s="5">
        <v>96411.055729999993</v>
      </c>
    </row>
    <row r="101" spans="1:48" s="4" customFormat="1" ht="10.199999999999999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0.199999999999999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680.46612479999999</v>
      </c>
      <c r="Q102" s="5">
        <v>680.46612479999999</v>
      </c>
      <c r="R102" s="5">
        <v>680.46612479999999</v>
      </c>
      <c r="S102" s="5">
        <v>2205.6314659999998</v>
      </c>
      <c r="T102" s="5">
        <v>2205.6314659999998</v>
      </c>
      <c r="U102" s="5">
        <v>2205.6314659999998</v>
      </c>
      <c r="V102" s="5">
        <v>2205.6314659999998</v>
      </c>
      <c r="W102" s="5">
        <v>2205.6314659999998</v>
      </c>
      <c r="X102" s="5">
        <v>2205.6314659999998</v>
      </c>
      <c r="Y102" s="5">
        <v>2205.6314659999998</v>
      </c>
      <c r="Z102" s="5">
        <v>2205.6314659999998</v>
      </c>
      <c r="AA102" s="5">
        <v>2205.6314659999998</v>
      </c>
      <c r="AB102" s="5">
        <v>2205.6314659999998</v>
      </c>
      <c r="AC102" s="5">
        <v>2205.6314659999998</v>
      </c>
      <c r="AD102" s="5">
        <v>2205.6314659999998</v>
      </c>
      <c r="AE102" s="5">
        <v>2205.6314659999998</v>
      </c>
      <c r="AF102" s="5">
        <v>2205.6314659999998</v>
      </c>
      <c r="AG102" s="5">
        <v>2205.6314659999998</v>
      </c>
      <c r="AH102" s="5">
        <v>2205.6314659999998</v>
      </c>
      <c r="AI102" s="5">
        <v>2205.6314659999998</v>
      </c>
      <c r="AJ102" s="5">
        <v>2205.6314659999998</v>
      </c>
      <c r="AK102" s="5">
        <v>2205.6314659999998</v>
      </c>
      <c r="AL102" s="5">
        <v>2205.6314659999998</v>
      </c>
      <c r="AM102" s="5">
        <v>2205.6314659999998</v>
      </c>
      <c r="AN102" s="5">
        <v>2205.6314659999998</v>
      </c>
      <c r="AO102" s="5">
        <v>2205.6314659999998</v>
      </c>
      <c r="AP102" s="5">
        <v>2205.6314659999998</v>
      </c>
    </row>
    <row r="103" spans="1:48" s="4" customFormat="1" ht="10.199999999999999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0.199999999999999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0.199999999999999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0.199999999999999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0.199999999999999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1755.3545469999999</v>
      </c>
      <c r="Q107" s="5">
        <v>1755.3545469999999</v>
      </c>
      <c r="R107" s="5">
        <v>1755.3545469999999</v>
      </c>
      <c r="S107" s="5">
        <v>2314.7567450000001</v>
      </c>
      <c r="T107" s="5">
        <v>2314.7567450000001</v>
      </c>
      <c r="U107" s="5">
        <v>2314.7567450000001</v>
      </c>
      <c r="V107" s="5">
        <v>2314.7567450000001</v>
      </c>
      <c r="W107" s="5">
        <v>1928.0567450000001</v>
      </c>
      <c r="X107" s="5">
        <v>1928.0567450000001</v>
      </c>
      <c r="Y107" s="5">
        <v>1928.0567450000001</v>
      </c>
      <c r="Z107" s="5">
        <v>1928.0567450000001</v>
      </c>
      <c r="AA107" s="5">
        <v>1928.0567450000001</v>
      </c>
      <c r="AB107" s="5">
        <v>1928.0567450000001</v>
      </c>
      <c r="AC107" s="5">
        <v>1337.2567449999999</v>
      </c>
      <c r="AD107" s="5">
        <v>1337.2567449999999</v>
      </c>
      <c r="AE107" s="5">
        <v>1337.2567449999999</v>
      </c>
      <c r="AF107" s="5">
        <v>1337.2567449999999</v>
      </c>
      <c r="AG107" s="5">
        <v>1337.2567449999999</v>
      </c>
      <c r="AH107" s="5">
        <v>1337.2567449999999</v>
      </c>
      <c r="AI107" s="5">
        <v>1337.2567449999999</v>
      </c>
      <c r="AJ107" s="5">
        <v>1337.2567449999999</v>
      </c>
      <c r="AK107" s="5">
        <v>1337.2567449999999</v>
      </c>
      <c r="AL107" s="5">
        <v>1337.2567449999999</v>
      </c>
      <c r="AM107" s="5">
        <v>1337.2567449999999</v>
      </c>
      <c r="AN107" s="5">
        <v>1337.2567449999999</v>
      </c>
      <c r="AO107" s="5">
        <v>1337.2567449999999</v>
      </c>
      <c r="AP107" s="5">
        <v>1337.2567449999999</v>
      </c>
    </row>
    <row r="108" spans="1:48" s="4" customFormat="1" ht="10.199999999999999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0.199999999999999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0.199999999999999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0.199999999999999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0.199999999999999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9166.5206720000006</v>
      </c>
      <c r="Q112" s="38">
        <v>6409.620672</v>
      </c>
      <c r="R112" s="38">
        <v>6205.620672</v>
      </c>
      <c r="S112" s="38">
        <v>8290.1882110000006</v>
      </c>
      <c r="T112" s="38">
        <v>8111.9882109999999</v>
      </c>
      <c r="U112" s="38">
        <v>8111.9882109999999</v>
      </c>
      <c r="V112" s="38">
        <v>8111.9882109999999</v>
      </c>
      <c r="W112" s="38">
        <v>6787.3882110000004</v>
      </c>
      <c r="X112" s="38">
        <v>6787.3882110000004</v>
      </c>
      <c r="Y112" s="38">
        <v>6787.3882110000004</v>
      </c>
      <c r="Z112" s="38">
        <v>5738.5882110000002</v>
      </c>
      <c r="AA112" s="38">
        <v>5738.5882110000002</v>
      </c>
      <c r="AB112" s="38">
        <v>5738.5882110000002</v>
      </c>
      <c r="AC112" s="38">
        <v>5147.788211</v>
      </c>
      <c r="AD112" s="38">
        <v>5147.788211</v>
      </c>
      <c r="AE112" s="38">
        <v>5119.788211</v>
      </c>
      <c r="AF112" s="38">
        <v>5119.788211</v>
      </c>
      <c r="AG112" s="38">
        <v>3906.0882109999998</v>
      </c>
      <c r="AH112" s="38">
        <v>3906.0882109999998</v>
      </c>
      <c r="AI112" s="38">
        <v>3906.0882109999998</v>
      </c>
      <c r="AJ112" s="38">
        <v>3906.0882109999998</v>
      </c>
      <c r="AK112" s="38">
        <v>3542.888211</v>
      </c>
      <c r="AL112" s="38">
        <v>3542.888211</v>
      </c>
      <c r="AM112" s="38">
        <v>3542.888211</v>
      </c>
      <c r="AN112" s="38">
        <v>3542.888211</v>
      </c>
      <c r="AO112" s="38">
        <v>3542.888211</v>
      </c>
      <c r="AP112" s="38">
        <v>3542.888211</v>
      </c>
      <c r="AQ112" s="5">
        <v>2620.099569</v>
      </c>
    </row>
    <row r="113" spans="1:43" s="4" customFormat="1" ht="10.199999999999999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1801.112124</v>
      </c>
      <c r="AK113" s="5">
        <v>2425.8085270000001</v>
      </c>
      <c r="AL113" s="5">
        <v>3044.2704640000002</v>
      </c>
      <c r="AM113" s="5">
        <v>3487.6344180000001</v>
      </c>
      <c r="AN113" s="5">
        <v>3999.2641429999999</v>
      </c>
      <c r="AO113" s="5">
        <v>4685.8074630000001</v>
      </c>
      <c r="AP113" s="5">
        <v>5350</v>
      </c>
    </row>
    <row r="114" spans="1:43" s="4" customFormat="1" ht="10.199999999999999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0.199999999999999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570</v>
      </c>
      <c r="AK115" s="5">
        <v>570</v>
      </c>
      <c r="AL115" s="5">
        <v>570</v>
      </c>
      <c r="AM115" s="5">
        <v>570</v>
      </c>
      <c r="AN115" s="5">
        <v>570</v>
      </c>
      <c r="AO115" s="5">
        <v>570</v>
      </c>
      <c r="AP115" s="5">
        <v>789.68269880000003</v>
      </c>
    </row>
    <row r="116" spans="1:43" s="4" customFormat="1" ht="10.199999999999999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0.199999999999999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0.199999999999999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0.199999999999999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0.199999999999999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0.199999999999999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0.199999999999999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0.199999999999999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0.199999999999999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2371.1121240000002</v>
      </c>
      <c r="AK124" s="38">
        <v>2995.8085270000001</v>
      </c>
      <c r="AL124" s="38">
        <v>3614.2704640000002</v>
      </c>
      <c r="AM124" s="38">
        <v>4057.6344180000001</v>
      </c>
      <c r="AN124" s="38">
        <v>4569.2641430000003</v>
      </c>
      <c r="AO124" s="38">
        <v>5255.8074630000001</v>
      </c>
      <c r="AP124" s="38">
        <v>6139.682699</v>
      </c>
      <c r="AQ124" s="5">
        <v>590.79999999999995</v>
      </c>
    </row>
    <row r="125" spans="1:43" s="4" customFormat="1" ht="10.199999999999999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0.199999999999999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0.199999999999999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0.199999999999999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0.199999999999999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0.199999999999999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0.199999999999999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0.199999999999999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0.199999999999999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0.199999999999999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0.199999999999999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0.199999999999999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0.199999999999999" x14ac:dyDescent="0.2">
      <c r="B137" s="4" t="s">
        <v>20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0.199999999999999" x14ac:dyDescent="0.2">
      <c r="B138" s="4" t="s">
        <v>20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0.199999999999999" x14ac:dyDescent="0.2">
      <c r="B139" s="4" t="s">
        <v>20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0.199999999999999" x14ac:dyDescent="0.2">
      <c r="B140" s="4" t="s">
        <v>20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0.199999999999999" x14ac:dyDescent="0.2">
      <c r="B141" s="4" t="s">
        <v>20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0.199999999999999" x14ac:dyDescent="0.2">
      <c r="B142" s="4" t="s">
        <v>20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0.199999999999999" x14ac:dyDescent="0.2">
      <c r="B143" s="4" t="s">
        <v>20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0.199999999999999" x14ac:dyDescent="0.2">
      <c r="B144" s="4" t="s">
        <v>20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0.199999999999999" x14ac:dyDescent="0.2">
      <c r="B145" s="4" t="s">
        <v>20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0.199999999999999" x14ac:dyDescent="0.2">
      <c r="B146" s="4" t="s">
        <v>20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0.199999999999999" x14ac:dyDescent="0.2">
      <c r="B147" s="4" t="s">
        <v>20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0.199999999999999" x14ac:dyDescent="0.2">
      <c r="A148" s="4">
        <v>10</v>
      </c>
      <c r="B148" s="4" t="s">
        <v>20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0.199999999999999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0.199999999999999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0.199999999999999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0.199999999999999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0.199999999999999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0.199999999999999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0.199999999999999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0.199999999999999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0.199999999999999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0.199999999999999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0.199999999999999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0.199999999999999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0.199999999999999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0.199999999999999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0.199999999999999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0.199999999999999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0.199999999999999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0.199999999999999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0.199999999999999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0.199999999999999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0.199999999999999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0.199999999999999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0.199999999999999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0.199999999999999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0.199999999999999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0.199999999999999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0.199999999999999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0.199999999999999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0.199999999999999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0.199999999999999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0.199999999999999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0.199999999999999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0.199999999999999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0.199999999999999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0.199999999999999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0.199999999999999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0.199999999999999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0.199999999999999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0.199999999999999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0.199999999999999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0.199999999999999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0.199999999999999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0.199999999999999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0.199999999999999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0.199999999999999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0.199999999999999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0.199999999999999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0.199999999999999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0.199999999999999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0.199999999999999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0.199999999999999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0.199999999999999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0.199999999999999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0.199999999999999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0.199999999999999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0.199999999999999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0.199999999999999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0.199999999999999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0.199999999999999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0.199999999999999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0.199999999999999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0.199999999999999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0.199999999999999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0.199999999999999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0.199999999999999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0.199999999999999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0.199999999999999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0.199999999999999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0.199999999999999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0.199999999999999" x14ac:dyDescent="0.2">
      <c r="B218" s="4" t="s">
        <v>693</v>
      </c>
      <c r="C218" s="4" t="s">
        <v>45</v>
      </c>
    </row>
    <row r="219" spans="2:43" s="4" customFormat="1" ht="10.199999999999999" x14ac:dyDescent="0.2">
      <c r="B219" s="4" t="s">
        <v>693</v>
      </c>
      <c r="C219" s="4" t="s">
        <v>46</v>
      </c>
    </row>
    <row r="220" spans="2:43" s="8" customFormat="1" ht="10.199999999999999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0.199999999999999" x14ac:dyDescent="0.2">
      <c r="B221" s="4" t="s">
        <v>24</v>
      </c>
      <c r="C221" s="4" t="s">
        <v>36</v>
      </c>
    </row>
    <row r="222" spans="2:43" s="4" customFormat="1" ht="10.199999999999999" x14ac:dyDescent="0.2">
      <c r="B222" s="4" t="s">
        <v>24</v>
      </c>
      <c r="C222" s="4" t="s">
        <v>37</v>
      </c>
    </row>
    <row r="223" spans="2:43" s="4" customFormat="1" ht="10.199999999999999" x14ac:dyDescent="0.2">
      <c r="B223" s="4" t="s">
        <v>24</v>
      </c>
      <c r="C223" s="4" t="s">
        <v>38</v>
      </c>
    </row>
    <row r="224" spans="2:43" s="4" customFormat="1" ht="10.199999999999999" x14ac:dyDescent="0.2">
      <c r="B224" s="4" t="s">
        <v>24</v>
      </c>
      <c r="C224" s="4" t="s">
        <v>39</v>
      </c>
    </row>
    <row r="225" spans="2:43" s="4" customFormat="1" ht="10.199999999999999" x14ac:dyDescent="0.2">
      <c r="B225" s="4" t="s">
        <v>24</v>
      </c>
      <c r="C225" s="4" t="s">
        <v>40</v>
      </c>
    </row>
    <row r="226" spans="2:43" s="4" customFormat="1" ht="10.199999999999999" x14ac:dyDescent="0.2">
      <c r="B226" s="4" t="s">
        <v>24</v>
      </c>
      <c r="C226" s="4" t="s">
        <v>41</v>
      </c>
    </row>
    <row r="227" spans="2:43" s="4" customFormat="1" ht="10.199999999999999" x14ac:dyDescent="0.2">
      <c r="B227" s="4" t="s">
        <v>24</v>
      </c>
      <c r="C227" s="4" t="s">
        <v>42</v>
      </c>
    </row>
    <row r="228" spans="2:43" s="4" customFormat="1" ht="10.199999999999999" x14ac:dyDescent="0.2">
      <c r="B228" s="4" t="s">
        <v>24</v>
      </c>
      <c r="C228" s="4" t="s">
        <v>43</v>
      </c>
    </row>
    <row r="229" spans="2:43" s="4" customFormat="1" ht="10.199999999999999" x14ac:dyDescent="0.2">
      <c r="B229" s="4" t="s">
        <v>24</v>
      </c>
      <c r="C229" s="4" t="s">
        <v>44</v>
      </c>
    </row>
    <row r="230" spans="2:43" s="4" customFormat="1" ht="10.199999999999999" x14ac:dyDescent="0.2">
      <c r="B230" s="4" t="s">
        <v>24</v>
      </c>
      <c r="C230" s="4" t="s">
        <v>45</v>
      </c>
    </row>
    <row r="231" spans="2:43" s="4" customFormat="1" ht="10.199999999999999" x14ac:dyDescent="0.2">
      <c r="B231" s="4" t="s">
        <v>24</v>
      </c>
      <c r="C231" s="4" t="s">
        <v>46</v>
      </c>
    </row>
    <row r="232" spans="2:43" s="8" customFormat="1" ht="10.199999999999999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0.199999999999999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36952.079980000002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0.199999999999999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0.199999999999999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0.199999999999999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0.199999999999999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0.199999999999999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0.199999999999999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0.199999999999999" x14ac:dyDescent="0.2">
      <c r="B240" s="4" t="s">
        <v>1</v>
      </c>
      <c r="C240" s="4" t="s">
        <v>43</v>
      </c>
      <c r="W240" s="4">
        <v>708.61342879999995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0.199999999999999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0.199999999999999" x14ac:dyDescent="0.2">
      <c r="B242" s="4" t="s">
        <v>1</v>
      </c>
      <c r="C242" s="4" t="s">
        <v>45</v>
      </c>
    </row>
    <row r="243" spans="2:43" s="4" customFormat="1" ht="10.199999999999999" x14ac:dyDescent="0.2">
      <c r="B243" s="4" t="s">
        <v>1</v>
      </c>
      <c r="C243" s="4" t="s">
        <v>46</v>
      </c>
    </row>
    <row r="244" spans="2:43" s="8" customFormat="1" ht="10.199999999999999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114120.531</v>
      </c>
      <c r="U244" s="39">
        <v>116597.861</v>
      </c>
      <c r="V244" s="39">
        <v>116597.861</v>
      </c>
      <c r="W244" s="39">
        <v>117306.47440000001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118968.66099999999</v>
      </c>
      <c r="AF244" s="39">
        <v>118968.66099999999</v>
      </c>
      <c r="AG244" s="39">
        <v>118968.66099999999</v>
      </c>
      <c r="AH244" s="39">
        <v>118968.66099999999</v>
      </c>
      <c r="AI244" s="39">
        <v>118968.66099999999</v>
      </c>
      <c r="AJ244" s="39">
        <v>118968.66099999999</v>
      </c>
      <c r="AK244" s="39">
        <v>118968.66099999999</v>
      </c>
      <c r="AL244" s="39">
        <v>118968.66099999999</v>
      </c>
      <c r="AM244" s="39">
        <v>118968.66099999999</v>
      </c>
      <c r="AN244" s="39">
        <v>118968.66099999999</v>
      </c>
      <c r="AO244" s="39">
        <v>118968.66099999999</v>
      </c>
      <c r="AP244" s="39">
        <v>119042.66099999999</v>
      </c>
      <c r="AQ244" s="5">
        <v>25387.629000000001</v>
      </c>
    </row>
    <row r="245" spans="2:43" s="4" customFormat="1" ht="10.199999999999999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6407.5020109999996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0.199999999999999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0.199999999999999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0.199999999999999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0.199999999999999" x14ac:dyDescent="0.2">
      <c r="B249" s="4" t="s">
        <v>25</v>
      </c>
      <c r="C249" s="4" t="s">
        <v>40</v>
      </c>
    </row>
    <row r="250" spans="2:43" s="4" customFormat="1" ht="10.199999999999999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0.199999999999999" x14ac:dyDescent="0.2">
      <c r="B251" s="4" t="s">
        <v>25</v>
      </c>
      <c r="C251" s="4" t="s">
        <v>42</v>
      </c>
    </row>
    <row r="252" spans="2:43" s="4" customFormat="1" ht="10.199999999999999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0.199999999999999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0.199999999999999" x14ac:dyDescent="0.2">
      <c r="B254" s="4" t="s">
        <v>25</v>
      </c>
      <c r="C254" s="4" t="s">
        <v>45</v>
      </c>
    </row>
    <row r="255" spans="2:43" s="4" customFormat="1" ht="10.199999999999999" x14ac:dyDescent="0.2">
      <c r="B255" s="4" t="s">
        <v>25</v>
      </c>
      <c r="C255" s="4" t="s">
        <v>46</v>
      </c>
    </row>
    <row r="256" spans="2:43" s="8" customFormat="1" ht="10.199999999999999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9230.455011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0.199999999999999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0.199999999999999" x14ac:dyDescent="0.2">
      <c r="B258" s="4" t="s">
        <v>26</v>
      </c>
      <c r="C258" s="4" t="s">
        <v>37</v>
      </c>
    </row>
    <row r="259" spans="2:43" s="4" customFormat="1" ht="10.199999999999999" x14ac:dyDescent="0.2">
      <c r="B259" s="4" t="s">
        <v>26</v>
      </c>
      <c r="C259" s="4" t="s">
        <v>38</v>
      </c>
    </row>
    <row r="260" spans="2:43" s="4" customFormat="1" ht="10.199999999999999" x14ac:dyDescent="0.2">
      <c r="B260" s="4" t="s">
        <v>26</v>
      </c>
      <c r="C260" s="4" t="s">
        <v>39</v>
      </c>
    </row>
    <row r="261" spans="2:43" s="4" customFormat="1" ht="10.199999999999999" x14ac:dyDescent="0.2">
      <c r="B261" s="4" t="s">
        <v>26</v>
      </c>
      <c r="C261" s="4" t="s">
        <v>40</v>
      </c>
    </row>
    <row r="262" spans="2:43" s="4" customFormat="1" ht="10.199999999999999" x14ac:dyDescent="0.2">
      <c r="B262" s="4" t="s">
        <v>26</v>
      </c>
      <c r="C262" s="4" t="s">
        <v>41</v>
      </c>
    </row>
    <row r="263" spans="2:43" s="4" customFormat="1" ht="10.199999999999999" x14ac:dyDescent="0.2">
      <c r="B263" s="4" t="s">
        <v>26</v>
      </c>
      <c r="C263" s="4" t="s">
        <v>42</v>
      </c>
    </row>
    <row r="264" spans="2:43" s="4" customFormat="1" ht="10.199999999999999" x14ac:dyDescent="0.2">
      <c r="B264" s="4" t="s">
        <v>26</v>
      </c>
      <c r="C264" s="4" t="s">
        <v>43</v>
      </c>
    </row>
    <row r="265" spans="2:43" s="4" customFormat="1" ht="10.199999999999999" x14ac:dyDescent="0.2">
      <c r="B265" s="4" t="s">
        <v>26</v>
      </c>
      <c r="C265" s="4" t="s">
        <v>44</v>
      </c>
    </row>
    <row r="266" spans="2:43" s="4" customFormat="1" ht="10.199999999999999" x14ac:dyDescent="0.2">
      <c r="B266" s="4" t="s">
        <v>26</v>
      </c>
      <c r="C266" s="4" t="s">
        <v>45</v>
      </c>
    </row>
    <row r="267" spans="2:43" s="4" customFormat="1" ht="10.199999999999999" x14ac:dyDescent="0.2">
      <c r="B267" s="4" t="s">
        <v>26</v>
      </c>
      <c r="C267" s="4" t="s">
        <v>46</v>
      </c>
    </row>
    <row r="268" spans="2:43" s="4" customFormat="1" ht="10.199999999999999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0.199999999999999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0.199999999999999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0.199999999999999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0.199999999999999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0.199999999999999" x14ac:dyDescent="0.2">
      <c r="B273" s="4" t="s">
        <v>60</v>
      </c>
      <c r="C273" s="4" t="s">
        <v>40</v>
      </c>
    </row>
    <row r="274" spans="2:43" s="4" customFormat="1" ht="10.199999999999999" x14ac:dyDescent="0.2">
      <c r="B274" s="4" t="s">
        <v>60</v>
      </c>
      <c r="C274" s="4" t="s">
        <v>41</v>
      </c>
    </row>
    <row r="275" spans="2:43" s="4" customFormat="1" ht="10.199999999999999" x14ac:dyDescent="0.2">
      <c r="B275" s="4" t="s">
        <v>60</v>
      </c>
      <c r="C275" s="4" t="s">
        <v>42</v>
      </c>
    </row>
    <row r="276" spans="2:43" s="4" customFormat="1" ht="10.199999999999999" x14ac:dyDescent="0.2">
      <c r="B276" s="4" t="s">
        <v>60</v>
      </c>
      <c r="C276" s="4" t="s">
        <v>43</v>
      </c>
    </row>
    <row r="277" spans="2:43" s="4" customFormat="1" ht="10.199999999999999" x14ac:dyDescent="0.2">
      <c r="B277" s="4" t="s">
        <v>60</v>
      </c>
      <c r="C277" s="4" t="s">
        <v>44</v>
      </c>
    </row>
    <row r="278" spans="2:43" s="4" customFormat="1" ht="10.199999999999999" x14ac:dyDescent="0.2">
      <c r="B278" s="4" t="s">
        <v>60</v>
      </c>
      <c r="C278" s="4" t="s">
        <v>45</v>
      </c>
    </row>
    <row r="279" spans="2:43" s="4" customFormat="1" ht="10.199999999999999" x14ac:dyDescent="0.2">
      <c r="B279" s="4" t="s">
        <v>60</v>
      </c>
      <c r="C279" s="4" t="s">
        <v>46</v>
      </c>
    </row>
    <row r="280" spans="2:43" s="4" customFormat="1" ht="10.199999999999999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0.199999999999999" x14ac:dyDescent="0.2">
      <c r="B281" s="4" t="s">
        <v>61</v>
      </c>
      <c r="C281" s="4" t="s">
        <v>36</v>
      </c>
    </row>
    <row r="282" spans="2:43" s="4" customFormat="1" ht="10.199999999999999" x14ac:dyDescent="0.2">
      <c r="B282" s="4" t="s">
        <v>61</v>
      </c>
      <c r="C282" s="4" t="s">
        <v>37</v>
      </c>
    </row>
    <row r="283" spans="2:43" s="4" customFormat="1" ht="10.199999999999999" x14ac:dyDescent="0.2">
      <c r="B283" s="4" t="s">
        <v>61</v>
      </c>
      <c r="C283" s="4" t="s">
        <v>38</v>
      </c>
    </row>
    <row r="284" spans="2:43" s="4" customFormat="1" ht="10.199999999999999" x14ac:dyDescent="0.2">
      <c r="B284" s="4" t="s">
        <v>61</v>
      </c>
      <c r="C284" s="4" t="s">
        <v>39</v>
      </c>
    </row>
    <row r="285" spans="2:43" s="4" customFormat="1" ht="10.199999999999999" x14ac:dyDescent="0.2">
      <c r="B285" s="4" t="s">
        <v>61</v>
      </c>
      <c r="C285" s="4" t="s">
        <v>40</v>
      </c>
    </row>
    <row r="286" spans="2:43" s="4" customFormat="1" ht="10.199999999999999" x14ac:dyDescent="0.2">
      <c r="B286" s="4" t="s">
        <v>61</v>
      </c>
      <c r="C286" s="4" t="s">
        <v>41</v>
      </c>
    </row>
    <row r="287" spans="2:43" s="4" customFormat="1" ht="10.199999999999999" x14ac:dyDescent="0.2">
      <c r="B287" s="4" t="s">
        <v>61</v>
      </c>
      <c r="C287" s="4" t="s">
        <v>42</v>
      </c>
    </row>
    <row r="288" spans="2:43" s="4" customFormat="1" ht="10.199999999999999" x14ac:dyDescent="0.2">
      <c r="B288" s="4" t="s">
        <v>61</v>
      </c>
      <c r="C288" s="4" t="s">
        <v>43</v>
      </c>
    </row>
    <row r="289" spans="2:43" s="4" customFormat="1" ht="10.199999999999999" x14ac:dyDescent="0.2">
      <c r="B289" s="4" t="s">
        <v>61</v>
      </c>
      <c r="C289" s="4" t="s">
        <v>44</v>
      </c>
    </row>
    <row r="290" spans="2:43" s="4" customFormat="1" ht="10.199999999999999" x14ac:dyDescent="0.2">
      <c r="B290" s="4" t="s">
        <v>61</v>
      </c>
      <c r="C290" s="4" t="s">
        <v>45</v>
      </c>
    </row>
    <row r="291" spans="2:43" s="4" customFormat="1" ht="10.199999999999999" x14ac:dyDescent="0.2">
      <c r="B291" s="4" t="s">
        <v>61</v>
      </c>
      <c r="C291" s="4" t="s">
        <v>46</v>
      </c>
    </row>
    <row r="292" spans="2:43" s="4" customFormat="1" ht="10.199999999999999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0.199999999999999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27364.160319999999</v>
      </c>
      <c r="AC293" s="4">
        <v>27364.160319999999</v>
      </c>
      <c r="AD293" s="4">
        <v>27364.160319999999</v>
      </c>
      <c r="AE293" s="4">
        <v>27364.160319999999</v>
      </c>
      <c r="AF293" s="4">
        <v>27364.160319999999</v>
      </c>
      <c r="AG293" s="4">
        <v>27364.160319999999</v>
      </c>
      <c r="AH293" s="4">
        <v>27364.160319999999</v>
      </c>
      <c r="AI293" s="4">
        <v>27364.160319999999</v>
      </c>
      <c r="AJ293" s="4">
        <v>27364.160319999999</v>
      </c>
      <c r="AK293" s="4">
        <v>27364.160319999999</v>
      </c>
      <c r="AL293" s="4">
        <v>27364.160319999999</v>
      </c>
      <c r="AM293" s="4">
        <v>27364.160319999999</v>
      </c>
      <c r="AN293" s="4">
        <v>27364.160319999999</v>
      </c>
      <c r="AO293" s="4">
        <v>27364.160319999999</v>
      </c>
      <c r="AP293" s="4">
        <v>27364.160319999999</v>
      </c>
    </row>
    <row r="294" spans="2:43" s="4" customFormat="1" ht="10.199999999999999" x14ac:dyDescent="0.2">
      <c r="B294" s="4" t="s">
        <v>62</v>
      </c>
      <c r="C294" s="4" t="s">
        <v>37</v>
      </c>
    </row>
    <row r="295" spans="2:43" s="4" customFormat="1" ht="10.199999999999999" x14ac:dyDescent="0.2">
      <c r="B295" s="4" t="s">
        <v>62</v>
      </c>
      <c r="C295" s="4" t="s">
        <v>38</v>
      </c>
    </row>
    <row r="296" spans="2:43" s="4" customFormat="1" ht="10.199999999999999" x14ac:dyDescent="0.2">
      <c r="B296" s="4" t="s">
        <v>62</v>
      </c>
      <c r="C296" s="4" t="s">
        <v>39</v>
      </c>
    </row>
    <row r="297" spans="2:43" s="4" customFormat="1" ht="10.199999999999999" x14ac:dyDescent="0.2">
      <c r="B297" s="4" t="s">
        <v>62</v>
      </c>
      <c r="C297" s="4" t="s">
        <v>40</v>
      </c>
    </row>
    <row r="298" spans="2:43" s="4" customFormat="1" ht="10.199999999999999" x14ac:dyDescent="0.2">
      <c r="B298" s="4" t="s">
        <v>62</v>
      </c>
      <c r="C298" s="4" t="s">
        <v>41</v>
      </c>
    </row>
    <row r="299" spans="2:43" s="4" customFormat="1" ht="10.199999999999999" x14ac:dyDescent="0.2">
      <c r="B299" s="4" t="s">
        <v>62</v>
      </c>
      <c r="C299" s="4" t="s">
        <v>42</v>
      </c>
    </row>
    <row r="300" spans="2:43" s="4" customFormat="1" ht="10.199999999999999" x14ac:dyDescent="0.2">
      <c r="B300" s="4" t="s">
        <v>62</v>
      </c>
      <c r="C300" s="4" t="s">
        <v>43</v>
      </c>
    </row>
    <row r="301" spans="2:43" s="4" customFormat="1" ht="10.199999999999999" x14ac:dyDescent="0.2">
      <c r="B301" s="4" t="s">
        <v>62</v>
      </c>
      <c r="C301" s="4" t="s">
        <v>44</v>
      </c>
    </row>
    <row r="302" spans="2:43" s="4" customFormat="1" ht="10.199999999999999" x14ac:dyDescent="0.2">
      <c r="B302" s="4" t="s">
        <v>62</v>
      </c>
      <c r="C302" s="4" t="s">
        <v>45</v>
      </c>
    </row>
    <row r="303" spans="2:43" s="4" customFormat="1" ht="10.199999999999999" x14ac:dyDescent="0.2">
      <c r="B303" s="4" t="s">
        <v>62</v>
      </c>
      <c r="C303" s="4" t="s">
        <v>46</v>
      </c>
    </row>
    <row r="304" spans="2:43" s="4" customFormat="1" ht="10.199999999999999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27364.160319999999</v>
      </c>
      <c r="AC304" s="37">
        <v>27364.160319999999</v>
      </c>
      <c r="AD304" s="37">
        <v>27364.160319999999</v>
      </c>
      <c r="AE304" s="37">
        <v>27364.160319999999</v>
      </c>
      <c r="AF304" s="37">
        <v>27364.160319999999</v>
      </c>
      <c r="AG304" s="37">
        <v>27364.160319999999</v>
      </c>
      <c r="AH304" s="37">
        <v>27364.160319999999</v>
      </c>
      <c r="AI304" s="37">
        <v>27364.160319999999</v>
      </c>
      <c r="AJ304" s="37">
        <v>27364.160319999999</v>
      </c>
      <c r="AK304" s="37">
        <v>27364.160319999999</v>
      </c>
      <c r="AL304" s="37">
        <v>27364.160319999999</v>
      </c>
      <c r="AM304" s="37">
        <v>27364.160319999999</v>
      </c>
      <c r="AN304" s="37">
        <v>27364.160319999999</v>
      </c>
      <c r="AO304" s="37">
        <v>27364.160319999999</v>
      </c>
      <c r="AP304" s="37">
        <v>27364.160319999999</v>
      </c>
      <c r="AQ304" s="5">
        <v>38500</v>
      </c>
    </row>
    <row r="305" spans="2:43" s="4" customFormat="1" ht="10.199999999999999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0.199999999999999" x14ac:dyDescent="0.2">
      <c r="B306" s="4" t="s">
        <v>63</v>
      </c>
      <c r="C306" s="4" t="s">
        <v>37</v>
      </c>
    </row>
    <row r="307" spans="2:43" s="4" customFormat="1" ht="10.199999999999999" x14ac:dyDescent="0.2">
      <c r="B307" s="4" t="s">
        <v>63</v>
      </c>
      <c r="C307" s="4" t="s">
        <v>38</v>
      </c>
    </row>
    <row r="308" spans="2:43" s="4" customFormat="1" ht="10.199999999999999" x14ac:dyDescent="0.2">
      <c r="B308" s="4" t="s">
        <v>63</v>
      </c>
      <c r="C308" s="4" t="s">
        <v>39</v>
      </c>
    </row>
    <row r="309" spans="2:43" s="4" customFormat="1" ht="10.199999999999999" x14ac:dyDescent="0.2">
      <c r="B309" s="4" t="s">
        <v>63</v>
      </c>
      <c r="C309" s="4" t="s">
        <v>40</v>
      </c>
    </row>
    <row r="310" spans="2:43" s="4" customFormat="1" ht="10.199999999999999" x14ac:dyDescent="0.2">
      <c r="B310" s="4" t="s">
        <v>63</v>
      </c>
      <c r="C310" s="4" t="s">
        <v>41</v>
      </c>
    </row>
    <row r="311" spans="2:43" s="4" customFormat="1" ht="10.199999999999999" x14ac:dyDescent="0.2">
      <c r="B311" s="4" t="s">
        <v>63</v>
      </c>
      <c r="C311" s="4" t="s">
        <v>42</v>
      </c>
    </row>
    <row r="312" spans="2:43" s="4" customFormat="1" ht="10.199999999999999" x14ac:dyDescent="0.2">
      <c r="B312" s="4" t="s">
        <v>63</v>
      </c>
      <c r="C312" s="4" t="s">
        <v>43</v>
      </c>
    </row>
    <row r="313" spans="2:43" s="4" customFormat="1" ht="10.199999999999999" x14ac:dyDescent="0.2">
      <c r="B313" s="4" t="s">
        <v>63</v>
      </c>
      <c r="C313" s="4" t="s">
        <v>44</v>
      </c>
    </row>
    <row r="314" spans="2:43" s="4" customFormat="1" ht="10.199999999999999" x14ac:dyDescent="0.2">
      <c r="B314" s="4" t="s">
        <v>63</v>
      </c>
      <c r="C314" s="4" t="s">
        <v>45</v>
      </c>
    </row>
    <row r="315" spans="2:43" s="4" customFormat="1" ht="10.199999999999999" x14ac:dyDescent="0.2">
      <c r="B315" s="4" t="s">
        <v>63</v>
      </c>
      <c r="C315" s="4" t="s">
        <v>46</v>
      </c>
    </row>
    <row r="316" spans="2:43" s="4" customFormat="1" ht="10.199999999999999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0.199999999999999" x14ac:dyDescent="0.2">
      <c r="B317" s="4" t="s">
        <v>64</v>
      </c>
      <c r="C317" s="4" t="s">
        <v>36</v>
      </c>
    </row>
    <row r="318" spans="2:43" s="4" customFormat="1" ht="10.199999999999999" x14ac:dyDescent="0.2">
      <c r="B318" s="4" t="s">
        <v>64</v>
      </c>
      <c r="C318" s="4" t="s">
        <v>37</v>
      </c>
    </row>
    <row r="319" spans="2:43" s="4" customFormat="1" ht="10.199999999999999" x14ac:dyDescent="0.2">
      <c r="B319" s="4" t="s">
        <v>64</v>
      </c>
      <c r="C319" s="4" t="s">
        <v>38</v>
      </c>
    </row>
    <row r="320" spans="2:43" s="4" customFormat="1" ht="10.199999999999999" x14ac:dyDescent="0.2">
      <c r="B320" s="4" t="s">
        <v>64</v>
      </c>
      <c r="C320" s="4" t="s">
        <v>39</v>
      </c>
    </row>
    <row r="321" spans="2:43" s="4" customFormat="1" ht="10.199999999999999" x14ac:dyDescent="0.2">
      <c r="B321" s="4" t="s">
        <v>64</v>
      </c>
      <c r="C321" s="4" t="s">
        <v>40</v>
      </c>
    </row>
    <row r="322" spans="2:43" s="4" customFormat="1" ht="10.199999999999999" x14ac:dyDescent="0.2">
      <c r="B322" s="4" t="s">
        <v>64</v>
      </c>
      <c r="C322" s="4" t="s">
        <v>41</v>
      </c>
    </row>
    <row r="323" spans="2:43" s="4" customFormat="1" ht="10.199999999999999" x14ac:dyDescent="0.2">
      <c r="B323" s="4" t="s">
        <v>64</v>
      </c>
      <c r="C323" s="4" t="s">
        <v>42</v>
      </c>
    </row>
    <row r="324" spans="2:43" s="4" customFormat="1" ht="10.199999999999999" x14ac:dyDescent="0.2">
      <c r="B324" s="4" t="s">
        <v>64</v>
      </c>
      <c r="C324" s="4" t="s">
        <v>43</v>
      </c>
    </row>
    <row r="325" spans="2:43" s="4" customFormat="1" ht="10.199999999999999" x14ac:dyDescent="0.2">
      <c r="B325" s="4" t="s">
        <v>64</v>
      </c>
      <c r="C325" s="4" t="s">
        <v>44</v>
      </c>
    </row>
    <row r="326" spans="2:43" s="4" customFormat="1" ht="10.199999999999999" x14ac:dyDescent="0.2">
      <c r="B326" s="4" t="s">
        <v>64</v>
      </c>
      <c r="C326" s="4" t="s">
        <v>45</v>
      </c>
    </row>
    <row r="327" spans="2:43" s="4" customFormat="1" ht="10.199999999999999" x14ac:dyDescent="0.2">
      <c r="B327" s="4" t="s">
        <v>64</v>
      </c>
      <c r="C327" s="4" t="s">
        <v>46</v>
      </c>
    </row>
    <row r="328" spans="2:43" s="4" customFormat="1" ht="10.199999999999999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0.199999999999999" x14ac:dyDescent="0.2">
      <c r="B329" s="4" t="s">
        <v>65</v>
      </c>
      <c r="C329" s="4" t="s">
        <v>36</v>
      </c>
    </row>
    <row r="330" spans="2:43" s="4" customFormat="1" ht="10.199999999999999" x14ac:dyDescent="0.2">
      <c r="B330" s="4" t="s">
        <v>65</v>
      </c>
      <c r="C330" s="4" t="s">
        <v>37</v>
      </c>
    </row>
    <row r="331" spans="2:43" s="4" customFormat="1" ht="10.199999999999999" x14ac:dyDescent="0.2">
      <c r="B331" s="4" t="s">
        <v>65</v>
      </c>
      <c r="C331" s="4" t="s">
        <v>38</v>
      </c>
    </row>
    <row r="332" spans="2:43" s="4" customFormat="1" ht="10.199999999999999" x14ac:dyDescent="0.2">
      <c r="B332" s="4" t="s">
        <v>65</v>
      </c>
      <c r="C332" s="4" t="s">
        <v>39</v>
      </c>
    </row>
    <row r="333" spans="2:43" s="4" customFormat="1" ht="10.199999999999999" x14ac:dyDescent="0.2">
      <c r="B333" s="4" t="s">
        <v>65</v>
      </c>
      <c r="C333" s="4" t="s">
        <v>40</v>
      </c>
    </row>
    <row r="334" spans="2:43" s="4" customFormat="1" ht="10.199999999999999" x14ac:dyDescent="0.2">
      <c r="B334" s="4" t="s">
        <v>65</v>
      </c>
      <c r="C334" s="4" t="s">
        <v>41</v>
      </c>
    </row>
    <row r="335" spans="2:43" s="4" customFormat="1" ht="10.199999999999999" x14ac:dyDescent="0.2">
      <c r="B335" s="4" t="s">
        <v>65</v>
      </c>
      <c r="C335" s="4" t="s">
        <v>42</v>
      </c>
    </row>
    <row r="336" spans="2:43" s="4" customFormat="1" ht="10.199999999999999" x14ac:dyDescent="0.2">
      <c r="B336" s="4" t="s">
        <v>65</v>
      </c>
      <c r="C336" s="4" t="s">
        <v>43</v>
      </c>
    </row>
    <row r="337" spans="2:43" s="4" customFormat="1" ht="10.199999999999999" x14ac:dyDescent="0.2">
      <c r="B337" s="4" t="s">
        <v>65</v>
      </c>
      <c r="C337" s="4" t="s">
        <v>44</v>
      </c>
    </row>
    <row r="338" spans="2:43" s="4" customFormat="1" ht="10.199999999999999" x14ac:dyDescent="0.2">
      <c r="B338" s="4" t="s">
        <v>65</v>
      </c>
      <c r="C338" s="4" t="s">
        <v>45</v>
      </c>
    </row>
    <row r="339" spans="2:43" s="4" customFormat="1" ht="10.199999999999999" x14ac:dyDescent="0.2">
      <c r="B339" s="4" t="s">
        <v>65</v>
      </c>
      <c r="C339" s="4" t="s">
        <v>46</v>
      </c>
    </row>
    <row r="340" spans="2:43" s="4" customFormat="1" ht="10.199999999999999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3">
      <c r="B341" s="4" t="s">
        <v>66</v>
      </c>
      <c r="C341" s="4" t="s">
        <v>36</v>
      </c>
    </row>
    <row r="342" spans="2:43" s="33" customFormat="1" x14ac:dyDescent="0.3">
      <c r="B342" s="4" t="s">
        <v>66</v>
      </c>
      <c r="C342" s="4" t="s">
        <v>37</v>
      </c>
    </row>
    <row r="343" spans="2:43" s="33" customFormat="1" x14ac:dyDescent="0.3">
      <c r="B343" s="4" t="s">
        <v>66</v>
      </c>
      <c r="C343" s="4" t="s">
        <v>38</v>
      </c>
    </row>
    <row r="344" spans="2:43" s="33" customFormat="1" x14ac:dyDescent="0.3">
      <c r="B344" s="4" t="s">
        <v>66</v>
      </c>
      <c r="C344" s="4" t="s">
        <v>39</v>
      </c>
    </row>
    <row r="345" spans="2:43" s="33" customFormat="1" x14ac:dyDescent="0.3">
      <c r="B345" s="4" t="s">
        <v>66</v>
      </c>
      <c r="C345" s="4" t="s">
        <v>40</v>
      </c>
    </row>
    <row r="346" spans="2:43" s="33" customFormat="1" x14ac:dyDescent="0.3">
      <c r="B346" s="4" t="s">
        <v>66</v>
      </c>
      <c r="C346" s="4" t="s">
        <v>41</v>
      </c>
    </row>
    <row r="347" spans="2:43" s="33" customFormat="1" x14ac:dyDescent="0.3">
      <c r="B347" s="4" t="s">
        <v>66</v>
      </c>
      <c r="C347" s="4" t="s">
        <v>42</v>
      </c>
    </row>
    <row r="348" spans="2:43" s="33" customFormat="1" x14ac:dyDescent="0.3">
      <c r="B348" s="4" t="s">
        <v>66</v>
      </c>
      <c r="C348" s="4" t="s">
        <v>43</v>
      </c>
    </row>
    <row r="349" spans="2:43" s="33" customFormat="1" x14ac:dyDescent="0.3">
      <c r="B349" s="4" t="s">
        <v>66</v>
      </c>
      <c r="C349" s="4" t="s">
        <v>44</v>
      </c>
    </row>
    <row r="350" spans="2:43" s="33" customFormat="1" x14ac:dyDescent="0.3">
      <c r="B350" s="4" t="s">
        <v>66</v>
      </c>
      <c r="C350" s="4" t="s">
        <v>45</v>
      </c>
    </row>
    <row r="351" spans="2:43" s="33" customFormat="1" x14ac:dyDescent="0.3">
      <c r="B351" s="4" t="s">
        <v>66</v>
      </c>
      <c r="C351" s="4" t="s">
        <v>46</v>
      </c>
    </row>
    <row r="352" spans="2:43" s="33" customFormat="1" x14ac:dyDescent="0.3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3">
      <c r="B353" s="4" t="s">
        <v>67</v>
      </c>
      <c r="C353" s="4" t="s">
        <v>36</v>
      </c>
    </row>
    <row r="354" spans="2:43" s="33" customFormat="1" x14ac:dyDescent="0.3">
      <c r="B354" s="4" t="s">
        <v>67</v>
      </c>
      <c r="C354" s="33" t="s">
        <v>37</v>
      </c>
    </row>
    <row r="355" spans="2:43" s="33" customFormat="1" x14ac:dyDescent="0.3">
      <c r="B355" s="4" t="s">
        <v>67</v>
      </c>
      <c r="C355" s="33" t="s">
        <v>38</v>
      </c>
    </row>
    <row r="356" spans="2:43" s="33" customFormat="1" x14ac:dyDescent="0.3">
      <c r="B356" s="4" t="s">
        <v>67</v>
      </c>
      <c r="C356" s="33" t="s">
        <v>39</v>
      </c>
    </row>
    <row r="357" spans="2:43" s="33" customFormat="1" x14ac:dyDescent="0.3">
      <c r="B357" s="4" t="s">
        <v>67</v>
      </c>
      <c r="C357" s="33" t="s">
        <v>40</v>
      </c>
    </row>
    <row r="358" spans="2:43" s="33" customFormat="1" x14ac:dyDescent="0.3">
      <c r="B358" s="4" t="s">
        <v>67</v>
      </c>
      <c r="C358" s="33" t="s">
        <v>41</v>
      </c>
    </row>
    <row r="359" spans="2:43" s="33" customFormat="1" x14ac:dyDescent="0.3">
      <c r="B359" s="4" t="s">
        <v>67</v>
      </c>
      <c r="C359" s="33" t="s">
        <v>42</v>
      </c>
    </row>
    <row r="360" spans="2:43" s="33" customFormat="1" x14ac:dyDescent="0.3">
      <c r="B360" s="4" t="s">
        <v>67</v>
      </c>
      <c r="C360" s="33" t="s">
        <v>43</v>
      </c>
    </row>
    <row r="361" spans="2:43" s="33" customFormat="1" x14ac:dyDescent="0.3">
      <c r="B361" s="4" t="s">
        <v>67</v>
      </c>
      <c r="C361" s="33" t="s">
        <v>44</v>
      </c>
    </row>
    <row r="362" spans="2:43" s="33" customFormat="1" x14ac:dyDescent="0.3">
      <c r="B362" s="4" t="s">
        <v>67</v>
      </c>
      <c r="C362" s="33" t="s">
        <v>45</v>
      </c>
    </row>
    <row r="363" spans="2:43" s="33" customFormat="1" x14ac:dyDescent="0.3">
      <c r="B363" s="4" t="s">
        <v>67</v>
      </c>
      <c r="C363" s="33" t="s">
        <v>46</v>
      </c>
    </row>
    <row r="364" spans="2:43" s="33" customFormat="1" x14ac:dyDescent="0.3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3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3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3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3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3">
      <c r="B369" s="33" t="s">
        <v>27</v>
      </c>
      <c r="C369" s="33" t="s">
        <v>40</v>
      </c>
    </row>
    <row r="370" spans="2:43" s="33" customFormat="1" x14ac:dyDescent="0.3">
      <c r="B370" s="33" t="s">
        <v>27</v>
      </c>
      <c r="C370" s="33" t="s">
        <v>41</v>
      </c>
    </row>
    <row r="371" spans="2:43" s="33" customFormat="1" x14ac:dyDescent="0.3">
      <c r="B371" s="33" t="s">
        <v>27</v>
      </c>
      <c r="C371" s="33" t="s">
        <v>42</v>
      </c>
    </row>
    <row r="372" spans="2:43" s="33" customFormat="1" x14ac:dyDescent="0.3">
      <c r="B372" s="33" t="s">
        <v>27</v>
      </c>
      <c r="C372" s="33" t="s">
        <v>43</v>
      </c>
    </row>
    <row r="373" spans="2:43" s="33" customFormat="1" x14ac:dyDescent="0.3">
      <c r="B373" s="33" t="s">
        <v>27</v>
      </c>
      <c r="C373" s="33" t="s">
        <v>44</v>
      </c>
    </row>
    <row r="374" spans="2:43" s="33" customFormat="1" x14ac:dyDescent="0.3">
      <c r="B374" s="33" t="s">
        <v>27</v>
      </c>
      <c r="C374" s="33" t="s">
        <v>45</v>
      </c>
    </row>
    <row r="375" spans="2:43" s="33" customFormat="1" x14ac:dyDescent="0.3">
      <c r="B375" s="33" t="s">
        <v>27</v>
      </c>
      <c r="C375" s="33" t="s">
        <v>46</v>
      </c>
    </row>
    <row r="376" spans="2:43" s="33" customFormat="1" x14ac:dyDescent="0.3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3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3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3">
      <c r="B379" s="33" t="s">
        <v>28</v>
      </c>
      <c r="C379" s="33" t="s">
        <v>38</v>
      </c>
    </row>
    <row r="380" spans="2:43" s="33" customFormat="1" x14ac:dyDescent="0.3">
      <c r="B380" s="33" t="s">
        <v>28</v>
      </c>
      <c r="C380" s="33" t="s">
        <v>39</v>
      </c>
    </row>
    <row r="381" spans="2:43" s="33" customFormat="1" x14ac:dyDescent="0.3">
      <c r="B381" s="33" t="s">
        <v>28</v>
      </c>
      <c r="C381" s="33" t="s">
        <v>40</v>
      </c>
    </row>
    <row r="382" spans="2:43" s="33" customFormat="1" x14ac:dyDescent="0.3">
      <c r="B382" s="33" t="s">
        <v>28</v>
      </c>
      <c r="C382" s="33" t="s">
        <v>41</v>
      </c>
    </row>
    <row r="383" spans="2:43" s="33" customFormat="1" x14ac:dyDescent="0.3">
      <c r="B383" s="33" t="s">
        <v>28</v>
      </c>
      <c r="C383" s="33" t="s">
        <v>42</v>
      </c>
    </row>
    <row r="384" spans="2:43" s="33" customFormat="1" x14ac:dyDescent="0.3">
      <c r="B384" s="33" t="s">
        <v>28</v>
      </c>
      <c r="C384" s="33" t="s">
        <v>43</v>
      </c>
    </row>
    <row r="385" spans="2:43" s="33" customFormat="1" x14ac:dyDescent="0.3">
      <c r="B385" s="33" t="s">
        <v>28</v>
      </c>
      <c r="C385" s="33" t="s">
        <v>44</v>
      </c>
    </row>
    <row r="386" spans="2:43" s="33" customFormat="1" x14ac:dyDescent="0.3">
      <c r="B386" s="33" t="s">
        <v>28</v>
      </c>
      <c r="C386" s="33" t="s">
        <v>45</v>
      </c>
    </row>
    <row r="387" spans="2:43" s="33" customFormat="1" x14ac:dyDescent="0.3">
      <c r="B387" s="33" t="s">
        <v>28</v>
      </c>
      <c r="C387" s="33" t="s">
        <v>46</v>
      </c>
    </row>
    <row r="388" spans="2:43" s="33" customFormat="1" x14ac:dyDescent="0.3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3">
      <c r="B389" s="33" t="s">
        <v>29</v>
      </c>
      <c r="C389" s="33" t="s">
        <v>36</v>
      </c>
    </row>
    <row r="390" spans="2:43" s="33" customFormat="1" x14ac:dyDescent="0.3">
      <c r="B390" s="33" t="s">
        <v>29</v>
      </c>
      <c r="C390" s="33" t="s">
        <v>37</v>
      </c>
    </row>
    <row r="391" spans="2:43" s="33" customFormat="1" x14ac:dyDescent="0.3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3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3">
      <c r="B393" s="33" t="s">
        <v>29</v>
      </c>
      <c r="C393" s="33" t="s">
        <v>40</v>
      </c>
    </row>
    <row r="394" spans="2:43" s="33" customFormat="1" x14ac:dyDescent="0.3">
      <c r="B394" s="33" t="s">
        <v>29</v>
      </c>
      <c r="C394" s="33" t="s">
        <v>41</v>
      </c>
    </row>
    <row r="395" spans="2:43" s="33" customFormat="1" x14ac:dyDescent="0.3">
      <c r="B395" s="33" t="s">
        <v>29</v>
      </c>
      <c r="C395" s="33" t="s">
        <v>42</v>
      </c>
    </row>
    <row r="396" spans="2:43" s="33" customFormat="1" x14ac:dyDescent="0.3">
      <c r="B396" s="33" t="s">
        <v>29</v>
      </c>
      <c r="C396" s="33" t="s">
        <v>43</v>
      </c>
    </row>
    <row r="397" spans="2:43" s="33" customFormat="1" x14ac:dyDescent="0.3">
      <c r="B397" s="33" t="s">
        <v>29</v>
      </c>
      <c r="C397" s="33" t="s">
        <v>44</v>
      </c>
    </row>
    <row r="398" spans="2:43" s="33" customFormat="1" x14ac:dyDescent="0.3">
      <c r="B398" s="33" t="s">
        <v>29</v>
      </c>
      <c r="C398" s="33" t="s">
        <v>45</v>
      </c>
    </row>
    <row r="399" spans="2:43" s="33" customFormat="1" x14ac:dyDescent="0.3">
      <c r="B399" s="33" t="s">
        <v>29</v>
      </c>
      <c r="C399" s="33" t="s">
        <v>46</v>
      </c>
    </row>
    <row r="400" spans="2:43" s="33" customFormat="1" x14ac:dyDescent="0.3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3">
      <c r="B401" s="33" t="s">
        <v>30</v>
      </c>
      <c r="C401" s="33" t="s">
        <v>36</v>
      </c>
    </row>
    <row r="402" spans="2:43" s="33" customFormat="1" x14ac:dyDescent="0.3">
      <c r="B402" s="33" t="s">
        <v>30</v>
      </c>
      <c r="C402" s="33" t="s">
        <v>37</v>
      </c>
    </row>
    <row r="403" spans="2:43" s="33" customFormat="1" x14ac:dyDescent="0.3">
      <c r="B403" s="33" t="s">
        <v>30</v>
      </c>
      <c r="C403" s="33" t="s">
        <v>38</v>
      </c>
    </row>
    <row r="404" spans="2:43" s="33" customFormat="1" x14ac:dyDescent="0.3">
      <c r="B404" s="33" t="s">
        <v>30</v>
      </c>
      <c r="C404" s="33" t="s">
        <v>39</v>
      </c>
    </row>
    <row r="405" spans="2:43" s="33" customFormat="1" x14ac:dyDescent="0.3">
      <c r="B405" s="33" t="s">
        <v>30</v>
      </c>
      <c r="C405" s="33" t="s">
        <v>40</v>
      </c>
    </row>
    <row r="406" spans="2:43" s="33" customFormat="1" x14ac:dyDescent="0.3">
      <c r="B406" s="33" t="s">
        <v>30</v>
      </c>
      <c r="C406" s="33" t="s">
        <v>41</v>
      </c>
    </row>
    <row r="407" spans="2:43" s="33" customFormat="1" x14ac:dyDescent="0.3">
      <c r="B407" s="33" t="s">
        <v>30</v>
      </c>
      <c r="C407" s="33" t="s">
        <v>42</v>
      </c>
    </row>
    <row r="408" spans="2:43" s="33" customFormat="1" x14ac:dyDescent="0.3">
      <c r="B408" s="33" t="s">
        <v>30</v>
      </c>
      <c r="C408" s="33" t="s">
        <v>43</v>
      </c>
    </row>
    <row r="409" spans="2:43" s="33" customFormat="1" x14ac:dyDescent="0.3">
      <c r="B409" s="33" t="s">
        <v>30</v>
      </c>
      <c r="C409" s="33" t="s">
        <v>44</v>
      </c>
    </row>
    <row r="410" spans="2:43" s="33" customFormat="1" x14ac:dyDescent="0.3">
      <c r="B410" s="33" t="s">
        <v>30</v>
      </c>
      <c r="C410" s="33" t="s">
        <v>45</v>
      </c>
    </row>
    <row r="411" spans="2:43" s="33" customFormat="1" x14ac:dyDescent="0.3">
      <c r="B411" s="33" t="s">
        <v>30</v>
      </c>
      <c r="C411" s="33" t="s">
        <v>46</v>
      </c>
    </row>
    <row r="412" spans="2:43" s="33" customFormat="1" x14ac:dyDescent="0.3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3">
      <c r="B413" s="33" t="s">
        <v>31</v>
      </c>
      <c r="C413" s="33" t="s">
        <v>36</v>
      </c>
    </row>
    <row r="414" spans="2:43" s="33" customFormat="1" x14ac:dyDescent="0.3">
      <c r="B414" s="33" t="s">
        <v>31</v>
      </c>
      <c r="C414" s="33" t="s">
        <v>37</v>
      </c>
    </row>
    <row r="415" spans="2:43" s="33" customFormat="1" x14ac:dyDescent="0.3">
      <c r="B415" s="33" t="s">
        <v>31</v>
      </c>
      <c r="C415" s="33" t="s">
        <v>38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24972.069029999999</v>
      </c>
      <c r="T415" s="33">
        <v>27892.781070000001</v>
      </c>
      <c r="U415" s="33">
        <v>32215.19181</v>
      </c>
      <c r="V415" s="33">
        <v>32215.19181</v>
      </c>
      <c r="W415" s="33">
        <v>32215.19181</v>
      </c>
      <c r="X415" s="33">
        <v>32215.19181</v>
      </c>
      <c r="Y415" s="33">
        <v>32215.19181</v>
      </c>
      <c r="Z415" s="33">
        <v>32215.19181</v>
      </c>
      <c r="AA415" s="33">
        <v>32215.19181</v>
      </c>
      <c r="AB415" s="33">
        <v>32215.19181</v>
      </c>
      <c r="AC415" s="33">
        <v>32215.19181</v>
      </c>
      <c r="AD415" s="33">
        <v>32215.19181</v>
      </c>
      <c r="AE415" s="33">
        <v>32215.19181</v>
      </c>
      <c r="AF415" s="33">
        <v>32215.19181</v>
      </c>
      <c r="AG415" s="33">
        <v>32215.19181</v>
      </c>
      <c r="AH415" s="33">
        <v>32215.19181</v>
      </c>
      <c r="AI415" s="33">
        <v>32215.19181</v>
      </c>
      <c r="AJ415" s="33">
        <v>32215.19181</v>
      </c>
      <c r="AK415" s="33">
        <v>32215.19181</v>
      </c>
      <c r="AL415" s="33">
        <v>32215.19181</v>
      </c>
      <c r="AM415" s="33">
        <v>32215.19181</v>
      </c>
      <c r="AN415" s="33">
        <v>32215.19181</v>
      </c>
      <c r="AO415" s="33">
        <v>32215.19181</v>
      </c>
      <c r="AP415" s="33">
        <v>32215.19181</v>
      </c>
    </row>
    <row r="416" spans="2:43" s="33" customFormat="1" x14ac:dyDescent="0.3">
      <c r="B416" s="33" t="s">
        <v>31</v>
      </c>
      <c r="C416" s="33" t="s">
        <v>39</v>
      </c>
    </row>
    <row r="417" spans="2:43" s="33" customFormat="1" x14ac:dyDescent="0.3">
      <c r="B417" s="33" t="s">
        <v>31</v>
      </c>
      <c r="C417" s="33" t="s">
        <v>40</v>
      </c>
    </row>
    <row r="418" spans="2:43" s="33" customFormat="1" x14ac:dyDescent="0.3">
      <c r="B418" s="33" t="s">
        <v>31</v>
      </c>
      <c r="C418" s="33" t="s">
        <v>41</v>
      </c>
    </row>
    <row r="419" spans="2:43" s="33" customFormat="1" x14ac:dyDescent="0.3">
      <c r="B419" s="33" t="s">
        <v>31</v>
      </c>
      <c r="C419" s="33" t="s">
        <v>42</v>
      </c>
    </row>
    <row r="420" spans="2:43" s="33" customFormat="1" x14ac:dyDescent="0.3">
      <c r="B420" s="33" t="s">
        <v>31</v>
      </c>
      <c r="C420" s="33" t="s">
        <v>43</v>
      </c>
    </row>
    <row r="421" spans="2:43" s="33" customFormat="1" x14ac:dyDescent="0.3">
      <c r="B421" s="33" t="s">
        <v>31</v>
      </c>
      <c r="C421" s="33" t="s">
        <v>44</v>
      </c>
    </row>
    <row r="422" spans="2:43" s="33" customFormat="1" x14ac:dyDescent="0.3">
      <c r="B422" s="33" t="s">
        <v>31</v>
      </c>
      <c r="C422" s="33" t="s">
        <v>45</v>
      </c>
    </row>
    <row r="423" spans="2:43" s="33" customFormat="1" x14ac:dyDescent="0.3">
      <c r="B423" s="33" t="s">
        <v>31</v>
      </c>
      <c r="C423" s="33" t="s">
        <v>46</v>
      </c>
    </row>
    <row r="424" spans="2:43" s="33" customFormat="1" x14ac:dyDescent="0.3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24972.069029999999</v>
      </c>
      <c r="T424" s="34">
        <v>27892.781070000001</v>
      </c>
      <c r="U424" s="34">
        <v>32215.19181</v>
      </c>
      <c r="V424" s="34">
        <v>32215.19181</v>
      </c>
      <c r="W424" s="34">
        <v>32215.19181</v>
      </c>
      <c r="X424" s="34">
        <v>32215.19181</v>
      </c>
      <c r="Y424" s="34">
        <v>32215.19181</v>
      </c>
      <c r="Z424" s="34">
        <v>32215.19181</v>
      </c>
      <c r="AA424" s="34">
        <v>32215.19181</v>
      </c>
      <c r="AB424" s="34">
        <v>32215.19181</v>
      </c>
      <c r="AC424" s="34">
        <v>32215.19181</v>
      </c>
      <c r="AD424" s="34">
        <v>32215.19181</v>
      </c>
      <c r="AE424" s="34">
        <v>32215.19181</v>
      </c>
      <c r="AF424" s="34">
        <v>32215.19181</v>
      </c>
      <c r="AG424" s="34">
        <v>32215.19181</v>
      </c>
      <c r="AH424" s="34">
        <v>32215.19181</v>
      </c>
      <c r="AI424" s="34">
        <v>32215.19181</v>
      </c>
      <c r="AJ424" s="34">
        <v>32215.19181</v>
      </c>
      <c r="AK424" s="34">
        <v>32215.19181</v>
      </c>
      <c r="AL424" s="34">
        <v>32215.19181</v>
      </c>
      <c r="AM424" s="34">
        <v>32215.19181</v>
      </c>
      <c r="AN424" s="34">
        <v>32215.19181</v>
      </c>
      <c r="AO424" s="34">
        <v>32215.19181</v>
      </c>
      <c r="AP424" s="34">
        <v>32215.19181</v>
      </c>
      <c r="AQ424" s="5">
        <v>0</v>
      </c>
    </row>
    <row r="425" spans="2:43" s="33" customFormat="1" x14ac:dyDescent="0.3">
      <c r="B425" s="33" t="s">
        <v>32</v>
      </c>
      <c r="C425" s="33" t="s">
        <v>36</v>
      </c>
    </row>
    <row r="426" spans="2:43" s="33" customFormat="1" x14ac:dyDescent="0.3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1201.205727</v>
      </c>
      <c r="AE426" s="34">
        <v>5762.8941269999996</v>
      </c>
      <c r="AF426" s="34">
        <v>5762.8941269999996</v>
      </c>
      <c r="AG426" s="34">
        <v>5762.8941269999996</v>
      </c>
      <c r="AH426" s="34">
        <v>5762.8941269999996</v>
      </c>
      <c r="AI426" s="34">
        <v>5762.8941269999996</v>
      </c>
      <c r="AJ426" s="34">
        <v>5762.8941269999996</v>
      </c>
      <c r="AK426" s="34">
        <v>5762.8941269999996</v>
      </c>
      <c r="AL426" s="34">
        <v>5762.8941269999996</v>
      </c>
      <c r="AM426" s="34">
        <v>5762.8941269999996</v>
      </c>
      <c r="AN426" s="34">
        <v>5762.8941269999996</v>
      </c>
      <c r="AO426" s="34">
        <v>5762.8941269999996</v>
      </c>
      <c r="AP426" s="34">
        <v>5762.8941269999996</v>
      </c>
    </row>
    <row r="427" spans="2:43" s="33" customFormat="1" x14ac:dyDescent="0.3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3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3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3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3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3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3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3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3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3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1201.205727</v>
      </c>
      <c r="AE436" s="34">
        <v>5762.8941269999996</v>
      </c>
      <c r="AF436" s="34">
        <v>5762.8941269999996</v>
      </c>
      <c r="AG436" s="34">
        <v>5762.8941269999996</v>
      </c>
      <c r="AH436" s="34">
        <v>5762.8941269999996</v>
      </c>
      <c r="AI436" s="34">
        <v>5762.8941269999996</v>
      </c>
      <c r="AJ436" s="34">
        <v>5762.8941269999996</v>
      </c>
      <c r="AK436" s="34">
        <v>5762.8941269999996</v>
      </c>
      <c r="AL436" s="34">
        <v>5762.8941269999996</v>
      </c>
      <c r="AM436" s="34">
        <v>5762.8941269999996</v>
      </c>
      <c r="AN436" s="34">
        <v>5762.8941269999996</v>
      </c>
      <c r="AO436" s="34">
        <v>5762.8941269999996</v>
      </c>
      <c r="AP436" s="34">
        <v>5762.8941269999996</v>
      </c>
    </row>
    <row r="437" spans="2:42" s="33" customFormat="1" x14ac:dyDescent="0.3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3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3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8597.8581040000008</v>
      </c>
      <c r="X439" s="34">
        <v>10761.428819999999</v>
      </c>
      <c r="Y439" s="34">
        <v>18271.761600000002</v>
      </c>
      <c r="Z439" s="34">
        <v>25046.78052</v>
      </c>
      <c r="AA439" s="34">
        <v>30276.318370000001</v>
      </c>
      <c r="AB439" s="34">
        <v>37436.966610000003</v>
      </c>
      <c r="AC439" s="34">
        <v>48012.687389999999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3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3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3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3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3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3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3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3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3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8597.8581040000008</v>
      </c>
      <c r="X448" s="34">
        <v>10761.428819999999</v>
      </c>
      <c r="Y448" s="34">
        <v>18271.761600000002</v>
      </c>
      <c r="Z448" s="34">
        <v>25046.78052</v>
      </c>
      <c r="AA448" s="34">
        <v>30276.318370000001</v>
      </c>
      <c r="AB448" s="34">
        <v>37436.966610000003</v>
      </c>
      <c r="AC448" s="34">
        <v>48012.687389999999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3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3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3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3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3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3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3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3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3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3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3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3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3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3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3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10688.579110000001</v>
      </c>
      <c r="AG463" s="34">
        <v>13706.306629999999</v>
      </c>
      <c r="AH463" s="34">
        <v>17356.162980000001</v>
      </c>
      <c r="AI463" s="34">
        <v>22008.449250000001</v>
      </c>
      <c r="AJ463" s="34">
        <v>26337.00937</v>
      </c>
      <c r="AK463" s="34">
        <v>31922.78613</v>
      </c>
      <c r="AL463" s="34">
        <v>37302.861980000001</v>
      </c>
      <c r="AM463" s="34">
        <v>42159.824000000001</v>
      </c>
      <c r="AN463" s="34">
        <v>47444.780939999997</v>
      </c>
      <c r="AO463" s="34">
        <v>52543.363080000003</v>
      </c>
      <c r="AP463" s="34">
        <v>53673.249170000003</v>
      </c>
    </row>
    <row r="464" spans="2:42" s="33" customFormat="1" x14ac:dyDescent="0.3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3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3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3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3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3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3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3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3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10688.579110000001</v>
      </c>
      <c r="AG472" s="34">
        <v>13706.306629999999</v>
      </c>
      <c r="AH472" s="34">
        <v>17356.162980000001</v>
      </c>
      <c r="AI472" s="34">
        <v>22008.449250000001</v>
      </c>
      <c r="AJ472" s="34">
        <v>26337.00937</v>
      </c>
      <c r="AK472" s="34">
        <v>31922.78613</v>
      </c>
      <c r="AL472" s="34">
        <v>37302.861980000001</v>
      </c>
      <c r="AM472" s="34">
        <v>42159.824000000001</v>
      </c>
      <c r="AN472" s="34">
        <v>47444.780939999997</v>
      </c>
      <c r="AO472" s="34">
        <v>52543.363080000003</v>
      </c>
      <c r="AP472" s="34">
        <v>53673.249170000003</v>
      </c>
    </row>
    <row r="473" spans="2:42" s="33" customFormat="1" x14ac:dyDescent="0.3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3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3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3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3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3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3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3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3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3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3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3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3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3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3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3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3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3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3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3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3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3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3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3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3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3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3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3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3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3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3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3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3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3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3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3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3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3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3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3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3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3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3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3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3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3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3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3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3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3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3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3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3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3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3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3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3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3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3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3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3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3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3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3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3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3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3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3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3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3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3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3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3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3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3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3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3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3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3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3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3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3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3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3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3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3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3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3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3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3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3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3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3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3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3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3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3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3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3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3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3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3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3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3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3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3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3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3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3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3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3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3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3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3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3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3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3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3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3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3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3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3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3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3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3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3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3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3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3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3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3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3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3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3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3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3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3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3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3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3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3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3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3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3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3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3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3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3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3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3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3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3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3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3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3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3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3">
      <c r="B629" s="33" t="s">
        <v>766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3">
      <c r="B630" s="33" t="s">
        <v>766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3">
      <c r="B631" s="33" t="s">
        <v>766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3">
      <c r="B632" s="33" t="s">
        <v>766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3">
      <c r="B633" s="33" t="s">
        <v>766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3">
      <c r="B634" s="33" t="s">
        <v>766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3">
      <c r="B635" s="33" t="s">
        <v>766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3">
      <c r="B636" s="33" t="s">
        <v>766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3">
      <c r="B637" s="33" t="s">
        <v>766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3">
      <c r="B638" s="33" t="s">
        <v>766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3">
      <c r="B639" s="33" t="s">
        <v>766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3">
      <c r="B640" s="33" t="s">
        <v>766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3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1834.6141809999999</v>
      </c>
      <c r="W641" s="34">
        <v>2769.9213450000002</v>
      </c>
      <c r="X641" s="34">
        <v>2769.9213450000002</v>
      </c>
      <c r="Y641" s="34">
        <v>2769.9213450000002</v>
      </c>
      <c r="Z641" s="34">
        <v>4106.8308530000004</v>
      </c>
      <c r="AA641" s="34">
        <v>4106.8308530000004</v>
      </c>
      <c r="AB641" s="34">
        <v>6155.8342089999996</v>
      </c>
      <c r="AC641" s="34">
        <v>8013.5135339999997</v>
      </c>
      <c r="AD641" s="34">
        <v>11165.170109999999</v>
      </c>
      <c r="AE641" s="34">
        <v>12402.48245</v>
      </c>
      <c r="AF641" s="34">
        <v>12402.48245</v>
      </c>
      <c r="AG641" s="34">
        <v>13989.19895</v>
      </c>
      <c r="AH641" s="34">
        <v>13989.19895</v>
      </c>
      <c r="AI641" s="34">
        <v>14918.042600000001</v>
      </c>
      <c r="AJ641" s="34">
        <v>16852.67698</v>
      </c>
      <c r="AK641" s="34">
        <v>19930.337960000001</v>
      </c>
      <c r="AL641" s="34">
        <v>22376.131570000001</v>
      </c>
      <c r="AM641" s="34">
        <v>25432.076939999999</v>
      </c>
      <c r="AN641" s="34">
        <v>27150.082320000001</v>
      </c>
      <c r="AO641" s="34">
        <v>27150.082320000001</v>
      </c>
      <c r="AP641" s="34">
        <v>30021.84043</v>
      </c>
    </row>
    <row r="642" spans="2:42" s="33" customFormat="1" x14ac:dyDescent="0.3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733.46430650000002</v>
      </c>
      <c r="W642" s="34">
        <v>3884.9568859999999</v>
      </c>
      <c r="X642" s="34">
        <v>4774.9192240000002</v>
      </c>
      <c r="Y642" s="34">
        <v>5911.2187599999997</v>
      </c>
      <c r="Z642" s="34">
        <v>5911.2187599999997</v>
      </c>
      <c r="AA642" s="34">
        <v>7622.918995</v>
      </c>
      <c r="AB642" s="34">
        <v>8152.3345069999996</v>
      </c>
      <c r="AC642" s="34">
        <v>8812.4703590000008</v>
      </c>
      <c r="AD642" s="34">
        <v>8812.4703590000008</v>
      </c>
      <c r="AE642" s="34">
        <v>11416.960580000001</v>
      </c>
      <c r="AF642" s="34">
        <v>12200.52306</v>
      </c>
      <c r="AG642" s="34">
        <v>12376.14644</v>
      </c>
      <c r="AH642" s="34">
        <v>14014.001910000001</v>
      </c>
      <c r="AI642" s="34">
        <v>14259.434719999999</v>
      </c>
      <c r="AJ642" s="34">
        <v>14259.434719999999</v>
      </c>
      <c r="AK642" s="34">
        <v>14420.77255</v>
      </c>
      <c r="AL642" s="34">
        <v>14420.77255</v>
      </c>
      <c r="AM642" s="34">
        <v>14420.77255</v>
      </c>
      <c r="AN642" s="34">
        <v>15491.47011</v>
      </c>
      <c r="AO642" s="34">
        <v>18721.03587</v>
      </c>
      <c r="AP642" s="34">
        <v>19202.770550000001</v>
      </c>
    </row>
    <row r="643" spans="2:42" s="33" customFormat="1" x14ac:dyDescent="0.3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3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328.65039519999999</v>
      </c>
      <c r="Z644" s="34">
        <v>673.81435759999999</v>
      </c>
      <c r="AA644" s="34">
        <v>1054.5903269999999</v>
      </c>
      <c r="AB644" s="34">
        <v>1585.258638</v>
      </c>
      <c r="AC644" s="34">
        <v>1993.939932</v>
      </c>
      <c r="AD644" s="34">
        <v>2440.9572149999999</v>
      </c>
      <c r="AE644" s="34">
        <v>2926.3076689999998</v>
      </c>
      <c r="AF644" s="34">
        <v>3419.1127310000002</v>
      </c>
      <c r="AG644" s="34">
        <v>3848.5270340000002</v>
      </c>
      <c r="AH644" s="34">
        <v>4256.2877129999997</v>
      </c>
      <c r="AI644" s="34">
        <v>4490.8769730000004</v>
      </c>
      <c r="AJ644" s="34">
        <v>4490.8769730000004</v>
      </c>
      <c r="AK644" s="34">
        <v>4490.8769730000004</v>
      </c>
      <c r="AL644" s="34">
        <v>5007.1627479999997</v>
      </c>
      <c r="AM644" s="34">
        <v>5007.1627479999997</v>
      </c>
      <c r="AN644" s="34">
        <v>5593.5534440000001</v>
      </c>
      <c r="AO644" s="34">
        <v>5593.5534440000001</v>
      </c>
      <c r="AP644" s="34">
        <v>5601.3452379999999</v>
      </c>
    </row>
    <row r="645" spans="2:42" s="33" customFormat="1" x14ac:dyDescent="0.3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3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472.12722100000002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3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3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3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3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3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3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2568.0784870000002</v>
      </c>
      <c r="W652" s="34">
        <v>6654.8782309999997</v>
      </c>
      <c r="X652" s="34">
        <v>7544.840569</v>
      </c>
      <c r="Y652" s="34">
        <v>9009.7904999999992</v>
      </c>
      <c r="Z652" s="34">
        <v>10691.86397</v>
      </c>
      <c r="AA652" s="34">
        <v>12784.340169999999</v>
      </c>
      <c r="AB652" s="34">
        <v>15893.42735</v>
      </c>
      <c r="AC652" s="34">
        <v>18819.92383</v>
      </c>
      <c r="AD652" s="34">
        <v>22418.597679999999</v>
      </c>
      <c r="AE652" s="34">
        <v>26745.750700000001</v>
      </c>
      <c r="AF652" s="34">
        <v>28022.11825</v>
      </c>
      <c r="AG652" s="34">
        <v>30213.87242</v>
      </c>
      <c r="AH652" s="34">
        <v>32259.488570000001</v>
      </c>
      <c r="AI652" s="34">
        <v>34140.481509999998</v>
      </c>
      <c r="AJ652" s="34">
        <v>36707.266150000003</v>
      </c>
      <c r="AK652" s="34">
        <v>39988.196170000003</v>
      </c>
      <c r="AL652" s="34">
        <v>42992.792200000004</v>
      </c>
      <c r="AM652" s="34">
        <v>46090.170310000001</v>
      </c>
      <c r="AN652" s="34">
        <v>49507.224159999998</v>
      </c>
      <c r="AO652" s="34">
        <v>52811.743179999998</v>
      </c>
      <c r="AP652" s="34">
        <v>56173.027770000001</v>
      </c>
    </row>
    <row r="653" spans="2:42" s="33" customFormat="1" x14ac:dyDescent="0.3">
      <c r="B653" s="33" t="s">
        <v>767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3">
      <c r="B654" s="33" t="s">
        <v>767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3">
      <c r="B655" s="33" t="s">
        <v>767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3">
      <c r="B656" s="33" t="s">
        <v>767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3">
      <c r="A657" s="33"/>
      <c r="B657" s="33" t="s">
        <v>767</v>
      </c>
      <c r="C657" s="33" t="s">
        <v>40</v>
      </c>
    </row>
    <row r="658" spans="1:42" x14ac:dyDescent="0.3">
      <c r="A658" s="33"/>
      <c r="B658" s="33" t="s">
        <v>767</v>
      </c>
      <c r="C658" s="33" t="s">
        <v>41</v>
      </c>
    </row>
    <row r="659" spans="1:42" x14ac:dyDescent="0.3">
      <c r="A659" s="33"/>
      <c r="B659" s="33" t="s">
        <v>767</v>
      </c>
      <c r="C659" s="33" t="s">
        <v>42</v>
      </c>
    </row>
    <row r="660" spans="1:42" x14ac:dyDescent="0.3">
      <c r="A660" s="33"/>
      <c r="B660" s="33" t="s">
        <v>767</v>
      </c>
      <c r="C660" s="33" t="s">
        <v>43</v>
      </c>
    </row>
    <row r="661" spans="1:42" x14ac:dyDescent="0.3">
      <c r="A661" s="33"/>
      <c r="B661" s="33" t="s">
        <v>767</v>
      </c>
      <c r="C661" s="33" t="s">
        <v>44</v>
      </c>
    </row>
    <row r="662" spans="1:42" x14ac:dyDescent="0.3">
      <c r="A662" s="33"/>
      <c r="B662" s="33" t="s">
        <v>767</v>
      </c>
      <c r="C662" s="33" t="s">
        <v>45</v>
      </c>
    </row>
    <row r="663" spans="1:42" x14ac:dyDescent="0.3">
      <c r="A663" s="33"/>
      <c r="B663" s="33" t="s">
        <v>767</v>
      </c>
      <c r="C663" s="33" t="s">
        <v>46</v>
      </c>
    </row>
    <row r="664" spans="1:42" x14ac:dyDescent="0.3">
      <c r="A664" s="4">
        <v>4</v>
      </c>
      <c r="B664" s="33" t="s">
        <v>767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3">
      <c r="A665" s="33"/>
      <c r="B665" s="33" t="s">
        <v>768</v>
      </c>
      <c r="C665" s="33" t="s">
        <v>36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3">
      <c r="A666" s="33"/>
      <c r="B666" s="33" t="s">
        <v>768</v>
      </c>
      <c r="C666" s="33" t="s">
        <v>37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3">
      <c r="A667" s="33"/>
      <c r="B667" s="33" t="s">
        <v>768</v>
      </c>
      <c r="C667" s="33" t="s">
        <v>38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3">
      <c r="A668" s="33"/>
      <c r="B668" s="33" t="s">
        <v>768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3">
      <c r="A669" s="33"/>
      <c r="B669" s="33" t="s">
        <v>768</v>
      </c>
      <c r="C669" s="33" t="s">
        <v>40</v>
      </c>
    </row>
    <row r="670" spans="1:42" x14ac:dyDescent="0.3">
      <c r="A670" s="33"/>
      <c r="B670" s="33" t="s">
        <v>768</v>
      </c>
      <c r="C670" s="33" t="s">
        <v>41</v>
      </c>
    </row>
    <row r="671" spans="1:42" x14ac:dyDescent="0.3">
      <c r="A671" s="33"/>
      <c r="B671" s="33" t="s">
        <v>768</v>
      </c>
      <c r="C671" s="33" t="s">
        <v>42</v>
      </c>
    </row>
    <row r="672" spans="1:42" x14ac:dyDescent="0.3">
      <c r="A672" s="33"/>
      <c r="B672" s="33" t="s">
        <v>768</v>
      </c>
      <c r="C672" s="33" t="s">
        <v>43</v>
      </c>
    </row>
    <row r="673" spans="1:42" x14ac:dyDescent="0.3">
      <c r="A673" s="33"/>
      <c r="B673" s="33" t="s">
        <v>768</v>
      </c>
      <c r="C673" s="33" t="s">
        <v>44</v>
      </c>
    </row>
    <row r="674" spans="1:42" x14ac:dyDescent="0.3">
      <c r="A674" s="33"/>
      <c r="B674" s="33" t="s">
        <v>768</v>
      </c>
      <c r="C674" s="33" t="s">
        <v>45</v>
      </c>
    </row>
    <row r="675" spans="1:42" x14ac:dyDescent="0.3">
      <c r="A675" s="33"/>
      <c r="B675" s="33" t="s">
        <v>768</v>
      </c>
      <c r="C675" s="33" t="s">
        <v>46</v>
      </c>
    </row>
    <row r="676" spans="1:42" x14ac:dyDescent="0.3">
      <c r="A676" s="4">
        <v>8</v>
      </c>
      <c r="B676" s="33" t="s">
        <v>768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3">
      <c r="A677" s="33"/>
      <c r="B677" s="33" t="s">
        <v>769</v>
      </c>
      <c r="C677" s="33" t="s">
        <v>36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3">
      <c r="A678" s="33"/>
      <c r="B678" s="33" t="s">
        <v>769</v>
      </c>
      <c r="C678" s="33" t="s">
        <v>37</v>
      </c>
    </row>
    <row r="679" spans="1:42" x14ac:dyDescent="0.3">
      <c r="A679" s="33"/>
      <c r="B679" s="33" t="s">
        <v>769</v>
      </c>
      <c r="C679" s="33" t="s">
        <v>38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3">
      <c r="A680" s="33"/>
      <c r="B680" s="33" t="s">
        <v>769</v>
      </c>
      <c r="C680" s="33" t="s">
        <v>39</v>
      </c>
    </row>
    <row r="681" spans="1:42" x14ac:dyDescent="0.3">
      <c r="A681" s="33"/>
      <c r="B681" s="33" t="s">
        <v>769</v>
      </c>
      <c r="C681" s="33" t="s">
        <v>40</v>
      </c>
    </row>
    <row r="682" spans="1:42" x14ac:dyDescent="0.3">
      <c r="A682" s="33"/>
      <c r="B682" s="33" t="s">
        <v>769</v>
      </c>
      <c r="C682" s="33" t="s">
        <v>41</v>
      </c>
    </row>
    <row r="683" spans="1:42" x14ac:dyDescent="0.3">
      <c r="A683" s="33"/>
      <c r="B683" s="33" t="s">
        <v>769</v>
      </c>
      <c r="C683" s="33" t="s">
        <v>42</v>
      </c>
    </row>
    <row r="684" spans="1:42" x14ac:dyDescent="0.3">
      <c r="A684" s="33"/>
      <c r="B684" s="33" t="s">
        <v>769</v>
      </c>
      <c r="C684" s="33" t="s">
        <v>43</v>
      </c>
    </row>
    <row r="685" spans="1:42" x14ac:dyDescent="0.3">
      <c r="A685" s="33"/>
      <c r="B685" s="33" t="s">
        <v>769</v>
      </c>
      <c r="C685" s="33" t="s">
        <v>44</v>
      </c>
    </row>
    <row r="686" spans="1:42" x14ac:dyDescent="0.3">
      <c r="A686" s="33"/>
      <c r="B686" s="33" t="s">
        <v>769</v>
      </c>
      <c r="C686" s="33" t="s">
        <v>45</v>
      </c>
    </row>
    <row r="687" spans="1:42" x14ac:dyDescent="0.3">
      <c r="A687" s="33"/>
      <c r="B687" s="33" t="s">
        <v>769</v>
      </c>
      <c r="C687" s="33" t="s">
        <v>46</v>
      </c>
    </row>
    <row r="688" spans="1:42" x14ac:dyDescent="0.3">
      <c r="A688" s="4">
        <v>10</v>
      </c>
      <c r="B688" s="33" t="s">
        <v>769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3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3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3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3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3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3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3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3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3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3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3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3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3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3">
      <c r="B702" s="33" t="s">
        <v>695</v>
      </c>
      <c r="C702" s="33" t="s">
        <v>37</v>
      </c>
    </row>
    <row r="703" spans="2:42" x14ac:dyDescent="0.3">
      <c r="B703" s="33" t="s">
        <v>695</v>
      </c>
      <c r="C703" s="33" t="s">
        <v>38</v>
      </c>
    </row>
    <row r="704" spans="2:42" x14ac:dyDescent="0.3">
      <c r="B704" s="33" t="s">
        <v>695</v>
      </c>
      <c r="C704" s="33" t="s">
        <v>39</v>
      </c>
    </row>
    <row r="705" spans="2:42" x14ac:dyDescent="0.3">
      <c r="B705" s="33" t="s">
        <v>695</v>
      </c>
      <c r="C705" s="33" t="s">
        <v>40</v>
      </c>
    </row>
    <row r="706" spans="2:42" x14ac:dyDescent="0.3">
      <c r="B706" s="33" t="s">
        <v>695</v>
      </c>
      <c r="C706" s="33" t="s">
        <v>41</v>
      </c>
    </row>
    <row r="707" spans="2:42" x14ac:dyDescent="0.3">
      <c r="B707" s="33" t="s">
        <v>695</v>
      </c>
      <c r="C707" s="33" t="s">
        <v>42</v>
      </c>
    </row>
    <row r="708" spans="2:42" x14ac:dyDescent="0.3">
      <c r="B708" s="33" t="s">
        <v>695</v>
      </c>
      <c r="C708" s="33" t="s">
        <v>43</v>
      </c>
    </row>
    <row r="709" spans="2:42" x14ac:dyDescent="0.3">
      <c r="B709" s="33" t="s">
        <v>695</v>
      </c>
      <c r="C709" s="33" t="s">
        <v>44</v>
      </c>
    </row>
    <row r="710" spans="2:42" x14ac:dyDescent="0.3">
      <c r="B710" s="33" t="s">
        <v>695</v>
      </c>
      <c r="C710" s="33" t="s">
        <v>45</v>
      </c>
    </row>
    <row r="711" spans="2:42" x14ac:dyDescent="0.3">
      <c r="B711" s="33" t="s">
        <v>695</v>
      </c>
      <c r="C711" s="33" t="s">
        <v>46</v>
      </c>
    </row>
    <row r="712" spans="2:42" x14ac:dyDescent="0.3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3">
      <c r="B713" s="33" t="s">
        <v>770</v>
      </c>
      <c r="C713" s="33" t="s">
        <v>36</v>
      </c>
    </row>
    <row r="714" spans="2:42" x14ac:dyDescent="0.3">
      <c r="B714" s="33" t="s">
        <v>770</v>
      </c>
      <c r="C714" s="33" t="s">
        <v>37</v>
      </c>
    </row>
    <row r="715" spans="2:42" x14ac:dyDescent="0.3">
      <c r="B715" s="33" t="s">
        <v>770</v>
      </c>
      <c r="C715" s="33" t="s">
        <v>38</v>
      </c>
    </row>
    <row r="716" spans="2:42" x14ac:dyDescent="0.3">
      <c r="B716" s="33" t="s">
        <v>770</v>
      </c>
      <c r="C716" s="33" t="s">
        <v>39</v>
      </c>
    </row>
    <row r="717" spans="2:42" x14ac:dyDescent="0.3">
      <c r="B717" s="33" t="s">
        <v>770</v>
      </c>
      <c r="C717" s="33" t="s">
        <v>40</v>
      </c>
    </row>
    <row r="718" spans="2:42" x14ac:dyDescent="0.3">
      <c r="B718" s="33" t="s">
        <v>770</v>
      </c>
      <c r="C718" s="33" t="s">
        <v>41</v>
      </c>
    </row>
    <row r="719" spans="2:42" x14ac:dyDescent="0.3">
      <c r="B719" s="33" t="s">
        <v>770</v>
      </c>
      <c r="C719" s="33" t="s">
        <v>42</v>
      </c>
    </row>
    <row r="720" spans="2:42" x14ac:dyDescent="0.3">
      <c r="B720" s="33" t="s">
        <v>770</v>
      </c>
      <c r="C720" s="33" t="s">
        <v>43</v>
      </c>
    </row>
    <row r="721" spans="1:42" x14ac:dyDescent="0.3">
      <c r="B721" s="33" t="s">
        <v>770</v>
      </c>
      <c r="C721" s="33" t="s">
        <v>44</v>
      </c>
    </row>
    <row r="722" spans="1:42" x14ac:dyDescent="0.3">
      <c r="B722" s="33" t="s">
        <v>770</v>
      </c>
      <c r="C722" s="33" t="s">
        <v>45</v>
      </c>
    </row>
    <row r="723" spans="1:42" x14ac:dyDescent="0.3">
      <c r="B723" s="33" t="s">
        <v>770</v>
      </c>
      <c r="C723" s="33" t="s">
        <v>46</v>
      </c>
    </row>
    <row r="724" spans="1:42" x14ac:dyDescent="0.3">
      <c r="A724" s="4">
        <v>6</v>
      </c>
      <c r="B724" s="33" t="s">
        <v>770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3">
      <c r="B725" s="33" t="s">
        <v>707</v>
      </c>
      <c r="C725" s="33" t="s">
        <v>36</v>
      </c>
    </row>
    <row r="726" spans="1:42" x14ac:dyDescent="0.3">
      <c r="B726" s="33" t="s">
        <v>707</v>
      </c>
      <c r="C726" s="33" t="s">
        <v>37</v>
      </c>
    </row>
    <row r="727" spans="1:42" x14ac:dyDescent="0.3">
      <c r="B727" s="33" t="s">
        <v>707</v>
      </c>
      <c r="C727" s="33" t="s">
        <v>38</v>
      </c>
    </row>
    <row r="728" spans="1:42" x14ac:dyDescent="0.3">
      <c r="B728" s="33" t="s">
        <v>707</v>
      </c>
      <c r="C728" s="33" t="s">
        <v>39</v>
      </c>
    </row>
    <row r="729" spans="1:42" x14ac:dyDescent="0.3">
      <c r="B729" s="33" t="s">
        <v>707</v>
      </c>
      <c r="C729" s="33" t="s">
        <v>40</v>
      </c>
    </row>
    <row r="730" spans="1:42" x14ac:dyDescent="0.3">
      <c r="B730" s="33" t="s">
        <v>707</v>
      </c>
      <c r="C730" s="33" t="s">
        <v>41</v>
      </c>
    </row>
    <row r="731" spans="1:42" x14ac:dyDescent="0.3">
      <c r="B731" s="33" t="s">
        <v>707</v>
      </c>
      <c r="C731" s="33" t="s">
        <v>42</v>
      </c>
    </row>
    <row r="732" spans="1:42" x14ac:dyDescent="0.3">
      <c r="B732" s="33" t="s">
        <v>707</v>
      </c>
      <c r="C732" s="33" t="s">
        <v>43</v>
      </c>
    </row>
    <row r="733" spans="1:42" x14ac:dyDescent="0.3">
      <c r="B733" s="33" t="s">
        <v>707</v>
      </c>
      <c r="C733" s="33" t="s">
        <v>44</v>
      </c>
    </row>
    <row r="734" spans="1:42" x14ac:dyDescent="0.3">
      <c r="B734" s="33" t="s">
        <v>707</v>
      </c>
      <c r="C734" s="33" t="s">
        <v>45</v>
      </c>
    </row>
    <row r="735" spans="1:42" x14ac:dyDescent="0.3">
      <c r="B735" s="33" t="s">
        <v>707</v>
      </c>
      <c r="C735" s="33" t="s">
        <v>46</v>
      </c>
    </row>
    <row r="736" spans="1:42" x14ac:dyDescent="0.3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3">
      <c r="B737" s="33" t="s">
        <v>720</v>
      </c>
      <c r="C737" s="33" t="s">
        <v>36</v>
      </c>
    </row>
    <row r="738" spans="2:42" x14ac:dyDescent="0.3">
      <c r="B738" s="33" t="s">
        <v>720</v>
      </c>
      <c r="C738" s="33" t="s">
        <v>37</v>
      </c>
    </row>
    <row r="739" spans="2:42" x14ac:dyDescent="0.3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3">
      <c r="B740" s="33" t="s">
        <v>720</v>
      </c>
      <c r="C740" s="33" t="s">
        <v>39</v>
      </c>
    </row>
    <row r="741" spans="2:42" x14ac:dyDescent="0.3">
      <c r="B741" s="33" t="s">
        <v>720</v>
      </c>
      <c r="C741" s="33" t="s">
        <v>40</v>
      </c>
    </row>
    <row r="742" spans="2:42" x14ac:dyDescent="0.3">
      <c r="B742" s="33" t="s">
        <v>720</v>
      </c>
      <c r="C742" s="33" t="s">
        <v>41</v>
      </c>
      <c r="P742" s="277"/>
    </row>
    <row r="743" spans="2:42" x14ac:dyDescent="0.3">
      <c r="B743" s="33" t="s">
        <v>720</v>
      </c>
      <c r="C743" s="33" t="s">
        <v>42</v>
      </c>
    </row>
    <row r="744" spans="2:42" x14ac:dyDescent="0.3">
      <c r="B744" s="33" t="s">
        <v>720</v>
      </c>
      <c r="C744" s="33" t="s">
        <v>43</v>
      </c>
    </row>
    <row r="745" spans="2:42" x14ac:dyDescent="0.3">
      <c r="B745" s="33" t="s">
        <v>720</v>
      </c>
      <c r="C745" s="33" t="s">
        <v>44</v>
      </c>
    </row>
    <row r="746" spans="2:42" x14ac:dyDescent="0.3">
      <c r="B746" s="33" t="s">
        <v>720</v>
      </c>
      <c r="C746" s="33" t="s">
        <v>45</v>
      </c>
    </row>
    <row r="747" spans="2:42" x14ac:dyDescent="0.3">
      <c r="B747" s="33" t="s">
        <v>720</v>
      </c>
      <c r="C747" s="33" t="s">
        <v>46</v>
      </c>
    </row>
    <row r="748" spans="2:42" x14ac:dyDescent="0.3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3">
      <c r="B749" s="33" t="s">
        <v>771</v>
      </c>
      <c r="C749" s="33" t="s">
        <v>36</v>
      </c>
    </row>
    <row r="750" spans="2:42" x14ac:dyDescent="0.3">
      <c r="B750" s="33" t="s">
        <v>771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3">
      <c r="B751" s="33" t="s">
        <v>771</v>
      </c>
      <c r="C751" s="33" t="s">
        <v>38</v>
      </c>
    </row>
    <row r="752" spans="2:42" x14ac:dyDescent="0.3">
      <c r="B752" s="33" t="s">
        <v>771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3">
      <c r="B753" s="33" t="s">
        <v>771</v>
      </c>
      <c r="C753" s="33" t="s">
        <v>40</v>
      </c>
    </row>
    <row r="754" spans="2:43" x14ac:dyDescent="0.3">
      <c r="B754" s="33" t="s">
        <v>771</v>
      </c>
      <c r="C754" s="33" t="s">
        <v>41</v>
      </c>
    </row>
    <row r="755" spans="2:43" x14ac:dyDescent="0.3">
      <c r="B755" s="33" t="s">
        <v>771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3">
      <c r="B756" s="33" t="s">
        <v>771</v>
      </c>
      <c r="C756" s="33" t="s">
        <v>43</v>
      </c>
    </row>
    <row r="757" spans="2:43" x14ac:dyDescent="0.3">
      <c r="B757" s="33" t="s">
        <v>771</v>
      </c>
      <c r="C757" s="33" t="s">
        <v>44</v>
      </c>
    </row>
    <row r="758" spans="2:43" x14ac:dyDescent="0.3">
      <c r="B758" s="33" t="s">
        <v>771</v>
      </c>
      <c r="C758" s="33" t="s">
        <v>45</v>
      </c>
    </row>
    <row r="759" spans="2:43" x14ac:dyDescent="0.3">
      <c r="B759" s="33" t="s">
        <v>771</v>
      </c>
      <c r="C759" s="33" t="s">
        <v>46</v>
      </c>
    </row>
    <row r="760" spans="2:43" x14ac:dyDescent="0.3">
      <c r="B760" s="33" t="s">
        <v>771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3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175182.76500000001</v>
      </c>
      <c r="N761" s="34">
        <v>179957.89180000001</v>
      </c>
      <c r="O761" s="34">
        <v>186885.0698</v>
      </c>
      <c r="P761" s="34">
        <v>193139.709</v>
      </c>
      <c r="Q761" s="34">
        <v>204169.93719999999</v>
      </c>
      <c r="R761" s="34">
        <v>210276.6531</v>
      </c>
      <c r="S761" s="34">
        <v>216406.72289999999</v>
      </c>
      <c r="T761" s="34">
        <v>223426.94140000001</v>
      </c>
      <c r="U761" s="34">
        <v>231510.1103</v>
      </c>
      <c r="V761" s="34">
        <v>242623.21090000001</v>
      </c>
      <c r="W761" s="34">
        <v>253419.96239999999</v>
      </c>
      <c r="X761" s="34">
        <v>263169.94500000001</v>
      </c>
      <c r="Y761" s="34">
        <v>275828.79969999997</v>
      </c>
      <c r="Z761" s="34">
        <v>288469.20630000002</v>
      </c>
      <c r="AA761" s="34">
        <v>300057.3308</v>
      </c>
      <c r="AB761" s="34">
        <v>310826.48830000003</v>
      </c>
      <c r="AC761" s="34">
        <v>321839.90049999999</v>
      </c>
      <c r="AD761" s="34">
        <v>332525.21039999998</v>
      </c>
      <c r="AE761" s="34">
        <v>342312.58809999999</v>
      </c>
      <c r="AF761" s="34">
        <v>358426.65549999999</v>
      </c>
      <c r="AG761" s="34">
        <v>368582.53730000003</v>
      </c>
      <c r="AH761" s="34">
        <v>379359.54060000001</v>
      </c>
      <c r="AI761" s="34">
        <v>390961.0429</v>
      </c>
      <c r="AJ761" s="34">
        <v>402462.13030000002</v>
      </c>
      <c r="AK761" s="34">
        <v>415721.15509999997</v>
      </c>
      <c r="AL761" s="34">
        <v>429202.71029999998</v>
      </c>
      <c r="AM761" s="34">
        <v>442028.2352</v>
      </c>
      <c r="AN761" s="34">
        <v>456135.02600000001</v>
      </c>
      <c r="AO761" s="34">
        <v>469701.02260000003</v>
      </c>
      <c r="AP761" s="34">
        <v>479516.30050000001</v>
      </c>
    </row>
    <row r="768" spans="2:43" s="4" customFormat="1" ht="10.199999999999999" x14ac:dyDescent="0.2">
      <c r="AQ768" s="5">
        <v>0</v>
      </c>
    </row>
    <row r="769" spans="1:43" s="4" customFormat="1" ht="10.199999999999999" x14ac:dyDescent="0.2">
      <c r="AQ769" s="5">
        <v>6290</v>
      </c>
    </row>
    <row r="770" spans="1:43" s="4" customFormat="1" ht="10.199999999999999" x14ac:dyDescent="0.2">
      <c r="AQ770" s="5">
        <v>0</v>
      </c>
    </row>
    <row r="771" spans="1:43" x14ac:dyDescent="0.3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3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3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3">
      <c r="AQ775" s="5">
        <v>0</v>
      </c>
    </row>
    <row r="776" spans="1:43" x14ac:dyDescent="0.3">
      <c r="AQ776" s="5">
        <v>6290</v>
      </c>
    </row>
    <row r="777" spans="1:43" x14ac:dyDescent="0.3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1</xdr:row>
                    <xdr:rowOff>76200</xdr:rowOff>
                  </from>
                  <to>
                    <xdr:col>0</xdr:col>
                    <xdr:colOff>1059180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4.4" x14ac:dyDescent="0.3"/>
  <cols>
    <col min="2" max="2" width="30.5546875" bestFit="1" customWidth="1"/>
    <col min="44" max="44" width="17.5546875" bestFit="1" customWidth="1"/>
    <col min="45" max="45" width="13.44140625" customWidth="1"/>
    <col min="46" max="46" width="23.6640625" customWidth="1"/>
    <col min="47" max="47" width="28" bestFit="1" customWidth="1"/>
  </cols>
  <sheetData>
    <row r="1" spans="2:47" x14ac:dyDescent="0.3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3092.4600000000064</v>
      </c>
      <c r="Q1" s="1">
        <f t="shared" si="1"/>
        <v>2477.3300000000017</v>
      </c>
      <c r="R1" s="1">
        <f t="shared" si="1"/>
        <v>0</v>
      </c>
      <c r="S1" s="1">
        <f t="shared" si="1"/>
        <v>708.613400000002</v>
      </c>
      <c r="T1" s="1">
        <f t="shared" si="1"/>
        <v>1629.386599999998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3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3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114120.531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117306.47440000001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118968.66099999999</v>
      </c>
      <c r="AB4" s="1">
        <f>Planel_Pot_Resultado!AF244+Planel_Pot_Resultado!AF748</f>
        <v>118968.66099999999</v>
      </c>
      <c r="AC4" s="1">
        <f>Planel_Pot_Resultado!AG244+Planel_Pot_Resultado!AG748</f>
        <v>118968.66099999999</v>
      </c>
      <c r="AD4" s="1">
        <f>Planel_Pot_Resultado!AH244+Planel_Pot_Resultado!AH748</f>
        <v>118968.66099999999</v>
      </c>
      <c r="AE4" s="1">
        <f>Planel_Pot_Resultado!AI244+Planel_Pot_Resultado!AI748</f>
        <v>118968.66099999999</v>
      </c>
      <c r="AF4" s="1">
        <f>Planel_Pot_Resultado!AJ244+Planel_Pot_Resultado!AJ748</f>
        <v>118968.66099999999</v>
      </c>
      <c r="AG4" s="1">
        <f>Planel_Pot_Resultado!AK244+Planel_Pot_Resultado!AK748</f>
        <v>118968.66099999999</v>
      </c>
      <c r="AH4" s="1">
        <f>Planel_Pot_Resultado!AL244+Planel_Pot_Resultado!AL748</f>
        <v>118968.66099999999</v>
      </c>
      <c r="AI4" s="1">
        <f>Planel_Pot_Resultado!AM244+Planel_Pot_Resultado!AM748</f>
        <v>118968.66099999999</v>
      </c>
      <c r="AJ4" s="1">
        <f>Planel_Pot_Resultado!AN244+Planel_Pot_Resultado!AN748</f>
        <v>118968.66099999999</v>
      </c>
      <c r="AK4" s="1">
        <f>Planel_Pot_Resultado!AO244+Planel_Pot_Resultado!AO748</f>
        <v>118968.66099999999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3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9230.455011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3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15416.020672000001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15416.320672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15416.620672000001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17501.188211000001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17500.988211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17500.988211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17500.988211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17301.388211000001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18226.388211000001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19151.388211000001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20076.588211000002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21001.588211000002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21926.588211000002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22851.788210999999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23776.788210999999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24701.788210999999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25626.788210999999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26552.088211000002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27477.088211000002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28402.088211000002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28798.200335000001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29259.696737999999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30078.158674999999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30721.522628999999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31433.152353999998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32119.695674000002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33003.570910000002</v>
      </c>
      <c r="AM7" s="1">
        <f t="shared" si="2"/>
        <v>21761.370910000001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3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3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3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3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3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3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3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41256.638030000002</v>
      </c>
      <c r="P17" s="30">
        <f>Planel_Pot_Resultado!T388+Planel_Pot_Resultado!T400+Planel_Pot_Resultado!T412+Planel_Pot_Resultado!T424+Planel_Pot_Resultado!T436+Planel_Pot_Resultado!T448+Planel_Pot_Resultado!T460+Planel_Pot_Resultado!T472</f>
        <v>44160.801070000001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48385.011809999996</v>
      </c>
      <c r="R17" s="30">
        <f>Planel_Pot_Resultado!V388+Planel_Pot_Resultado!V400+Planel_Pot_Resultado!V412+Planel_Pot_Resultado!V424+Planel_Pot_Resultado!V436+Planel_Pot_Resultado!V448+Planel_Pot_Resultado!V460+Planel_Pot_Resultado!V472</f>
        <v>52747.280581999999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56416.619913999995</v>
      </c>
      <c r="T17" s="30">
        <f>Planel_Pot_Resultado!X388+Planel_Pot_Resultado!X400+Planel_Pot_Resultado!X412+Planel_Pot_Resultado!X424+Planel_Pot_Resultado!X436+Planel_Pot_Resultado!X448+Planel_Pot_Resultado!X460+Planel_Pot_Resultado!X472</f>
        <v>58159.190629999997</v>
      </c>
      <c r="U17" s="30">
        <f>Planel_Pot_Resultado!Y388+Planel_Pot_Resultado!Y400+Planel_Pot_Resultado!Y412+Planel_Pot_Resultado!Y424+Planel_Pot_Resultado!Y436+Planel_Pot_Resultado!Y448+Planel_Pot_Resultado!Y460+Planel_Pot_Resultado!Y472</f>
        <v>63874.833410000007</v>
      </c>
      <c r="V17" s="30">
        <f>Planel_Pot_Resultado!Z388+Planel_Pot_Resultado!Z400+Planel_Pot_Resultado!Z412+Planel_Pot_Resultado!Z424+Planel_Pot_Resultado!Z436+Planel_Pot_Resultado!Z448+Planel_Pot_Resultado!Z460+Planel_Pot_Resultado!Z472</f>
        <v>69231.16433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72989.119180000009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79611.167420000012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86772.883200000011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93874.189257000005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99331.085936999996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108781.665047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111684.392567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115334.24891699999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119986.535187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124315.095307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129900.87206699999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135280.94791699998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140137.90993699999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145422.86687699999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150521.44901700001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151651.33510699999</v>
      </c>
      <c r="AM17" s="1">
        <f t="shared" si="2"/>
        <v>145095.17510699999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3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3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29514.802319999999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29514.802319999999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28575.132320000001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27620.660319999999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32082.780997999998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36218.881125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40375.411939999998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44518.635049999997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48728.26556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52999.087140000003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57277.308569999994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61505.129419999997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66198.27966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70674.631819999995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75040.863719999994</v>
      </c>
      <c r="AM20" s="1">
        <f t="shared" si="2"/>
        <v>75020.16072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3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3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3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323.60524320000002</v>
      </c>
      <c r="M23" s="32">
        <f>Planel_Pot_Resultado!Q100+Planel_Pot_Resultado!Q652</f>
        <v>4254.6407740000004</v>
      </c>
      <c r="N23" s="32">
        <f>Planel_Pot_Resultado!R100+Planel_Pot_Resultado!R652</f>
        <v>6101.8352599999998</v>
      </c>
      <c r="O23" s="32">
        <f>Planel_Pot_Resultado!S100+Planel_Pot_Resultado!S652</f>
        <v>9381.8502869999993</v>
      </c>
      <c r="P23" s="32">
        <f>Planel_Pot_Resultado!T100+Planel_Pot_Resultado!T652</f>
        <v>10606.44571</v>
      </c>
      <c r="Q23" s="32">
        <f>Planel_Pot_Resultado!U100+Planel_Pot_Resultado!U652</f>
        <v>11143.015939999999</v>
      </c>
      <c r="R23" s="32">
        <f>Planel_Pot_Resultado!V100+Planel_Pot_Resultado!V652</f>
        <v>13711.094427</v>
      </c>
      <c r="S23" s="32">
        <f>Planel_Pot_Resultado!W100+Planel_Pot_Resultado!W652</f>
        <v>17797.894171</v>
      </c>
      <c r="T23" s="32">
        <f>Planel_Pot_Resultado!X100+Planel_Pot_Resultado!X652</f>
        <v>18687.856508999997</v>
      </c>
      <c r="U23" s="32">
        <f>Planel_Pot_Resultado!Y100+Planel_Pot_Resultado!Y652</f>
        <v>20152.80644</v>
      </c>
      <c r="V23" s="32">
        <f>Planel_Pot_Resultado!Z100+Planel_Pot_Resultado!Z652</f>
        <v>21834.87991</v>
      </c>
      <c r="W23" s="32">
        <f>Planel_Pot_Resultado!AA100+Planel_Pot_Resultado!AA652</f>
        <v>23927.356110000001</v>
      </c>
      <c r="X23" s="32">
        <f>Planel_Pot_Resultado!AB100+Planel_Pot_Resultado!AB652</f>
        <v>27036.443289999999</v>
      </c>
      <c r="Y23" s="32">
        <f>Planel_Pot_Resultado!AC100+Planel_Pot_Resultado!AC652</f>
        <v>29962.939769999997</v>
      </c>
      <c r="Z23" s="32">
        <f>Planel_Pot_Resultado!AD100+Planel_Pot_Resultado!AD652</f>
        <v>33561.613619999996</v>
      </c>
      <c r="AA23" s="32">
        <f>Planel_Pot_Resultado!AE100+Planel_Pot_Resultado!AE652</f>
        <v>37888.766640000002</v>
      </c>
      <c r="AB23" s="32">
        <f>Planel_Pot_Resultado!AF100+Planel_Pot_Resultado!AF652</f>
        <v>39165.134189999997</v>
      </c>
      <c r="AC23" s="32">
        <f>Planel_Pot_Resultado!AG100+Planel_Pot_Resultado!AG652</f>
        <v>41356.888359999997</v>
      </c>
      <c r="AD23" s="32">
        <f>Planel_Pot_Resultado!AH100+Planel_Pot_Resultado!AH652</f>
        <v>43402.504509999999</v>
      </c>
      <c r="AE23" s="32">
        <f>Planel_Pot_Resultado!AI100+Planel_Pot_Resultado!AI652</f>
        <v>45283.497449999995</v>
      </c>
      <c r="AF23" s="32">
        <f>Planel_Pot_Resultado!AJ100+Planel_Pot_Resultado!AJ652</f>
        <v>47850.282090000001</v>
      </c>
      <c r="AG23" s="32">
        <f>Planel_Pot_Resultado!AK100+Planel_Pot_Resultado!AK652</f>
        <v>51131.21211</v>
      </c>
      <c r="AH23" s="32">
        <f>Planel_Pot_Resultado!AL100+Planel_Pot_Resultado!AL652</f>
        <v>54135.808140000001</v>
      </c>
      <c r="AI23" s="32">
        <f>Planel_Pot_Resultado!AM100+Planel_Pot_Resultado!AM652</f>
        <v>57233.186249999999</v>
      </c>
      <c r="AJ23" s="32">
        <f>Planel_Pot_Resultado!AN100+Planel_Pot_Resultado!AN652</f>
        <v>60650.240099999995</v>
      </c>
      <c r="AK23" s="32">
        <f>Planel_Pot_Resultado!AO100+Planel_Pot_Resultado!AO652</f>
        <v>63954.759119999995</v>
      </c>
      <c r="AL23" s="32">
        <f>Planel_Pot_Resultado!AP100+Planel_Pot_Resultado!AP652</f>
        <v>67316.043709999998</v>
      </c>
      <c r="AM23" s="1">
        <f t="shared" si="2"/>
        <v>67316.043709999998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3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175182.76496099995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193139.70898619998</v>
      </c>
      <c r="M24" s="28">
        <f t="shared" si="4"/>
        <v>204169.93722699996</v>
      </c>
      <c r="N24" s="28">
        <f t="shared" si="4"/>
        <v>210276.65310299996</v>
      </c>
      <c r="O24" s="28">
        <f t="shared" si="4"/>
        <v>216406.72290899997</v>
      </c>
      <c r="P24" s="28">
        <f t="shared" si="4"/>
        <v>223426.941372</v>
      </c>
      <c r="Q24" s="28">
        <f t="shared" si="4"/>
        <v>231510.110342</v>
      </c>
      <c r="R24" s="28">
        <f t="shared" si="4"/>
        <v>242623.210861</v>
      </c>
      <c r="S24" s="28">
        <f t="shared" si="4"/>
        <v>253419.96240699998</v>
      </c>
      <c r="T24" s="28">
        <f t="shared" si="4"/>
        <v>263169.94498299999</v>
      </c>
      <c r="U24" s="28">
        <f t="shared" si="4"/>
        <v>275828.799704</v>
      </c>
      <c r="V24" s="28">
        <f t="shared" si="4"/>
        <v>288469.20631400001</v>
      </c>
      <c r="W24" s="28">
        <f t="shared" si="4"/>
        <v>300057.33081399999</v>
      </c>
      <c r="X24" s="28">
        <f t="shared" si="4"/>
        <v>310826.48824100004</v>
      </c>
      <c r="Y24" s="28">
        <f t="shared" si="4"/>
        <v>321839.900501</v>
      </c>
      <c r="Z24" s="28">
        <f t="shared" si="4"/>
        <v>332525.21040799998</v>
      </c>
      <c r="AA24" s="28">
        <f t="shared" si="4"/>
        <v>342312.588108</v>
      </c>
      <c r="AB24" s="28">
        <f t="shared" si="4"/>
        <v>358426.65544599999</v>
      </c>
      <c r="AC24" s="28">
        <f t="shared" si="4"/>
        <v>368582.53726299998</v>
      </c>
      <c r="AD24" s="28">
        <f t="shared" si="4"/>
        <v>379359.54057800001</v>
      </c>
      <c r="AE24" s="28">
        <f t="shared" si="4"/>
        <v>390961.04289799999</v>
      </c>
      <c r="AF24" s="28">
        <f t="shared" si="4"/>
        <v>402462.13029200002</v>
      </c>
      <c r="AG24" s="28">
        <f t="shared" si="4"/>
        <v>415721.15505499998</v>
      </c>
      <c r="AH24" s="28">
        <f t="shared" si="4"/>
        <v>429202.71030199993</v>
      </c>
      <c r="AI24" s="28">
        <f t="shared" si="4"/>
        <v>442028.23523600004</v>
      </c>
      <c r="AJ24" s="28">
        <f t="shared" si="4"/>
        <v>456135.02599099994</v>
      </c>
      <c r="AK24" s="28">
        <f t="shared" si="4"/>
        <v>469701.02263099997</v>
      </c>
      <c r="AL24" s="28">
        <f t="shared" si="4"/>
        <v>479516.30044699996</v>
      </c>
      <c r="AM24" s="1">
        <f t="shared" si="2"/>
        <v>343623.49202699994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3">
      <c r="R25" s="1"/>
      <c r="AB25" s="1"/>
      <c r="AL25" s="1"/>
    </row>
    <row r="26" spans="2:47" x14ac:dyDescent="0.3">
      <c r="D26" s="1"/>
      <c r="R26" s="1"/>
      <c r="AB26" s="1"/>
      <c r="AL26" s="1"/>
    </row>
    <row r="27" spans="2:47" x14ac:dyDescent="0.3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3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3092.4600000000064</v>
      </c>
      <c r="Q29" s="1">
        <f t="shared" si="5"/>
        <v>2477.3300000000017</v>
      </c>
      <c r="R29" s="1">
        <f t="shared" si="5"/>
        <v>0</v>
      </c>
      <c r="S29" s="1">
        <f t="shared" si="5"/>
        <v>708.613400000002</v>
      </c>
      <c r="T29" s="1">
        <f t="shared" si="5"/>
        <v>1629.386599999998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3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2597.629011</v>
      </c>
      <c r="J30" s="1">
        <f t="shared" si="6"/>
        <v>1970.8709889999991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3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3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1469.1902800000007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2084.5675389999997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396.11212399999931</v>
      </c>
      <c r="AG32" s="18">
        <f t="shared" si="7"/>
        <v>461.49640299999737</v>
      </c>
      <c r="AH32" s="18">
        <f t="shared" si="7"/>
        <v>818.46193700000003</v>
      </c>
      <c r="AI32" s="18">
        <f t="shared" si="7"/>
        <v>643.36395400000038</v>
      </c>
      <c r="AJ32" s="18">
        <f t="shared" si="7"/>
        <v>711.62972499999887</v>
      </c>
      <c r="AK32" s="18">
        <f t="shared" si="7"/>
        <v>686.54332000000431</v>
      </c>
      <c r="AL32" s="18">
        <f t="shared" si="7"/>
        <v>883.87523599999986</v>
      </c>
    </row>
    <row r="33" spans="2:38" x14ac:dyDescent="0.3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3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3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3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3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3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3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3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3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2433.587240000008</v>
      </c>
      <c r="P42" s="30">
        <f t="shared" si="12"/>
        <v>2904.1630399999995</v>
      </c>
      <c r="Q42" s="30">
        <f t="shared" si="12"/>
        <v>4224.210739999995</v>
      </c>
      <c r="R42" s="30">
        <f t="shared" si="12"/>
        <v>4362.2687720000031</v>
      </c>
      <c r="S42" s="30">
        <f t="shared" si="12"/>
        <v>3669.3393319999959</v>
      </c>
      <c r="T42" s="30">
        <f t="shared" si="12"/>
        <v>1742.570716000002</v>
      </c>
      <c r="U42" s="30">
        <f t="shared" si="12"/>
        <v>5715.6427800000092</v>
      </c>
      <c r="V42" s="30">
        <f t="shared" si="12"/>
        <v>5356.3309199999931</v>
      </c>
      <c r="W42" s="30">
        <f t="shared" si="12"/>
        <v>3757.9548500000092</v>
      </c>
      <c r="X42" s="30">
        <f t="shared" si="12"/>
        <v>6622.0482400000037</v>
      </c>
      <c r="Y42" s="30">
        <f t="shared" si="12"/>
        <v>7161.7157799999986</v>
      </c>
      <c r="Z42" s="30">
        <f t="shared" si="12"/>
        <v>7101.3060569999943</v>
      </c>
      <c r="AA42" s="30">
        <f t="shared" si="12"/>
        <v>5456.8966799999907</v>
      </c>
      <c r="AB42" s="30">
        <f t="shared" si="12"/>
        <v>9450.579110000006</v>
      </c>
      <c r="AC42" s="30">
        <f t="shared" si="12"/>
        <v>2902.7275200000004</v>
      </c>
      <c r="AD42" s="30">
        <f t="shared" si="12"/>
        <v>3649.8563499999873</v>
      </c>
      <c r="AE42" s="30">
        <f t="shared" si="12"/>
        <v>4652.2862700000114</v>
      </c>
      <c r="AF42" s="30">
        <f t="shared" si="12"/>
        <v>4328.5601199999946</v>
      </c>
      <c r="AG42" s="30">
        <f t="shared" si="12"/>
        <v>5585.7767599999934</v>
      </c>
      <c r="AH42" s="30">
        <f t="shared" si="12"/>
        <v>5380.0758499999938</v>
      </c>
      <c r="AI42" s="30">
        <f t="shared" si="12"/>
        <v>4856.9620200000063</v>
      </c>
      <c r="AJ42" s="30">
        <f t="shared" si="12"/>
        <v>5284.9569400000037</v>
      </c>
      <c r="AK42" s="30">
        <f t="shared" si="12"/>
        <v>5098.5821400000132</v>
      </c>
      <c r="AL42" s="30">
        <f t="shared" si="12"/>
        <v>1129.8860899999854</v>
      </c>
    </row>
    <row r="43" spans="2:38" x14ac:dyDescent="0.3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3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3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112.86038999999801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4136.1001270000015</v>
      </c>
      <c r="AD45" s="26">
        <f t="shared" si="15"/>
        <v>4156.5308149999983</v>
      </c>
      <c r="AE45" s="26">
        <f t="shared" si="15"/>
        <v>4143.223109999999</v>
      </c>
      <c r="AF45" s="26">
        <f t="shared" si="15"/>
        <v>4209.6305100000027</v>
      </c>
      <c r="AG45" s="26">
        <f t="shared" si="15"/>
        <v>4270.8215800000035</v>
      </c>
      <c r="AH45" s="26">
        <f t="shared" si="15"/>
        <v>4278.2214299999905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3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3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3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323.60524320000002</v>
      </c>
      <c r="M48" s="32">
        <f t="shared" si="15"/>
        <v>3931.0355308000003</v>
      </c>
      <c r="N48" s="32">
        <f t="shared" si="15"/>
        <v>1847.1944859999994</v>
      </c>
      <c r="O48" s="32">
        <f t="shared" si="15"/>
        <v>3280.0150269999995</v>
      </c>
      <c r="P48" s="32">
        <f t="shared" si="15"/>
        <v>1224.5954230000007</v>
      </c>
      <c r="Q48" s="32">
        <f t="shared" si="15"/>
        <v>536.57022999999936</v>
      </c>
      <c r="R48" s="32">
        <f t="shared" si="15"/>
        <v>2568.0784870000007</v>
      </c>
      <c r="S48" s="32">
        <f t="shared" si="15"/>
        <v>4086.7997439999999</v>
      </c>
      <c r="T48" s="32">
        <f t="shared" si="15"/>
        <v>889.96233799999754</v>
      </c>
      <c r="U48" s="32">
        <f t="shared" si="15"/>
        <v>1464.9499310000028</v>
      </c>
      <c r="V48" s="32">
        <f t="shared" si="15"/>
        <v>1682.0734699999994</v>
      </c>
      <c r="W48" s="32">
        <f t="shared" si="15"/>
        <v>2092.476200000001</v>
      </c>
      <c r="X48" s="32">
        <f t="shared" si="15"/>
        <v>3109.0871799999986</v>
      </c>
      <c r="Y48" s="32">
        <f t="shared" si="15"/>
        <v>2926.496479999998</v>
      </c>
      <c r="Z48" s="32">
        <f t="shared" si="15"/>
        <v>3598.6738499999992</v>
      </c>
      <c r="AA48" s="32">
        <f t="shared" si="15"/>
        <v>4327.1530200000052</v>
      </c>
      <c r="AB48" s="32">
        <f t="shared" si="15"/>
        <v>1276.3675499999954</v>
      </c>
      <c r="AC48" s="32">
        <f t="shared" si="15"/>
        <v>2191.7541700000002</v>
      </c>
      <c r="AD48" s="32">
        <f t="shared" si="15"/>
        <v>2045.6161500000017</v>
      </c>
      <c r="AE48" s="32">
        <f t="shared" si="15"/>
        <v>1880.9929399999965</v>
      </c>
      <c r="AF48" s="32">
        <f t="shared" si="15"/>
        <v>2566.7846400000053</v>
      </c>
      <c r="AG48" s="32">
        <f t="shared" si="15"/>
        <v>3280.9300199999998</v>
      </c>
      <c r="AH48" s="32">
        <f t="shared" si="15"/>
        <v>3004.5960300000006</v>
      </c>
      <c r="AI48" s="32">
        <f t="shared" si="15"/>
        <v>3097.3781099999978</v>
      </c>
      <c r="AJ48" s="32">
        <f t="shared" si="15"/>
        <v>3417.0538499999966</v>
      </c>
      <c r="AK48" s="32">
        <f t="shared" si="15"/>
        <v>3304.5190199999997</v>
      </c>
      <c r="AL48" s="32">
        <f t="shared" si="15"/>
        <v>3361.2845900000029</v>
      </c>
    </row>
    <row r="49" spans="2:38" x14ac:dyDescent="0.3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2602.6290109999827</v>
      </c>
      <c r="J49" s="28">
        <f t="shared" si="14"/>
        <v>4775.1268680000212</v>
      </c>
      <c r="K49" s="28">
        <f t="shared" si="14"/>
        <v>6927.1780219999782</v>
      </c>
      <c r="L49" s="28">
        <f t="shared" si="14"/>
        <v>6254.6391352000355</v>
      </c>
      <c r="M49" s="28">
        <f t="shared" si="14"/>
        <v>11030.228240799974</v>
      </c>
      <c r="N49" s="28">
        <f t="shared" si="14"/>
        <v>6106.715876000002</v>
      </c>
      <c r="O49" s="28">
        <f t="shared" si="14"/>
        <v>6130.0698060000141</v>
      </c>
      <c r="P49" s="28">
        <f t="shared" si="14"/>
        <v>7020.2184630000265</v>
      </c>
      <c r="Q49" s="28">
        <f t="shared" si="14"/>
        <v>8083.1689699999988</v>
      </c>
      <c r="R49" s="28">
        <f t="shared" si="14"/>
        <v>11113.100519</v>
      </c>
      <c r="S49" s="28">
        <f t="shared" si="14"/>
        <v>10796.751545999985</v>
      </c>
      <c r="T49" s="28">
        <f t="shared" si="15"/>
        <v>9749.9825760000094</v>
      </c>
      <c r="U49" s="28">
        <f t="shared" si="15"/>
        <v>12658.854721000011</v>
      </c>
      <c r="V49" s="28">
        <f t="shared" si="15"/>
        <v>12640.406610000005</v>
      </c>
      <c r="W49" s="28">
        <f t="shared" si="15"/>
        <v>11588.124499999976</v>
      </c>
      <c r="X49" s="28">
        <f t="shared" si="15"/>
        <v>10769.157427000056</v>
      </c>
      <c r="Y49" s="28">
        <f t="shared" si="15"/>
        <v>11013.412259999954</v>
      </c>
      <c r="Z49" s="28">
        <f t="shared" si="15"/>
        <v>10685.309906999988</v>
      </c>
      <c r="AA49" s="28">
        <f t="shared" si="15"/>
        <v>9787.3777000000118</v>
      </c>
      <c r="AB49" s="28">
        <f t="shared" si="15"/>
        <v>16114.067337999993</v>
      </c>
      <c r="AC49" s="28">
        <f t="shared" si="15"/>
        <v>10155.881816999987</v>
      </c>
      <c r="AD49" s="28">
        <f t="shared" si="15"/>
        <v>10777.003315000038</v>
      </c>
      <c r="AE49" s="28">
        <f t="shared" si="15"/>
        <v>11601.50231999997</v>
      </c>
      <c r="AF49" s="28">
        <f t="shared" si="15"/>
        <v>11501.087394000031</v>
      </c>
      <c r="AG49" s="28">
        <f t="shared" si="15"/>
        <v>13259.024762999965</v>
      </c>
      <c r="AH49" s="28">
        <f t="shared" si="15"/>
        <v>13481.555246999953</v>
      </c>
      <c r="AI49" s="28">
        <f t="shared" si="15"/>
        <v>12825.524934000103</v>
      </c>
      <c r="AJ49" s="28">
        <f t="shared" si="15"/>
        <v>14106.790754999907</v>
      </c>
      <c r="AK49" s="28">
        <f t="shared" si="15"/>
        <v>13565.996640000027</v>
      </c>
      <c r="AL49" s="28">
        <f t="shared" si="15"/>
        <v>9815.2778159999871</v>
      </c>
    </row>
    <row r="50" spans="2:38" x14ac:dyDescent="0.3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3" width="14.88671875" style="33" bestFit="1" customWidth="1"/>
    <col min="24" max="27" width="15.88671875" style="33" bestFit="1" customWidth="1"/>
    <col min="28" max="28" width="15.88671875" style="66" bestFit="1" customWidth="1"/>
    <col min="29" max="38" width="15.88671875" style="33" bestFit="1" customWidth="1"/>
    <col min="39" max="16384" width="9.109375" style="33"/>
  </cols>
  <sheetData>
    <row r="1" spans="2:38" x14ac:dyDescent="0.3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3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3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3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10871.520672000001</v>
      </c>
      <c r="M4" s="58">
        <f>Planel_Pot_Resultado!Q112+Planel_Pot_Resultado!Q676</f>
        <v>10871.620672000001</v>
      </c>
      <c r="N4" s="58">
        <f>Planel_Pot_Resultado!R112+Planel_Pot_Resultado!R676</f>
        <v>10871.620672000001</v>
      </c>
      <c r="O4" s="58">
        <f>Planel_Pot_Resultado!S112+Planel_Pot_Resultado!S676</f>
        <v>12956.188211000001</v>
      </c>
      <c r="P4" s="58">
        <f>Planel_Pot_Resultado!T112+Planel_Pot_Resultado!T676</f>
        <v>12955.988211</v>
      </c>
      <c r="Q4" s="58">
        <f>Planel_Pot_Resultado!U112+Planel_Pot_Resultado!U676</f>
        <v>12955.988211</v>
      </c>
      <c r="R4" s="58">
        <f>Planel_Pot_Resultado!V112+Planel_Pot_Resultado!V676</f>
        <v>12955.988211</v>
      </c>
      <c r="S4" s="58">
        <f>Planel_Pot_Resultado!W112+Planel_Pot_Resultado!W676</f>
        <v>11631.388211000001</v>
      </c>
      <c r="T4" s="58">
        <f>Planel_Pot_Resultado!X112+Planel_Pot_Resultado!X676</f>
        <v>11631.388211000001</v>
      </c>
      <c r="U4" s="58">
        <f>Planel_Pot_Resultado!Y112+Planel_Pot_Resultado!Y676</f>
        <v>11631.388211000001</v>
      </c>
      <c r="V4" s="58">
        <f>Planel_Pot_Resultado!Z112+Planel_Pot_Resultado!Z676</f>
        <v>10582.588211</v>
      </c>
      <c r="W4" s="58">
        <f>Planel_Pot_Resultado!AA112+Planel_Pot_Resultado!AA676</f>
        <v>10582.588211</v>
      </c>
      <c r="X4" s="58">
        <f>Planel_Pot_Resultado!AB112+Planel_Pot_Resultado!AB676</f>
        <v>10582.588211</v>
      </c>
      <c r="Y4" s="58">
        <f>Planel_Pot_Resultado!AC112+Planel_Pot_Resultado!AC676</f>
        <v>9991.7882109999991</v>
      </c>
      <c r="Z4" s="58">
        <f>Planel_Pot_Resultado!AD112+Planel_Pot_Resultado!AD676</f>
        <v>9991.7882109999991</v>
      </c>
      <c r="AA4" s="58">
        <f>Planel_Pot_Resultado!AE112+Planel_Pot_Resultado!AE676</f>
        <v>9963.7882109999991</v>
      </c>
      <c r="AB4" s="58">
        <f>Planel_Pot_Resultado!AF112+Planel_Pot_Resultado!AF676</f>
        <v>9963.7882109999991</v>
      </c>
      <c r="AC4" s="58">
        <f>Planel_Pot_Resultado!AG112+Planel_Pot_Resultado!AG676</f>
        <v>8750.0882110000002</v>
      </c>
      <c r="AD4" s="58">
        <f>Planel_Pot_Resultado!AH112+Planel_Pot_Resultado!AH676</f>
        <v>8750.0882110000002</v>
      </c>
      <c r="AE4" s="58">
        <f>Planel_Pot_Resultado!AI112+Planel_Pot_Resultado!AI676</f>
        <v>8750.0882110000002</v>
      </c>
      <c r="AF4" s="58">
        <f>Planel_Pot_Resultado!AJ112+Planel_Pot_Resultado!AJ676</f>
        <v>8750.0882110000002</v>
      </c>
      <c r="AG4" s="58">
        <f>Planel_Pot_Resultado!AK112+Planel_Pot_Resultado!AK676</f>
        <v>8386.8882109999995</v>
      </c>
      <c r="AH4" s="58">
        <f>Planel_Pot_Resultado!AL112+Planel_Pot_Resultado!AL676</f>
        <v>8386.8882109999995</v>
      </c>
      <c r="AI4" s="58">
        <f>Planel_Pot_Resultado!AM112+Planel_Pot_Resultado!AM676</f>
        <v>8386.8882109999995</v>
      </c>
      <c r="AJ4" s="58">
        <f>Planel_Pot_Resultado!AN112+Planel_Pot_Resultado!AN676</f>
        <v>8386.8882109999995</v>
      </c>
      <c r="AK4" s="58">
        <f>Planel_Pot_Resultado!AO112+Planel_Pot_Resultado!AO676</f>
        <v>8386.8882109999995</v>
      </c>
      <c r="AL4" s="58">
        <f>Planel_Pot_Resultado!AP112+Planel_Pot_Resultado!AP676</f>
        <v>8386.8882109999995</v>
      </c>
    </row>
    <row r="5" spans="2:38" x14ac:dyDescent="0.3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12822.112123999999</v>
      </c>
      <c r="AG5" s="58">
        <f>Planel_Pot_Resultado!AK124+Planel_Pot_Resultado!AK136+Planel_Pot_Resultado!AK664</f>
        <v>13446.808527000001</v>
      </c>
      <c r="AH5" s="58">
        <f>Planel_Pot_Resultado!AL124+Planel_Pot_Resultado!AL136+Planel_Pot_Resultado!AL664</f>
        <v>14065.270464000001</v>
      </c>
      <c r="AI5" s="58">
        <f>Planel_Pot_Resultado!AM124+Planel_Pot_Resultado!AM136+Planel_Pot_Resultado!AM664</f>
        <v>14508.634418</v>
      </c>
      <c r="AJ5" s="58">
        <f>Planel_Pot_Resultado!AN124+Planel_Pot_Resultado!AN136+Planel_Pot_Resultado!AN664</f>
        <v>15020.264143</v>
      </c>
      <c r="AK5" s="58">
        <f>Planel_Pot_Resultado!AO124+Planel_Pot_Resultado!AO136+Planel_Pot_Resultado!AO664</f>
        <v>15706.807463000001</v>
      </c>
      <c r="AL5" s="58">
        <f>Planel_Pot_Resultado!AP124+Planel_Pot_Resultado!AP136+Planel_Pot_Resultado!AP664</f>
        <v>16590.682699000001</v>
      </c>
    </row>
    <row r="6" spans="2:38" x14ac:dyDescent="0.3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3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15416.020672000001</v>
      </c>
      <c r="M7" s="279">
        <f t="shared" si="0"/>
        <v>15416.320672000002</v>
      </c>
      <c r="N7" s="279">
        <f t="shared" si="0"/>
        <v>15416.620672000001</v>
      </c>
      <c r="O7" s="279">
        <f t="shared" si="0"/>
        <v>17501.188211000001</v>
      </c>
      <c r="P7" s="279">
        <f t="shared" si="0"/>
        <v>17500.988211</v>
      </c>
      <c r="Q7" s="279">
        <f t="shared" si="0"/>
        <v>17500.988211</v>
      </c>
      <c r="R7" s="279">
        <f t="shared" si="0"/>
        <v>17500.988211</v>
      </c>
      <c r="S7" s="279">
        <f t="shared" si="0"/>
        <v>17301.388211000001</v>
      </c>
      <c r="T7" s="279">
        <f t="shared" si="0"/>
        <v>18226.388211000001</v>
      </c>
      <c r="U7" s="279">
        <f t="shared" si="0"/>
        <v>19151.388211000001</v>
      </c>
      <c r="V7" s="279">
        <f t="shared" si="0"/>
        <v>20076.588211000002</v>
      </c>
      <c r="W7" s="279">
        <f t="shared" si="0"/>
        <v>21001.588211000002</v>
      </c>
      <c r="X7" s="279">
        <f t="shared" si="0"/>
        <v>21926.588211000002</v>
      </c>
      <c r="Y7" s="279">
        <f t="shared" si="0"/>
        <v>22851.788210999999</v>
      </c>
      <c r="Z7" s="279">
        <f t="shared" si="0"/>
        <v>23776.788210999999</v>
      </c>
      <c r="AA7" s="279">
        <f t="shared" si="0"/>
        <v>24701.788210999999</v>
      </c>
      <c r="AB7" s="279">
        <f t="shared" si="0"/>
        <v>25626.788210999999</v>
      </c>
      <c r="AC7" s="279">
        <f t="shared" si="0"/>
        <v>26552.088211000002</v>
      </c>
      <c r="AD7" s="279">
        <f t="shared" si="0"/>
        <v>27477.088211000002</v>
      </c>
      <c r="AE7" s="279">
        <f t="shared" si="0"/>
        <v>28402.088211000002</v>
      </c>
      <c r="AF7" s="279">
        <f t="shared" si="0"/>
        <v>28798.200335000001</v>
      </c>
      <c r="AG7" s="279">
        <f t="shared" si="0"/>
        <v>29259.696737999999</v>
      </c>
      <c r="AH7" s="279">
        <f t="shared" si="0"/>
        <v>30078.158674999999</v>
      </c>
      <c r="AI7" s="279">
        <f t="shared" si="0"/>
        <v>30721.522628999999</v>
      </c>
      <c r="AJ7" s="279">
        <f t="shared" si="0"/>
        <v>31433.152353999998</v>
      </c>
      <c r="AK7" s="279">
        <f t="shared" si="0"/>
        <v>32119.695674000002</v>
      </c>
      <c r="AL7" s="279">
        <f t="shared" si="0"/>
        <v>33003.570910000002</v>
      </c>
    </row>
    <row r="9" spans="2:38" x14ac:dyDescent="0.3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3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3">
      <c r="B11" s="33" t="s">
        <v>697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291.01926980000002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181.28649138</v>
      </c>
      <c r="O11" s="58">
        <f>PLANEL_GerMed_Resultado!S148+PLANEL_GerMed_Resultado!S688</f>
        <v>194.2339408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3">
      <c r="B12" s="33" t="s">
        <v>698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3970.2461400000002</v>
      </c>
      <c r="G12" s="58">
        <f>PLANEL_GerMed_Resultado!K112+PLANEL_GerMed_Resultado!K676</f>
        <v>4200.4491980000003</v>
      </c>
      <c r="H12" s="58">
        <f>PLANEL_GerMed_Resultado!L112+PLANEL_GerMed_Resultado!L676</f>
        <v>4970.6838340000004</v>
      </c>
      <c r="I12" s="58">
        <f>PLANEL_GerMed_Resultado!M112+PLANEL_GerMed_Resultado!M676</f>
        <v>5304.6038060000001</v>
      </c>
      <c r="J12" s="58">
        <f>PLANEL_GerMed_Resultado!N112+PLANEL_GerMed_Resultado!N676</f>
        <v>5417.6048817000001</v>
      </c>
      <c r="K12" s="58">
        <f>PLANEL_GerMed_Resultado!O112+PLANEL_GerMed_Resultado!O676</f>
        <v>5357.0054310999994</v>
      </c>
      <c r="L12" s="58">
        <f>PLANEL_GerMed_Resultado!P112+PLANEL_GerMed_Resultado!P676</f>
        <v>5597.3188214000002</v>
      </c>
      <c r="M12" s="58">
        <f>PLANEL_GerMed_Resultado!Q112+PLANEL_GerMed_Resultado!Q676</f>
        <v>4589.2027399999997</v>
      </c>
      <c r="N12" s="58">
        <f>PLANEL_GerMed_Resultado!R112+PLANEL_GerMed_Resultado!R676</f>
        <v>4512.8866660000003</v>
      </c>
      <c r="O12" s="58">
        <f>PLANEL_GerMed_Resultado!S112+PLANEL_GerMed_Resultado!S676</f>
        <v>5143.2658929999998</v>
      </c>
      <c r="P12" s="58">
        <f>PLANEL_GerMed_Resultado!T112+PLANEL_GerMed_Resultado!T676</f>
        <v>5015.1820200000002</v>
      </c>
      <c r="Q12" s="58">
        <f>PLANEL_GerMed_Resultado!U112+PLANEL_GerMed_Resultado!U676</f>
        <v>4885.0654640000002</v>
      </c>
      <c r="R12" s="58">
        <f>PLANEL_GerMed_Resultado!V112+PLANEL_GerMed_Resultado!V676</f>
        <v>4831.9290970000002</v>
      </c>
      <c r="S12" s="58">
        <f>PLANEL_GerMed_Resultado!W112+PLANEL_GerMed_Resultado!W676</f>
        <v>4114.8205849999995</v>
      </c>
      <c r="T12" s="58">
        <f>PLANEL_GerMed_Resultado!X112+PLANEL_GerMed_Resultado!X676</f>
        <v>4148.3388241000002</v>
      </c>
      <c r="U12" s="58">
        <f>PLANEL_GerMed_Resultado!Y112+PLANEL_GerMed_Resultado!Y676</f>
        <v>3848.9512840000002</v>
      </c>
      <c r="V12" s="58">
        <f>PLANEL_GerMed_Resultado!Z112+PLANEL_GerMed_Resultado!Z676</f>
        <v>2808.4990088999998</v>
      </c>
      <c r="W12" s="58">
        <f>PLANEL_GerMed_Resultado!AA112+PLANEL_GerMed_Resultado!AA676</f>
        <v>2716.2112743999996</v>
      </c>
      <c r="X12" s="58">
        <f>PLANEL_GerMed_Resultado!AB112+PLANEL_GerMed_Resultado!AB676</f>
        <v>2694.1064407999997</v>
      </c>
      <c r="Y12" s="58">
        <f>PLANEL_GerMed_Resultado!AC112+PLANEL_GerMed_Resultado!AC676</f>
        <v>2126.4925490000001</v>
      </c>
      <c r="Z12" s="58">
        <f>PLANEL_GerMed_Resultado!AD112+PLANEL_GerMed_Resultado!AD676</f>
        <v>2131.9908164999997</v>
      </c>
      <c r="AA12" s="58">
        <f>PLANEL_GerMed_Resultado!AE112+PLANEL_GerMed_Resultado!AE676</f>
        <v>2324.7335905</v>
      </c>
      <c r="AB12" s="58">
        <f>PLANEL_GerMed_Resultado!AF112+PLANEL_GerMed_Resultado!AF676</f>
        <v>1462.2182890000001</v>
      </c>
      <c r="AC12" s="58">
        <f>PLANEL_GerMed_Resultado!AG112+PLANEL_GerMed_Resultado!AG676</f>
        <v>555.01711479999994</v>
      </c>
      <c r="AD12" s="58">
        <f>PLANEL_GerMed_Resultado!AH112+PLANEL_GerMed_Resultado!AH676</f>
        <v>435.56168120000001</v>
      </c>
      <c r="AE12" s="58">
        <f>PLANEL_GerMed_Resultado!AI112+PLANEL_GerMed_Resultado!AI676</f>
        <v>202.4816793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3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711.89469299999996</v>
      </c>
      <c r="T13" s="58">
        <f>PLANEL_GerMed_Resultado!X124+PLANEL_GerMed_Resultado!X136+PLANEL_GerMed_Resultado!X664</f>
        <v>1038.8752276</v>
      </c>
      <c r="U13" s="58">
        <f>PLANEL_GerMed_Resultado!Y124+PLANEL_GerMed_Resultado!Y136+PLANEL_GerMed_Resultado!Y664</f>
        <v>906.71088050000003</v>
      </c>
      <c r="V13" s="58">
        <f>PLANEL_GerMed_Resultado!Z124+PLANEL_GerMed_Resultado!Z136+PLANEL_GerMed_Resultado!Z664</f>
        <v>1445.4933037999999</v>
      </c>
      <c r="W13" s="58">
        <f>PLANEL_GerMed_Resultado!AA124+PLANEL_GerMed_Resultado!AA136+PLANEL_GerMed_Resultado!AA664</f>
        <v>1886.9268715999999</v>
      </c>
      <c r="X13" s="58">
        <f>PLANEL_GerMed_Resultado!AB124+PLANEL_GerMed_Resultado!AB136+PLANEL_GerMed_Resultado!AB664</f>
        <v>2471.7649047</v>
      </c>
      <c r="Y13" s="58">
        <f>PLANEL_GerMed_Resultado!AC124+PLANEL_GerMed_Resultado!AC136+PLANEL_GerMed_Resultado!AC664</f>
        <v>3133.7090867000002</v>
      </c>
      <c r="Z13" s="58">
        <f>PLANEL_GerMed_Resultado!AD124+PLANEL_GerMed_Resultado!AD136+PLANEL_GerMed_Resultado!AD664</f>
        <v>3664.5744827000003</v>
      </c>
      <c r="AA13" s="58">
        <f>PLANEL_GerMed_Resultado!AE124+PLANEL_GerMed_Resultado!AE136+PLANEL_GerMed_Resultado!AE664</f>
        <v>4338.9551364999998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6074.2932890000002</v>
      </c>
      <c r="AG13" s="58">
        <f>PLANEL_GerMed_Resultado!AK124+PLANEL_GerMed_Resultado!AK136+PLANEL_GerMed_Resultado!AK664</f>
        <v>6370.2343259999998</v>
      </c>
      <c r="AH13" s="58">
        <f>PLANEL_GerMed_Resultado!AL124+PLANEL_GerMed_Resultado!AL136+PLANEL_GerMed_Resultado!AL664</f>
        <v>6663.2218740000008</v>
      </c>
      <c r="AI13" s="58">
        <f>PLANEL_GerMed_Resultado!AM124+PLANEL_GerMed_Resultado!AM136+PLANEL_GerMed_Resultado!AM664</f>
        <v>6873.2592430000004</v>
      </c>
      <c r="AJ13" s="58">
        <f>PLANEL_GerMed_Resultado!AN124+PLANEL_GerMed_Resultado!AN136+PLANEL_GerMed_Resultado!AN664</f>
        <v>7115.6365500000002</v>
      </c>
      <c r="AK13" s="58">
        <f>PLANEL_GerMed_Resultado!AO124+PLANEL_GerMed_Resultado!AO136+PLANEL_GerMed_Resultado!AO664</f>
        <v>7765.6438040000003</v>
      </c>
      <c r="AL13" s="58">
        <f>PLANEL_GerMed_Resultado!AP124+PLANEL_GerMed_Resultado!AP136+PLANEL_GerMed_Resultado!AP664</f>
        <v>8970.5444910000006</v>
      </c>
    </row>
    <row r="14" spans="2:38" x14ac:dyDescent="0.3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892.47773410000002</v>
      </c>
      <c r="Z14" s="58">
        <f>PLANEL_GerMed_Resultado!AD724+PLANEL_GerMed_Resultado!AD760</f>
        <v>1040.853063</v>
      </c>
      <c r="AA14" s="58">
        <f>PLANEL_GerMed_Resultado!AE724+PLANEL_GerMed_Resultado!AE760</f>
        <v>1457.473281</v>
      </c>
      <c r="AB14" s="58">
        <f>PLANEL_GerMed_Resultado!AF724+PLANEL_GerMed_Resultado!AF760</f>
        <v>1058.53332</v>
      </c>
      <c r="AC14" s="58">
        <f>PLANEL_GerMed_Resultado!AG724+PLANEL_GerMed_Resultado!AG760</f>
        <v>1236.425471</v>
      </c>
      <c r="AD14" s="58">
        <f>PLANEL_GerMed_Resultado!AH724+PLANEL_GerMed_Resultado!AH760</f>
        <v>1340.9221910000001</v>
      </c>
      <c r="AE14" s="58">
        <f>PLANEL_GerMed_Resultado!AI724+PLANEL_GerMed_Resultado!AI760</f>
        <v>1360.9327069999999</v>
      </c>
      <c r="AF14" s="58">
        <f>PLANEL_GerMed_Resultado!AJ724+PLANEL_GerMed_Resultado!AJ760</f>
        <v>1546.94226</v>
      </c>
      <c r="AG14" s="58">
        <f>PLANEL_GerMed_Resultado!AK724+PLANEL_GerMed_Resultado!AK760</f>
        <v>1471.516535</v>
      </c>
      <c r="AH14" s="58">
        <f>PLANEL_GerMed_Resultado!AL724+PLANEL_GerMed_Resultado!AL760</f>
        <v>1357.835703</v>
      </c>
      <c r="AI14" s="58">
        <f>PLANEL_GerMed_Resultado!AM724+PLANEL_GerMed_Resultado!AM760</f>
        <v>1306.873822</v>
      </c>
      <c r="AJ14" s="58">
        <f>PLANEL_GerMed_Resultado!AN724+PLANEL_GerMed_Resultado!AN760</f>
        <v>1238.7853869999999</v>
      </c>
      <c r="AK14" s="58">
        <f>PLANEL_GerMed_Resultado!AO724+PLANEL_GerMed_Resultado!AO760</f>
        <v>1082.2618399999999</v>
      </c>
      <c r="AL14" s="58">
        <f>PLANEL_GerMed_Resultado!AP724+PLANEL_GerMed_Resultado!AP760</f>
        <v>1617.473686</v>
      </c>
    </row>
    <row r="16" spans="2:38" x14ac:dyDescent="0.3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3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3">
      <c r="B18" s="33" t="s">
        <v>697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494.1898549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896.53853290000006</v>
      </c>
      <c r="S18" s="58">
        <f>PLANEL_GerCrit_Resultado!W148+PLANEL_GerCrit_Resultado!W688</f>
        <v>618.07298860000003</v>
      </c>
      <c r="T18" s="58">
        <f>PLANEL_GerCrit_Resultado!X148+PLANEL_GerCrit_Resultado!X688</f>
        <v>515.36146880000001</v>
      </c>
      <c r="U18" s="58">
        <f>PLANEL_GerCrit_Resultado!Y148+PLANEL_GerCrit_Resultado!Y688</f>
        <v>162.20620890000001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22.410853929999998</v>
      </c>
      <c r="Z18" s="58">
        <f>PLANEL_GerCrit_Resultado!AD148+PLANEL_GerCrit_Resultado!AD688</f>
        <v>239.33864209999999</v>
      </c>
      <c r="AA18" s="58">
        <f>PLANEL_GerCrit_Resultado!AE148+PLANEL_GerCrit_Resultado!AE688</f>
        <v>518.97754699999996</v>
      </c>
      <c r="AB18" s="58">
        <f>PLANEL_GerCrit_Resultado!AF148+PLANEL_GerCrit_Resultado!AF688</f>
        <v>134.3141162</v>
      </c>
      <c r="AC18" s="58">
        <f>PLANEL_GerCrit_Resultado!AG148+PLANEL_GerCrit_Resultado!AG688</f>
        <v>213.41617020000001</v>
      </c>
      <c r="AD18" s="58">
        <f>PLANEL_GerCrit_Resultado!AH148+PLANEL_GerCrit_Resultado!AH688</f>
        <v>221.74244909999999</v>
      </c>
      <c r="AE18" s="58">
        <f>PLANEL_GerCrit_Resultado!AI148+PLANEL_GerCrit_Resultado!AI688</f>
        <v>145.1760462</v>
      </c>
      <c r="AF18" s="58">
        <f>PLANEL_GerCrit_Resultado!AJ148+PLANEL_GerCrit_Resultado!AJ688</f>
        <v>234.6880304</v>
      </c>
      <c r="AG18" s="58">
        <f>PLANEL_GerCrit_Resultado!AK148+PLANEL_GerCrit_Resultado!AK688</f>
        <v>240.76463659999999</v>
      </c>
      <c r="AH18" s="58">
        <f>PLANEL_GerCrit_Resultado!AL148+PLANEL_GerCrit_Resultado!AL688</f>
        <v>238.64974380000001</v>
      </c>
      <c r="AI18" s="58">
        <f>PLANEL_GerCrit_Resultado!AM148+PLANEL_GerCrit_Resultado!AM688</f>
        <v>236.70190669999999</v>
      </c>
      <c r="AJ18" s="58">
        <f>PLANEL_GerCrit_Resultado!AN148+PLANEL_GerCrit_Resultado!AN688</f>
        <v>234.59972429999999</v>
      </c>
      <c r="AK18" s="58">
        <f>PLANEL_GerCrit_Resultado!AO148+PLANEL_GerCrit_Resultado!AO688</f>
        <v>232.61049310000001</v>
      </c>
      <c r="AL18" s="58">
        <f>PLANEL_GerCrit_Resultado!AP148+PLANEL_GerCrit_Resultado!AP688</f>
        <v>518.97754699999996</v>
      </c>
    </row>
    <row r="19" spans="2:38" x14ac:dyDescent="0.3">
      <c r="B19" s="33" t="s">
        <v>698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4785.0506139999998</v>
      </c>
      <c r="H19" s="58">
        <f>PLANEL_GerCrit_Resultado!L112+PLANEL_GerCrit_Resultado!L676</f>
        <v>5296.48729</v>
      </c>
      <c r="I19" s="58">
        <f>PLANEL_GerCrit_Resultado!M112+PLANEL_GerCrit_Resultado!M676</f>
        <v>5764.7045870000002</v>
      </c>
      <c r="J19" s="58">
        <f>PLANEL_GerCrit_Resultado!N112+PLANEL_GerCrit_Resultado!N676</f>
        <v>5984.3926806999998</v>
      </c>
      <c r="K19" s="58">
        <f>PLANEL_GerCrit_Resultado!O112+PLANEL_GerCrit_Resultado!O676</f>
        <v>6204.1904250999996</v>
      </c>
      <c r="L19" s="58">
        <f>PLANEL_GerCrit_Resultado!P112+PLANEL_GerCrit_Resultado!P676</f>
        <v>6739.3345562999993</v>
      </c>
      <c r="M19" s="58">
        <f>PLANEL_GerCrit_Resultado!Q112+PLANEL_GerCrit_Resultado!Q676</f>
        <v>6277.9710380000006</v>
      </c>
      <c r="N19" s="58">
        <f>PLANEL_GerCrit_Resultado!R112+PLANEL_GerCrit_Resultado!R676</f>
        <v>6504.9244569999992</v>
      </c>
      <c r="O19" s="58">
        <f>PLANEL_GerCrit_Resultado!S112+PLANEL_GerCrit_Resultado!S676</f>
        <v>7813.3310010000005</v>
      </c>
      <c r="P19" s="58">
        <f>PLANEL_GerCrit_Resultado!T112+PLANEL_GerCrit_Resultado!T676</f>
        <v>7770.3834139999999</v>
      </c>
      <c r="Q19" s="58">
        <f>PLANEL_GerCrit_Resultado!U112+PLANEL_GerCrit_Resultado!U676</f>
        <v>7640.8220270000002</v>
      </c>
      <c r="R19" s="58">
        <f>PLANEL_GerCrit_Resultado!V112+PLANEL_GerCrit_Resultado!V676</f>
        <v>7586.896573</v>
      </c>
      <c r="S19" s="58">
        <f>PLANEL_GerCrit_Resultado!W112+PLANEL_GerCrit_Resultado!W676</f>
        <v>6378.0276649999996</v>
      </c>
      <c r="T19" s="58">
        <f>PLANEL_GerCrit_Resultado!X112+PLANEL_GerCrit_Resultado!X676</f>
        <v>6280.3471769999996</v>
      </c>
      <c r="U19" s="58">
        <f>PLANEL_GerCrit_Resultado!Y112+PLANEL_GerCrit_Resultado!Y676</f>
        <v>6052.4048340000008</v>
      </c>
      <c r="V19" s="58">
        <f>PLANEL_GerCrit_Resultado!Z112+PLANEL_GerCrit_Resultado!Z676</f>
        <v>4998.2909170000003</v>
      </c>
      <c r="W19" s="58">
        <f>PLANEL_GerCrit_Resultado!AA112+PLANEL_GerCrit_Resultado!AA676</f>
        <v>4959.1175990000002</v>
      </c>
      <c r="X19" s="58">
        <f>PLANEL_GerCrit_Resultado!AB112+PLANEL_GerCrit_Resultado!AB676</f>
        <v>5314.2590909999999</v>
      </c>
      <c r="Y19" s="58">
        <f>PLANEL_GerCrit_Resultado!AC112+PLANEL_GerCrit_Resultado!AC676</f>
        <v>4811.0856130000002</v>
      </c>
      <c r="Z19" s="58">
        <f>PLANEL_GerCrit_Resultado!AD112+PLANEL_GerCrit_Resultado!AD676</f>
        <v>4817.5027580000005</v>
      </c>
      <c r="AA19" s="58">
        <f>PLANEL_GerCrit_Resultado!AE112+PLANEL_GerCrit_Resultado!AE676</f>
        <v>5044.0500240000001</v>
      </c>
      <c r="AB19" s="58">
        <f>PLANEL_GerCrit_Resultado!AF112+PLANEL_GerCrit_Resultado!AF676</f>
        <v>4293.3452930000003</v>
      </c>
      <c r="AC19" s="58">
        <f>PLANEL_GerCrit_Resultado!AG112+PLANEL_GerCrit_Resultado!AG676</f>
        <v>3240.4132289999998</v>
      </c>
      <c r="AD19" s="58">
        <f>PLANEL_GerCrit_Resultado!AH112+PLANEL_GerCrit_Resultado!AH676</f>
        <v>3121.6341419999999</v>
      </c>
      <c r="AE19" s="58">
        <f>PLANEL_GerCrit_Resultado!AI112+PLANEL_GerCrit_Resultado!AI676</f>
        <v>2889.425358</v>
      </c>
      <c r="AF19" s="58">
        <f>PLANEL_GerCrit_Resultado!AJ112+PLANEL_GerCrit_Resultado!AJ676</f>
        <v>2831.6004000000003</v>
      </c>
      <c r="AG19" s="58">
        <f>PLANEL_GerCrit_Resultado!AK112+PLANEL_GerCrit_Resultado!AK676</f>
        <v>2510.3241090000001</v>
      </c>
      <c r="AH19" s="58">
        <f>PLANEL_GerCrit_Resultado!AL112+PLANEL_GerCrit_Resultado!AL676</f>
        <v>2302.9068960000004</v>
      </c>
      <c r="AI19" s="58">
        <f>PLANEL_GerCrit_Resultado!AM112+PLANEL_GerCrit_Resultado!AM676</f>
        <v>2137.606194</v>
      </c>
      <c r="AJ19" s="58">
        <f>PLANEL_GerCrit_Resultado!AN112+PLANEL_GerCrit_Resultado!AN676</f>
        <v>1986.5845141</v>
      </c>
      <c r="AK19" s="58">
        <f>PLANEL_GerCrit_Resultado!AO112+PLANEL_GerCrit_Resultado!AO676</f>
        <v>1986.5845141</v>
      </c>
      <c r="AL19" s="58">
        <f>PLANEL_GerCrit_Resultado!AP112+PLANEL_GerCrit_Resultado!AP676</f>
        <v>2012.5643470999998</v>
      </c>
    </row>
    <row r="20" spans="2:38" x14ac:dyDescent="0.3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2255.1344715999999</v>
      </c>
      <c r="V20" s="58">
        <f>PLANEL_GerCrit_Resultado!Z124+PLANEL_GerCrit_Resultado!Z136+PLANEL_GerCrit_Resultado!Z664</f>
        <v>2798.054392</v>
      </c>
      <c r="W20" s="58">
        <f>PLANEL_GerCrit_Resultado!AA124+PLANEL_GerCrit_Resultado!AA136+PLANEL_GerCrit_Resultado!AA664</f>
        <v>3141.5128279999999</v>
      </c>
      <c r="X20" s="58">
        <f>PLANEL_GerCrit_Resultado!AB124+PLANEL_GerCrit_Resultado!AB136+PLANEL_GerCrit_Resultado!AB664</f>
        <v>3484.9726787</v>
      </c>
      <c r="Y20" s="58">
        <f>PLANEL_GerCrit_Resultado!AC124+PLANEL_GerCrit_Resultado!AC136+PLANEL_GerCrit_Resultado!AC664</f>
        <v>4103.9850056999994</v>
      </c>
      <c r="Z20" s="58">
        <f>PLANEL_GerCrit_Resultado!AD124+PLANEL_GerCrit_Resultado!AD136+PLANEL_GerCrit_Resultado!AD664</f>
        <v>4648.7744099000001</v>
      </c>
      <c r="AA20" s="58">
        <f>PLANEL_GerCrit_Resultado!AE124+PLANEL_GerCrit_Resultado!AE136+PLANEL_GerCrit_Resultado!AE664</f>
        <v>5784.2028640000008</v>
      </c>
      <c r="AB20" s="58">
        <f>PLANEL_GerCrit_Resultado!AF124+PLANEL_GerCrit_Resultado!AF136+PLANEL_GerCrit_Resultado!AF664</f>
        <v>5315.4204500000005</v>
      </c>
      <c r="AC20" s="58">
        <f>PLANEL_GerCrit_Resultado!AG124+PLANEL_GerCrit_Resultado!AG136+PLANEL_GerCrit_Resultado!AG664</f>
        <v>6656.1726546</v>
      </c>
      <c r="AD20" s="58">
        <f>PLANEL_GerCrit_Resultado!AH124+PLANEL_GerCrit_Resultado!AH136+PLANEL_GerCrit_Resultado!AH664</f>
        <v>7049.0816381999994</v>
      </c>
      <c r="AE20" s="58">
        <f>PLANEL_GerCrit_Resultado!AI124+PLANEL_GerCrit_Resultado!AI136+PLANEL_GerCrit_Resultado!AI664</f>
        <v>7413.3342890000004</v>
      </c>
      <c r="AF20" s="58">
        <f>PLANEL_GerCrit_Resultado!AJ124+PLANEL_GerCrit_Resultado!AJ136+PLANEL_GerCrit_Resultado!AJ664</f>
        <v>7430.0867950000002</v>
      </c>
      <c r="AG20" s="58">
        <f>PLANEL_GerCrit_Resultado!AK124+PLANEL_GerCrit_Resultado!AK136+PLANEL_GerCrit_Resultado!AK664</f>
        <v>7764.3185119999998</v>
      </c>
      <c r="AH20" s="58">
        <f>PLANEL_GerCrit_Resultado!AL124+PLANEL_GerCrit_Resultado!AL136+PLANEL_GerCrit_Resultado!AL664</f>
        <v>8027.3759570000002</v>
      </c>
      <c r="AI20" s="58">
        <f>PLANEL_GerCrit_Resultado!AM124+PLANEL_GerCrit_Resultado!AM136+PLANEL_GerCrit_Resultado!AM664</f>
        <v>8226.7510870000006</v>
      </c>
      <c r="AJ20" s="58">
        <f>PLANEL_GerCrit_Resultado!AN124+PLANEL_GerCrit_Resultado!AN136+PLANEL_GerCrit_Resultado!AN664</f>
        <v>8443.8902269999999</v>
      </c>
      <c r="AK20" s="58">
        <f>PLANEL_GerCrit_Resultado!AO124+PLANEL_GerCrit_Resultado!AO136+PLANEL_GerCrit_Resultado!AO664</f>
        <v>9114.341969000001</v>
      </c>
      <c r="AL20" s="58">
        <f>PLANEL_GerCrit_Resultado!AP124+PLANEL_GerCrit_Resultado!AP136+PLANEL_GerCrit_Resultado!AP664</f>
        <v>10343.578169</v>
      </c>
    </row>
    <row r="21" spans="2:38" x14ac:dyDescent="0.3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794.94902720000005</v>
      </c>
      <c r="T21" s="58">
        <f>PLANEL_GerCrit_Resultado!X724+PLANEL_GerCrit_Resultado!X760</f>
        <v>914.07117479999999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1733.663683</v>
      </c>
      <c r="Z21" s="58">
        <f>PLANEL_GerCrit_Resultado!AD724+PLANEL_GerCrit_Resultado!AD760</f>
        <v>1889.561449</v>
      </c>
      <c r="AA21" s="58">
        <f>PLANEL_GerCrit_Resultado!AE724+PLANEL_GerCrit_Resultado!AE760</f>
        <v>1967.0574320000001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2189.0838020000001</v>
      </c>
      <c r="AD21" s="58">
        <f>PLANEL_GerCrit_Resultado!AH724+PLANEL_GerCrit_Resultado!AH760</f>
        <v>2320.6614079999999</v>
      </c>
      <c r="AE21" s="58">
        <f>PLANEL_GerCrit_Resultado!AI724+PLANEL_GerCrit_Resultado!AI760</f>
        <v>2367.4276890000001</v>
      </c>
      <c r="AF21" s="58">
        <f>PLANEL_GerCrit_Resultado!AJ724+PLANEL_GerCrit_Resultado!AJ760</f>
        <v>2579.8963910000002</v>
      </c>
      <c r="AG21" s="58">
        <f>PLANEL_GerCrit_Resultado!AK724+PLANEL_GerCrit_Resultado!AK760</f>
        <v>2708.8001730000001</v>
      </c>
      <c r="AH21" s="58">
        <f>PLANEL_GerCrit_Resultado!AL724+PLANEL_GerCrit_Resultado!AL760</f>
        <v>2829.1557819999998</v>
      </c>
      <c r="AI21" s="58">
        <f>PLANEL_GerCrit_Resultado!AM724+PLANEL_GerCrit_Resultado!AM760</f>
        <v>2951.1879410000001</v>
      </c>
      <c r="AJ21" s="58">
        <f>PLANEL_GerCrit_Resultado!AN724+PLANEL_GerCrit_Resultado!AN760</f>
        <v>3056.110392</v>
      </c>
      <c r="AK21" s="58">
        <f>PLANEL_GerCrit_Resultado!AO724+PLANEL_GerCrit_Resultado!AO760</f>
        <v>2876.013649</v>
      </c>
      <c r="AL21" s="58">
        <f>PLANEL_GerCrit_Resultado!AP724+PLANEL_GerCrit_Resultado!AP760</f>
        <v>3076.6657679999998</v>
      </c>
    </row>
    <row r="23" spans="2:38" x14ac:dyDescent="0.3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3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3">
      <c r="B25" s="33" t="s">
        <v>697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6.4039096426370928E-2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3.9887016805280527E-2</v>
      </c>
      <c r="O25" s="35">
        <f t="shared" si="1"/>
        <v>4.2735740550055003E-2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3">
      <c r="B26" s="33" t="s">
        <v>698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0.50670624856420865</v>
      </c>
      <c r="G26" s="35">
        <f t="shared" si="2"/>
        <v>0.53608612170406111</v>
      </c>
      <c r="H26" s="35">
        <f t="shared" si="2"/>
        <v>0.54930145915063378</v>
      </c>
      <c r="I26" s="35">
        <f t="shared" si="2"/>
        <v>0.58620236332894982</v>
      </c>
      <c r="J26" s="35">
        <f t="shared" si="2"/>
        <v>0.59140752680941122</v>
      </c>
      <c r="K26" s="35">
        <f t="shared" si="2"/>
        <v>0.56974688540720009</v>
      </c>
      <c r="L26" s="35">
        <f t="shared" si="2"/>
        <v>0.51486070718847088</v>
      </c>
      <c r="M26" s="35">
        <f t="shared" si="2"/>
        <v>0.42212682712703087</v>
      </c>
      <c r="N26" s="35">
        <f t="shared" si="2"/>
        <v>0.41510707576681716</v>
      </c>
      <c r="O26" s="35">
        <f t="shared" si="2"/>
        <v>0.39697369390121157</v>
      </c>
      <c r="P26" s="35">
        <f t="shared" si="2"/>
        <v>0.3870937467928513</v>
      </c>
      <c r="Q26" s="35">
        <f t="shared" si="2"/>
        <v>0.37705078026023842</v>
      </c>
      <c r="R26" s="35">
        <f t="shared" si="2"/>
        <v>0.37294948237893238</v>
      </c>
      <c r="S26" s="35">
        <f t="shared" si="2"/>
        <v>0.35376865687524245</v>
      </c>
      <c r="T26" s="35">
        <f t="shared" si="2"/>
        <v>0.35665036269504319</v>
      </c>
      <c r="U26" s="35">
        <f t="shared" si="2"/>
        <v>0.33091074033278173</v>
      </c>
      <c r="V26" s="35">
        <f t="shared" si="2"/>
        <v>0.26538866985117349</v>
      </c>
      <c r="W26" s="35">
        <f t="shared" si="2"/>
        <v>0.25666795496933842</v>
      </c>
      <c r="X26" s="35">
        <f t="shared" si="2"/>
        <v>0.25457916221285348</v>
      </c>
      <c r="Y26" s="35">
        <f t="shared" si="2"/>
        <v>0.21282402149586557</v>
      </c>
      <c r="Z26" s="35">
        <f t="shared" si="2"/>
        <v>0.21337430012306333</v>
      </c>
      <c r="AA26" s="35">
        <f t="shared" si="2"/>
        <v>0.23331824615997954</v>
      </c>
      <c r="AB26" s="35">
        <f t="shared" si="2"/>
        <v>0.14675324866758152</v>
      </c>
      <c r="AC26" s="35">
        <f t="shared" si="2"/>
        <v>6.3429887952703282E-2</v>
      </c>
      <c r="AD26" s="35">
        <f t="shared" si="2"/>
        <v>4.9777976026852196E-2</v>
      </c>
      <c r="AE26" s="35">
        <f t="shared" si="2"/>
        <v>2.3140530062937439E-2</v>
      </c>
      <c r="AF26" s="35">
        <f t="shared" si="2"/>
        <v>1.6439909385046084E-2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3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0.32958087638888889</v>
      </c>
      <c r="T27" s="35">
        <f t="shared" si="3"/>
        <v>0.36009539951473135</v>
      </c>
      <c r="U27" s="35">
        <f t="shared" si="3"/>
        <v>0.25116644889196676</v>
      </c>
      <c r="V27" s="35">
        <f t="shared" si="3"/>
        <v>0.29712092575539567</v>
      </c>
      <c r="W27" s="35">
        <f t="shared" si="3"/>
        <v>0.33755400207513414</v>
      </c>
      <c r="X27" s="35">
        <f t="shared" si="3"/>
        <v>0.39141170304038003</v>
      </c>
      <c r="Y27" s="35">
        <f t="shared" si="3"/>
        <v>0.44512913163352275</v>
      </c>
      <c r="Z27" s="35">
        <f t="shared" si="3"/>
        <v>0.47193489796522864</v>
      </c>
      <c r="AA27" s="35">
        <f t="shared" si="3"/>
        <v>0.50938660912185951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0.47373578005376676</v>
      </c>
      <c r="AG27" s="35">
        <f t="shared" si="3"/>
        <v>0.47373577999635624</v>
      </c>
      <c r="AH27" s="35">
        <f t="shared" si="3"/>
        <v>0.473735779987629</v>
      </c>
      <c r="AI27" s="35">
        <f t="shared" si="3"/>
        <v>0.47373578001750161</v>
      </c>
      <c r="AJ27" s="35">
        <f t="shared" si="3"/>
        <v>0.47373578002728739</v>
      </c>
      <c r="AK27" s="35">
        <f t="shared" si="3"/>
        <v>0.49441261836902672</v>
      </c>
      <c r="AL27" s="35">
        <f t="shared" si="3"/>
        <v>0.54069773099455987</v>
      </c>
    </row>
    <row r="28" spans="2:38" x14ac:dyDescent="0.3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0.24592938387985672</v>
      </c>
      <c r="Z28" s="35">
        <f t="shared" si="4"/>
        <v>0.2718341768085662</v>
      </c>
      <c r="AA28" s="35">
        <f t="shared" si="4"/>
        <v>0.3617456641846612</v>
      </c>
      <c r="AB28" s="35">
        <f t="shared" si="4"/>
        <v>0.25030345708205248</v>
      </c>
      <c r="AC28" s="35">
        <f t="shared" si="4"/>
        <v>0.27878815580608796</v>
      </c>
      <c r="AD28" s="35">
        <f t="shared" si="4"/>
        <v>0.2893036010787487</v>
      </c>
      <c r="AE28" s="35">
        <f t="shared" si="4"/>
        <v>0.28147522378490175</v>
      </c>
      <c r="AF28" s="35">
        <f t="shared" si="4"/>
        <v>0.3072377874875869</v>
      </c>
      <c r="AG28" s="35">
        <f t="shared" si="4"/>
        <v>0.28109198376313277</v>
      </c>
      <c r="AH28" s="35">
        <f t="shared" si="4"/>
        <v>0.24983177608095675</v>
      </c>
      <c r="AI28" s="35">
        <f t="shared" si="4"/>
        <v>0.23192082023070099</v>
      </c>
      <c r="AJ28" s="35">
        <f t="shared" si="4"/>
        <v>0.21230255132819192</v>
      </c>
      <c r="AK28" s="35">
        <f t="shared" si="4"/>
        <v>0.18547760754070264</v>
      </c>
      <c r="AL28" s="35">
        <f t="shared" si="4"/>
        <v>0.27720200274207368</v>
      </c>
    </row>
    <row r="30" spans="2:38" x14ac:dyDescent="0.3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3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3">
      <c r="B32" s="33" t="s">
        <v>697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0.10874699738139249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0.19725820305830585</v>
      </c>
      <c r="S32" s="35">
        <f t="shared" si="5"/>
        <v>0.28209629785486079</v>
      </c>
      <c r="T32" s="35">
        <f t="shared" si="5"/>
        <v>0.2352174663623916</v>
      </c>
      <c r="U32" s="35">
        <f t="shared" si="5"/>
        <v>7.403295705157463E-2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1.0228596042902783E-2</v>
      </c>
      <c r="Z32" s="35">
        <f t="shared" si="5"/>
        <v>0.10923717120036512</v>
      </c>
      <c r="AA32" s="35">
        <f t="shared" si="5"/>
        <v>0.2368678900045641</v>
      </c>
      <c r="AB32" s="35">
        <f t="shared" si="5"/>
        <v>6.1302654586946601E-2</v>
      </c>
      <c r="AC32" s="35">
        <f t="shared" si="5"/>
        <v>9.7405828480146062E-2</v>
      </c>
      <c r="AD32" s="35">
        <f t="shared" si="5"/>
        <v>0.10120604705613874</v>
      </c>
      <c r="AE32" s="35">
        <f t="shared" si="5"/>
        <v>6.6260176266544957E-2</v>
      </c>
      <c r="AF32" s="35">
        <f t="shared" si="5"/>
        <v>0.10711457343678686</v>
      </c>
      <c r="AG32" s="35">
        <f t="shared" si="5"/>
        <v>0.10988801305340026</v>
      </c>
      <c r="AH32" s="35">
        <f t="shared" si="5"/>
        <v>0.10892274933820174</v>
      </c>
      <c r="AI32" s="35">
        <f t="shared" si="5"/>
        <v>0.10803373194888179</v>
      </c>
      <c r="AJ32" s="35">
        <f t="shared" si="5"/>
        <v>0.107074269420356</v>
      </c>
      <c r="AK32" s="35">
        <f t="shared" si="5"/>
        <v>0.1061663592423551</v>
      </c>
      <c r="AL32" s="35">
        <f t="shared" si="5"/>
        <v>0.2368678900045641</v>
      </c>
    </row>
    <row r="33" spans="2:38" x14ac:dyDescent="0.3">
      <c r="B33" s="33" t="s">
        <v>698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0.61069640528881741</v>
      </c>
      <c r="H33" s="35">
        <f t="shared" si="6"/>
        <v>0.58530542153363319</v>
      </c>
      <c r="I33" s="35">
        <f t="shared" si="6"/>
        <v>0.63704728503387076</v>
      </c>
      <c r="J33" s="35">
        <f t="shared" si="6"/>
        <v>0.65328036134642453</v>
      </c>
      <c r="K33" s="35">
        <f t="shared" si="6"/>
        <v>0.65984965231742598</v>
      </c>
      <c r="L33" s="35">
        <f t="shared" si="6"/>
        <v>0.61990725673340275</v>
      </c>
      <c r="M33" s="35">
        <f t="shared" si="6"/>
        <v>0.57746413597459267</v>
      </c>
      <c r="N33" s="35">
        <f t="shared" si="6"/>
        <v>0.5983399028769939</v>
      </c>
      <c r="O33" s="35">
        <f t="shared" si="6"/>
        <v>0.60305784955843444</v>
      </c>
      <c r="P33" s="35">
        <f t="shared" si="6"/>
        <v>0.59975227573939327</v>
      </c>
      <c r="Q33" s="35">
        <f t="shared" si="6"/>
        <v>0.58975215958538207</v>
      </c>
      <c r="R33" s="35">
        <f t="shared" si="6"/>
        <v>0.58558995650818135</v>
      </c>
      <c r="S33" s="35">
        <f t="shared" si="6"/>
        <v>0.54834621193093624</v>
      </c>
      <c r="T33" s="35">
        <f t="shared" si="6"/>
        <v>0.53994820421010181</v>
      </c>
      <c r="U33" s="35">
        <f t="shared" si="6"/>
        <v>0.52035102983461068</v>
      </c>
      <c r="V33" s="35">
        <f t="shared" si="6"/>
        <v>0.47231271002348557</v>
      </c>
      <c r="W33" s="35">
        <f t="shared" si="6"/>
        <v>0.46861103353197459</v>
      </c>
      <c r="X33" s="35">
        <f t="shared" si="6"/>
        <v>0.50217007267429425</v>
      </c>
      <c r="Y33" s="35">
        <f t="shared" si="6"/>
        <v>0.4815039621940202</v>
      </c>
      <c r="Z33" s="35">
        <f t="shared" si="6"/>
        <v>0.48214620408951347</v>
      </c>
      <c r="AA33" s="35">
        <f t="shared" si="6"/>
        <v>0.50623818142093591</v>
      </c>
      <c r="AB33" s="35">
        <f t="shared" si="6"/>
        <v>0.43089487673575366</v>
      </c>
      <c r="AC33" s="35">
        <f t="shared" si="6"/>
        <v>0.37032920707317879</v>
      </c>
      <c r="AD33" s="35">
        <f t="shared" si="6"/>
        <v>0.35675459112237284</v>
      </c>
      <c r="AE33" s="35">
        <f t="shared" si="6"/>
        <v>0.33021671191470003</v>
      </c>
      <c r="AF33" s="35">
        <f t="shared" si="6"/>
        <v>0.32360821190811651</v>
      </c>
      <c r="AG33" s="35">
        <f t="shared" si="6"/>
        <v>0.29931531765351682</v>
      </c>
      <c r="AH33" s="35">
        <f t="shared" si="6"/>
        <v>0.27458418880313373</v>
      </c>
      <c r="AI33" s="35">
        <f t="shared" si="6"/>
        <v>0.25487476883218468</v>
      </c>
      <c r="AJ33" s="35">
        <f t="shared" si="6"/>
        <v>0.23686788998742744</v>
      </c>
      <c r="AK33" s="35">
        <f t="shared" si="6"/>
        <v>0.23686788998742744</v>
      </c>
      <c r="AL33" s="35">
        <f t="shared" si="6"/>
        <v>0.23996556249079112</v>
      </c>
    </row>
    <row r="34" spans="2:38" x14ac:dyDescent="0.3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0.62469098936288081</v>
      </c>
      <c r="V34" s="35">
        <f t="shared" si="7"/>
        <v>0.57513964892086333</v>
      </c>
      <c r="W34" s="35">
        <f t="shared" si="7"/>
        <v>0.56198798354203938</v>
      </c>
      <c r="X34" s="35">
        <f t="shared" si="7"/>
        <v>0.55185632283452102</v>
      </c>
      <c r="Y34" s="35">
        <f t="shared" si="7"/>
        <v>0.58295241558238631</v>
      </c>
      <c r="Z34" s="35">
        <f t="shared" si="7"/>
        <v>0.59868311782356731</v>
      </c>
      <c r="AA34" s="35">
        <f t="shared" si="7"/>
        <v>0.67905645268842463</v>
      </c>
      <c r="AB34" s="35">
        <f t="shared" si="7"/>
        <v>0.5750752407227091</v>
      </c>
      <c r="AC34" s="35">
        <f t="shared" si="7"/>
        <v>0.59557736709019327</v>
      </c>
      <c r="AD34" s="35">
        <f t="shared" si="7"/>
        <v>0.59231002757751439</v>
      </c>
      <c r="AE34" s="35">
        <f t="shared" si="7"/>
        <v>0.58714828837319821</v>
      </c>
      <c r="AF34" s="35">
        <f t="shared" si="7"/>
        <v>0.57947448307620186</v>
      </c>
      <c r="AG34" s="35">
        <f t="shared" si="7"/>
        <v>0.57740976205691752</v>
      </c>
      <c r="AH34" s="35">
        <f t="shared" si="7"/>
        <v>0.57072318499285413</v>
      </c>
      <c r="AI34" s="35">
        <f t="shared" si="7"/>
        <v>0.56702449382786568</v>
      </c>
      <c r="AJ34" s="35">
        <f t="shared" si="7"/>
        <v>0.56216656022891354</v>
      </c>
      <c r="AK34" s="35">
        <f t="shared" si="7"/>
        <v>0.58027972842160003</v>
      </c>
      <c r="AL34" s="35">
        <f t="shared" si="7"/>
        <v>0.62345705458060852</v>
      </c>
    </row>
    <row r="35" spans="2:38" x14ac:dyDescent="0.3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0.6026906953752843</v>
      </c>
      <c r="T35" s="35">
        <f t="shared" si="8"/>
        <v>0.60175850875576031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0.47772490575916232</v>
      </c>
      <c r="Z35" s="35">
        <f t="shared" si="8"/>
        <v>0.49348692844084618</v>
      </c>
      <c r="AA35" s="35">
        <f t="shared" si="8"/>
        <v>0.48822472871680317</v>
      </c>
      <c r="AB35" s="35">
        <f t="shared" si="8"/>
        <v>0.47373578008985573</v>
      </c>
      <c r="AC35" s="35">
        <f t="shared" si="8"/>
        <v>0.49359274002254794</v>
      </c>
      <c r="AD35" s="35">
        <f t="shared" si="8"/>
        <v>0.50068207292340883</v>
      </c>
      <c r="AE35" s="35">
        <f t="shared" si="8"/>
        <v>0.48964378262668046</v>
      </c>
      <c r="AF35" s="35">
        <f t="shared" si="8"/>
        <v>0.51239253048659383</v>
      </c>
      <c r="AG35" s="35">
        <f t="shared" si="8"/>
        <v>0.51744033868194839</v>
      </c>
      <c r="AH35" s="35">
        <f t="shared" si="8"/>
        <v>0.52054384213431459</v>
      </c>
      <c r="AI35" s="35">
        <f t="shared" si="8"/>
        <v>0.52372456805678791</v>
      </c>
      <c r="AJ35" s="35">
        <f t="shared" si="8"/>
        <v>0.52375499434447303</v>
      </c>
      <c r="AK35" s="35">
        <f t="shared" si="8"/>
        <v>0.49289008551842328</v>
      </c>
      <c r="AL35" s="35">
        <f t="shared" si="8"/>
        <v>0.5272777665809768</v>
      </c>
    </row>
    <row r="37" spans="2:38" x14ac:dyDescent="0.3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3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3">
      <c r="B39" s="16" t="s">
        <v>312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19.597190230136984</v>
      </c>
      <c r="G39" s="1">
        <f>Planel_ConsumoMed_Combustível!K40/365</f>
        <v>20.685992213698633</v>
      </c>
      <c r="H39" s="1">
        <f>Planel_ConsumoMed_Combustível!L40/365</f>
        <v>23.849003605479453</v>
      </c>
      <c r="I39" s="1">
        <f>Planel_ConsumoMed_Combustível!M40/365</f>
        <v>26.924703578082191</v>
      </c>
      <c r="J39" s="1">
        <f>Planel_ConsumoMed_Combustível!N40/365</f>
        <v>27.290427991780824</v>
      </c>
      <c r="K39" s="1">
        <f>Planel_ConsumoMed_Combustível!O40/365</f>
        <v>27.06900649589041</v>
      </c>
      <c r="L39" s="1">
        <f>Planel_ConsumoMed_Combustível!P40/365</f>
        <v>27.39060316438356</v>
      </c>
      <c r="M39" s="1">
        <f>Planel_ConsumoMed_Combustível!Q40/365</f>
        <v>21.115717558904109</v>
      </c>
      <c r="N39" s="1">
        <f>Planel_ConsumoMed_Combustível!R40/365</f>
        <v>21.14251080547945</v>
      </c>
      <c r="O39" s="1">
        <f>Planel_ConsumoMed_Combustível!S40/365</f>
        <v>23.711496610958903</v>
      </c>
      <c r="P39" s="1">
        <f>Planel_ConsumoMed_Combustível!T40/365</f>
        <v>22.619244191780822</v>
      </c>
      <c r="Q39" s="1">
        <f>Planel_ConsumoMed_Combustível!U40/365</f>
        <v>22.036171871232877</v>
      </c>
      <c r="R39" s="1">
        <f>Planel_ConsumoMed_Combustível!V40/365</f>
        <v>21.81018217808219</v>
      </c>
      <c r="S39" s="1">
        <f>Planel_ConsumoMed_Combustível!W40/365</f>
        <v>21.807868265753427</v>
      </c>
      <c r="T39" s="1">
        <f>Planel_ConsumoMed_Combustível!X40/365</f>
        <v>23.558448786301373</v>
      </c>
      <c r="U39" s="1">
        <f>Planel_ConsumoMed_Combustível!Y40/365</f>
        <v>21.926025635616437</v>
      </c>
      <c r="V39" s="1">
        <f>Planel_ConsumoMed_Combustível!Z40/365</f>
        <v>20.463507210958905</v>
      </c>
      <c r="W39" s="1">
        <f>Planel_ConsumoMed_Combustível!AA40/365</f>
        <v>22.154868687671232</v>
      </c>
      <c r="X39" s="1">
        <f>Planel_ConsumoMed_Combustível!AB40/365</f>
        <v>24.75729135068493</v>
      </c>
      <c r="Y39" s="1">
        <f>Planel_ConsumoMed_Combustível!AC40/365</f>
        <v>26.046709778082192</v>
      </c>
      <c r="Z39" s="1">
        <f>Planel_ConsumoMed_Combustível!AD40/365</f>
        <v>28.967477643835615</v>
      </c>
      <c r="AA39" s="1">
        <f>Planel_ConsumoMed_Combustível!AE40/365</f>
        <v>34.443019287671234</v>
      </c>
      <c r="AB39" s="1">
        <f>Planel_ConsumoMed_Combustível!AF40/365</f>
        <v>29.265705835616441</v>
      </c>
      <c r="AC39" s="1">
        <f>Planel_ConsumoMed_Combustível!AG40/365</f>
        <v>30.226038602739727</v>
      </c>
      <c r="AD39" s="1">
        <f>Planel_ConsumoMed_Combustível!AH40/365</f>
        <v>31.627260767123285</v>
      </c>
      <c r="AE39" s="1">
        <f>Planel_ConsumoMed_Combustível!AI40/365</f>
        <v>32.18343745205479</v>
      </c>
      <c r="AF39" s="1">
        <f>Planel_ConsumoMed_Combustível!AJ40/365</f>
        <v>33.123062657534241</v>
      </c>
      <c r="AG39" s="1">
        <f>Planel_ConsumoMed_Combustível!AK40/365</f>
        <v>33.449145123287671</v>
      </c>
      <c r="AH39" s="1">
        <f>Planel_ConsumoMed_Combustível!AL40/365</f>
        <v>34.213981506849315</v>
      </c>
      <c r="AI39" s="1">
        <f>Planel_ConsumoMed_Combustível!AM40/365</f>
        <v>34.892521178082191</v>
      </c>
      <c r="AJ39" s="1">
        <f>Planel_ConsumoMed_Combustível!AN40/365</f>
        <v>35.635953863013697</v>
      </c>
      <c r="AK39" s="1">
        <f>Planel_ConsumoMed_Combustível!AO40/365</f>
        <v>37.740918493150687</v>
      </c>
      <c r="AL39" s="1">
        <f>Planel_ConsumoMed_Combustível!AP40/365</f>
        <v>45.16340328767123</v>
      </c>
    </row>
    <row r="40" spans="2:38" x14ac:dyDescent="0.3">
      <c r="B40" s="16" t="s">
        <v>313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26.665201057534247</v>
      </c>
      <c r="I40" s="1">
        <f>Planel_ConsumoCrit_Combustível!M40/365</f>
        <v>30.153051232876713</v>
      </c>
      <c r="J40" s="1">
        <f>Planel_ConsumoCrit_Combustível!N40/365</f>
        <v>32.311399808219178</v>
      </c>
      <c r="K40" s="1">
        <f>Planel_ConsumoCrit_Combustível!O40/365</f>
        <v>32.794292273972601</v>
      </c>
      <c r="L40" s="1">
        <f>Planel_ConsumoCrit_Combustível!P40/365</f>
        <v>34.52089293150685</v>
      </c>
      <c r="M40" s="1">
        <f>Planel_ConsumoCrit_Combustível!Q40/365</f>
        <v>32.107664328767122</v>
      </c>
      <c r="N40" s="1">
        <f>Planel_ConsumoCrit_Combustível!R40/365</f>
        <v>33.247413671232877</v>
      </c>
      <c r="O40" s="1">
        <f>Planel_ConsumoCrit_Combustível!S40/365</f>
        <v>39.198257863013701</v>
      </c>
      <c r="P40" s="1">
        <f>Planel_ConsumoCrit_Combustível!T40/365</f>
        <v>38.845784219178086</v>
      </c>
      <c r="Q40" s="1">
        <f>Planel_ConsumoCrit_Combustível!U40/365</f>
        <v>38.293133753424655</v>
      </c>
      <c r="R40" s="1">
        <f>Planel_ConsumoCrit_Combustível!V40/365</f>
        <v>38.51625991780822</v>
      </c>
      <c r="S40" s="1">
        <f>Planel_ConsumoCrit_Combustível!W40/365</f>
        <v>41.032067150684931</v>
      </c>
      <c r="T40" s="1">
        <f>Planel_ConsumoCrit_Combustível!X40/365</f>
        <v>42.432796246575343</v>
      </c>
      <c r="U40" s="1">
        <f>Planel_ConsumoCrit_Combustível!Y40/365</f>
        <v>39.930514438356163</v>
      </c>
      <c r="V40" s="1">
        <f>Planel_ConsumoCrit_Combustível!Z40/365</f>
        <v>38.070559342465756</v>
      </c>
      <c r="W40" s="1">
        <f>Planel_ConsumoCrit_Combustível!AA40/365</f>
        <v>39.771809068493148</v>
      </c>
      <c r="X40" s="1">
        <f>Planel_ConsumoCrit_Combustível!AB40/365</f>
        <v>43.127737561643833</v>
      </c>
      <c r="Y40" s="1">
        <f>Planel_ConsumoCrit_Combustível!AC40/365</f>
        <v>45.374999589041096</v>
      </c>
      <c r="Z40" s="1">
        <f>Planel_ConsumoCrit_Combustível!AD40/365</f>
        <v>49.845225479452061</v>
      </c>
      <c r="AA40" s="1">
        <f>Planel_ConsumoCrit_Combustível!AE40/365</f>
        <v>57.867211643835617</v>
      </c>
      <c r="AB40" s="1">
        <f>Planel_ConsumoCrit_Combustível!AF40/365</f>
        <v>50.234389726027402</v>
      </c>
      <c r="AC40" s="1">
        <f>Planel_ConsumoCrit_Combustível!AG40/365</f>
        <v>52.983117972602734</v>
      </c>
      <c r="AD40" s="1">
        <f>Planel_ConsumoCrit_Combustível!AH40/365</f>
        <v>54.769482136986305</v>
      </c>
      <c r="AE40" s="1">
        <f>Planel_ConsumoCrit_Combustível!AI40/365</f>
        <v>55.018978876712325</v>
      </c>
      <c r="AF40" s="1">
        <f>Planel_ConsumoCrit_Combustível!AJ40/365</f>
        <v>56.35006824657534</v>
      </c>
      <c r="AG40" s="1">
        <f>Planel_ConsumoCrit_Combustível!AK40/365</f>
        <v>56.99497063013699</v>
      </c>
      <c r="AH40" s="1">
        <f>Planel_ConsumoCrit_Combustível!AL40/365</f>
        <v>57.731508383561646</v>
      </c>
      <c r="AI40" s="1">
        <f>Planel_ConsumoCrit_Combustível!AM40/365</f>
        <v>58.384327863013695</v>
      </c>
      <c r="AJ40" s="1">
        <f>Planel_ConsumoCrit_Combustível!AN40/365</f>
        <v>59.099811178082184</v>
      </c>
      <c r="AK40" s="1">
        <f>Planel_ConsumoCrit_Combustível!AO40/365</f>
        <v>61.178096493150683</v>
      </c>
      <c r="AL40" s="1">
        <f>Planel_ConsumoCrit_Combustível!AP40/365</f>
        <v>69.307638136986299</v>
      </c>
    </row>
    <row r="41" spans="2:38" x14ac:dyDescent="0.3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3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3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3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3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3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8671875" defaultRowHeight="14.4" x14ac:dyDescent="0.3"/>
  <cols>
    <col min="1" max="1" width="8.88671875" style="33"/>
    <col min="2" max="2" width="30.5546875" style="33" bestFit="1" customWidth="1"/>
    <col min="3" max="3" width="12.33203125" style="33" bestFit="1" customWidth="1"/>
    <col min="4" max="6" width="12.33203125" style="33" customWidth="1"/>
    <col min="7" max="7" width="12.33203125" style="33" bestFit="1" customWidth="1"/>
    <col min="8" max="10" width="12.33203125" style="33" customWidth="1"/>
    <col min="11" max="11" width="12.33203125" style="33" bestFit="1" customWidth="1"/>
    <col min="12" max="14" width="12.33203125" style="33" customWidth="1"/>
    <col min="15" max="15" width="12.33203125" style="33" bestFit="1" customWidth="1"/>
    <col min="16" max="18" width="12.33203125" style="33" customWidth="1"/>
    <col min="19" max="19" width="12.33203125" style="33" bestFit="1" customWidth="1"/>
    <col min="20" max="22" width="12.33203125" style="33" customWidth="1"/>
    <col min="23" max="23" width="12.33203125" style="33" bestFit="1" customWidth="1"/>
    <col min="24" max="26" width="12.33203125" style="33" customWidth="1"/>
    <col min="27" max="27" width="12.33203125" style="33" bestFit="1" customWidth="1"/>
    <col min="28" max="30" width="12.33203125" style="33" customWidth="1"/>
    <col min="31" max="31" width="12.33203125" style="33" bestFit="1" customWidth="1"/>
    <col min="32" max="34" width="12.33203125" style="33" customWidth="1"/>
    <col min="35" max="35" width="12.33203125" style="33" bestFit="1" customWidth="1"/>
    <col min="36" max="38" width="12.33203125" style="33" customWidth="1"/>
    <col min="39" max="39" width="12.33203125" style="33" bestFit="1" customWidth="1"/>
    <col min="40" max="42" width="12.33203125" style="33" customWidth="1"/>
    <col min="43" max="43" width="12.33203125" style="33" bestFit="1" customWidth="1"/>
    <col min="44" max="46" width="12.33203125" style="33" customWidth="1"/>
    <col min="47" max="47" width="12.33203125" style="33" bestFit="1" customWidth="1"/>
    <col min="48" max="50" width="12.33203125" style="33" customWidth="1"/>
    <col min="51" max="182" width="12.33203125" style="33" bestFit="1" customWidth="1"/>
    <col min="183" max="16384" width="8.88671875" style="33"/>
  </cols>
  <sheetData>
    <row r="2" spans="2:182" x14ac:dyDescent="0.3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3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3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114120.531</v>
      </c>
      <c r="BD4" s="1">
        <f>HLOOKUP(BD$2,PLANEL_Pot_anual!$C$3:$AL$23,2,TRUE)</f>
        <v>114120.531</v>
      </c>
      <c r="BE4" s="1">
        <f>HLOOKUP(BE$2,PLANEL_Pot_anual!$C$3:$AL$23,2,TRUE)</f>
        <v>114120.531</v>
      </c>
      <c r="BF4" s="1">
        <f>HLOOKUP(BF$2,PLANEL_Pot_anual!$C$3:$AL$23,2,TRUE)</f>
        <v>114120.531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117306.47440000001</v>
      </c>
      <c r="BP4" s="1">
        <f>HLOOKUP(BP$2,PLANEL_Pot_anual!$C$3:$AL$23,2,TRUE)</f>
        <v>117306.47440000001</v>
      </c>
      <c r="BQ4" s="1">
        <f>HLOOKUP(BQ$2,PLANEL_Pot_anual!$C$3:$AL$23,2,TRUE)</f>
        <v>117306.47440000001</v>
      </c>
      <c r="BR4" s="1">
        <f>HLOOKUP(BR$2,PLANEL_Pot_anual!$C$3:$AL$23,2,TRUE)</f>
        <v>117306.47440000001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118968.66099999999</v>
      </c>
      <c r="CV4" s="1">
        <f>HLOOKUP(CV$2,PLANEL_Pot_anual!$C$3:$AL$23,2,TRUE)</f>
        <v>118968.66099999999</v>
      </c>
      <c r="CW4" s="1">
        <f>HLOOKUP(CW$2,PLANEL_Pot_anual!$C$3:$AL$23,2,TRUE)</f>
        <v>118968.66099999999</v>
      </c>
      <c r="CX4" s="1">
        <f>HLOOKUP(CX$2,PLANEL_Pot_anual!$C$3:$AL$23,2,TRUE)</f>
        <v>118968.66099999999</v>
      </c>
      <c r="CY4" s="1">
        <f>HLOOKUP(CY$2,PLANEL_Pot_anual!$C$3:$AL$23,2,TRUE)</f>
        <v>118968.66099999999</v>
      </c>
      <c r="CZ4" s="1">
        <f>HLOOKUP(CZ$2,PLANEL_Pot_anual!$C$3:$AL$23,2,TRUE)</f>
        <v>118968.66099999999</v>
      </c>
      <c r="DA4" s="1">
        <f>HLOOKUP(DA$2,PLANEL_Pot_anual!$C$3:$AL$23,2,TRUE)</f>
        <v>118968.66099999999</v>
      </c>
      <c r="DB4" s="1">
        <f>HLOOKUP(DB$2,PLANEL_Pot_anual!$C$3:$AL$23,2,TRUE)</f>
        <v>118968.66099999999</v>
      </c>
      <c r="DC4" s="1">
        <f>HLOOKUP(DC$2,PLANEL_Pot_anual!$C$3:$AL$23,2,TRUE)</f>
        <v>118968.66099999999</v>
      </c>
      <c r="DD4" s="1">
        <f>HLOOKUP(DD$2,PLANEL_Pot_anual!$C$3:$AL$23,2,TRUE)</f>
        <v>118968.66099999999</v>
      </c>
      <c r="DE4" s="1">
        <f>HLOOKUP(DE$2,PLANEL_Pot_anual!$C$3:$AL$23,2,TRUE)</f>
        <v>118968.66099999999</v>
      </c>
      <c r="DF4" s="1">
        <f>HLOOKUP(DF$2,PLANEL_Pot_anual!$C$3:$AL$23,2,TRUE)</f>
        <v>118968.66099999999</v>
      </c>
      <c r="DG4" s="1">
        <f>HLOOKUP(DG$2,PLANEL_Pot_anual!$C$3:$AL$23,2,TRUE)</f>
        <v>118968.66099999999</v>
      </c>
      <c r="DH4" s="1">
        <f>HLOOKUP(DH$2,PLANEL_Pot_anual!$C$3:$AL$23,2,TRUE)</f>
        <v>118968.66099999999</v>
      </c>
      <c r="DI4" s="1">
        <f>HLOOKUP(DI$2,PLANEL_Pot_anual!$C$3:$AL$23,2,TRUE)</f>
        <v>118968.66099999999</v>
      </c>
      <c r="DJ4" s="1">
        <f>HLOOKUP(DJ$2,PLANEL_Pot_anual!$C$3:$AL$23,2,TRUE)</f>
        <v>118968.66099999999</v>
      </c>
      <c r="DK4" s="1">
        <f>HLOOKUP(DK$2,PLANEL_Pot_anual!$C$3:$AL$23,2,TRUE)</f>
        <v>118968.66099999999</v>
      </c>
      <c r="DL4" s="1">
        <f>HLOOKUP(DL$2,PLANEL_Pot_anual!$C$3:$AL$23,2,TRUE)</f>
        <v>118968.66099999999</v>
      </c>
      <c r="DM4" s="1">
        <f>HLOOKUP(DM$2,PLANEL_Pot_anual!$C$3:$AL$23,2,TRUE)</f>
        <v>118968.66099999999</v>
      </c>
      <c r="DN4" s="1">
        <f>HLOOKUP(DN$2,PLANEL_Pot_anual!$C$3:$AL$23,2,TRUE)</f>
        <v>118968.66099999999</v>
      </c>
      <c r="DO4" s="1">
        <f>HLOOKUP(DO$2,PLANEL_Pot_anual!$C$3:$AL$23,2,TRUE)</f>
        <v>118968.66099999999</v>
      </c>
      <c r="DP4" s="1">
        <f>HLOOKUP(DP$2,PLANEL_Pot_anual!$C$3:$AL$23,2,TRUE)</f>
        <v>118968.66099999999</v>
      </c>
      <c r="DQ4" s="1">
        <f>HLOOKUP(DQ$2,PLANEL_Pot_anual!$C$3:$AL$23,2,TRUE)</f>
        <v>118968.66099999999</v>
      </c>
      <c r="DR4" s="1">
        <f>HLOOKUP(DR$2,PLANEL_Pot_anual!$C$3:$AL$23,2,TRUE)</f>
        <v>118968.66099999999</v>
      </c>
      <c r="DS4" s="1">
        <f>HLOOKUP(DS$2,PLANEL_Pot_anual!$C$3:$AL$23,2,TRUE)</f>
        <v>118968.66099999999</v>
      </c>
      <c r="DT4" s="1">
        <f>HLOOKUP(DT$2,PLANEL_Pot_anual!$C$3:$AL$23,2,TRUE)</f>
        <v>118968.66099999999</v>
      </c>
      <c r="DU4" s="1">
        <f>HLOOKUP(DU$2,PLANEL_Pot_anual!$C$3:$AL$23,2,TRUE)</f>
        <v>118968.66099999999</v>
      </c>
      <c r="DV4" s="1">
        <f>HLOOKUP(DV$2,PLANEL_Pot_anual!$C$3:$AL$23,2,TRUE)</f>
        <v>118968.66099999999</v>
      </c>
      <c r="DW4" s="1">
        <f>HLOOKUP(DW$2,PLANEL_Pot_anual!$C$3:$AL$23,2,TRUE)</f>
        <v>118968.66099999999</v>
      </c>
      <c r="DX4" s="1">
        <f>HLOOKUP(DX$2,PLANEL_Pot_anual!$C$3:$AL$23,2,TRUE)</f>
        <v>118968.66099999999</v>
      </c>
      <c r="DY4" s="1">
        <f>HLOOKUP(DY$2,PLANEL_Pot_anual!$C$3:$AL$23,2,TRUE)</f>
        <v>118968.66099999999</v>
      </c>
      <c r="DZ4" s="1">
        <f>HLOOKUP(DZ$2,PLANEL_Pot_anual!$C$3:$AL$23,2,TRUE)</f>
        <v>118968.66099999999</v>
      </c>
      <c r="EA4" s="1">
        <f>HLOOKUP(EA$2,PLANEL_Pot_anual!$C$3:$AL$23,2,TRUE)</f>
        <v>118968.66099999999</v>
      </c>
      <c r="EB4" s="1">
        <f>HLOOKUP(EB$2,PLANEL_Pot_anual!$C$3:$AL$23,2,TRUE)</f>
        <v>118968.66099999999</v>
      </c>
      <c r="EC4" s="1">
        <f>HLOOKUP(EC$2,PLANEL_Pot_anual!$C$3:$AL$23,2,TRUE)</f>
        <v>118968.66099999999</v>
      </c>
      <c r="ED4" s="1">
        <f>HLOOKUP(ED$2,PLANEL_Pot_anual!$C$3:$AL$23,2,TRUE)</f>
        <v>118968.66099999999</v>
      </c>
      <c r="EE4" s="1">
        <f>HLOOKUP(EE$2,PLANEL_Pot_anual!$C$3:$AL$23,2,TRUE)</f>
        <v>118968.66099999999</v>
      </c>
      <c r="EF4" s="1">
        <f>HLOOKUP(EF$2,PLANEL_Pot_anual!$C$3:$AL$23,2,TRUE)</f>
        <v>118968.66099999999</v>
      </c>
      <c r="EG4" s="1">
        <f>HLOOKUP(EG$2,PLANEL_Pot_anual!$C$3:$AL$23,2,TRUE)</f>
        <v>118968.66099999999</v>
      </c>
      <c r="EH4" s="1">
        <f>HLOOKUP(EH$2,PLANEL_Pot_anual!$C$3:$AL$23,2,TRUE)</f>
        <v>118968.66099999999</v>
      </c>
      <c r="EI4" s="1">
        <f>HLOOKUP(EI$2,PLANEL_Pot_anual!$C$3:$AL$23,2,TRUE)</f>
        <v>118968.66099999999</v>
      </c>
      <c r="EJ4" s="1">
        <f>HLOOKUP(EJ$2,PLANEL_Pot_anual!$C$3:$AL$23,2,TRUE)</f>
        <v>118968.66099999999</v>
      </c>
      <c r="EK4" s="1">
        <f>HLOOKUP(EK$2,PLANEL_Pot_anual!$C$3:$AL$23,2,TRUE)</f>
        <v>118968.66099999999</v>
      </c>
      <c r="EL4" s="1">
        <f>HLOOKUP(EL$2,PLANEL_Pot_anual!$C$3:$AL$23,2,TRUE)</f>
        <v>118968.66099999999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 x14ac:dyDescent="0.3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9230.455011</v>
      </c>
      <c r="AB5" s="1">
        <f>HLOOKUP(AB$2,PLANEL_Pot_anual!$C$3:$AL$23,3,TRUE)</f>
        <v>9230.455011</v>
      </c>
      <c r="AC5" s="1">
        <f>HLOOKUP(AC$2,PLANEL_Pot_anual!$C$3:$AL$23,3,TRUE)</f>
        <v>9230.455011</v>
      </c>
      <c r="AD5" s="1">
        <f>HLOOKUP(AD$2,PLANEL_Pot_anual!$C$3:$AL$23,3,TRUE)</f>
        <v>9230.455011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3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15416.020672000001</v>
      </c>
      <c r="AN7" s="18">
        <f>HLOOKUP(AN$2,PLANEL_Pot_anual!$C$3:$AL$23,5,TRUE)</f>
        <v>15416.020672000001</v>
      </c>
      <c r="AO7" s="18">
        <f>HLOOKUP(AO$2,PLANEL_Pot_anual!$C$3:$AL$23,5,TRUE)</f>
        <v>15416.020672000001</v>
      </c>
      <c r="AP7" s="18">
        <f>HLOOKUP(AP$2,PLANEL_Pot_anual!$C$3:$AL$23,5,TRUE)</f>
        <v>15416.020672000001</v>
      </c>
      <c r="AQ7" s="18">
        <f>HLOOKUP(AQ$2,PLANEL_Pot_anual!$C$3:$AL$23,5,TRUE)</f>
        <v>15416.320672</v>
      </c>
      <c r="AR7" s="18">
        <f>HLOOKUP(AR$2,PLANEL_Pot_anual!$C$3:$AL$23,5,TRUE)</f>
        <v>15416.320672</v>
      </c>
      <c r="AS7" s="18">
        <f>HLOOKUP(AS$2,PLANEL_Pot_anual!$C$3:$AL$23,5,TRUE)</f>
        <v>15416.320672</v>
      </c>
      <c r="AT7" s="18">
        <f>HLOOKUP(AT$2,PLANEL_Pot_anual!$C$3:$AL$23,5,TRUE)</f>
        <v>15416.320672</v>
      </c>
      <c r="AU7" s="18">
        <f>HLOOKUP(AU$2,PLANEL_Pot_anual!$C$3:$AL$23,5,TRUE)</f>
        <v>15416.620672000001</v>
      </c>
      <c r="AV7" s="18">
        <f>HLOOKUP(AV$2,PLANEL_Pot_anual!$C$3:$AL$23,5,TRUE)</f>
        <v>15416.620672000001</v>
      </c>
      <c r="AW7" s="18">
        <f>HLOOKUP(AW$2,PLANEL_Pot_anual!$C$3:$AL$23,5,TRUE)</f>
        <v>15416.620672000001</v>
      </c>
      <c r="AX7" s="18">
        <f>HLOOKUP(AX$2,PLANEL_Pot_anual!$C$3:$AL$23,5,TRUE)</f>
        <v>15416.620672000001</v>
      </c>
      <c r="AY7" s="18">
        <f>HLOOKUP(AY$2,PLANEL_Pot_anual!$C$3:$AL$23,5,TRUE)</f>
        <v>17501.188211000001</v>
      </c>
      <c r="AZ7" s="18">
        <f>HLOOKUP(AZ$2,PLANEL_Pot_anual!$C$3:$AL$23,5,TRUE)</f>
        <v>17501.188211000001</v>
      </c>
      <c r="BA7" s="18">
        <f>HLOOKUP(BA$2,PLANEL_Pot_anual!$C$3:$AL$23,5,TRUE)</f>
        <v>17501.188211000001</v>
      </c>
      <c r="BB7" s="18">
        <f>HLOOKUP(BB$2,PLANEL_Pot_anual!$C$3:$AL$23,5,TRUE)</f>
        <v>17501.188211000001</v>
      </c>
      <c r="BC7" s="18">
        <f>HLOOKUP(BC$2,PLANEL_Pot_anual!$C$3:$AL$23,5,TRUE)</f>
        <v>17500.988211</v>
      </c>
      <c r="BD7" s="18">
        <f>HLOOKUP(BD$2,PLANEL_Pot_anual!$C$3:$AL$23,5,TRUE)</f>
        <v>17500.988211</v>
      </c>
      <c r="BE7" s="18">
        <f>HLOOKUP(BE$2,PLANEL_Pot_anual!$C$3:$AL$23,5,TRUE)</f>
        <v>17500.988211</v>
      </c>
      <c r="BF7" s="18">
        <f>HLOOKUP(BF$2,PLANEL_Pot_anual!$C$3:$AL$23,5,TRUE)</f>
        <v>17500.988211</v>
      </c>
      <c r="BG7" s="18">
        <f>HLOOKUP(BG$2,PLANEL_Pot_anual!$C$3:$AL$23,5,TRUE)</f>
        <v>17500.988211</v>
      </c>
      <c r="BH7" s="18">
        <f>HLOOKUP(BH$2,PLANEL_Pot_anual!$C$3:$AL$23,5,TRUE)</f>
        <v>17500.988211</v>
      </c>
      <c r="BI7" s="18">
        <f>HLOOKUP(BI$2,PLANEL_Pot_anual!$C$3:$AL$23,5,TRUE)</f>
        <v>17500.988211</v>
      </c>
      <c r="BJ7" s="18">
        <f>HLOOKUP(BJ$2,PLANEL_Pot_anual!$C$3:$AL$23,5,TRUE)</f>
        <v>17500.988211</v>
      </c>
      <c r="BK7" s="18">
        <f>HLOOKUP(BK$2,PLANEL_Pot_anual!$C$3:$AL$23,5,TRUE)</f>
        <v>17500.988211</v>
      </c>
      <c r="BL7" s="18">
        <f>HLOOKUP(BL$2,PLANEL_Pot_anual!$C$3:$AL$23,5,TRUE)</f>
        <v>17500.988211</v>
      </c>
      <c r="BM7" s="18">
        <f>HLOOKUP(BM$2,PLANEL_Pot_anual!$C$3:$AL$23,5,TRUE)</f>
        <v>17500.988211</v>
      </c>
      <c r="BN7" s="18">
        <f>HLOOKUP(BN$2,PLANEL_Pot_anual!$C$3:$AL$23,5,TRUE)</f>
        <v>17500.988211</v>
      </c>
      <c r="BO7" s="18">
        <f>HLOOKUP(BO$2,PLANEL_Pot_anual!$C$3:$AL$23,5,TRUE)</f>
        <v>17301.388211000001</v>
      </c>
      <c r="BP7" s="18">
        <f>HLOOKUP(BP$2,PLANEL_Pot_anual!$C$3:$AL$23,5,TRUE)</f>
        <v>17301.388211000001</v>
      </c>
      <c r="BQ7" s="18">
        <f>HLOOKUP(BQ$2,PLANEL_Pot_anual!$C$3:$AL$23,5,TRUE)</f>
        <v>17301.388211000001</v>
      </c>
      <c r="BR7" s="18">
        <f>HLOOKUP(BR$2,PLANEL_Pot_anual!$C$3:$AL$23,5,TRUE)</f>
        <v>17301.388211000001</v>
      </c>
      <c r="BS7" s="18">
        <f>HLOOKUP(BS$2,PLANEL_Pot_anual!$C$3:$AL$23,5,TRUE)</f>
        <v>18226.388211000001</v>
      </c>
      <c r="BT7" s="18">
        <f>HLOOKUP(BT$2,PLANEL_Pot_anual!$C$3:$AL$23,5,TRUE)</f>
        <v>18226.388211000001</v>
      </c>
      <c r="BU7" s="18">
        <f>HLOOKUP(BU$2,PLANEL_Pot_anual!$C$3:$AL$23,5,TRUE)</f>
        <v>18226.388211000001</v>
      </c>
      <c r="BV7" s="18">
        <f>HLOOKUP(BV$2,PLANEL_Pot_anual!$C$3:$AL$23,5,TRUE)</f>
        <v>18226.388211000001</v>
      </c>
      <c r="BW7" s="18">
        <f>HLOOKUP(BW$2,PLANEL_Pot_anual!$C$3:$AL$23,5,TRUE)</f>
        <v>19151.388211000001</v>
      </c>
      <c r="BX7" s="18">
        <f>HLOOKUP(BX$2,PLANEL_Pot_anual!$C$3:$AL$23,5,TRUE)</f>
        <v>19151.388211000001</v>
      </c>
      <c r="BY7" s="18">
        <f>HLOOKUP(BY$2,PLANEL_Pot_anual!$C$3:$AL$23,5,TRUE)</f>
        <v>19151.388211000001</v>
      </c>
      <c r="BZ7" s="18">
        <f>HLOOKUP(BZ$2,PLANEL_Pot_anual!$C$3:$AL$23,5,TRUE)</f>
        <v>19151.388211000001</v>
      </c>
      <c r="CA7" s="18">
        <f>HLOOKUP(CA$2,PLANEL_Pot_anual!$C$3:$AL$23,5,TRUE)</f>
        <v>20076.588211000002</v>
      </c>
      <c r="CB7" s="18">
        <f>HLOOKUP(CB$2,PLANEL_Pot_anual!$C$3:$AL$23,5,TRUE)</f>
        <v>20076.588211000002</v>
      </c>
      <c r="CC7" s="18">
        <f>HLOOKUP(CC$2,PLANEL_Pot_anual!$C$3:$AL$23,5,TRUE)</f>
        <v>20076.588211000002</v>
      </c>
      <c r="CD7" s="18">
        <f>HLOOKUP(CD$2,PLANEL_Pot_anual!$C$3:$AL$23,5,TRUE)</f>
        <v>20076.588211000002</v>
      </c>
      <c r="CE7" s="18">
        <f>HLOOKUP(CE$2,PLANEL_Pot_anual!$C$3:$AL$23,5,TRUE)</f>
        <v>21001.588211000002</v>
      </c>
      <c r="CF7" s="18">
        <f>HLOOKUP(CF$2,PLANEL_Pot_anual!$C$3:$AL$23,5,TRUE)</f>
        <v>21001.588211000002</v>
      </c>
      <c r="CG7" s="18">
        <f>HLOOKUP(CG$2,PLANEL_Pot_anual!$C$3:$AL$23,5,TRUE)</f>
        <v>21001.588211000002</v>
      </c>
      <c r="CH7" s="18">
        <f>HLOOKUP(CH$2,PLANEL_Pot_anual!$C$3:$AL$23,5,TRUE)</f>
        <v>21001.588211000002</v>
      </c>
      <c r="CI7" s="18">
        <f>HLOOKUP(CI$2,PLANEL_Pot_anual!$C$3:$AL$23,5,TRUE)</f>
        <v>21926.588211000002</v>
      </c>
      <c r="CJ7" s="18">
        <f>HLOOKUP(CJ$2,PLANEL_Pot_anual!$C$3:$AL$23,5,TRUE)</f>
        <v>21926.588211000002</v>
      </c>
      <c r="CK7" s="18">
        <f>HLOOKUP(CK$2,PLANEL_Pot_anual!$C$3:$AL$23,5,TRUE)</f>
        <v>21926.588211000002</v>
      </c>
      <c r="CL7" s="18">
        <f>HLOOKUP(CL$2,PLANEL_Pot_anual!$C$3:$AL$23,5,TRUE)</f>
        <v>21926.588211000002</v>
      </c>
      <c r="CM7" s="18">
        <f>HLOOKUP(CM$2,PLANEL_Pot_anual!$C$3:$AL$23,5,TRUE)</f>
        <v>22851.788210999999</v>
      </c>
      <c r="CN7" s="18">
        <f>HLOOKUP(CN$2,PLANEL_Pot_anual!$C$3:$AL$23,5,TRUE)</f>
        <v>22851.788210999999</v>
      </c>
      <c r="CO7" s="18">
        <f>HLOOKUP(CO$2,PLANEL_Pot_anual!$C$3:$AL$23,5,TRUE)</f>
        <v>22851.788210999999</v>
      </c>
      <c r="CP7" s="18">
        <f>HLOOKUP(CP$2,PLANEL_Pot_anual!$C$3:$AL$23,5,TRUE)</f>
        <v>22851.788210999999</v>
      </c>
      <c r="CQ7" s="18">
        <f>HLOOKUP(CQ$2,PLANEL_Pot_anual!$C$3:$AL$23,5,TRUE)</f>
        <v>23776.788210999999</v>
      </c>
      <c r="CR7" s="18">
        <f>HLOOKUP(CR$2,PLANEL_Pot_anual!$C$3:$AL$23,5,TRUE)</f>
        <v>23776.788210999999</v>
      </c>
      <c r="CS7" s="18">
        <f>HLOOKUP(CS$2,PLANEL_Pot_anual!$C$3:$AL$23,5,TRUE)</f>
        <v>23776.788210999999</v>
      </c>
      <c r="CT7" s="18">
        <f>HLOOKUP(CT$2,PLANEL_Pot_anual!$C$3:$AL$23,5,TRUE)</f>
        <v>23776.788210999999</v>
      </c>
      <c r="CU7" s="18">
        <f>HLOOKUP(CU$2,PLANEL_Pot_anual!$C$3:$AL$23,5,TRUE)</f>
        <v>24701.788210999999</v>
      </c>
      <c r="CV7" s="18">
        <f>HLOOKUP(CV$2,PLANEL_Pot_anual!$C$3:$AL$23,5,TRUE)</f>
        <v>24701.788210999999</v>
      </c>
      <c r="CW7" s="18">
        <f>HLOOKUP(CW$2,PLANEL_Pot_anual!$C$3:$AL$23,5,TRUE)</f>
        <v>24701.788210999999</v>
      </c>
      <c r="CX7" s="18">
        <f>HLOOKUP(CX$2,PLANEL_Pot_anual!$C$3:$AL$23,5,TRUE)</f>
        <v>24701.788210999999</v>
      </c>
      <c r="CY7" s="18">
        <f>HLOOKUP(CY$2,PLANEL_Pot_anual!$C$3:$AL$23,5,TRUE)</f>
        <v>25626.788210999999</v>
      </c>
      <c r="CZ7" s="18">
        <f>HLOOKUP(CZ$2,PLANEL_Pot_anual!$C$3:$AL$23,5,TRUE)</f>
        <v>25626.788210999999</v>
      </c>
      <c r="DA7" s="18">
        <f>HLOOKUP(DA$2,PLANEL_Pot_anual!$C$3:$AL$23,5,TRUE)</f>
        <v>25626.788210999999</v>
      </c>
      <c r="DB7" s="18">
        <f>HLOOKUP(DB$2,PLANEL_Pot_anual!$C$3:$AL$23,5,TRUE)</f>
        <v>25626.788210999999</v>
      </c>
      <c r="DC7" s="18">
        <f>HLOOKUP(DC$2,PLANEL_Pot_anual!$C$3:$AL$23,5,TRUE)</f>
        <v>26552.088211000002</v>
      </c>
      <c r="DD7" s="18">
        <f>HLOOKUP(DD$2,PLANEL_Pot_anual!$C$3:$AL$23,5,TRUE)</f>
        <v>26552.088211000002</v>
      </c>
      <c r="DE7" s="18">
        <f>HLOOKUP(DE$2,PLANEL_Pot_anual!$C$3:$AL$23,5,TRUE)</f>
        <v>26552.088211000002</v>
      </c>
      <c r="DF7" s="18">
        <f>HLOOKUP(DF$2,PLANEL_Pot_anual!$C$3:$AL$23,5,TRUE)</f>
        <v>26552.088211000002</v>
      </c>
      <c r="DG7" s="18">
        <f>HLOOKUP(DG$2,PLANEL_Pot_anual!$C$3:$AL$23,5,TRUE)</f>
        <v>27477.088211000002</v>
      </c>
      <c r="DH7" s="18">
        <f>HLOOKUP(DH$2,PLANEL_Pot_anual!$C$3:$AL$23,5,TRUE)</f>
        <v>27477.088211000002</v>
      </c>
      <c r="DI7" s="18">
        <f>HLOOKUP(DI$2,PLANEL_Pot_anual!$C$3:$AL$23,5,TRUE)</f>
        <v>27477.088211000002</v>
      </c>
      <c r="DJ7" s="18">
        <f>HLOOKUP(DJ$2,PLANEL_Pot_anual!$C$3:$AL$23,5,TRUE)</f>
        <v>27477.088211000002</v>
      </c>
      <c r="DK7" s="18">
        <f>HLOOKUP(DK$2,PLANEL_Pot_anual!$C$3:$AL$23,5,TRUE)</f>
        <v>28402.088211000002</v>
      </c>
      <c r="DL7" s="18">
        <f>HLOOKUP(DL$2,PLANEL_Pot_anual!$C$3:$AL$23,5,TRUE)</f>
        <v>28402.088211000002</v>
      </c>
      <c r="DM7" s="18">
        <f>HLOOKUP(DM$2,PLANEL_Pot_anual!$C$3:$AL$23,5,TRUE)</f>
        <v>28402.088211000002</v>
      </c>
      <c r="DN7" s="18">
        <f>HLOOKUP(DN$2,PLANEL_Pot_anual!$C$3:$AL$23,5,TRUE)</f>
        <v>28402.088211000002</v>
      </c>
      <c r="DO7" s="18">
        <f>HLOOKUP(DO$2,PLANEL_Pot_anual!$C$3:$AL$23,5,TRUE)</f>
        <v>28798.200335000001</v>
      </c>
      <c r="DP7" s="18">
        <f>HLOOKUP(DP$2,PLANEL_Pot_anual!$C$3:$AL$23,5,TRUE)</f>
        <v>28798.200335000001</v>
      </c>
      <c r="DQ7" s="18">
        <f>HLOOKUP(DQ$2,PLANEL_Pot_anual!$C$3:$AL$23,5,TRUE)</f>
        <v>28798.200335000001</v>
      </c>
      <c r="DR7" s="18">
        <f>HLOOKUP(DR$2,PLANEL_Pot_anual!$C$3:$AL$23,5,TRUE)</f>
        <v>28798.200335000001</v>
      </c>
      <c r="DS7" s="18">
        <f>HLOOKUP(DS$2,PLANEL_Pot_anual!$C$3:$AL$23,5,TRUE)</f>
        <v>29259.696737999999</v>
      </c>
      <c r="DT7" s="18">
        <f>HLOOKUP(DT$2,PLANEL_Pot_anual!$C$3:$AL$23,5,TRUE)</f>
        <v>29259.696737999999</v>
      </c>
      <c r="DU7" s="18">
        <f>HLOOKUP(DU$2,PLANEL_Pot_anual!$C$3:$AL$23,5,TRUE)</f>
        <v>29259.696737999999</v>
      </c>
      <c r="DV7" s="18">
        <f>HLOOKUP(DV$2,PLANEL_Pot_anual!$C$3:$AL$23,5,TRUE)</f>
        <v>29259.696737999999</v>
      </c>
      <c r="DW7" s="18">
        <f>HLOOKUP(DW$2,PLANEL_Pot_anual!$C$3:$AL$23,5,TRUE)</f>
        <v>30078.158674999999</v>
      </c>
      <c r="DX7" s="18">
        <f>HLOOKUP(DX$2,PLANEL_Pot_anual!$C$3:$AL$23,5,TRUE)</f>
        <v>30078.158674999999</v>
      </c>
      <c r="DY7" s="18">
        <f>HLOOKUP(DY$2,PLANEL_Pot_anual!$C$3:$AL$23,5,TRUE)</f>
        <v>30078.158674999999</v>
      </c>
      <c r="DZ7" s="18">
        <f>HLOOKUP(DZ$2,PLANEL_Pot_anual!$C$3:$AL$23,5,TRUE)</f>
        <v>30078.158674999999</v>
      </c>
      <c r="EA7" s="18">
        <f>HLOOKUP(EA$2,PLANEL_Pot_anual!$C$3:$AL$23,5,TRUE)</f>
        <v>30721.522628999999</v>
      </c>
      <c r="EB7" s="18">
        <f>HLOOKUP(EB$2,PLANEL_Pot_anual!$C$3:$AL$23,5,TRUE)</f>
        <v>30721.522628999999</v>
      </c>
      <c r="EC7" s="18">
        <f>HLOOKUP(EC$2,PLANEL_Pot_anual!$C$3:$AL$23,5,TRUE)</f>
        <v>30721.522628999999</v>
      </c>
      <c r="ED7" s="18">
        <f>HLOOKUP(ED$2,PLANEL_Pot_anual!$C$3:$AL$23,5,TRUE)</f>
        <v>30721.522628999999</v>
      </c>
      <c r="EE7" s="18">
        <f>HLOOKUP(EE$2,PLANEL_Pot_anual!$C$3:$AL$23,5,TRUE)</f>
        <v>31433.152353999998</v>
      </c>
      <c r="EF7" s="18">
        <f>HLOOKUP(EF$2,PLANEL_Pot_anual!$C$3:$AL$23,5,TRUE)</f>
        <v>31433.152353999998</v>
      </c>
      <c r="EG7" s="18">
        <f>HLOOKUP(EG$2,PLANEL_Pot_anual!$C$3:$AL$23,5,TRUE)</f>
        <v>31433.152353999998</v>
      </c>
      <c r="EH7" s="18">
        <f>HLOOKUP(EH$2,PLANEL_Pot_anual!$C$3:$AL$23,5,TRUE)</f>
        <v>31433.152353999998</v>
      </c>
      <c r="EI7" s="18">
        <f>HLOOKUP(EI$2,PLANEL_Pot_anual!$C$3:$AL$23,5,TRUE)</f>
        <v>32119.695674000002</v>
      </c>
      <c r="EJ7" s="18">
        <f>HLOOKUP(EJ$2,PLANEL_Pot_anual!$C$3:$AL$23,5,TRUE)</f>
        <v>32119.695674000002</v>
      </c>
      <c r="EK7" s="18">
        <f>HLOOKUP(EK$2,PLANEL_Pot_anual!$C$3:$AL$23,5,TRUE)</f>
        <v>32119.695674000002</v>
      </c>
      <c r="EL7" s="18">
        <f>HLOOKUP(EL$2,PLANEL_Pot_anual!$C$3:$AL$23,5,TRUE)</f>
        <v>32119.695674000002</v>
      </c>
      <c r="EM7" s="18">
        <f>HLOOKUP(EM$2,PLANEL_Pot_anual!$C$3:$AL$23,5,TRUE)</f>
        <v>33003.570910000002</v>
      </c>
      <c r="EN7" s="18">
        <f>HLOOKUP(EN$2,PLANEL_Pot_anual!$C$3:$AL$23,5,TRUE)</f>
        <v>33003.570910000002</v>
      </c>
      <c r="EO7" s="18">
        <f>HLOOKUP(EO$2,PLANEL_Pot_anual!$C$3:$AL$23,5,TRUE)</f>
        <v>33003.570910000002</v>
      </c>
      <c r="EP7" s="18">
        <f>HLOOKUP(EP$2,PLANEL_Pot_anual!$C$3:$AL$23,5,TRUE)</f>
        <v>33003.570910000002</v>
      </c>
    </row>
    <row r="8" spans="2:182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3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3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3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3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3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3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3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41256.638030000002</v>
      </c>
      <c r="AZ17" s="30">
        <f>HLOOKUP(AZ$2,PLANEL_Pot_anual!$C$3:$AL$24,15,TRUE)</f>
        <v>41256.638030000002</v>
      </c>
      <c r="BA17" s="30">
        <f>HLOOKUP(BA$2,PLANEL_Pot_anual!$C$3:$AL$24,15,TRUE)</f>
        <v>41256.638030000002</v>
      </c>
      <c r="BB17" s="30">
        <f>HLOOKUP(BB$2,PLANEL_Pot_anual!$C$3:$AL$24,15,TRUE)</f>
        <v>41256.638030000002</v>
      </c>
      <c r="BC17" s="30">
        <f>HLOOKUP(BC$2,PLANEL_Pot_anual!$C$3:$AL$24,15,TRUE)</f>
        <v>44160.801070000001</v>
      </c>
      <c r="BD17" s="30">
        <f>HLOOKUP(BD$2,PLANEL_Pot_anual!$C$3:$AL$24,15,TRUE)</f>
        <v>44160.801070000001</v>
      </c>
      <c r="BE17" s="30">
        <f>HLOOKUP(BE$2,PLANEL_Pot_anual!$C$3:$AL$24,15,TRUE)</f>
        <v>44160.801070000001</v>
      </c>
      <c r="BF17" s="30">
        <f>HLOOKUP(BF$2,PLANEL_Pot_anual!$C$3:$AL$24,15,TRUE)</f>
        <v>44160.801070000001</v>
      </c>
      <c r="BG17" s="30">
        <f>HLOOKUP(BG$2,PLANEL_Pot_anual!$C$3:$AL$24,15,TRUE)</f>
        <v>48385.011809999996</v>
      </c>
      <c r="BH17" s="30">
        <f>HLOOKUP(BH$2,PLANEL_Pot_anual!$C$3:$AL$24,15,TRUE)</f>
        <v>48385.011809999996</v>
      </c>
      <c r="BI17" s="30">
        <f>HLOOKUP(BI$2,PLANEL_Pot_anual!$C$3:$AL$24,15,TRUE)</f>
        <v>48385.011809999996</v>
      </c>
      <c r="BJ17" s="30">
        <f>HLOOKUP(BJ$2,PLANEL_Pot_anual!$C$3:$AL$24,15,TRUE)</f>
        <v>48385.011809999996</v>
      </c>
      <c r="BK17" s="30">
        <f>HLOOKUP(BK$2,PLANEL_Pot_anual!$C$3:$AL$24,15,TRUE)</f>
        <v>52747.280581999999</v>
      </c>
      <c r="BL17" s="30">
        <f>HLOOKUP(BL$2,PLANEL_Pot_anual!$C$3:$AL$24,15,TRUE)</f>
        <v>52747.280581999999</v>
      </c>
      <c r="BM17" s="30">
        <f>HLOOKUP(BM$2,PLANEL_Pot_anual!$C$3:$AL$24,15,TRUE)</f>
        <v>52747.280581999999</v>
      </c>
      <c r="BN17" s="30">
        <f>HLOOKUP(BN$2,PLANEL_Pot_anual!$C$3:$AL$24,15,TRUE)</f>
        <v>52747.280581999999</v>
      </c>
      <c r="BO17" s="30">
        <f>HLOOKUP(BO$2,PLANEL_Pot_anual!$C$3:$AL$24,15,TRUE)</f>
        <v>56416.619913999995</v>
      </c>
      <c r="BP17" s="30">
        <f>HLOOKUP(BP$2,PLANEL_Pot_anual!$C$3:$AL$24,15,TRUE)</f>
        <v>56416.619913999995</v>
      </c>
      <c r="BQ17" s="30">
        <f>HLOOKUP(BQ$2,PLANEL_Pot_anual!$C$3:$AL$24,15,TRUE)</f>
        <v>56416.619913999995</v>
      </c>
      <c r="BR17" s="30">
        <f>HLOOKUP(BR$2,PLANEL_Pot_anual!$C$3:$AL$24,15,TRUE)</f>
        <v>56416.619913999995</v>
      </c>
      <c r="BS17" s="30">
        <f>HLOOKUP(BS$2,PLANEL_Pot_anual!$C$3:$AL$24,15,TRUE)</f>
        <v>58159.190629999997</v>
      </c>
      <c r="BT17" s="30">
        <f>HLOOKUP(BT$2,PLANEL_Pot_anual!$C$3:$AL$24,15,TRUE)</f>
        <v>58159.190629999997</v>
      </c>
      <c r="BU17" s="30">
        <f>HLOOKUP(BU$2,PLANEL_Pot_anual!$C$3:$AL$24,15,TRUE)</f>
        <v>58159.190629999997</v>
      </c>
      <c r="BV17" s="30">
        <f>HLOOKUP(BV$2,PLANEL_Pot_anual!$C$3:$AL$24,15,TRUE)</f>
        <v>58159.190629999997</v>
      </c>
      <c r="BW17" s="30">
        <f>HLOOKUP(BW$2,PLANEL_Pot_anual!$C$3:$AL$24,15,TRUE)</f>
        <v>63874.833410000007</v>
      </c>
      <c r="BX17" s="30">
        <f>HLOOKUP(BX$2,PLANEL_Pot_anual!$C$3:$AL$24,15,TRUE)</f>
        <v>63874.833410000007</v>
      </c>
      <c r="BY17" s="30">
        <f>HLOOKUP(BY$2,PLANEL_Pot_anual!$C$3:$AL$24,15,TRUE)</f>
        <v>63874.833410000007</v>
      </c>
      <c r="BZ17" s="30">
        <f>HLOOKUP(BZ$2,PLANEL_Pot_anual!$C$3:$AL$24,15,TRUE)</f>
        <v>63874.833410000007</v>
      </c>
      <c r="CA17" s="30">
        <f>HLOOKUP(CA$2,PLANEL_Pot_anual!$C$3:$AL$24,15,TRUE)</f>
        <v>69231.16433</v>
      </c>
      <c r="CB17" s="30">
        <f>HLOOKUP(CB$2,PLANEL_Pot_anual!$C$3:$AL$24,15,TRUE)</f>
        <v>69231.16433</v>
      </c>
      <c r="CC17" s="30">
        <f>HLOOKUP(CC$2,PLANEL_Pot_anual!$C$3:$AL$24,15,TRUE)</f>
        <v>69231.16433</v>
      </c>
      <c r="CD17" s="30">
        <f>HLOOKUP(CD$2,PLANEL_Pot_anual!$C$3:$AL$24,15,TRUE)</f>
        <v>69231.16433</v>
      </c>
      <c r="CE17" s="30">
        <f>HLOOKUP(CE$2,PLANEL_Pot_anual!$C$3:$AL$24,15,TRUE)</f>
        <v>72989.119180000009</v>
      </c>
      <c r="CF17" s="30">
        <f>HLOOKUP(CF$2,PLANEL_Pot_anual!$C$3:$AL$24,15,TRUE)</f>
        <v>72989.119180000009</v>
      </c>
      <c r="CG17" s="30">
        <f>HLOOKUP(CG$2,PLANEL_Pot_anual!$C$3:$AL$24,15,TRUE)</f>
        <v>72989.119180000009</v>
      </c>
      <c r="CH17" s="30">
        <f>HLOOKUP(CH$2,PLANEL_Pot_anual!$C$3:$AL$24,15,TRUE)</f>
        <v>72989.119180000009</v>
      </c>
      <c r="CI17" s="30">
        <f>HLOOKUP(CI$2,PLANEL_Pot_anual!$C$3:$AL$24,15,TRUE)</f>
        <v>79611.167420000012</v>
      </c>
      <c r="CJ17" s="30">
        <f>HLOOKUP(CJ$2,PLANEL_Pot_anual!$C$3:$AL$24,15,TRUE)</f>
        <v>79611.167420000012</v>
      </c>
      <c r="CK17" s="30">
        <f>HLOOKUP(CK$2,PLANEL_Pot_anual!$C$3:$AL$24,15,TRUE)</f>
        <v>79611.167420000012</v>
      </c>
      <c r="CL17" s="30">
        <f>HLOOKUP(CL$2,PLANEL_Pot_anual!$C$3:$AL$24,15,TRUE)</f>
        <v>79611.167420000012</v>
      </c>
      <c r="CM17" s="30">
        <f>HLOOKUP(CM$2,PLANEL_Pot_anual!$C$3:$AL$24,15,TRUE)</f>
        <v>86772.883200000011</v>
      </c>
      <c r="CN17" s="30">
        <f>HLOOKUP(CN$2,PLANEL_Pot_anual!$C$3:$AL$24,15,TRUE)</f>
        <v>86772.883200000011</v>
      </c>
      <c r="CO17" s="30">
        <f>HLOOKUP(CO$2,PLANEL_Pot_anual!$C$3:$AL$24,15,TRUE)</f>
        <v>86772.883200000011</v>
      </c>
      <c r="CP17" s="30">
        <f>HLOOKUP(CP$2,PLANEL_Pot_anual!$C$3:$AL$24,15,TRUE)</f>
        <v>86772.883200000011</v>
      </c>
      <c r="CQ17" s="30">
        <f>HLOOKUP(CQ$2,PLANEL_Pot_anual!$C$3:$AL$24,15,TRUE)</f>
        <v>93874.189257000005</v>
      </c>
      <c r="CR17" s="30">
        <f>HLOOKUP(CR$2,PLANEL_Pot_anual!$C$3:$AL$24,15,TRUE)</f>
        <v>93874.189257000005</v>
      </c>
      <c r="CS17" s="30">
        <f>HLOOKUP(CS$2,PLANEL_Pot_anual!$C$3:$AL$24,15,TRUE)</f>
        <v>93874.189257000005</v>
      </c>
      <c r="CT17" s="30">
        <f>HLOOKUP(CT$2,PLANEL_Pot_anual!$C$3:$AL$24,15,TRUE)</f>
        <v>93874.189257000005</v>
      </c>
      <c r="CU17" s="30">
        <f>HLOOKUP(CU$2,PLANEL_Pot_anual!$C$3:$AL$24,15,TRUE)</f>
        <v>99331.085936999996</v>
      </c>
      <c r="CV17" s="30">
        <f>HLOOKUP(CV$2,PLANEL_Pot_anual!$C$3:$AL$24,15,TRUE)</f>
        <v>99331.085936999996</v>
      </c>
      <c r="CW17" s="30">
        <f>HLOOKUP(CW$2,PLANEL_Pot_anual!$C$3:$AL$24,15,TRUE)</f>
        <v>99331.085936999996</v>
      </c>
      <c r="CX17" s="30">
        <f>HLOOKUP(CX$2,PLANEL_Pot_anual!$C$3:$AL$24,15,TRUE)</f>
        <v>99331.085936999996</v>
      </c>
      <c r="CY17" s="30">
        <f>HLOOKUP(CY$2,PLANEL_Pot_anual!$C$3:$AL$24,15,TRUE)</f>
        <v>108781.665047</v>
      </c>
      <c r="CZ17" s="30">
        <f>HLOOKUP(CZ$2,PLANEL_Pot_anual!$C$3:$AL$24,15,TRUE)</f>
        <v>108781.665047</v>
      </c>
      <c r="DA17" s="30">
        <f>HLOOKUP(DA$2,PLANEL_Pot_anual!$C$3:$AL$24,15,TRUE)</f>
        <v>108781.665047</v>
      </c>
      <c r="DB17" s="30">
        <f>HLOOKUP(DB$2,PLANEL_Pot_anual!$C$3:$AL$24,15,TRUE)</f>
        <v>108781.665047</v>
      </c>
      <c r="DC17" s="30">
        <f>HLOOKUP(DC$2,PLANEL_Pot_anual!$C$3:$AL$24,15,TRUE)</f>
        <v>111684.392567</v>
      </c>
      <c r="DD17" s="30">
        <f>HLOOKUP(DD$2,PLANEL_Pot_anual!$C$3:$AL$24,15,TRUE)</f>
        <v>111684.392567</v>
      </c>
      <c r="DE17" s="30">
        <f>HLOOKUP(DE$2,PLANEL_Pot_anual!$C$3:$AL$24,15,TRUE)</f>
        <v>111684.392567</v>
      </c>
      <c r="DF17" s="30">
        <f>HLOOKUP(DF$2,PLANEL_Pot_anual!$C$3:$AL$24,15,TRUE)</f>
        <v>111684.392567</v>
      </c>
      <c r="DG17" s="30">
        <f>HLOOKUP(DG$2,PLANEL_Pot_anual!$C$3:$AL$24,15,TRUE)</f>
        <v>115334.24891699999</v>
      </c>
      <c r="DH17" s="30">
        <f>HLOOKUP(DH$2,PLANEL_Pot_anual!$C$3:$AL$24,15,TRUE)</f>
        <v>115334.24891699999</v>
      </c>
      <c r="DI17" s="30">
        <f>HLOOKUP(DI$2,PLANEL_Pot_anual!$C$3:$AL$24,15,TRUE)</f>
        <v>115334.24891699999</v>
      </c>
      <c r="DJ17" s="30">
        <f>HLOOKUP(DJ$2,PLANEL_Pot_anual!$C$3:$AL$24,15,TRUE)</f>
        <v>115334.24891699999</v>
      </c>
      <c r="DK17" s="30">
        <f>HLOOKUP(DK$2,PLANEL_Pot_anual!$C$3:$AL$24,15,TRUE)</f>
        <v>119986.535187</v>
      </c>
      <c r="DL17" s="30">
        <f>HLOOKUP(DL$2,PLANEL_Pot_anual!$C$3:$AL$24,15,TRUE)</f>
        <v>119986.535187</v>
      </c>
      <c r="DM17" s="30">
        <f>HLOOKUP(DM$2,PLANEL_Pot_anual!$C$3:$AL$24,15,TRUE)</f>
        <v>119986.535187</v>
      </c>
      <c r="DN17" s="30">
        <f>HLOOKUP(DN$2,PLANEL_Pot_anual!$C$3:$AL$24,15,TRUE)</f>
        <v>119986.535187</v>
      </c>
      <c r="DO17" s="30">
        <f>HLOOKUP(DO$2,PLANEL_Pot_anual!$C$3:$AL$24,15,TRUE)</f>
        <v>124315.095307</v>
      </c>
      <c r="DP17" s="30">
        <f>HLOOKUP(DP$2,PLANEL_Pot_anual!$C$3:$AL$24,15,TRUE)</f>
        <v>124315.095307</v>
      </c>
      <c r="DQ17" s="30">
        <f>HLOOKUP(DQ$2,PLANEL_Pot_anual!$C$3:$AL$24,15,TRUE)</f>
        <v>124315.095307</v>
      </c>
      <c r="DR17" s="30">
        <f>HLOOKUP(DR$2,PLANEL_Pot_anual!$C$3:$AL$24,15,TRUE)</f>
        <v>124315.095307</v>
      </c>
      <c r="DS17" s="30">
        <f>HLOOKUP(DS$2,PLANEL_Pot_anual!$C$3:$AL$24,15,TRUE)</f>
        <v>129900.87206699999</v>
      </c>
      <c r="DT17" s="30">
        <f>HLOOKUP(DT$2,PLANEL_Pot_anual!$C$3:$AL$24,15,TRUE)</f>
        <v>129900.87206699999</v>
      </c>
      <c r="DU17" s="30">
        <f>HLOOKUP(DU$2,PLANEL_Pot_anual!$C$3:$AL$24,15,TRUE)</f>
        <v>129900.87206699999</v>
      </c>
      <c r="DV17" s="30">
        <f>HLOOKUP(DV$2,PLANEL_Pot_anual!$C$3:$AL$24,15,TRUE)</f>
        <v>129900.87206699999</v>
      </c>
      <c r="DW17" s="30">
        <f>HLOOKUP(DW$2,PLANEL_Pot_anual!$C$3:$AL$24,15,TRUE)</f>
        <v>135280.94791699998</v>
      </c>
      <c r="DX17" s="30">
        <f>HLOOKUP(DX$2,PLANEL_Pot_anual!$C$3:$AL$24,15,TRUE)</f>
        <v>135280.94791699998</v>
      </c>
      <c r="DY17" s="30">
        <f>HLOOKUP(DY$2,PLANEL_Pot_anual!$C$3:$AL$24,15,TRUE)</f>
        <v>135280.94791699998</v>
      </c>
      <c r="DZ17" s="30">
        <f>HLOOKUP(DZ$2,PLANEL_Pot_anual!$C$3:$AL$24,15,TRUE)</f>
        <v>135280.94791699998</v>
      </c>
      <c r="EA17" s="30">
        <f>HLOOKUP(EA$2,PLANEL_Pot_anual!$C$3:$AL$24,15,TRUE)</f>
        <v>140137.90993699999</v>
      </c>
      <c r="EB17" s="30">
        <f>HLOOKUP(EB$2,PLANEL_Pot_anual!$C$3:$AL$24,15,TRUE)</f>
        <v>140137.90993699999</v>
      </c>
      <c r="EC17" s="30">
        <f>HLOOKUP(EC$2,PLANEL_Pot_anual!$C$3:$AL$24,15,TRUE)</f>
        <v>140137.90993699999</v>
      </c>
      <c r="ED17" s="30">
        <f>HLOOKUP(ED$2,PLANEL_Pot_anual!$C$3:$AL$24,15,TRUE)</f>
        <v>140137.90993699999</v>
      </c>
      <c r="EE17" s="30">
        <f>HLOOKUP(EE$2,PLANEL_Pot_anual!$C$3:$AL$24,15,TRUE)</f>
        <v>145422.86687699999</v>
      </c>
      <c r="EF17" s="30">
        <f>HLOOKUP(EF$2,PLANEL_Pot_anual!$C$3:$AL$24,15,TRUE)</f>
        <v>145422.86687699999</v>
      </c>
      <c r="EG17" s="30">
        <f>HLOOKUP(EG$2,PLANEL_Pot_anual!$C$3:$AL$24,15,TRUE)</f>
        <v>145422.86687699999</v>
      </c>
      <c r="EH17" s="30">
        <f>HLOOKUP(EH$2,PLANEL_Pot_anual!$C$3:$AL$24,15,TRUE)</f>
        <v>145422.86687699999</v>
      </c>
      <c r="EI17" s="30">
        <f>HLOOKUP(EI$2,PLANEL_Pot_anual!$C$3:$AL$24,15,TRUE)</f>
        <v>150521.44901700001</v>
      </c>
      <c r="EJ17" s="30">
        <f>HLOOKUP(EJ$2,PLANEL_Pot_anual!$C$3:$AL$24,15,TRUE)</f>
        <v>150521.44901700001</v>
      </c>
      <c r="EK17" s="30">
        <f>HLOOKUP(EK$2,PLANEL_Pot_anual!$C$3:$AL$24,15,TRUE)</f>
        <v>150521.44901700001</v>
      </c>
      <c r="EL17" s="30">
        <f>HLOOKUP(EL$2,PLANEL_Pot_anual!$C$3:$AL$24,15,TRUE)</f>
        <v>150521.44901700001</v>
      </c>
      <c r="EM17" s="30">
        <f>HLOOKUP(EM$2,PLANEL_Pot_anual!$C$3:$AL$24,15,TRUE)</f>
        <v>151651.33510699999</v>
      </c>
      <c r="EN17" s="30">
        <f>HLOOKUP(EN$2,PLANEL_Pot_anual!$C$3:$AL$24,15,TRUE)</f>
        <v>151651.33510699999</v>
      </c>
      <c r="EO17" s="30">
        <f>HLOOKUP(EO$2,PLANEL_Pot_anual!$C$3:$AL$24,15,TRUE)</f>
        <v>151651.33510699999</v>
      </c>
      <c r="EP17" s="30">
        <f>HLOOKUP(EP$2,PLANEL_Pot_anual!$C$3:$AL$24,15,TRUE)</f>
        <v>151651.33510699999</v>
      </c>
    </row>
    <row r="18" spans="2:146" x14ac:dyDescent="0.3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29514.802319999999</v>
      </c>
      <c r="CJ20" s="26">
        <f>HLOOKUP(CJ$2,PLANEL_Pot_anual!$C$3:$AL$24,18,TRUE)</f>
        <v>29514.802319999999</v>
      </c>
      <c r="CK20" s="26">
        <f>HLOOKUP(CK$2,PLANEL_Pot_anual!$C$3:$AL$24,18,TRUE)</f>
        <v>29514.802319999999</v>
      </c>
      <c r="CL20" s="26">
        <f>HLOOKUP(CL$2,PLANEL_Pot_anual!$C$3:$AL$24,18,TRUE)</f>
        <v>29514.802319999999</v>
      </c>
      <c r="CM20" s="26">
        <f>HLOOKUP(CM$2,PLANEL_Pot_anual!$C$3:$AL$24,18,TRUE)</f>
        <v>29514.802319999999</v>
      </c>
      <c r="CN20" s="26">
        <f>HLOOKUP(CN$2,PLANEL_Pot_anual!$C$3:$AL$24,18,TRUE)</f>
        <v>29514.802319999999</v>
      </c>
      <c r="CO20" s="26">
        <f>HLOOKUP(CO$2,PLANEL_Pot_anual!$C$3:$AL$24,18,TRUE)</f>
        <v>29514.802319999999</v>
      </c>
      <c r="CP20" s="26">
        <f>HLOOKUP(CP$2,PLANEL_Pot_anual!$C$3:$AL$24,18,TRUE)</f>
        <v>29514.802319999999</v>
      </c>
      <c r="CQ20" s="26">
        <f>HLOOKUP(CQ$2,PLANEL_Pot_anual!$C$3:$AL$24,18,TRUE)</f>
        <v>28575.132320000001</v>
      </c>
      <c r="CR20" s="26">
        <f>HLOOKUP(CR$2,PLANEL_Pot_anual!$C$3:$AL$24,18,TRUE)</f>
        <v>28575.132320000001</v>
      </c>
      <c r="CS20" s="26">
        <f>HLOOKUP(CS$2,PLANEL_Pot_anual!$C$3:$AL$24,18,TRUE)</f>
        <v>28575.132320000001</v>
      </c>
      <c r="CT20" s="26">
        <f>HLOOKUP(CT$2,PLANEL_Pot_anual!$C$3:$AL$24,18,TRUE)</f>
        <v>28575.132320000001</v>
      </c>
      <c r="CU20" s="26">
        <f>HLOOKUP(CU$2,PLANEL_Pot_anual!$C$3:$AL$24,18,TRUE)</f>
        <v>27620.660319999999</v>
      </c>
      <c r="CV20" s="26">
        <f>HLOOKUP(CV$2,PLANEL_Pot_anual!$C$3:$AL$24,18,TRUE)</f>
        <v>27620.660319999999</v>
      </c>
      <c r="CW20" s="26">
        <f>HLOOKUP(CW$2,PLANEL_Pot_anual!$C$3:$AL$24,18,TRUE)</f>
        <v>27620.660319999999</v>
      </c>
      <c r="CX20" s="26">
        <f>HLOOKUP(CX$2,PLANEL_Pot_anual!$C$3:$AL$24,18,TRUE)</f>
        <v>27620.660319999999</v>
      </c>
      <c r="CY20" s="26">
        <f>HLOOKUP(CY$2,PLANEL_Pot_anual!$C$3:$AL$24,18,TRUE)</f>
        <v>32082.780997999998</v>
      </c>
      <c r="CZ20" s="26">
        <f>HLOOKUP(CZ$2,PLANEL_Pot_anual!$C$3:$AL$24,18,TRUE)</f>
        <v>32082.780997999998</v>
      </c>
      <c r="DA20" s="26">
        <f>HLOOKUP(DA$2,PLANEL_Pot_anual!$C$3:$AL$24,18,TRUE)</f>
        <v>32082.780997999998</v>
      </c>
      <c r="DB20" s="26">
        <f>HLOOKUP(DB$2,PLANEL_Pot_anual!$C$3:$AL$24,18,TRUE)</f>
        <v>32082.780997999998</v>
      </c>
      <c r="DC20" s="26">
        <f>HLOOKUP(DC$2,PLANEL_Pot_anual!$C$3:$AL$24,18,TRUE)</f>
        <v>36218.881125</v>
      </c>
      <c r="DD20" s="26">
        <f>HLOOKUP(DD$2,PLANEL_Pot_anual!$C$3:$AL$24,18,TRUE)</f>
        <v>36218.881125</v>
      </c>
      <c r="DE20" s="26">
        <f>HLOOKUP(DE$2,PLANEL_Pot_anual!$C$3:$AL$24,18,TRUE)</f>
        <v>36218.881125</v>
      </c>
      <c r="DF20" s="26">
        <f>HLOOKUP(DF$2,PLANEL_Pot_anual!$C$3:$AL$24,18,TRUE)</f>
        <v>36218.881125</v>
      </c>
      <c r="DG20" s="26">
        <f>HLOOKUP(DG$2,PLANEL_Pot_anual!$C$3:$AL$24,18,TRUE)</f>
        <v>40375.411939999998</v>
      </c>
      <c r="DH20" s="26">
        <f>HLOOKUP(DH$2,PLANEL_Pot_anual!$C$3:$AL$24,18,TRUE)</f>
        <v>40375.411939999998</v>
      </c>
      <c r="DI20" s="26">
        <f>HLOOKUP(DI$2,PLANEL_Pot_anual!$C$3:$AL$24,18,TRUE)</f>
        <v>40375.411939999998</v>
      </c>
      <c r="DJ20" s="26">
        <f>HLOOKUP(DJ$2,PLANEL_Pot_anual!$C$3:$AL$24,18,TRUE)</f>
        <v>40375.411939999998</v>
      </c>
      <c r="DK20" s="26">
        <f>HLOOKUP(DK$2,PLANEL_Pot_anual!$C$3:$AL$24,18,TRUE)</f>
        <v>44518.635049999997</v>
      </c>
      <c r="DL20" s="26">
        <f>HLOOKUP(DL$2,PLANEL_Pot_anual!$C$3:$AL$24,18,TRUE)</f>
        <v>44518.635049999997</v>
      </c>
      <c r="DM20" s="26">
        <f>HLOOKUP(DM$2,PLANEL_Pot_anual!$C$3:$AL$24,18,TRUE)</f>
        <v>44518.635049999997</v>
      </c>
      <c r="DN20" s="26">
        <f>HLOOKUP(DN$2,PLANEL_Pot_anual!$C$3:$AL$24,18,TRUE)</f>
        <v>44518.635049999997</v>
      </c>
      <c r="DO20" s="26">
        <f>HLOOKUP(DO$2,PLANEL_Pot_anual!$C$3:$AL$24,18,TRUE)</f>
        <v>48728.26556</v>
      </c>
      <c r="DP20" s="26">
        <f>HLOOKUP(DP$2,PLANEL_Pot_anual!$C$3:$AL$24,18,TRUE)</f>
        <v>48728.26556</v>
      </c>
      <c r="DQ20" s="26">
        <f>HLOOKUP(DQ$2,PLANEL_Pot_anual!$C$3:$AL$24,18,TRUE)</f>
        <v>48728.26556</v>
      </c>
      <c r="DR20" s="26">
        <f>HLOOKUP(DR$2,PLANEL_Pot_anual!$C$3:$AL$24,18,TRUE)</f>
        <v>48728.26556</v>
      </c>
      <c r="DS20" s="26">
        <f>HLOOKUP(DS$2,PLANEL_Pot_anual!$C$3:$AL$24,18,TRUE)</f>
        <v>52999.087140000003</v>
      </c>
      <c r="DT20" s="26">
        <f>HLOOKUP(DT$2,PLANEL_Pot_anual!$C$3:$AL$24,18,TRUE)</f>
        <v>52999.087140000003</v>
      </c>
      <c r="DU20" s="26">
        <f>HLOOKUP(DU$2,PLANEL_Pot_anual!$C$3:$AL$24,18,TRUE)</f>
        <v>52999.087140000003</v>
      </c>
      <c r="DV20" s="26">
        <f>HLOOKUP(DV$2,PLANEL_Pot_anual!$C$3:$AL$24,18,TRUE)</f>
        <v>52999.087140000003</v>
      </c>
      <c r="DW20" s="26">
        <f>HLOOKUP(DW$2,PLANEL_Pot_anual!$C$3:$AL$24,18,TRUE)</f>
        <v>57277.308569999994</v>
      </c>
      <c r="DX20" s="26">
        <f>HLOOKUP(DX$2,PLANEL_Pot_anual!$C$3:$AL$24,18,TRUE)</f>
        <v>57277.308569999994</v>
      </c>
      <c r="DY20" s="26">
        <f>HLOOKUP(DY$2,PLANEL_Pot_anual!$C$3:$AL$24,18,TRUE)</f>
        <v>57277.308569999994</v>
      </c>
      <c r="DZ20" s="26">
        <f>HLOOKUP(DZ$2,PLANEL_Pot_anual!$C$3:$AL$24,18,TRUE)</f>
        <v>57277.308569999994</v>
      </c>
      <c r="EA20" s="26">
        <f>HLOOKUP(EA$2,PLANEL_Pot_anual!$C$3:$AL$24,18,TRUE)</f>
        <v>61505.129419999997</v>
      </c>
      <c r="EB20" s="26">
        <f>HLOOKUP(EB$2,PLANEL_Pot_anual!$C$3:$AL$24,18,TRUE)</f>
        <v>61505.129419999997</v>
      </c>
      <c r="EC20" s="26">
        <f>HLOOKUP(EC$2,PLANEL_Pot_anual!$C$3:$AL$24,18,TRUE)</f>
        <v>61505.129419999997</v>
      </c>
      <c r="ED20" s="26">
        <f>HLOOKUP(ED$2,PLANEL_Pot_anual!$C$3:$AL$24,18,TRUE)</f>
        <v>61505.129419999997</v>
      </c>
      <c r="EE20" s="26">
        <f>HLOOKUP(EE$2,PLANEL_Pot_anual!$C$3:$AL$24,18,TRUE)</f>
        <v>66198.27966</v>
      </c>
      <c r="EF20" s="26">
        <f>HLOOKUP(EF$2,PLANEL_Pot_anual!$C$3:$AL$24,18,TRUE)</f>
        <v>66198.27966</v>
      </c>
      <c r="EG20" s="26">
        <f>HLOOKUP(EG$2,PLANEL_Pot_anual!$C$3:$AL$24,18,TRUE)</f>
        <v>66198.27966</v>
      </c>
      <c r="EH20" s="26">
        <f>HLOOKUP(EH$2,PLANEL_Pot_anual!$C$3:$AL$24,18,TRUE)</f>
        <v>66198.27966</v>
      </c>
      <c r="EI20" s="26">
        <f>HLOOKUP(EI$2,PLANEL_Pot_anual!$C$3:$AL$24,18,TRUE)</f>
        <v>70674.631819999995</v>
      </c>
      <c r="EJ20" s="26">
        <f>HLOOKUP(EJ$2,PLANEL_Pot_anual!$C$3:$AL$24,18,TRUE)</f>
        <v>70674.631819999995</v>
      </c>
      <c r="EK20" s="26">
        <f>HLOOKUP(EK$2,PLANEL_Pot_anual!$C$3:$AL$24,18,TRUE)</f>
        <v>70674.631819999995</v>
      </c>
      <c r="EL20" s="26">
        <f>HLOOKUP(EL$2,PLANEL_Pot_anual!$C$3:$AL$24,18,TRUE)</f>
        <v>70674.631819999995</v>
      </c>
      <c r="EM20" s="26">
        <f>HLOOKUP(EM$2,PLANEL_Pot_anual!$C$3:$AL$24,18,TRUE)</f>
        <v>75040.863719999994</v>
      </c>
      <c r="EN20" s="26">
        <f>HLOOKUP(EN$2,PLANEL_Pot_anual!$C$3:$AL$24,18,TRUE)</f>
        <v>75040.863719999994</v>
      </c>
      <c r="EO20" s="26">
        <f>HLOOKUP(EO$2,PLANEL_Pot_anual!$C$3:$AL$24,18,TRUE)</f>
        <v>75040.863719999994</v>
      </c>
      <c r="EP20" s="26">
        <f>HLOOKUP(EP$2,PLANEL_Pot_anual!$C$3:$AL$24,18,TRUE)</f>
        <v>75040.863719999994</v>
      </c>
    </row>
    <row r="21" spans="2:146" x14ac:dyDescent="0.3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3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3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323.60524320000002</v>
      </c>
      <c r="AN23" s="32">
        <f>HLOOKUP(AN$2,PLANEL_Pot_anual!$C$3:$AL$24,21,TRUE)</f>
        <v>323.60524320000002</v>
      </c>
      <c r="AO23" s="32">
        <f>HLOOKUP(AO$2,PLANEL_Pot_anual!$C$3:$AL$24,21,TRUE)</f>
        <v>323.60524320000002</v>
      </c>
      <c r="AP23" s="32">
        <f>HLOOKUP(AP$2,PLANEL_Pot_anual!$C$3:$AL$24,21,TRUE)</f>
        <v>323.60524320000002</v>
      </c>
      <c r="AQ23" s="32">
        <f>HLOOKUP(AQ$2,PLANEL_Pot_anual!$C$3:$AL$24,21,TRUE)</f>
        <v>4254.6407740000004</v>
      </c>
      <c r="AR23" s="32">
        <f>HLOOKUP(AR$2,PLANEL_Pot_anual!$C$3:$AL$24,21,TRUE)</f>
        <v>4254.6407740000004</v>
      </c>
      <c r="AS23" s="32">
        <f>HLOOKUP(AS$2,PLANEL_Pot_anual!$C$3:$AL$24,21,TRUE)</f>
        <v>4254.6407740000004</v>
      </c>
      <c r="AT23" s="32">
        <f>HLOOKUP(AT$2,PLANEL_Pot_anual!$C$3:$AL$24,21,TRUE)</f>
        <v>4254.6407740000004</v>
      </c>
      <c r="AU23" s="32">
        <f>HLOOKUP(AU$2,PLANEL_Pot_anual!$C$3:$AL$24,21,TRUE)</f>
        <v>6101.8352599999998</v>
      </c>
      <c r="AV23" s="32">
        <f>HLOOKUP(AV$2,PLANEL_Pot_anual!$C$3:$AL$24,21,TRUE)</f>
        <v>6101.8352599999998</v>
      </c>
      <c r="AW23" s="32">
        <f>HLOOKUP(AW$2,PLANEL_Pot_anual!$C$3:$AL$24,21,TRUE)</f>
        <v>6101.8352599999998</v>
      </c>
      <c r="AX23" s="32">
        <f>HLOOKUP(AX$2,PLANEL_Pot_anual!$C$3:$AL$24,21,TRUE)</f>
        <v>6101.8352599999998</v>
      </c>
      <c r="AY23" s="32">
        <f>HLOOKUP(AY$2,PLANEL_Pot_anual!$C$3:$AL$24,21,TRUE)</f>
        <v>9381.8502869999993</v>
      </c>
      <c r="AZ23" s="32">
        <f>HLOOKUP(AZ$2,PLANEL_Pot_anual!$C$3:$AL$24,21,TRUE)</f>
        <v>9381.8502869999993</v>
      </c>
      <c r="BA23" s="32">
        <f>HLOOKUP(BA$2,PLANEL_Pot_anual!$C$3:$AL$24,21,TRUE)</f>
        <v>9381.8502869999993</v>
      </c>
      <c r="BB23" s="32">
        <f>HLOOKUP(BB$2,PLANEL_Pot_anual!$C$3:$AL$24,21,TRUE)</f>
        <v>9381.8502869999993</v>
      </c>
      <c r="BC23" s="32">
        <f>HLOOKUP(BC$2,PLANEL_Pot_anual!$C$3:$AL$24,21,TRUE)</f>
        <v>10606.44571</v>
      </c>
      <c r="BD23" s="32">
        <f>HLOOKUP(BD$2,PLANEL_Pot_anual!$C$3:$AL$24,21,TRUE)</f>
        <v>10606.44571</v>
      </c>
      <c r="BE23" s="32">
        <f>HLOOKUP(BE$2,PLANEL_Pot_anual!$C$3:$AL$24,21,TRUE)</f>
        <v>10606.44571</v>
      </c>
      <c r="BF23" s="32">
        <f>HLOOKUP(BF$2,PLANEL_Pot_anual!$C$3:$AL$24,21,TRUE)</f>
        <v>10606.44571</v>
      </c>
      <c r="BG23" s="32">
        <f>HLOOKUP(BG$2,PLANEL_Pot_anual!$C$3:$AL$24,21,TRUE)</f>
        <v>11143.015939999999</v>
      </c>
      <c r="BH23" s="32">
        <f>HLOOKUP(BH$2,PLANEL_Pot_anual!$C$3:$AL$24,21,TRUE)</f>
        <v>11143.015939999999</v>
      </c>
      <c r="BI23" s="32">
        <f>HLOOKUP(BI$2,PLANEL_Pot_anual!$C$3:$AL$24,21,TRUE)</f>
        <v>11143.015939999999</v>
      </c>
      <c r="BJ23" s="32">
        <f>HLOOKUP(BJ$2,PLANEL_Pot_anual!$C$3:$AL$24,21,TRUE)</f>
        <v>11143.015939999999</v>
      </c>
      <c r="BK23" s="32">
        <f>HLOOKUP(BK$2,PLANEL_Pot_anual!$C$3:$AL$24,21,TRUE)</f>
        <v>13711.094427</v>
      </c>
      <c r="BL23" s="32">
        <f>HLOOKUP(BL$2,PLANEL_Pot_anual!$C$3:$AL$24,21,TRUE)</f>
        <v>13711.094427</v>
      </c>
      <c r="BM23" s="32">
        <f>HLOOKUP(BM$2,PLANEL_Pot_anual!$C$3:$AL$24,21,TRUE)</f>
        <v>13711.094427</v>
      </c>
      <c r="BN23" s="32">
        <f>HLOOKUP(BN$2,PLANEL_Pot_anual!$C$3:$AL$24,21,TRUE)</f>
        <v>13711.094427</v>
      </c>
      <c r="BO23" s="32">
        <f>HLOOKUP(BO$2,PLANEL_Pot_anual!$C$3:$AL$24,21,TRUE)</f>
        <v>17797.894171</v>
      </c>
      <c r="BP23" s="32">
        <f>HLOOKUP(BP$2,PLANEL_Pot_anual!$C$3:$AL$24,21,TRUE)</f>
        <v>17797.894171</v>
      </c>
      <c r="BQ23" s="32">
        <f>HLOOKUP(BQ$2,PLANEL_Pot_anual!$C$3:$AL$24,21,TRUE)</f>
        <v>17797.894171</v>
      </c>
      <c r="BR23" s="32">
        <f>HLOOKUP(BR$2,PLANEL_Pot_anual!$C$3:$AL$24,21,TRUE)</f>
        <v>17797.894171</v>
      </c>
      <c r="BS23" s="32">
        <f>HLOOKUP(BS$2,PLANEL_Pot_anual!$C$3:$AL$24,21,TRUE)</f>
        <v>18687.856508999997</v>
      </c>
      <c r="BT23" s="32">
        <f>HLOOKUP(BT$2,PLANEL_Pot_anual!$C$3:$AL$24,21,TRUE)</f>
        <v>18687.856508999997</v>
      </c>
      <c r="BU23" s="32">
        <f>HLOOKUP(BU$2,PLANEL_Pot_anual!$C$3:$AL$24,21,TRUE)</f>
        <v>18687.856508999997</v>
      </c>
      <c r="BV23" s="32">
        <f>HLOOKUP(BV$2,PLANEL_Pot_anual!$C$3:$AL$24,21,TRUE)</f>
        <v>18687.856508999997</v>
      </c>
      <c r="BW23" s="32">
        <f>HLOOKUP(BW$2,PLANEL_Pot_anual!$C$3:$AL$24,21,TRUE)</f>
        <v>20152.80644</v>
      </c>
      <c r="BX23" s="32">
        <f>HLOOKUP(BX$2,PLANEL_Pot_anual!$C$3:$AL$24,21,TRUE)</f>
        <v>20152.80644</v>
      </c>
      <c r="BY23" s="32">
        <f>HLOOKUP(BY$2,PLANEL_Pot_anual!$C$3:$AL$24,21,TRUE)</f>
        <v>20152.80644</v>
      </c>
      <c r="BZ23" s="32">
        <f>HLOOKUP(BZ$2,PLANEL_Pot_anual!$C$3:$AL$24,21,TRUE)</f>
        <v>20152.80644</v>
      </c>
      <c r="CA23" s="32">
        <f>HLOOKUP(CA$2,PLANEL_Pot_anual!$C$3:$AL$24,21,TRUE)</f>
        <v>21834.87991</v>
      </c>
      <c r="CB23" s="32">
        <f>HLOOKUP(CB$2,PLANEL_Pot_anual!$C$3:$AL$24,21,TRUE)</f>
        <v>21834.87991</v>
      </c>
      <c r="CC23" s="32">
        <f>HLOOKUP(CC$2,PLANEL_Pot_anual!$C$3:$AL$24,21,TRUE)</f>
        <v>21834.87991</v>
      </c>
      <c r="CD23" s="32">
        <f>HLOOKUP(CD$2,PLANEL_Pot_anual!$C$3:$AL$24,21,TRUE)</f>
        <v>21834.87991</v>
      </c>
      <c r="CE23" s="32">
        <f>HLOOKUP(CE$2,PLANEL_Pot_anual!$C$3:$AL$24,21,TRUE)</f>
        <v>23927.356110000001</v>
      </c>
      <c r="CF23" s="32">
        <f>HLOOKUP(CF$2,PLANEL_Pot_anual!$C$3:$AL$24,21,TRUE)</f>
        <v>23927.356110000001</v>
      </c>
      <c r="CG23" s="32">
        <f>HLOOKUP(CG$2,PLANEL_Pot_anual!$C$3:$AL$24,21,TRUE)</f>
        <v>23927.356110000001</v>
      </c>
      <c r="CH23" s="32">
        <f>HLOOKUP(CH$2,PLANEL_Pot_anual!$C$3:$AL$24,21,TRUE)</f>
        <v>23927.356110000001</v>
      </c>
      <c r="CI23" s="32">
        <f>HLOOKUP(CI$2,PLANEL_Pot_anual!$C$3:$AL$24,21,TRUE)</f>
        <v>27036.443289999999</v>
      </c>
      <c r="CJ23" s="32">
        <f>HLOOKUP(CJ$2,PLANEL_Pot_anual!$C$3:$AL$24,21,TRUE)</f>
        <v>27036.443289999999</v>
      </c>
      <c r="CK23" s="32">
        <f>HLOOKUP(CK$2,PLANEL_Pot_anual!$C$3:$AL$24,21,TRUE)</f>
        <v>27036.443289999999</v>
      </c>
      <c r="CL23" s="32">
        <f>HLOOKUP(CL$2,PLANEL_Pot_anual!$C$3:$AL$24,21,TRUE)</f>
        <v>27036.443289999999</v>
      </c>
      <c r="CM23" s="32">
        <f>HLOOKUP(CM$2,PLANEL_Pot_anual!$C$3:$AL$24,21,TRUE)</f>
        <v>29962.939769999997</v>
      </c>
      <c r="CN23" s="32">
        <f>HLOOKUP(CN$2,PLANEL_Pot_anual!$C$3:$AL$24,21,TRUE)</f>
        <v>29962.939769999997</v>
      </c>
      <c r="CO23" s="32">
        <f>HLOOKUP(CO$2,PLANEL_Pot_anual!$C$3:$AL$24,21,TRUE)</f>
        <v>29962.939769999997</v>
      </c>
      <c r="CP23" s="32">
        <f>HLOOKUP(CP$2,PLANEL_Pot_anual!$C$3:$AL$24,21,TRUE)</f>
        <v>29962.939769999997</v>
      </c>
      <c r="CQ23" s="32">
        <f>HLOOKUP(CQ$2,PLANEL_Pot_anual!$C$3:$AL$24,21,TRUE)</f>
        <v>33561.613619999996</v>
      </c>
      <c r="CR23" s="32">
        <f>HLOOKUP(CR$2,PLANEL_Pot_anual!$C$3:$AL$24,21,TRUE)</f>
        <v>33561.613619999996</v>
      </c>
      <c r="CS23" s="32">
        <f>HLOOKUP(CS$2,PLANEL_Pot_anual!$C$3:$AL$24,21,TRUE)</f>
        <v>33561.613619999996</v>
      </c>
      <c r="CT23" s="32">
        <f>HLOOKUP(CT$2,PLANEL_Pot_anual!$C$3:$AL$24,21,TRUE)</f>
        <v>33561.613619999996</v>
      </c>
      <c r="CU23" s="32">
        <f>HLOOKUP(CU$2,PLANEL_Pot_anual!$C$3:$AL$24,21,TRUE)</f>
        <v>37888.766640000002</v>
      </c>
      <c r="CV23" s="32">
        <f>HLOOKUP(CV$2,PLANEL_Pot_anual!$C$3:$AL$24,21,TRUE)</f>
        <v>37888.766640000002</v>
      </c>
      <c r="CW23" s="32">
        <f>HLOOKUP(CW$2,PLANEL_Pot_anual!$C$3:$AL$24,21,TRUE)</f>
        <v>37888.766640000002</v>
      </c>
      <c r="CX23" s="32">
        <f>HLOOKUP(CX$2,PLANEL_Pot_anual!$C$3:$AL$24,21,TRUE)</f>
        <v>37888.766640000002</v>
      </c>
      <c r="CY23" s="32">
        <f>HLOOKUP(CY$2,PLANEL_Pot_anual!$C$3:$AL$24,21,TRUE)</f>
        <v>39165.134189999997</v>
      </c>
      <c r="CZ23" s="32">
        <f>HLOOKUP(CZ$2,PLANEL_Pot_anual!$C$3:$AL$24,21,TRUE)</f>
        <v>39165.134189999997</v>
      </c>
      <c r="DA23" s="32">
        <f>HLOOKUP(DA$2,PLANEL_Pot_anual!$C$3:$AL$24,21,TRUE)</f>
        <v>39165.134189999997</v>
      </c>
      <c r="DB23" s="32">
        <f>HLOOKUP(DB$2,PLANEL_Pot_anual!$C$3:$AL$24,21,TRUE)</f>
        <v>39165.134189999997</v>
      </c>
      <c r="DC23" s="32">
        <f>HLOOKUP(DC$2,PLANEL_Pot_anual!$C$3:$AL$24,21,TRUE)</f>
        <v>41356.888359999997</v>
      </c>
      <c r="DD23" s="32">
        <f>HLOOKUP(DD$2,PLANEL_Pot_anual!$C$3:$AL$24,21,TRUE)</f>
        <v>41356.888359999997</v>
      </c>
      <c r="DE23" s="32">
        <f>HLOOKUP(DE$2,PLANEL_Pot_anual!$C$3:$AL$24,21,TRUE)</f>
        <v>41356.888359999997</v>
      </c>
      <c r="DF23" s="32">
        <f>HLOOKUP(DF$2,PLANEL_Pot_anual!$C$3:$AL$24,21,TRUE)</f>
        <v>41356.888359999997</v>
      </c>
      <c r="DG23" s="32">
        <f>HLOOKUP(DG$2,PLANEL_Pot_anual!$C$3:$AL$24,21,TRUE)</f>
        <v>43402.504509999999</v>
      </c>
      <c r="DH23" s="32">
        <f>HLOOKUP(DH$2,PLANEL_Pot_anual!$C$3:$AL$24,21,TRUE)</f>
        <v>43402.504509999999</v>
      </c>
      <c r="DI23" s="32">
        <f>HLOOKUP(DI$2,PLANEL_Pot_anual!$C$3:$AL$24,21,TRUE)</f>
        <v>43402.504509999999</v>
      </c>
      <c r="DJ23" s="32">
        <f>HLOOKUP(DJ$2,PLANEL_Pot_anual!$C$3:$AL$24,21,TRUE)</f>
        <v>43402.504509999999</v>
      </c>
      <c r="DK23" s="32">
        <f>HLOOKUP(DK$2,PLANEL_Pot_anual!$C$3:$AL$24,21,TRUE)</f>
        <v>45283.497449999995</v>
      </c>
      <c r="DL23" s="32">
        <f>HLOOKUP(DL$2,PLANEL_Pot_anual!$C$3:$AL$24,21,TRUE)</f>
        <v>45283.497449999995</v>
      </c>
      <c r="DM23" s="32">
        <f>HLOOKUP(DM$2,PLANEL_Pot_anual!$C$3:$AL$24,21,TRUE)</f>
        <v>45283.497449999995</v>
      </c>
      <c r="DN23" s="32">
        <f>HLOOKUP(DN$2,PLANEL_Pot_anual!$C$3:$AL$24,21,TRUE)</f>
        <v>45283.497449999995</v>
      </c>
      <c r="DO23" s="32">
        <f>HLOOKUP(DO$2,PLANEL_Pot_anual!$C$3:$AL$24,21,TRUE)</f>
        <v>47850.282090000001</v>
      </c>
      <c r="DP23" s="32">
        <f>HLOOKUP(DP$2,PLANEL_Pot_anual!$C$3:$AL$24,21,TRUE)</f>
        <v>47850.282090000001</v>
      </c>
      <c r="DQ23" s="32">
        <f>HLOOKUP(DQ$2,PLANEL_Pot_anual!$C$3:$AL$24,21,TRUE)</f>
        <v>47850.282090000001</v>
      </c>
      <c r="DR23" s="32">
        <f>HLOOKUP(DR$2,PLANEL_Pot_anual!$C$3:$AL$24,21,TRUE)</f>
        <v>47850.282090000001</v>
      </c>
      <c r="DS23" s="32">
        <f>HLOOKUP(DS$2,PLANEL_Pot_anual!$C$3:$AL$24,21,TRUE)</f>
        <v>51131.21211</v>
      </c>
      <c r="DT23" s="32">
        <f>HLOOKUP(DT$2,PLANEL_Pot_anual!$C$3:$AL$24,21,TRUE)</f>
        <v>51131.21211</v>
      </c>
      <c r="DU23" s="32">
        <f>HLOOKUP(DU$2,PLANEL_Pot_anual!$C$3:$AL$24,21,TRUE)</f>
        <v>51131.21211</v>
      </c>
      <c r="DV23" s="32">
        <f>HLOOKUP(DV$2,PLANEL_Pot_anual!$C$3:$AL$24,21,TRUE)</f>
        <v>51131.21211</v>
      </c>
      <c r="DW23" s="32">
        <f>HLOOKUP(DW$2,PLANEL_Pot_anual!$C$3:$AL$24,21,TRUE)</f>
        <v>54135.808140000001</v>
      </c>
      <c r="DX23" s="32">
        <f>HLOOKUP(DX$2,PLANEL_Pot_anual!$C$3:$AL$24,21,TRUE)</f>
        <v>54135.808140000001</v>
      </c>
      <c r="DY23" s="32">
        <f>HLOOKUP(DY$2,PLANEL_Pot_anual!$C$3:$AL$24,21,TRUE)</f>
        <v>54135.808140000001</v>
      </c>
      <c r="DZ23" s="32">
        <f>HLOOKUP(DZ$2,PLANEL_Pot_anual!$C$3:$AL$24,21,TRUE)</f>
        <v>54135.808140000001</v>
      </c>
      <c r="EA23" s="32">
        <f>HLOOKUP(EA$2,PLANEL_Pot_anual!$C$3:$AL$24,21,TRUE)</f>
        <v>57233.186249999999</v>
      </c>
      <c r="EB23" s="32">
        <f>HLOOKUP(EB$2,PLANEL_Pot_anual!$C$3:$AL$24,21,TRUE)</f>
        <v>57233.186249999999</v>
      </c>
      <c r="EC23" s="32">
        <f>HLOOKUP(EC$2,PLANEL_Pot_anual!$C$3:$AL$24,21,TRUE)</f>
        <v>57233.186249999999</v>
      </c>
      <c r="ED23" s="32">
        <f>HLOOKUP(ED$2,PLANEL_Pot_anual!$C$3:$AL$24,21,TRUE)</f>
        <v>57233.186249999999</v>
      </c>
      <c r="EE23" s="32">
        <f>HLOOKUP(EE$2,PLANEL_Pot_anual!$C$3:$AL$24,21,TRUE)</f>
        <v>60650.240099999995</v>
      </c>
      <c r="EF23" s="32">
        <f>HLOOKUP(EF$2,PLANEL_Pot_anual!$C$3:$AL$24,21,TRUE)</f>
        <v>60650.240099999995</v>
      </c>
      <c r="EG23" s="32">
        <f>HLOOKUP(EG$2,PLANEL_Pot_anual!$C$3:$AL$24,21,TRUE)</f>
        <v>60650.240099999995</v>
      </c>
      <c r="EH23" s="32">
        <f>HLOOKUP(EH$2,PLANEL_Pot_anual!$C$3:$AL$24,21,TRUE)</f>
        <v>60650.240099999995</v>
      </c>
      <c r="EI23" s="32">
        <f>HLOOKUP(EI$2,PLANEL_Pot_anual!$C$3:$AL$24,21,TRUE)</f>
        <v>63954.759119999995</v>
      </c>
      <c r="EJ23" s="32">
        <f>HLOOKUP(EJ$2,PLANEL_Pot_anual!$C$3:$AL$24,21,TRUE)</f>
        <v>63954.759119999995</v>
      </c>
      <c r="EK23" s="32">
        <f>HLOOKUP(EK$2,PLANEL_Pot_anual!$C$3:$AL$24,21,TRUE)</f>
        <v>63954.759119999995</v>
      </c>
      <c r="EL23" s="32">
        <f>HLOOKUP(EL$2,PLANEL_Pot_anual!$C$3:$AL$24,21,TRUE)</f>
        <v>63954.759119999995</v>
      </c>
      <c r="EM23" s="32">
        <f>HLOOKUP(EM$2,PLANEL_Pot_anual!$C$3:$AL$24,21,TRUE)</f>
        <v>67316.043709999998</v>
      </c>
      <c r="EN23" s="32">
        <f>HLOOKUP(EN$2,PLANEL_Pot_anual!$C$3:$AL$24,21,TRUE)</f>
        <v>67316.043709999998</v>
      </c>
      <c r="EO23" s="32">
        <f>HLOOKUP(EO$2,PLANEL_Pot_anual!$C$3:$AL$24,21,TRUE)</f>
        <v>67316.043709999998</v>
      </c>
      <c r="EP23" s="32">
        <f>HLOOKUP(EP$2,PLANEL_Pot_anual!$C$3:$AL$24,21,TRUE)</f>
        <v>67316.043709999998</v>
      </c>
    </row>
    <row r="24" spans="2:146" x14ac:dyDescent="0.3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175182.76496099995</v>
      </c>
      <c r="AB24" s="28">
        <f t="shared" si="0"/>
        <v>175182.76496099995</v>
      </c>
      <c r="AC24" s="28">
        <f t="shared" si="0"/>
        <v>175182.76496099995</v>
      </c>
      <c r="AD24" s="28">
        <f t="shared" si="0"/>
        <v>175182.76496099995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193139.70898619998</v>
      </c>
      <c r="AN24" s="28">
        <f t="shared" si="1"/>
        <v>193139.70898619998</v>
      </c>
      <c r="AO24" s="28">
        <f t="shared" si="1"/>
        <v>193139.70898619998</v>
      </c>
      <c r="AP24" s="28">
        <f t="shared" si="1"/>
        <v>193139.70898619998</v>
      </c>
      <c r="AQ24" s="28">
        <f t="shared" si="1"/>
        <v>204169.93722699996</v>
      </c>
      <c r="AR24" s="28">
        <f t="shared" si="1"/>
        <v>204169.93722699996</v>
      </c>
      <c r="AS24" s="28">
        <f t="shared" si="1"/>
        <v>204169.93722699996</v>
      </c>
      <c r="AT24" s="28">
        <f t="shared" si="1"/>
        <v>204169.93722699996</v>
      </c>
      <c r="AU24" s="28">
        <f t="shared" si="1"/>
        <v>210276.65310299996</v>
      </c>
      <c r="AV24" s="28">
        <f t="shared" si="1"/>
        <v>210276.65310299996</v>
      </c>
      <c r="AW24" s="28">
        <f t="shared" si="1"/>
        <v>210276.65310299996</v>
      </c>
      <c r="AX24" s="28">
        <f t="shared" si="1"/>
        <v>210276.65310299996</v>
      </c>
      <c r="AY24" s="28">
        <f t="shared" si="1"/>
        <v>216406.72290899997</v>
      </c>
      <c r="AZ24" s="28">
        <f t="shared" si="1"/>
        <v>216406.72290899997</v>
      </c>
      <c r="BA24" s="28">
        <f t="shared" si="1"/>
        <v>216406.72290899997</v>
      </c>
      <c r="BB24" s="28">
        <f t="shared" si="1"/>
        <v>216406.72290899997</v>
      </c>
      <c r="BC24" s="28">
        <f t="shared" si="1"/>
        <v>223426.941372</v>
      </c>
      <c r="BD24" s="28">
        <f t="shared" si="1"/>
        <v>223426.941372</v>
      </c>
      <c r="BE24" s="28">
        <f t="shared" si="1"/>
        <v>223426.941372</v>
      </c>
      <c r="BF24" s="28">
        <f t="shared" si="1"/>
        <v>223426.941372</v>
      </c>
      <c r="BG24" s="28">
        <f t="shared" si="1"/>
        <v>231510.110342</v>
      </c>
      <c r="BH24" s="28">
        <f t="shared" si="1"/>
        <v>231510.110342</v>
      </c>
      <c r="BI24" s="28">
        <f t="shared" si="1"/>
        <v>231510.110342</v>
      </c>
      <c r="BJ24" s="28">
        <f t="shared" si="1"/>
        <v>231510.110342</v>
      </c>
      <c r="BK24" s="28">
        <f t="shared" si="1"/>
        <v>242623.210861</v>
      </c>
      <c r="BL24" s="28">
        <f t="shared" si="1"/>
        <v>242623.210861</v>
      </c>
      <c r="BM24" s="28">
        <f t="shared" si="1"/>
        <v>242623.210861</v>
      </c>
      <c r="BN24" s="28">
        <f t="shared" si="1"/>
        <v>242623.210861</v>
      </c>
      <c r="BO24" s="28">
        <f t="shared" ref="BO24:CT24" si="2">SUM(BO4:BO23)</f>
        <v>253419.96240699998</v>
      </c>
      <c r="BP24" s="28">
        <f t="shared" si="2"/>
        <v>253419.96240699998</v>
      </c>
      <c r="BQ24" s="28">
        <f t="shared" si="2"/>
        <v>253419.96240699998</v>
      </c>
      <c r="BR24" s="28">
        <f t="shared" si="2"/>
        <v>253419.96240699998</v>
      </c>
      <c r="BS24" s="28">
        <f t="shared" si="2"/>
        <v>263169.94498299999</v>
      </c>
      <c r="BT24" s="28">
        <f t="shared" si="2"/>
        <v>263169.94498299999</v>
      </c>
      <c r="BU24" s="28">
        <f t="shared" si="2"/>
        <v>263169.94498299999</v>
      </c>
      <c r="BV24" s="28">
        <f t="shared" si="2"/>
        <v>263169.94498299999</v>
      </c>
      <c r="BW24" s="28">
        <f t="shared" si="2"/>
        <v>275828.799704</v>
      </c>
      <c r="BX24" s="28">
        <f t="shared" si="2"/>
        <v>275828.799704</v>
      </c>
      <c r="BY24" s="28">
        <f t="shared" si="2"/>
        <v>275828.799704</v>
      </c>
      <c r="BZ24" s="28">
        <f t="shared" si="2"/>
        <v>275828.799704</v>
      </c>
      <c r="CA24" s="28">
        <f t="shared" si="2"/>
        <v>288469.20631400001</v>
      </c>
      <c r="CB24" s="28">
        <f t="shared" si="2"/>
        <v>288469.20631400001</v>
      </c>
      <c r="CC24" s="28">
        <f t="shared" si="2"/>
        <v>288469.20631400001</v>
      </c>
      <c r="CD24" s="28">
        <f t="shared" si="2"/>
        <v>288469.20631400001</v>
      </c>
      <c r="CE24" s="28">
        <f t="shared" si="2"/>
        <v>300057.33081399999</v>
      </c>
      <c r="CF24" s="28">
        <f t="shared" si="2"/>
        <v>300057.33081399999</v>
      </c>
      <c r="CG24" s="28">
        <f t="shared" si="2"/>
        <v>300057.33081399999</v>
      </c>
      <c r="CH24" s="28">
        <f t="shared" si="2"/>
        <v>300057.33081399999</v>
      </c>
      <c r="CI24" s="28">
        <f t="shared" si="2"/>
        <v>310826.48824100004</v>
      </c>
      <c r="CJ24" s="28">
        <f t="shared" si="2"/>
        <v>310826.48824100004</v>
      </c>
      <c r="CK24" s="28">
        <f t="shared" si="2"/>
        <v>310826.48824100004</v>
      </c>
      <c r="CL24" s="28">
        <f t="shared" si="2"/>
        <v>310826.48824100004</v>
      </c>
      <c r="CM24" s="28">
        <f t="shared" si="2"/>
        <v>321839.900501</v>
      </c>
      <c r="CN24" s="28">
        <f t="shared" si="2"/>
        <v>321839.900501</v>
      </c>
      <c r="CO24" s="28">
        <f t="shared" si="2"/>
        <v>321839.900501</v>
      </c>
      <c r="CP24" s="28">
        <f t="shared" si="2"/>
        <v>321839.900501</v>
      </c>
      <c r="CQ24" s="28">
        <f t="shared" si="2"/>
        <v>332525.21040799998</v>
      </c>
      <c r="CR24" s="28">
        <f t="shared" si="2"/>
        <v>332525.21040799998</v>
      </c>
      <c r="CS24" s="28">
        <f t="shared" si="2"/>
        <v>332525.21040799998</v>
      </c>
      <c r="CT24" s="28">
        <f t="shared" si="2"/>
        <v>332525.21040799998</v>
      </c>
      <c r="CU24" s="28">
        <f t="shared" ref="CU24:DZ24" si="3">SUM(CU4:CU23)</f>
        <v>342312.588108</v>
      </c>
      <c r="CV24" s="28">
        <f t="shared" si="3"/>
        <v>342312.588108</v>
      </c>
      <c r="CW24" s="28">
        <f t="shared" si="3"/>
        <v>342312.588108</v>
      </c>
      <c r="CX24" s="28">
        <f t="shared" si="3"/>
        <v>342312.588108</v>
      </c>
      <c r="CY24" s="28">
        <f t="shared" si="3"/>
        <v>358426.65544599999</v>
      </c>
      <c r="CZ24" s="28">
        <f t="shared" si="3"/>
        <v>358426.65544599999</v>
      </c>
      <c r="DA24" s="28">
        <f t="shared" si="3"/>
        <v>358426.65544599999</v>
      </c>
      <c r="DB24" s="28">
        <f t="shared" si="3"/>
        <v>358426.65544599999</v>
      </c>
      <c r="DC24" s="28">
        <f t="shared" si="3"/>
        <v>368582.53726299998</v>
      </c>
      <c r="DD24" s="28">
        <f t="shared" si="3"/>
        <v>368582.53726299998</v>
      </c>
      <c r="DE24" s="28">
        <f t="shared" si="3"/>
        <v>368582.53726299998</v>
      </c>
      <c r="DF24" s="28">
        <f t="shared" si="3"/>
        <v>368582.53726299998</v>
      </c>
      <c r="DG24" s="28">
        <f t="shared" si="3"/>
        <v>379359.54057800001</v>
      </c>
      <c r="DH24" s="28">
        <f t="shared" si="3"/>
        <v>379359.54057800001</v>
      </c>
      <c r="DI24" s="28">
        <f t="shared" si="3"/>
        <v>379359.54057800001</v>
      </c>
      <c r="DJ24" s="28">
        <f t="shared" si="3"/>
        <v>379359.54057800001</v>
      </c>
      <c r="DK24" s="28">
        <f t="shared" si="3"/>
        <v>390961.04289799999</v>
      </c>
      <c r="DL24" s="28">
        <f t="shared" si="3"/>
        <v>390961.04289799999</v>
      </c>
      <c r="DM24" s="28">
        <f t="shared" si="3"/>
        <v>390961.04289799999</v>
      </c>
      <c r="DN24" s="28">
        <f t="shared" si="3"/>
        <v>390961.04289799999</v>
      </c>
      <c r="DO24" s="28">
        <f t="shared" si="3"/>
        <v>402462.13029200002</v>
      </c>
      <c r="DP24" s="28">
        <f t="shared" si="3"/>
        <v>402462.13029200002</v>
      </c>
      <c r="DQ24" s="28">
        <f t="shared" si="3"/>
        <v>402462.13029200002</v>
      </c>
      <c r="DR24" s="28">
        <f t="shared" si="3"/>
        <v>402462.13029200002</v>
      </c>
      <c r="DS24" s="28">
        <f t="shared" si="3"/>
        <v>415721.15505499998</v>
      </c>
      <c r="DT24" s="28">
        <f t="shared" si="3"/>
        <v>415721.15505499998</v>
      </c>
      <c r="DU24" s="28">
        <f t="shared" si="3"/>
        <v>415721.15505499998</v>
      </c>
      <c r="DV24" s="28">
        <f t="shared" si="3"/>
        <v>415721.15505499998</v>
      </c>
      <c r="DW24" s="28">
        <f t="shared" si="3"/>
        <v>429202.71030199993</v>
      </c>
      <c r="DX24" s="28">
        <f t="shared" si="3"/>
        <v>429202.71030199993</v>
      </c>
      <c r="DY24" s="28">
        <f t="shared" si="3"/>
        <v>429202.71030199993</v>
      </c>
      <c r="DZ24" s="28">
        <f t="shared" si="3"/>
        <v>429202.71030199993</v>
      </c>
      <c r="EA24" s="28">
        <f t="shared" ref="EA24:EP24" si="4">SUM(EA4:EA23)</f>
        <v>442028.23523600004</v>
      </c>
      <c r="EB24" s="28">
        <f t="shared" si="4"/>
        <v>442028.23523600004</v>
      </c>
      <c r="EC24" s="28">
        <f t="shared" si="4"/>
        <v>442028.23523600004</v>
      </c>
      <c r="ED24" s="28">
        <f t="shared" si="4"/>
        <v>442028.23523600004</v>
      </c>
      <c r="EE24" s="28">
        <f t="shared" si="4"/>
        <v>456135.02599099994</v>
      </c>
      <c r="EF24" s="28">
        <f t="shared" si="4"/>
        <v>456135.02599099994</v>
      </c>
      <c r="EG24" s="28">
        <f t="shared" si="4"/>
        <v>456135.02599099994</v>
      </c>
      <c r="EH24" s="28">
        <f t="shared" si="4"/>
        <v>456135.02599099994</v>
      </c>
      <c r="EI24" s="28">
        <f t="shared" si="4"/>
        <v>469701.02263099997</v>
      </c>
      <c r="EJ24" s="28">
        <f t="shared" si="4"/>
        <v>469701.02263099997</v>
      </c>
      <c r="EK24" s="28">
        <f t="shared" si="4"/>
        <v>469701.02263099997</v>
      </c>
      <c r="EL24" s="28">
        <f t="shared" si="4"/>
        <v>469701.02263099997</v>
      </c>
      <c r="EM24" s="28">
        <f t="shared" si="4"/>
        <v>479516.30044699996</v>
      </c>
      <c r="EN24" s="28">
        <f t="shared" si="4"/>
        <v>479516.30044699996</v>
      </c>
      <c r="EO24" s="28">
        <f t="shared" si="4"/>
        <v>479516.30044699996</v>
      </c>
      <c r="EP24" s="28">
        <f t="shared" si="4"/>
        <v>479516.30044699996</v>
      </c>
    </row>
    <row r="26" spans="2:146" x14ac:dyDescent="0.3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3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3">
      <c r="B28" s="33" t="s">
        <v>20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1164.0770789999999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363.6589032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3">
      <c r="B29" s="33" t="s">
        <v>663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8.563483127965571E-2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4.2816049877180649E-2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2.6807749319240418E-2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2.6807227653372984E-2</v>
      </c>
      <c r="AY29" s="33">
        <f t="shared" si="11"/>
        <v>0</v>
      </c>
      <c r="AZ29" s="33">
        <f t="shared" si="11"/>
        <v>0</v>
      </c>
      <c r="BA29" s="33">
        <f t="shared" si="11"/>
        <v>2.0779097899846017E-2</v>
      </c>
      <c r="BB29" s="33">
        <f t="shared" si="11"/>
        <v>2.361421721870539E-2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2.3614487080234739E-2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2.3614487080234739E-2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2.3614487080234739E-2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3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14621.8804298</v>
      </c>
      <c r="AZ31" s="1">
        <f>PLANEL_GerMed_Trim!AZ17</f>
        <v>17602.102542200002</v>
      </c>
      <c r="BA31" s="1">
        <f>PLANEL_GerMed_Trim!BA17</f>
        <v>23312.699540699999</v>
      </c>
      <c r="BB31" s="1">
        <f>PLANEL_GerMed_Trim!BB17</f>
        <v>19248.7589004</v>
      </c>
      <c r="BC31" s="1">
        <f>PLANEL_GerMed_Trim!BC17</f>
        <v>15650.393806799999</v>
      </c>
      <c r="BD31" s="1">
        <f>PLANEL_GerMed_Trim!BD17</f>
        <v>18851.497073899998</v>
      </c>
      <c r="BE31" s="1">
        <f>PLANEL_GerMed_Trim!BE17</f>
        <v>24972.752236200002</v>
      </c>
      <c r="BF31" s="1">
        <f>PLANEL_GerMed_Trim!BF17</f>
        <v>20612.9069303</v>
      </c>
      <c r="BG31" s="1">
        <f>PLANEL_GerMed_Trim!BG17</f>
        <v>17146.420598799999</v>
      </c>
      <c r="BH31" s="1">
        <f>PLANEL_GerMed_Trim!BH17</f>
        <v>20668.559656899997</v>
      </c>
      <c r="BI31" s="1">
        <f>PLANEL_GerMed_Trim!BI17</f>
        <v>27386.941400200001</v>
      </c>
      <c r="BJ31" s="1">
        <f>PLANEL_GerMed_Trim!BJ17</f>
        <v>22596.908121299999</v>
      </c>
      <c r="BK31" s="1">
        <f>PLANEL_GerMed_Trim!BK17</f>
        <v>18691.3413788</v>
      </c>
      <c r="BL31" s="1">
        <f>PLANEL_GerMed_Trim!BL17</f>
        <v>22545.008501899996</v>
      </c>
      <c r="BM31" s="1">
        <f>PLANEL_GerMed_Trim!BM17</f>
        <v>29880.032444200002</v>
      </c>
      <c r="BN31" s="1">
        <f>PLANEL_GerMed_Trim!BN17</f>
        <v>24645.751559299999</v>
      </c>
      <c r="BO31" s="1">
        <f>PLANEL_GerMed_Trim!BO17</f>
        <v>19990.658172200001</v>
      </c>
      <c r="BP31" s="1">
        <f>PLANEL_GerMed_Trim!BP17</f>
        <v>24126.104631099999</v>
      </c>
      <c r="BQ31" s="1">
        <f>PLANEL_GerMed_Trim!BQ17</f>
        <v>31982.097055300001</v>
      </c>
      <c r="BR31" s="1">
        <f>PLANEL_GerMed_Trim!BR17</f>
        <v>26371.553775599998</v>
      </c>
      <c r="BS31" s="1">
        <f>PLANEL_GerMed_Trim!BS17</f>
        <v>20606.219380000002</v>
      </c>
      <c r="BT31" s="1">
        <f>PLANEL_GerMed_Trim!BT17</f>
        <v>24897.184733100003</v>
      </c>
      <c r="BU31" s="1">
        <f>PLANEL_GerMed_Trim!BU17</f>
        <v>33017.551341899998</v>
      </c>
      <c r="BV31" s="1">
        <f>PLANEL_GerMed_Trim!BV17</f>
        <v>27209.088030800001</v>
      </c>
      <c r="BW31" s="1">
        <f>PLANEL_GerMed_Trim!BW17</f>
        <v>22629.3675473</v>
      </c>
      <c r="BX31" s="1">
        <f>PLANEL_GerMed_Trim!BX17</f>
        <v>27370.4603451</v>
      </c>
      <c r="BY31" s="1">
        <f>PLANEL_GerMed_Trim!BY17</f>
        <v>36311.088196700002</v>
      </c>
      <c r="BZ31" s="1">
        <f>PLANEL_GerMed_Trim!BZ17</f>
        <v>29906.598325999999</v>
      </c>
      <c r="CA31" s="1">
        <f>PLANEL_GerMed_Trim!CA17</f>
        <v>24525.001162200002</v>
      </c>
      <c r="CB31" s="1">
        <f>PLANEL_GerMed_Trim!CB17</f>
        <v>29692.748289099996</v>
      </c>
      <c r="CC31" s="1">
        <f>PLANEL_GerMed_Trim!CC17</f>
        <v>39405.843251800005</v>
      </c>
      <c r="CD31" s="1">
        <f>PLANEL_GerMed_Trim!CD17</f>
        <v>32438.520634699998</v>
      </c>
      <c r="CE31" s="1">
        <f>PLANEL_GerMed_Trim!CE17</f>
        <v>25852.798885700002</v>
      </c>
      <c r="CF31" s="1">
        <f>PLANEL_GerMed_Trim!CF17</f>
        <v>31351.484593600002</v>
      </c>
      <c r="CG31" s="1">
        <f>PLANEL_GerMed_Trim!CG17</f>
        <v>41631.241301100003</v>
      </c>
      <c r="CH31" s="1">
        <f>PLANEL_GerMed_Trim!CH17</f>
        <v>34241.033677500003</v>
      </c>
      <c r="CI31" s="1">
        <f>PLANEL_GerMed_Trim!CI17</f>
        <v>28197.797068200001</v>
      </c>
      <c r="CJ31" s="1">
        <f>PLANEL_GerMed_Trim!CJ17</f>
        <v>34203.1946446</v>
      </c>
      <c r="CK31" s="1">
        <f>PLANEL_GerMed_Trim!CK17</f>
        <v>45421.723299300007</v>
      </c>
      <c r="CL31" s="1">
        <f>PLANEL_GerMed_Trim!CL17</f>
        <v>37354.0840226</v>
      </c>
      <c r="CM31" s="1">
        <f>PLANEL_GerMed_Trim!CM17</f>
        <v>30732.714676299998</v>
      </c>
      <c r="CN31" s="1">
        <f>PLANEL_GerMed_Trim!CN17</f>
        <v>37303.474977000005</v>
      </c>
      <c r="CO31" s="1">
        <f>PLANEL_GerMed_Trim!CO17</f>
        <v>49550.849990400005</v>
      </c>
      <c r="CP31" s="1">
        <f>PLANEL_GerMed_Trim!CP17</f>
        <v>40735.1897981</v>
      </c>
      <c r="CQ31" s="1">
        <f>PLANEL_GerMed_Trim!CQ17</f>
        <v>33254.245273699999</v>
      </c>
      <c r="CR31" s="1">
        <f>PLANEL_GerMed_Trim!CR17</f>
        <v>40268.745659300002</v>
      </c>
      <c r="CS31" s="1">
        <f>PLANEL_GerMed_Trim!CS17</f>
        <v>53444.934555100001</v>
      </c>
      <c r="CT31" s="1">
        <f>PLANEL_GerMed_Trim!CT17</f>
        <v>43991.122938300003</v>
      </c>
      <c r="CU31" s="1">
        <f>PLANEL_GerMed_Trim!CU17</f>
        <v>35210.229759300004</v>
      </c>
      <c r="CV31" s="1">
        <f>PLANEL_GerMed_Trim!CV17</f>
        <v>42297.516290899999</v>
      </c>
      <c r="CW31" s="1">
        <f>PLANEL_GerMed_Trim!CW17</f>
        <v>55977.765450600004</v>
      </c>
      <c r="CX31" s="1">
        <f>PLANEL_GerMed_Trim!CX17</f>
        <v>46271.2633183</v>
      </c>
      <c r="CY31" s="1">
        <f>PLANEL_GerMed_Trim!CY17</f>
        <v>38557.104440100004</v>
      </c>
      <c r="CZ31" s="1">
        <f>PLANEL_GerMed_Trim!CZ17</f>
        <v>46364.063370099997</v>
      </c>
      <c r="DA31" s="1">
        <f>PLANEL_GerMed_Trim!DA17</f>
        <v>61381.352889200003</v>
      </c>
      <c r="DB31" s="1">
        <f>PLANEL_GerMed_Trim!DB17</f>
        <v>50711.142182299998</v>
      </c>
      <c r="DC31" s="1">
        <f>PLANEL_GerMed_Trim!DC17</f>
        <v>39585.120891999999</v>
      </c>
      <c r="DD31" s="1">
        <f>PLANEL_GerMed_Trim!DD17</f>
        <v>47612.684211</v>
      </c>
      <c r="DE31" s="1">
        <f>PLANEL_GerMed_Trim!DE17</f>
        <v>63040.297893000003</v>
      </c>
      <c r="DF31" s="1">
        <f>PLANEL_GerMed_Trim!DF17</f>
        <v>52074.477306000001</v>
      </c>
      <c r="DG31" s="1">
        <f>PLANEL_GerMed_Trim!DG17</f>
        <v>40877.737007000003</v>
      </c>
      <c r="DH31" s="1">
        <f>PLANEL_GerMed_Trim!DH17</f>
        <v>49182.685758</v>
      </c>
      <c r="DI31" s="1">
        <f>PLANEL_GerMed_Trim!DI17</f>
        <v>65126.236344000004</v>
      </c>
      <c r="DJ31" s="1">
        <f>PLANEL_GerMed_Trim!DJ17</f>
        <v>53788.719278000004</v>
      </c>
      <c r="DK31" s="1">
        <f>PLANEL_GerMed_Trim!DK17</f>
        <v>42525.369032000002</v>
      </c>
      <c r="DL31" s="1">
        <f>PLANEL_GerMed_Trim!DL17</f>
        <v>51183.886888000001</v>
      </c>
      <c r="DM31" s="1">
        <f>PLANEL_GerMed_Trim!DM17</f>
        <v>67785.076006999996</v>
      </c>
      <c r="DN31" s="1">
        <f>PLANEL_GerMed_Trim!DN17</f>
        <v>55973.776341000004</v>
      </c>
      <c r="DO31" s="1">
        <f>PLANEL_GerMed_Trim!DO17</f>
        <v>44058.351714999997</v>
      </c>
      <c r="DP31" s="1">
        <f>PLANEL_GerMed_Trim!DP17</f>
        <v>53045.835807000003</v>
      </c>
      <c r="DQ31" s="1">
        <f>PLANEL_GerMed_Trim!DQ17</f>
        <v>70258.902136999997</v>
      </c>
      <c r="DR31" s="1">
        <f>PLANEL_GerMed_Trim!DR17</f>
        <v>58006.787711000004</v>
      </c>
      <c r="DS31" s="1">
        <f>PLANEL_GerMed_Trim!DS17</f>
        <v>46036.584375999999</v>
      </c>
      <c r="DT31" s="1">
        <f>PLANEL_GerMed_Trim!DT17</f>
        <v>55448.581926999999</v>
      </c>
      <c r="DU31" s="1">
        <f>PLANEL_GerMed_Trim!DU17</f>
        <v>73451.243266999998</v>
      </c>
      <c r="DV31" s="1">
        <f>PLANEL_GerMed_Trim!DV17</f>
        <v>60630.280811000004</v>
      </c>
      <c r="DW31" s="1">
        <f>PLANEL_GerMed_Trim!DW17</f>
        <v>47941.966975999996</v>
      </c>
      <c r="DX31" s="1">
        <f>PLANEL_GerMed_Trim!DX17</f>
        <v>57762.844897000003</v>
      </c>
      <c r="DY31" s="1">
        <f>PLANEL_GerMed_Trim!DY17</f>
        <v>76526.023757000003</v>
      </c>
      <c r="DZ31" s="1">
        <f>PLANEL_GerMed_Trim!DZ17</f>
        <v>63157.161591000004</v>
      </c>
      <c r="EA31" s="1">
        <f>PLANEL_GerMed_Trim!EA17</f>
        <v>49662.086005999998</v>
      </c>
      <c r="EB31" s="1">
        <f>PLANEL_GerMed_Trim!EB17</f>
        <v>59852.088197000005</v>
      </c>
      <c r="EC31" s="1">
        <f>PLANEL_GerMed_Trim!EC17</f>
        <v>79301.838167000009</v>
      </c>
      <c r="ED31" s="1">
        <f>PLANEL_GerMed_Trim!ED17</f>
        <v>65438.349501000004</v>
      </c>
      <c r="EE31" s="1">
        <f>PLANEL_GerMed_Trim!EE17</f>
        <v>51533.781736000004</v>
      </c>
      <c r="EF31" s="1">
        <f>PLANEL_GerMed_Trim!EF17</f>
        <v>62125.435357000002</v>
      </c>
      <c r="EG31" s="1">
        <f>PLANEL_GerMed_Trim!EG17</f>
        <v>82322.257016999996</v>
      </c>
      <c r="EH31" s="1">
        <f>PLANEL_GerMed_Trim!EH17</f>
        <v>67920.555411000008</v>
      </c>
      <c r="EI31" s="1">
        <f>PLANEL_GerMed_Trim!EI17</f>
        <v>53339.471826000001</v>
      </c>
      <c r="EJ31" s="1">
        <f>PLANEL_GerMed_Trim!EJ17</f>
        <v>64318.612596999999</v>
      </c>
      <c r="EK31" s="1">
        <f>PLANEL_GerMed_Trim!EK17</f>
        <v>85236.160337000008</v>
      </c>
      <c r="EL31" s="1">
        <f>PLANEL_GerMed_Trim!EL17</f>
        <v>70315.225961000004</v>
      </c>
      <c r="EM31" s="1">
        <f>PLANEL_GerMed_Trim!EM17</f>
        <v>53739.627015999999</v>
      </c>
      <c r="EN31" s="1">
        <f>PLANEL_GerMed_Trim!EN17</f>
        <v>64804.637996999998</v>
      </c>
      <c r="EO31" s="1">
        <f>PLANEL_GerMed_Trim!EO17</f>
        <v>85881.904337</v>
      </c>
      <c r="EP31" s="1">
        <f>PLANEL_GerMed_Trim!EP17</f>
        <v>70845.903881000006</v>
      </c>
    </row>
    <row r="32" spans="2:146" x14ac:dyDescent="0.3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0.35441279580676482</v>
      </c>
      <c r="AZ32" s="33">
        <f t="shared" si="15"/>
        <v>0.4266489802053316</v>
      </c>
      <c r="BA32" s="33">
        <f t="shared" si="15"/>
        <v>0.56506542107837376</v>
      </c>
      <c r="BB32" s="33">
        <f t="shared" si="15"/>
        <v>0.46656149942230274</v>
      </c>
      <c r="BC32" s="33">
        <f t="shared" si="15"/>
        <v>0.35439560487121385</v>
      </c>
      <c r="BD32" s="33">
        <f t="shared" si="15"/>
        <v>0.42688304145611367</v>
      </c>
      <c r="BE32" s="33">
        <f t="shared" si="15"/>
        <v>0.56549590657595383</v>
      </c>
      <c r="BF32" s="33">
        <f t="shared" si="15"/>
        <v>0.46676931647200298</v>
      </c>
      <c r="BG32" s="33">
        <f t="shared" si="15"/>
        <v>0.35437462878238368</v>
      </c>
      <c r="BH32" s="33">
        <f t="shared" si="15"/>
        <v>0.42716863928982884</v>
      </c>
      <c r="BI32" s="33">
        <f t="shared" si="15"/>
        <v>0.56602117837118704</v>
      </c>
      <c r="BJ32" s="33">
        <f t="shared" si="15"/>
        <v>0.46702289151099829</v>
      </c>
      <c r="BK32" s="33">
        <f t="shared" si="15"/>
        <v>0.35435649331234748</v>
      </c>
      <c r="BL32" s="33">
        <f t="shared" si="15"/>
        <v>0.42741556063448466</v>
      </c>
      <c r="BM32" s="33">
        <f t="shared" si="15"/>
        <v>0.56647531615869806</v>
      </c>
      <c r="BN32" s="33">
        <f t="shared" si="15"/>
        <v>0.46724212674786419</v>
      </c>
      <c r="BO32" s="33">
        <f t="shared" si="15"/>
        <v>0.35433987719706056</v>
      </c>
      <c r="BP32" s="33">
        <f t="shared" ref="BP32:EA32" si="16">BP31/BP17</f>
        <v>0.42764179541201147</v>
      </c>
      <c r="BQ32" s="33">
        <f t="shared" si="16"/>
        <v>0.56689140724936493</v>
      </c>
      <c r="BR32" s="33">
        <f t="shared" si="16"/>
        <v>0.46744299491532987</v>
      </c>
      <c r="BS32" s="33">
        <f t="shared" si="16"/>
        <v>0.3543071895737625</v>
      </c>
      <c r="BT32" s="33">
        <f t="shared" si="16"/>
        <v>0.42808685030526195</v>
      </c>
      <c r="BU32" s="33">
        <f t="shared" si="16"/>
        <v>0.56770995236080024</v>
      </c>
      <c r="BV32" s="33">
        <f t="shared" si="16"/>
        <v>0.46783814795326362</v>
      </c>
      <c r="BW32" s="33">
        <f t="shared" si="16"/>
        <v>0.35427673684949651</v>
      </c>
      <c r="BX32" s="33">
        <f t="shared" si="16"/>
        <v>0.42850147521191001</v>
      </c>
      <c r="BY32" s="33">
        <f t="shared" si="16"/>
        <v>0.56847253070119586</v>
      </c>
      <c r="BZ32" s="33">
        <f t="shared" si="16"/>
        <v>0.46820628296649197</v>
      </c>
      <c r="CA32" s="33">
        <f t="shared" si="16"/>
        <v>0.35424799509796145</v>
      </c>
      <c r="CB32" s="33">
        <f t="shared" si="16"/>
        <v>0.42889280537830293</v>
      </c>
      <c r="CC32" s="33">
        <f t="shared" si="16"/>
        <v>0.56919226526317768</v>
      </c>
      <c r="CD32" s="33">
        <f t="shared" si="16"/>
        <v>0.46855373513692861</v>
      </c>
      <c r="CE32" s="33">
        <f t="shared" si="16"/>
        <v>0.35420072438391631</v>
      </c>
      <c r="CF32" s="33">
        <f t="shared" si="16"/>
        <v>0.42953641509611101</v>
      </c>
      <c r="CG32" s="33">
        <f t="shared" si="16"/>
        <v>0.57037599259736671</v>
      </c>
      <c r="CH32" s="33">
        <f t="shared" si="16"/>
        <v>0.46912518005673515</v>
      </c>
      <c r="CI32" s="33">
        <f t="shared" si="16"/>
        <v>0.35419399039130428</v>
      </c>
      <c r="CJ32" s="33">
        <f t="shared" si="16"/>
        <v>0.42962810059242307</v>
      </c>
      <c r="CK32" s="33">
        <f t="shared" si="16"/>
        <v>0.57054462045093823</v>
      </c>
      <c r="CL32" s="33">
        <f t="shared" si="16"/>
        <v>0.46920658537178872</v>
      </c>
      <c r="CM32" s="33">
        <f t="shared" si="16"/>
        <v>0.35417417910921734</v>
      </c>
      <c r="CN32" s="33">
        <f t="shared" si="16"/>
        <v>0.42989783906362122</v>
      </c>
      <c r="CO32" s="33">
        <f t="shared" si="16"/>
        <v>0.57104072335814693</v>
      </c>
      <c r="CP32" s="33">
        <f t="shared" si="16"/>
        <v>0.46944607918825032</v>
      </c>
      <c r="CQ32" s="33">
        <f t="shared" si="16"/>
        <v>0.35424268946450899</v>
      </c>
      <c r="CR32" s="33">
        <f t="shared" si="16"/>
        <v>0.42896504329913288</v>
      </c>
      <c r="CS32" s="33">
        <f t="shared" si="16"/>
        <v>0.56932512523525969</v>
      </c>
      <c r="CT32" s="33">
        <f t="shared" si="16"/>
        <v>0.46861787341635736</v>
      </c>
      <c r="CU32" s="33">
        <f t="shared" si="16"/>
        <v>0.35447342014998034</v>
      </c>
      <c r="CV32" s="33">
        <f t="shared" si="16"/>
        <v>0.42582355656241272</v>
      </c>
      <c r="CW32" s="33">
        <f t="shared" si="16"/>
        <v>0.56354730165845046</v>
      </c>
      <c r="CX32" s="33">
        <f t="shared" si="16"/>
        <v>0.46582862637429739</v>
      </c>
      <c r="CY32" s="33">
        <f t="shared" si="16"/>
        <v>0.35444488208045993</v>
      </c>
      <c r="CZ32" s="33">
        <f t="shared" si="16"/>
        <v>0.42621211350339255</v>
      </c>
      <c r="DA32" s="33">
        <f t="shared" si="16"/>
        <v>0.56426193571021077</v>
      </c>
      <c r="DB32" s="33">
        <f t="shared" si="16"/>
        <v>0.46617361630188175</v>
      </c>
      <c r="DC32" s="33">
        <f t="shared" si="16"/>
        <v>0.35443735675289362</v>
      </c>
      <c r="DD32" s="33">
        <f t="shared" si="16"/>
        <v>0.4263145737434792</v>
      </c>
      <c r="DE32" s="33">
        <f t="shared" si="16"/>
        <v>0.56445038061322517</v>
      </c>
      <c r="DF32" s="33">
        <f t="shared" si="16"/>
        <v>0.46626458817654642</v>
      </c>
      <c r="DG32" s="33">
        <f t="shared" si="16"/>
        <v>0.35442843206459484</v>
      </c>
      <c r="DH32" s="33">
        <f t="shared" si="16"/>
        <v>0.42643608659032584</v>
      </c>
      <c r="DI32" s="33">
        <f t="shared" si="16"/>
        <v>0.56467386709101419</v>
      </c>
      <c r="DJ32" s="33">
        <f t="shared" si="16"/>
        <v>0.46637247637264212</v>
      </c>
      <c r="DK32" s="33">
        <f t="shared" si="16"/>
        <v>0.35441784334987142</v>
      </c>
      <c r="DL32" s="33">
        <f t="shared" si="16"/>
        <v>0.4265802559281297</v>
      </c>
      <c r="DM32" s="33">
        <f t="shared" si="16"/>
        <v>0.56493902337755142</v>
      </c>
      <c r="DN32" s="33">
        <f t="shared" si="16"/>
        <v>0.46650048068947414</v>
      </c>
      <c r="DO32" s="33">
        <f t="shared" si="16"/>
        <v>0.35440870319245243</v>
      </c>
      <c r="DP32" s="33">
        <f t="shared" si="16"/>
        <v>0.42670470288424478</v>
      </c>
      <c r="DQ32" s="33">
        <f t="shared" si="16"/>
        <v>0.56516790630690061</v>
      </c>
      <c r="DR32" s="33">
        <f t="shared" si="16"/>
        <v>0.46661097405548729</v>
      </c>
      <c r="DS32" s="33">
        <f t="shared" si="16"/>
        <v>0.35439780844777818</v>
      </c>
      <c r="DT32" s="33">
        <f t="shared" si="16"/>
        <v>0.42685303835682376</v>
      </c>
      <c r="DU32" s="33">
        <f t="shared" si="16"/>
        <v>0.56544072490225838</v>
      </c>
      <c r="DV32" s="33">
        <f t="shared" si="16"/>
        <v>0.46674267729109814</v>
      </c>
      <c r="DW32" s="33">
        <f t="shared" si="16"/>
        <v>0.35438816562265824</v>
      </c>
      <c r="DX32" s="33">
        <f t="shared" si="16"/>
        <v>0.42698432991791063</v>
      </c>
      <c r="DY32" s="33">
        <f t="shared" si="16"/>
        <v>0.56568219646089146</v>
      </c>
      <c r="DZ32" s="33">
        <f t="shared" si="16"/>
        <v>0.46685924783547</v>
      </c>
      <c r="EA32" s="33">
        <f t="shared" si="16"/>
        <v>0.35438009620898403</v>
      </c>
      <c r="EB32" s="33">
        <f t="shared" ref="EB32:EP32" si="17">EB31/EB17</f>
        <v>0.42709419759369144</v>
      </c>
      <c r="EC32" s="33">
        <f t="shared" si="17"/>
        <v>0.56588426502614975</v>
      </c>
      <c r="ED32" s="33">
        <f t="shared" si="17"/>
        <v>0.46695679656146066</v>
      </c>
      <c r="EE32" s="33">
        <f t="shared" si="17"/>
        <v>0.35437192817542068</v>
      </c>
      <c r="EF32" s="33">
        <f t="shared" si="17"/>
        <v>0.42720540923970557</v>
      </c>
      <c r="EG32" s="33">
        <f t="shared" si="17"/>
        <v>0.56608880559773944</v>
      </c>
      <c r="EH32" s="33">
        <f t="shared" si="17"/>
        <v>0.4670555385794164</v>
      </c>
      <c r="EI32" s="33">
        <f t="shared" si="17"/>
        <v>0.35436459171992024</v>
      </c>
      <c r="EJ32" s="33">
        <f t="shared" si="17"/>
        <v>0.42730529779670012</v>
      </c>
      <c r="EK32" s="33">
        <f t="shared" si="17"/>
        <v>0.5662725205852448</v>
      </c>
      <c r="EL32" s="33">
        <f t="shared" si="17"/>
        <v>0.46714422708658981</v>
      </c>
      <c r="EM32" s="33">
        <f t="shared" si="17"/>
        <v>0.35436303266359742</v>
      </c>
      <c r="EN32" s="33">
        <f t="shared" si="17"/>
        <v>0.42732652469743221</v>
      </c>
      <c r="EO32" s="33">
        <f t="shared" si="17"/>
        <v>0.56631156116366976</v>
      </c>
      <c r="EP32" s="33">
        <f t="shared" si="17"/>
        <v>0.46716307397500695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4.4" x14ac:dyDescent="0.3"/>
  <cols>
    <col min="2" max="2" width="24.6640625" bestFit="1" customWidth="1"/>
  </cols>
  <sheetData>
    <row r="1" spans="1:42" x14ac:dyDescent="0.3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3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3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3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3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3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3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3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3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3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3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3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3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3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3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3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3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3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3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3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3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3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3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3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3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3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3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3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3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3">
      <c r="B31" s="40" t="s">
        <v>17</v>
      </c>
      <c r="C31" s="42" t="s">
        <v>38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3">
      <c r="B32" s="40" t="s">
        <v>17</v>
      </c>
      <c r="C32" s="42" t="s">
        <v>39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3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3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3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3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3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3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3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3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3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3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3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3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3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3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3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3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3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3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3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3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3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3">
      <c r="B54" s="40" t="s">
        <v>761</v>
      </c>
      <c r="C54" s="42" t="s">
        <v>37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285.35467640000002</v>
      </c>
      <c r="AH54" s="41">
        <v>270.38539539999999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3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3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3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3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3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3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3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3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3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3">
      <c r="B64" s="40" t="s">
        <v>761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285.35467640000002</v>
      </c>
      <c r="AH64" s="41">
        <v>270.38539539999999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3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3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3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3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3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3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3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3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3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3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3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3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3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3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3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3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3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3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3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3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3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3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3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3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3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3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3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3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3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3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3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3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3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3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3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3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3">
      <c r="B101" s="40" t="s">
        <v>763</v>
      </c>
      <c r="C101" s="42" t="s">
        <v>36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432.60428610000002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3">
      <c r="B102" s="40" t="s">
        <v>763</v>
      </c>
      <c r="C102" s="42" t="s">
        <v>37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161.18057519999999</v>
      </c>
      <c r="Q102" s="41">
        <v>161.18057519999999</v>
      </c>
      <c r="R102" s="41">
        <v>161.18057519999999</v>
      </c>
      <c r="S102" s="41">
        <v>522.4432716</v>
      </c>
      <c r="T102" s="41">
        <v>522.4432716</v>
      </c>
      <c r="U102" s="41">
        <v>522.4432716</v>
      </c>
      <c r="V102" s="41">
        <v>522.4432716</v>
      </c>
      <c r="W102" s="41">
        <v>522.4432716</v>
      </c>
      <c r="X102" s="41">
        <v>522.4432716</v>
      </c>
      <c r="Y102" s="41">
        <v>522.4432716</v>
      </c>
      <c r="Z102" s="41">
        <v>522.4432716</v>
      </c>
      <c r="AA102" s="41">
        <v>522.4432716</v>
      </c>
      <c r="AB102" s="41">
        <v>522.4432716</v>
      </c>
      <c r="AC102" s="41">
        <v>521.83773819999999</v>
      </c>
      <c r="AD102" s="41">
        <v>522.4432716</v>
      </c>
      <c r="AE102" s="41">
        <v>522.4432716</v>
      </c>
      <c r="AF102" s="41">
        <v>20.16124744</v>
      </c>
      <c r="AG102" s="41">
        <v>94.413273970000006</v>
      </c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3">
      <c r="B103" s="40" t="s">
        <v>763</v>
      </c>
      <c r="C103" s="42" t="s">
        <v>38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3">
      <c r="B104" s="40" t="s">
        <v>763</v>
      </c>
      <c r="C104" s="42" t="s">
        <v>39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1147.127054</v>
      </c>
      <c r="T104" s="41">
        <v>1050.0527340000001</v>
      </c>
      <c r="U104" s="41">
        <v>968.59301370000003</v>
      </c>
      <c r="V104" s="41">
        <v>962.05486189999999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3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3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3">
      <c r="B107" s="40" t="s">
        <v>763</v>
      </c>
      <c r="C107" s="42" t="s">
        <v>42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566.96130419999997</v>
      </c>
      <c r="K107" s="41">
        <v>638.34415720000004</v>
      </c>
      <c r="L107" s="41">
        <v>646.46290969999995</v>
      </c>
      <c r="M107" s="41">
        <v>646.46067349999998</v>
      </c>
      <c r="N107" s="41">
        <v>698.21534010000005</v>
      </c>
      <c r="O107" s="41">
        <v>715.32224919999999</v>
      </c>
      <c r="P107" s="41">
        <v>872.79217510000001</v>
      </c>
      <c r="Q107" s="41">
        <v>902.09005560000003</v>
      </c>
      <c r="R107" s="41">
        <v>893.97832019999998</v>
      </c>
      <c r="S107" s="41">
        <v>1026.475721</v>
      </c>
      <c r="T107" s="41">
        <v>1004.128361</v>
      </c>
      <c r="U107" s="41">
        <v>1034.594474</v>
      </c>
      <c r="V107" s="41">
        <v>1034.594474</v>
      </c>
      <c r="W107" s="41">
        <v>712.66466690000004</v>
      </c>
      <c r="X107" s="41">
        <v>720.7625931</v>
      </c>
      <c r="Y107" s="41">
        <v>653.47269349999999</v>
      </c>
      <c r="Z107" s="41">
        <v>693.41035399999998</v>
      </c>
      <c r="AA107" s="41">
        <v>775.92653110000003</v>
      </c>
      <c r="AB107" s="41">
        <v>775.92653110000003</v>
      </c>
      <c r="AC107" s="41">
        <v>316.75318349999998</v>
      </c>
      <c r="AD107" s="41">
        <v>316.75318349999998</v>
      </c>
      <c r="AE107" s="41">
        <v>316.75318349999998</v>
      </c>
      <c r="AF107" s="41">
        <v>316.75318349999998</v>
      </c>
      <c r="AG107" s="41">
        <v>316.75318349999998</v>
      </c>
      <c r="AH107" s="41">
        <v>291.71102400000001</v>
      </c>
      <c r="AI107" s="41">
        <v>58.63102207</v>
      </c>
      <c r="AJ107" s="41"/>
      <c r="AK107" s="41"/>
      <c r="AL107" s="41"/>
      <c r="AM107" s="41"/>
      <c r="AN107" s="41"/>
      <c r="AO107" s="41"/>
      <c r="AP107" s="41"/>
    </row>
    <row r="108" spans="1:42" x14ac:dyDescent="0.3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3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3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3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3">
      <c r="A112">
        <v>8</v>
      </c>
      <c r="B112" s="40" t="s">
        <v>763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4242.6901690000004</v>
      </c>
      <c r="I112" s="41">
        <v>4270.5691390000002</v>
      </c>
      <c r="J112" s="41">
        <v>3970.2461400000002</v>
      </c>
      <c r="K112" s="41">
        <v>4200.4491980000003</v>
      </c>
      <c r="L112" s="41">
        <v>4970.6838340000004</v>
      </c>
      <c r="M112" s="41">
        <v>5304.6038060000001</v>
      </c>
      <c r="N112" s="41">
        <v>5227.3999659999999</v>
      </c>
      <c r="O112" s="41">
        <v>5146.1930089999996</v>
      </c>
      <c r="P112" s="41">
        <v>5193.4590690000005</v>
      </c>
      <c r="Q112" s="41">
        <v>3532.2982149999998</v>
      </c>
      <c r="R112" s="41">
        <v>3407.6610909999999</v>
      </c>
      <c r="S112" s="41">
        <v>4038.0403179999998</v>
      </c>
      <c r="T112" s="41">
        <v>3918.6186379999999</v>
      </c>
      <c r="U112" s="41">
        <v>3852.3416569999999</v>
      </c>
      <c r="V112" s="41">
        <v>3800.0635569999999</v>
      </c>
      <c r="W112" s="41">
        <v>3102.6984269999998</v>
      </c>
      <c r="X112" s="41">
        <v>3173.4154939999999</v>
      </c>
      <c r="Y112" s="41">
        <v>3106.1255940000001</v>
      </c>
      <c r="Z112" s="41">
        <v>2402.6126629999999</v>
      </c>
      <c r="AA112" s="41">
        <v>2485.1288399999999</v>
      </c>
      <c r="AB112" s="41">
        <v>2485.1288399999999</v>
      </c>
      <c r="AC112" s="41">
        <v>2025.34996</v>
      </c>
      <c r="AD112" s="41">
        <v>2025.9554929999999</v>
      </c>
      <c r="AE112" s="41">
        <v>2009.6594930000001</v>
      </c>
      <c r="AF112" s="41">
        <v>1361.0757000000001</v>
      </c>
      <c r="AG112" s="41">
        <v>555.01711479999994</v>
      </c>
      <c r="AH112" s="41">
        <v>435.56168120000001</v>
      </c>
      <c r="AI112" s="41">
        <v>202.4816793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3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853.25125709999998</v>
      </c>
      <c r="AK113" s="41">
        <v>1149.1922950000001</v>
      </c>
      <c r="AL113" s="41">
        <v>1442.1798429999999</v>
      </c>
      <c r="AM113" s="41">
        <v>1652.2172109999999</v>
      </c>
      <c r="AN113" s="41">
        <v>1894.5945180000001</v>
      </c>
      <c r="AO113" s="41">
        <v>2291.1531300000001</v>
      </c>
      <c r="AP113" s="41">
        <v>3421.5566709999998</v>
      </c>
    </row>
    <row r="114" spans="1:42" x14ac:dyDescent="0.3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3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270.02939459999999</v>
      </c>
      <c r="AK115" s="41">
        <v>270.02939459999999</v>
      </c>
      <c r="AL115" s="41">
        <v>270.02939459999999</v>
      </c>
      <c r="AM115" s="41">
        <v>270.02939459999999</v>
      </c>
      <c r="AN115" s="41">
        <v>270.02939459999999</v>
      </c>
      <c r="AO115" s="41">
        <v>270.02939459999999</v>
      </c>
      <c r="AP115" s="41">
        <v>374.10094930000002</v>
      </c>
    </row>
    <row r="116" spans="1:42" x14ac:dyDescent="0.3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3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3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3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3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3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3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3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3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1123.2806519999999</v>
      </c>
      <c r="AK124" s="41">
        <v>1419.221689</v>
      </c>
      <c r="AL124" s="41">
        <v>1712.209237</v>
      </c>
      <c r="AM124" s="41">
        <v>1922.2466059999999</v>
      </c>
      <c r="AN124" s="41">
        <v>2164.6239129999999</v>
      </c>
      <c r="AO124" s="41">
        <v>2561.1825250000002</v>
      </c>
      <c r="AP124" s="41">
        <v>3795.65762</v>
      </c>
    </row>
    <row r="125" spans="1:42" x14ac:dyDescent="0.3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269.0545851</v>
      </c>
      <c r="Y125" s="41">
        <v>431.7907611</v>
      </c>
      <c r="Z125" s="41">
        <v>800.02830359999996</v>
      </c>
      <c r="AA125" s="41">
        <v>1070.9169899999999</v>
      </c>
      <c r="AB125" s="41">
        <v>1180.8349040000001</v>
      </c>
      <c r="AC125" s="41">
        <v>1774.140496</v>
      </c>
      <c r="AD125" s="41">
        <v>2027.589138</v>
      </c>
      <c r="AE125" s="41">
        <v>2584.7115429999999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2787.9350650000001</v>
      </c>
      <c r="AP125" s="41">
        <v>2724.473528</v>
      </c>
    </row>
    <row r="126" spans="1:42" x14ac:dyDescent="0.3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3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360.03919280000002</v>
      </c>
      <c r="AC127" s="41">
        <v>428.67778279999999</v>
      </c>
      <c r="AD127" s="41">
        <v>706.09453659999997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933.98511099999996</v>
      </c>
    </row>
    <row r="128" spans="1:42" x14ac:dyDescent="0.3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3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3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3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3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3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3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3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3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359.06438329999997</v>
      </c>
      <c r="Y136" s="41">
        <v>566.80545840000002</v>
      </c>
      <c r="Z136" s="41">
        <v>980.04790000000003</v>
      </c>
      <c r="AA136" s="41">
        <v>1295.9414859999999</v>
      </c>
      <c r="AB136" s="41">
        <v>1540.8740969999999</v>
      </c>
      <c r="AC136" s="41">
        <v>2202.8182790000001</v>
      </c>
      <c r="AD136" s="41">
        <v>2733.6836750000002</v>
      </c>
      <c r="AE136" s="41">
        <v>3394.7997270000001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3688.0330469999999</v>
      </c>
      <c r="AP136" s="41">
        <v>3658.4586389999999</v>
      </c>
    </row>
    <row r="137" spans="1:42" x14ac:dyDescent="0.3">
      <c r="B137" s="40" t="s">
        <v>20</v>
      </c>
      <c r="C137" s="42" t="s">
        <v>36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249.1189301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194.2339408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3">
      <c r="B138" s="40" t="s">
        <v>20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3">
      <c r="B139" s="40" t="s">
        <v>20</v>
      </c>
      <c r="C139" s="42" t="s">
        <v>38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3">
      <c r="B140" s="40" t="s">
        <v>20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3">
      <c r="B141" s="40" t="s">
        <v>20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3">
      <c r="B142" s="40" t="s">
        <v>20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3">
      <c r="B143" s="40" t="s">
        <v>20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3">
      <c r="B144" s="40" t="s">
        <v>20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3">
      <c r="B145" s="40" t="s">
        <v>20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3">
      <c r="B146" s="40" t="s">
        <v>20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3">
      <c r="B147" s="40" t="s">
        <v>20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3">
      <c r="A148">
        <v>10</v>
      </c>
      <c r="B148" s="40" t="s">
        <v>20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291.01926980000002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194.2339408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3">
      <c r="B149" s="40" t="s">
        <v>21</v>
      </c>
      <c r="C149" s="42" t="s">
        <v>36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3015.8504589999998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3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3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3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3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3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3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3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3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3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3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3">
      <c r="B160" s="40" t="s">
        <v>21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3015.8504589999998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3">
      <c r="B161" s="40" t="s">
        <v>22</v>
      </c>
      <c r="C161" s="42" t="s">
        <v>36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3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3">
      <c r="B163" s="40" t="s">
        <v>22</v>
      </c>
      <c r="C163" s="42" t="s">
        <v>38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3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3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3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3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3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3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3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3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3">
      <c r="B172" s="40" t="s">
        <v>22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3">
      <c r="B173" s="40" t="s">
        <v>23</v>
      </c>
      <c r="C173" s="42" t="s">
        <v>36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3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3">
      <c r="B175" s="40" t="s">
        <v>23</v>
      </c>
      <c r="C175" s="42" t="s">
        <v>38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3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3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3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3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3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3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3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3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3">
      <c r="B184" s="40" t="s">
        <v>23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3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3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3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3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3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3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3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3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3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3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3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3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3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3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3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3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3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3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3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3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3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3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3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3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3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3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3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3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3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3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3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3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3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3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3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3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3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3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3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3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3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3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3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3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3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3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3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3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3">
      <c r="B233" s="40" t="s">
        <v>1</v>
      </c>
      <c r="C233" s="42" t="s">
        <v>36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19833.56738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20049.082760000001</v>
      </c>
      <c r="T233" s="41">
        <v>20671.410349999998</v>
      </c>
      <c r="U233" s="41">
        <v>21259.000899999999</v>
      </c>
      <c r="V233" s="41">
        <v>21424.334999999999</v>
      </c>
      <c r="W233" s="41">
        <v>21438.531800000001</v>
      </c>
      <c r="X233" s="41">
        <v>21360.618269999999</v>
      </c>
      <c r="Y233" s="41">
        <v>21438.531800000001</v>
      </c>
      <c r="Z233" s="41">
        <v>21438.531800000001</v>
      </c>
      <c r="AA233" s="41">
        <v>21348.977739999998</v>
      </c>
      <c r="AB233" s="41">
        <v>21438.531800000001</v>
      </c>
      <c r="AC233" s="41">
        <v>21438.531800000001</v>
      </c>
      <c r="AD233" s="41">
        <v>21430.399229999999</v>
      </c>
      <c r="AE233" s="41">
        <v>21457.150740000001</v>
      </c>
      <c r="AF233" s="41">
        <v>21457.150740000001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3">
      <c r="B234" s="40" t="s">
        <v>1</v>
      </c>
      <c r="C234" s="42" t="s">
        <v>37</v>
      </c>
      <c r="D234" s="41">
        <v>7868.2101860000002</v>
      </c>
      <c r="E234" s="41">
        <v>7694.004492</v>
      </c>
      <c r="F234" s="41">
        <v>7625.6807550000003</v>
      </c>
      <c r="G234" s="41">
        <v>7868.2101860000002</v>
      </c>
      <c r="H234" s="41">
        <v>7868.2101860000002</v>
      </c>
      <c r="I234" s="41">
        <v>7549.7107749999996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8433.1103330000005</v>
      </c>
      <c r="Q234" s="41">
        <v>8445.8599610000001</v>
      </c>
      <c r="R234" s="41">
        <v>8808.9177940000009</v>
      </c>
      <c r="S234" s="41">
        <v>8822.8000780000002</v>
      </c>
      <c r="T234" s="41">
        <v>9800.0312620000004</v>
      </c>
      <c r="U234" s="41">
        <v>9992.4887230000004</v>
      </c>
      <c r="V234" s="41">
        <v>9789.7583209999993</v>
      </c>
      <c r="W234" s="41">
        <v>9992.4887230000004</v>
      </c>
      <c r="X234" s="41">
        <v>9992.4887230000004</v>
      </c>
      <c r="Y234" s="41">
        <v>9992.4887230000004</v>
      </c>
      <c r="Z234" s="41">
        <v>9992.4887230000004</v>
      </c>
      <c r="AA234" s="41">
        <v>9905.7492230000007</v>
      </c>
      <c r="AB234" s="41">
        <v>9992.4887230000004</v>
      </c>
      <c r="AC234" s="41">
        <v>9992.4887230000004</v>
      </c>
      <c r="AD234" s="41">
        <v>9992.4887230000004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3">
      <c r="B235" s="40" t="s">
        <v>1</v>
      </c>
      <c r="C235" s="42" t="s">
        <v>38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4806.3514420000001</v>
      </c>
      <c r="J235" s="41">
        <v>3843.3162400000001</v>
      </c>
      <c r="K235" s="41">
        <v>3866.6594599999999</v>
      </c>
      <c r="L235" s="41">
        <v>5200.582539</v>
      </c>
      <c r="M235" s="41">
        <v>4905.8180220000004</v>
      </c>
      <c r="N235" s="41">
        <v>5200.582539</v>
      </c>
      <c r="O235" s="41">
        <v>4920.1936370000003</v>
      </c>
      <c r="P235" s="41">
        <v>3911.8818240000001</v>
      </c>
      <c r="Q235" s="41">
        <v>5200.582539</v>
      </c>
      <c r="R235" s="41">
        <v>5200.582539</v>
      </c>
      <c r="S235" s="41">
        <v>5185.8667059999998</v>
      </c>
      <c r="T235" s="41">
        <v>4243.8591530000003</v>
      </c>
      <c r="U235" s="41">
        <v>5501.8931860000002</v>
      </c>
      <c r="V235" s="41">
        <v>5324.7140980000004</v>
      </c>
      <c r="W235" s="41">
        <v>5438.3990389999999</v>
      </c>
      <c r="X235" s="41">
        <v>5438.3990389999999</v>
      </c>
      <c r="Y235" s="41">
        <v>5449.7118819999996</v>
      </c>
      <c r="Z235" s="41">
        <v>5007.7538629999999</v>
      </c>
      <c r="AA235" s="41">
        <v>5361.284909</v>
      </c>
      <c r="AB235" s="41">
        <v>5492.374941</v>
      </c>
      <c r="AC235" s="41">
        <v>5523.8027160000001</v>
      </c>
      <c r="AD235" s="41">
        <v>5523.8027160000001</v>
      </c>
      <c r="AE235" s="41">
        <v>5523.8027160000001</v>
      </c>
      <c r="AF235" s="41">
        <v>5237.5876490000001</v>
      </c>
      <c r="AG235" s="41">
        <v>5523.8027160000001</v>
      </c>
      <c r="AH235" s="41">
        <v>5523.8027160000001</v>
      </c>
      <c r="AI235" s="41">
        <v>5421.0096290000001</v>
      </c>
      <c r="AJ235" s="41">
        <v>5323.0915779999996</v>
      </c>
      <c r="AK235" s="41">
        <v>5155.3350380000002</v>
      </c>
      <c r="AL235" s="41">
        <v>4928.5130660000004</v>
      </c>
      <c r="AM235" s="41">
        <v>4746.3736259999996</v>
      </c>
      <c r="AN235" s="41">
        <v>4564.6515749999999</v>
      </c>
      <c r="AO235" s="41">
        <v>4050.7564219999999</v>
      </c>
      <c r="AP235" s="41">
        <v>4051.0122059999999</v>
      </c>
    </row>
    <row r="236" spans="2:42" x14ac:dyDescent="0.3">
      <c r="B236" s="40" t="s">
        <v>1</v>
      </c>
      <c r="C236" s="42" t="s">
        <v>39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3901.4894949999998</v>
      </c>
      <c r="I236" s="41">
        <v>5240.4310919999998</v>
      </c>
      <c r="J236" s="41">
        <v>6060.1184160000003</v>
      </c>
      <c r="K236" s="41">
        <v>7857.7969039999998</v>
      </c>
      <c r="L236" s="41">
        <v>7217.9446459999999</v>
      </c>
      <c r="M236" s="41">
        <v>9243.2405190000009</v>
      </c>
      <c r="N236" s="41">
        <v>7852.4747550000002</v>
      </c>
      <c r="O236" s="41">
        <v>9824.2188719999995</v>
      </c>
      <c r="P236" s="41">
        <v>9730.1880899999996</v>
      </c>
      <c r="Q236" s="41">
        <v>9957.1701900000007</v>
      </c>
      <c r="R236" s="41">
        <v>8623.3429369999994</v>
      </c>
      <c r="S236" s="41">
        <v>10045.673409999999</v>
      </c>
      <c r="T236" s="41">
        <v>10022.387860000001</v>
      </c>
      <c r="U236" s="41">
        <v>9630.7984539999998</v>
      </c>
      <c r="V236" s="41">
        <v>10063.388510000001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9930.6947980000004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3">
      <c r="B237" s="40" t="s">
        <v>1</v>
      </c>
      <c r="C237" s="42" t="s">
        <v>40</v>
      </c>
      <c r="D237" s="41">
        <v>8905.9849940000004</v>
      </c>
      <c r="E237" s="41">
        <v>9272.0776079999996</v>
      </c>
      <c r="F237" s="41">
        <v>8842.7802350000002</v>
      </c>
      <c r="G237" s="41">
        <v>9004.8675829999993</v>
      </c>
      <c r="H237" s="41">
        <v>8623.3830809999999</v>
      </c>
      <c r="I237" s="41">
        <v>8544.5506179999993</v>
      </c>
      <c r="J237" s="41">
        <v>7898.1584480000001</v>
      </c>
      <c r="K237" s="41">
        <v>6958.4732869999998</v>
      </c>
      <c r="L237" s="41">
        <v>7978.6825310000004</v>
      </c>
      <c r="M237" s="41">
        <v>8663.9005629999992</v>
      </c>
      <c r="N237" s="41">
        <v>8248.9673970000003</v>
      </c>
      <c r="O237" s="41">
        <v>9247.7143629999991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8720.9413430000004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3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1772.6588019999999</v>
      </c>
      <c r="I238" s="41">
        <v>1616.7000109999999</v>
      </c>
      <c r="J238" s="41">
        <v>973.14382330000001</v>
      </c>
      <c r="K238" s="41">
        <v>3159.7184109999998</v>
      </c>
      <c r="L238" s="41">
        <v>2632.6063949999998</v>
      </c>
      <c r="M238" s="41">
        <v>3063.545396</v>
      </c>
      <c r="N238" s="41">
        <v>3661.0380869999999</v>
      </c>
      <c r="O238" s="41">
        <v>3288.8752690000001</v>
      </c>
      <c r="P238" s="41">
        <v>4183.2149849999996</v>
      </c>
      <c r="Q238" s="41">
        <v>2938.4171879999999</v>
      </c>
      <c r="R238" s="41">
        <v>4646.0225289999998</v>
      </c>
      <c r="S238" s="41">
        <v>4636.2731899999999</v>
      </c>
      <c r="T238" s="41">
        <v>4610.1255920000003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4621.1616819999999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4611.1379040000002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3">
      <c r="B239" s="40" t="s">
        <v>1</v>
      </c>
      <c r="C239" s="42" t="s">
        <v>42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57.091343139999999</v>
      </c>
      <c r="K239" s="41">
        <v>175.45827449999999</v>
      </c>
      <c r="L239" s="41">
        <v>251.6734902</v>
      </c>
      <c r="M239" s="41">
        <v>251.6734902</v>
      </c>
      <c r="N239" s="41">
        <v>251.6734902</v>
      </c>
      <c r="O239" s="41">
        <v>212.08334310000001</v>
      </c>
      <c r="P239" s="41">
        <v>251.6734902</v>
      </c>
      <c r="Q239" s="41">
        <v>246.80572380000001</v>
      </c>
      <c r="R239" s="41">
        <v>208.30868630000001</v>
      </c>
      <c r="S239" s="41">
        <v>346.83204540000003</v>
      </c>
      <c r="T239" s="41">
        <v>502.20496170000001</v>
      </c>
      <c r="U239" s="41">
        <v>579.36126760000002</v>
      </c>
      <c r="V239" s="41">
        <v>753.82374319999997</v>
      </c>
      <c r="W239" s="41">
        <v>882.70915960000002</v>
      </c>
      <c r="X239" s="41">
        <v>882.70915960000002</v>
      </c>
      <c r="Y239" s="41">
        <v>797.74382539999999</v>
      </c>
      <c r="Z239" s="41">
        <v>798.62392790000001</v>
      </c>
      <c r="AA239" s="41">
        <v>882.70915960000002</v>
      </c>
      <c r="AB239" s="41">
        <v>878.61000079999997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3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362.29695829999997</v>
      </c>
      <c r="X240" s="41">
        <v>843.51970589999996</v>
      </c>
      <c r="Y240" s="41">
        <v>1064.3152540000001</v>
      </c>
      <c r="Z240" s="41">
        <v>843.51970589999996</v>
      </c>
      <c r="AA240" s="41">
        <v>875.95806500000003</v>
      </c>
      <c r="AB240" s="41">
        <v>843.51970589999996</v>
      </c>
      <c r="AC240" s="41">
        <v>843.51970589999996</v>
      </c>
      <c r="AD240" s="41">
        <v>843.51970589999996</v>
      </c>
      <c r="AE240" s="41">
        <v>1262.8030389999999</v>
      </c>
      <c r="AF240" s="41">
        <v>973.28513940000005</v>
      </c>
      <c r="AG240" s="41">
        <v>1201.0020509999999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3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/>
      <c r="K241" s="41"/>
      <c r="L241" s="41">
        <v>1121.8274080000001</v>
      </c>
      <c r="M241" s="41">
        <v>575.84199020000005</v>
      </c>
      <c r="N241" s="41">
        <v>1848.1952060000001</v>
      </c>
      <c r="O241" s="41">
        <v>575.84199020000005</v>
      </c>
      <c r="P241" s="41">
        <v>1121.121529</v>
      </c>
      <c r="Q241" s="41">
        <v>1279.3182159999999</v>
      </c>
      <c r="R241" s="41">
        <v>1330.0209629999999</v>
      </c>
      <c r="S241" s="41">
        <v>1302.915667</v>
      </c>
      <c r="T241" s="41">
        <v>1996.4457749999999</v>
      </c>
      <c r="U241" s="41">
        <v>1411.3700879999999</v>
      </c>
      <c r="V241" s="41">
        <v>1996.4457749999999</v>
      </c>
      <c r="W241" s="41">
        <v>1422.0773919999999</v>
      </c>
      <c r="X241" s="41">
        <v>1996.4457749999999</v>
      </c>
      <c r="Y241" s="41">
        <v>1746.65752</v>
      </c>
      <c r="Z241" s="41">
        <v>1985.7384709999999</v>
      </c>
      <c r="AA241" s="41">
        <v>1602.02548</v>
      </c>
      <c r="AB241" s="41">
        <v>1718.9951960000001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1988.99199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3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3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3">
      <c r="B244" s="40" t="s">
        <v>1</v>
      </c>
      <c r="C244" s="42" t="s">
        <v>15</v>
      </c>
      <c r="D244" s="41">
        <v>45361.468840000001</v>
      </c>
      <c r="E244" s="41">
        <v>46094.92787</v>
      </c>
      <c r="F244" s="41">
        <v>45607.970229999999</v>
      </c>
      <c r="G244" s="41">
        <v>46081.654690000003</v>
      </c>
      <c r="H244" s="41">
        <v>46802.094149999997</v>
      </c>
      <c r="I244" s="41">
        <v>47452.946120000001</v>
      </c>
      <c r="J244" s="41">
        <v>46546.470710000001</v>
      </c>
      <c r="K244" s="41">
        <v>49947.37098</v>
      </c>
      <c r="L244" s="41">
        <v>52435.188150000002</v>
      </c>
      <c r="M244" s="41">
        <v>54735.89112</v>
      </c>
      <c r="N244" s="41">
        <v>55178.249049999999</v>
      </c>
      <c r="O244" s="41">
        <v>56260.719400000002</v>
      </c>
      <c r="P244" s="41">
        <v>56839.441729999999</v>
      </c>
      <c r="Q244" s="41">
        <v>57276.405299999999</v>
      </c>
      <c r="R244" s="41">
        <v>58152.272319999996</v>
      </c>
      <c r="S244" s="41">
        <v>59661.521460000004</v>
      </c>
      <c r="T244" s="41">
        <v>61118.542560000002</v>
      </c>
      <c r="U244" s="41">
        <v>62293.012759999998</v>
      </c>
      <c r="V244" s="41">
        <v>62719.429320000003</v>
      </c>
      <c r="W244" s="41">
        <v>63556.319199999998</v>
      </c>
      <c r="X244" s="41">
        <v>64533.996800000001</v>
      </c>
      <c r="Y244" s="41">
        <v>64484.404289999999</v>
      </c>
      <c r="Z244" s="41">
        <v>64086.47262</v>
      </c>
      <c r="AA244" s="41">
        <v>63996.520709999997</v>
      </c>
      <c r="AB244" s="41">
        <v>64213.315300000002</v>
      </c>
      <c r="AC244" s="41">
        <v>64697.314010000002</v>
      </c>
      <c r="AD244" s="41">
        <v>64689.18144</v>
      </c>
      <c r="AE244" s="41">
        <v>65135.216289999997</v>
      </c>
      <c r="AF244" s="41">
        <v>64559.483319999999</v>
      </c>
      <c r="AG244" s="41">
        <v>65031.076889999997</v>
      </c>
      <c r="AH244" s="41">
        <v>65135.216289999997</v>
      </c>
      <c r="AI244" s="41">
        <v>65032.423199999997</v>
      </c>
      <c r="AJ244" s="41">
        <v>64934.505149999997</v>
      </c>
      <c r="AK244" s="41">
        <v>64766.748610000002</v>
      </c>
      <c r="AL244" s="41">
        <v>64539.926639999998</v>
      </c>
      <c r="AM244" s="41">
        <v>64357.787199999999</v>
      </c>
      <c r="AN244" s="41">
        <v>64176.065150000002</v>
      </c>
      <c r="AO244" s="41">
        <v>63662.169990000002</v>
      </c>
      <c r="AP244" s="41">
        <v>63702.733619999999</v>
      </c>
    </row>
    <row r="245" spans="2:42" x14ac:dyDescent="0.3">
      <c r="B245" s="40" t="s">
        <v>25</v>
      </c>
      <c r="C245" s="42" t="s">
        <v>36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1919.9364880000001</v>
      </c>
      <c r="L245" s="41">
        <v>1959.783259</v>
      </c>
      <c r="M245" s="41">
        <v>2844.9374710000002</v>
      </c>
      <c r="N245" s="41">
        <v>4173.2139429999997</v>
      </c>
      <c r="O245" s="41">
        <v>3516.5209610000002</v>
      </c>
      <c r="P245" s="41">
        <v>4173.2139429999997</v>
      </c>
      <c r="Q245" s="41">
        <v>4173.2139429999997</v>
      </c>
      <c r="R245" s="41">
        <v>4173.2139429999997</v>
      </c>
      <c r="S245" s="41">
        <v>3731.521596</v>
      </c>
      <c r="T245" s="41">
        <v>4173.2139429999997</v>
      </c>
      <c r="U245" s="41">
        <v>5024.3495750000002</v>
      </c>
      <c r="V245" s="41">
        <v>5102.7660919999998</v>
      </c>
      <c r="W245" s="41">
        <v>4719.7477259999996</v>
      </c>
      <c r="X245" s="41">
        <v>4575.6677810000001</v>
      </c>
      <c r="Y245" s="41">
        <v>4575.6677810000001</v>
      </c>
      <c r="Z245" s="41">
        <v>4973.4367460000003</v>
      </c>
      <c r="AA245" s="41">
        <v>5194.7787010000002</v>
      </c>
      <c r="AB245" s="41">
        <v>5194.7787010000002</v>
      </c>
      <c r="AC245" s="41">
        <v>4979.5180700000001</v>
      </c>
      <c r="AD245" s="41">
        <v>5187.9625260000003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3">
      <c r="B246" s="40" t="s">
        <v>25</v>
      </c>
      <c r="C246" s="42" t="s">
        <v>37</v>
      </c>
      <c r="D246" s="41">
        <v>838.42159800000002</v>
      </c>
      <c r="E246" s="41">
        <v>838.42159800000002</v>
      </c>
      <c r="F246" s="41">
        <v>781.44181319999996</v>
      </c>
      <c r="G246" s="41">
        <v>838.96615689999999</v>
      </c>
      <c r="H246" s="41">
        <v>901.90713370000003</v>
      </c>
      <c r="I246" s="41">
        <v>856.87412029999996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2282.2629040000002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2225.6742180000001</v>
      </c>
      <c r="W246" s="41">
        <v>2529.0866900000001</v>
      </c>
      <c r="X246" s="41">
        <v>2586.3412090000002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3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42.800227669999998</v>
      </c>
      <c r="K247" s="41">
        <v>57.33176718</v>
      </c>
      <c r="L247" s="41">
        <v>107.4813339</v>
      </c>
      <c r="M247" s="41">
        <v>107.4813339</v>
      </c>
      <c r="N247" s="41">
        <v>95.770652330000004</v>
      </c>
      <c r="O247" s="41">
        <v>95.259091359999999</v>
      </c>
      <c r="P247" s="41">
        <v>81.315665679999995</v>
      </c>
      <c r="Q247" s="41">
        <v>107.4813339</v>
      </c>
      <c r="R247" s="41">
        <v>107.4813339</v>
      </c>
      <c r="S247" s="41">
        <v>95.32125044</v>
      </c>
      <c r="T247" s="41">
        <v>93.475749089999994</v>
      </c>
      <c r="U247" s="41">
        <v>107.4813339</v>
      </c>
      <c r="V247" s="41">
        <v>95.770652330000004</v>
      </c>
      <c r="W247" s="41">
        <v>95.770652330000004</v>
      </c>
      <c r="X247" s="41">
        <v>107.4813339</v>
      </c>
      <c r="Y247" s="41">
        <v>95.770652330000004</v>
      </c>
      <c r="Z247" s="41">
        <v>95.770652330000004</v>
      </c>
      <c r="AA247" s="41">
        <v>95.32125044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82.108821460000001</v>
      </c>
      <c r="AG247" s="41">
        <v>107.4813339</v>
      </c>
      <c r="AH247" s="41">
        <v>107.4813339</v>
      </c>
      <c r="AI247" s="41">
        <v>79.345344010000005</v>
      </c>
      <c r="AJ247" s="41">
        <v>79.345344010000005</v>
      </c>
      <c r="AK247" s="41">
        <v>93.293548229999999</v>
      </c>
      <c r="AL247" s="41">
        <v>93.293548229999999</v>
      </c>
      <c r="AM247" s="41">
        <v>93.293548229999999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3">
      <c r="B248" s="40" t="s">
        <v>25</v>
      </c>
      <c r="C248" s="42" t="s">
        <v>39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58.73854996</v>
      </c>
      <c r="K248" s="41">
        <v>66.458448329999996</v>
      </c>
      <c r="L248" s="41">
        <v>94.915795790000004</v>
      </c>
      <c r="M248" s="41">
        <v>41.459562230000003</v>
      </c>
      <c r="N248" s="41">
        <v>41.459562230000003</v>
      </c>
      <c r="O248" s="41">
        <v>69.916909689999997</v>
      </c>
      <c r="P248" s="41">
        <v>69.916909689999997</v>
      </c>
      <c r="Q248" s="41">
        <v>69.916909689999997</v>
      </c>
      <c r="R248" s="41">
        <v>69.916909689999997</v>
      </c>
      <c r="S248" s="41">
        <v>94.915795790000004</v>
      </c>
      <c r="T248" s="41">
        <v>94.915795790000004</v>
      </c>
      <c r="U248" s="41">
        <v>69.916909689999997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3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3">
      <c r="B250" s="40" t="s">
        <v>25</v>
      </c>
      <c r="C250" s="42" t="s">
        <v>41</v>
      </c>
      <c r="D250" s="41"/>
      <c r="E250" s="41"/>
      <c r="F250" s="41"/>
      <c r="G250" s="41"/>
      <c r="H250" s="41">
        <v>35.261024399999997</v>
      </c>
      <c r="I250" s="41">
        <v>105.5329338</v>
      </c>
      <c r="J250" s="41">
        <v>65.602811970000005</v>
      </c>
      <c r="K250" s="41">
        <v>127.08800220000001</v>
      </c>
      <c r="L250" s="41">
        <v>189.4080026</v>
      </c>
      <c r="M250" s="41">
        <v>205.4842835</v>
      </c>
      <c r="N250" s="41">
        <v>206.4171848</v>
      </c>
      <c r="O250" s="41">
        <v>207.4206906</v>
      </c>
      <c r="P250" s="41">
        <v>158.7915247</v>
      </c>
      <c r="Q250" s="41">
        <v>203.0063285</v>
      </c>
      <c r="R250" s="41">
        <v>158.43176629999999</v>
      </c>
      <c r="S250" s="41">
        <v>181.425228</v>
      </c>
      <c r="T250" s="41">
        <v>180.36080609999999</v>
      </c>
      <c r="U250" s="41">
        <v>207.4206906</v>
      </c>
      <c r="V250" s="41">
        <v>228.7702262</v>
      </c>
      <c r="W250" s="41">
        <v>228.7702262</v>
      </c>
      <c r="X250" s="41">
        <v>228.7702262</v>
      </c>
      <c r="Y250" s="41">
        <v>160.51175180000001</v>
      </c>
      <c r="Z250" s="41">
        <v>228.7702262</v>
      </c>
      <c r="AA250" s="41">
        <v>228.7702262</v>
      </c>
      <c r="AB250" s="41">
        <v>228.7702262</v>
      </c>
      <c r="AC250" s="41">
        <v>183.13124210000001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3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3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/>
      <c r="K252" s="41">
        <v>0.55549524880000001</v>
      </c>
      <c r="L252" s="41">
        <v>0.85311573460000001</v>
      </c>
      <c r="M252" s="41">
        <v>0.79675311609999999</v>
      </c>
      <c r="N252" s="41">
        <v>1.0384157350000001</v>
      </c>
      <c r="O252" s="41">
        <v>0.98205311610000001</v>
      </c>
      <c r="P252" s="41">
        <v>1.0384157350000001</v>
      </c>
      <c r="Q252" s="41">
        <v>1.110990498</v>
      </c>
      <c r="R252" s="41">
        <v>1.636653146</v>
      </c>
      <c r="S252" s="41">
        <v>1.5227952490000001</v>
      </c>
      <c r="T252" s="41">
        <v>1.8143031460000001</v>
      </c>
      <c r="U252" s="41">
        <v>1.8143031460000001</v>
      </c>
      <c r="V252" s="41">
        <v>1.3780957709999999</v>
      </c>
      <c r="W252" s="41">
        <v>1.3215026240000001</v>
      </c>
      <c r="X252" s="41">
        <v>1.3215026240000001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3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1.990845</v>
      </c>
      <c r="O253" s="41">
        <v>1.0266</v>
      </c>
      <c r="P253" s="41">
        <v>1.4775450000000001</v>
      </c>
      <c r="Q253" s="41">
        <v>1.4775450000000001</v>
      </c>
      <c r="R253" s="41">
        <v>1.990845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1.5399</v>
      </c>
      <c r="X253" s="41">
        <v>1.990845</v>
      </c>
      <c r="Y253" s="41">
        <v>1.990845</v>
      </c>
      <c r="Z253" s="41">
        <v>1.990845</v>
      </c>
      <c r="AA253" s="41">
        <v>1.5399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3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3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3">
      <c r="B256" s="40" t="s">
        <v>25</v>
      </c>
      <c r="C256" s="42" t="s">
        <v>15</v>
      </c>
      <c r="D256" s="41">
        <v>2742.5916400000001</v>
      </c>
      <c r="E256" s="41">
        <v>2743.4307349999999</v>
      </c>
      <c r="F256" s="41">
        <v>2686.4509509999998</v>
      </c>
      <c r="G256" s="41">
        <v>2743.9752939999998</v>
      </c>
      <c r="H256" s="41">
        <v>2924.636653</v>
      </c>
      <c r="I256" s="41">
        <v>2983.2381690000002</v>
      </c>
      <c r="J256" s="41">
        <v>3100.3672630000001</v>
      </c>
      <c r="K256" s="41">
        <v>3207.3831009999999</v>
      </c>
      <c r="L256" s="41">
        <v>3393.878275</v>
      </c>
      <c r="M256" s="41">
        <v>4241.5961719999996</v>
      </c>
      <c r="N256" s="41">
        <v>5560.3007710000002</v>
      </c>
      <c r="O256" s="41">
        <v>4931.5364740000005</v>
      </c>
      <c r="P256" s="41">
        <v>6768.0169079999996</v>
      </c>
      <c r="Q256" s="41">
        <v>7162.1558660000001</v>
      </c>
      <c r="R256" s="41">
        <v>7118.6202659999999</v>
      </c>
      <c r="S256" s="41">
        <v>6712.1953810000005</v>
      </c>
      <c r="T256" s="41">
        <v>7151.7202569999999</v>
      </c>
      <c r="U256" s="41">
        <v>8018.4715269999997</v>
      </c>
      <c r="V256" s="41">
        <v>7751.265926</v>
      </c>
      <c r="W256" s="41">
        <v>7671.1524929999996</v>
      </c>
      <c r="X256" s="41">
        <v>7596.4886930000002</v>
      </c>
      <c r="Y256" s="41">
        <v>7536.619944</v>
      </c>
      <c r="Z256" s="41">
        <v>8002.6473839999999</v>
      </c>
      <c r="AA256" s="41">
        <v>8223.0889920000009</v>
      </c>
      <c r="AB256" s="41">
        <v>8235.2490749999997</v>
      </c>
      <c r="AC256" s="41">
        <v>7974.800405</v>
      </c>
      <c r="AD256" s="41">
        <v>8228.8838450000003</v>
      </c>
      <c r="AE256" s="41">
        <v>8235.7000200000002</v>
      </c>
      <c r="AF256" s="41">
        <v>8210.3275080000003</v>
      </c>
      <c r="AG256" s="41">
        <v>8235.7000200000002</v>
      </c>
      <c r="AH256" s="41">
        <v>8235.7000200000002</v>
      </c>
      <c r="AI256" s="41">
        <v>8207.5640299999995</v>
      </c>
      <c r="AJ256" s="41">
        <v>8207.5640299999995</v>
      </c>
      <c r="AK256" s="41">
        <v>8221.5122350000001</v>
      </c>
      <c r="AL256" s="41">
        <v>8221.5122350000001</v>
      </c>
      <c r="AM256" s="41">
        <v>8221.5122350000001</v>
      </c>
      <c r="AN256" s="41">
        <v>8207.5640299999995</v>
      </c>
      <c r="AO256" s="41">
        <v>8207.5640299999995</v>
      </c>
      <c r="AP256" s="41">
        <v>8207.5640299999995</v>
      </c>
    </row>
    <row r="257" spans="2:42" x14ac:dyDescent="0.3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3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3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3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3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3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3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3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3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3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3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3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3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3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3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3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3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3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3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3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3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3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3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3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3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3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3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3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3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3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3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3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3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3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3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3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3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7698.2404619999998</v>
      </c>
      <c r="AC293" s="41">
        <v>7698.2404619999998</v>
      </c>
      <c r="AD293" s="41">
        <v>7698.2404619999998</v>
      </c>
      <c r="AE293" s="41">
        <v>7698.2404619999998</v>
      </c>
      <c r="AF293" s="41">
        <v>7698.2404619999998</v>
      </c>
      <c r="AG293" s="41">
        <v>7698.2404619999998</v>
      </c>
      <c r="AH293" s="41">
        <v>7698.2404619999998</v>
      </c>
      <c r="AI293" s="41">
        <v>7698.2404619999998</v>
      </c>
      <c r="AJ293" s="41">
        <v>7698.2404619999998</v>
      </c>
      <c r="AK293" s="41">
        <v>7698.2404619999998</v>
      </c>
      <c r="AL293" s="41">
        <v>7698.2404619999998</v>
      </c>
      <c r="AM293" s="41">
        <v>7698.2404619999998</v>
      </c>
      <c r="AN293" s="41">
        <v>7698.2404619999998</v>
      </c>
      <c r="AO293" s="41">
        <v>7698.2404619999998</v>
      </c>
      <c r="AP293" s="41">
        <v>7698.2404619999998</v>
      </c>
    </row>
    <row r="294" spans="2:42" x14ac:dyDescent="0.3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3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3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3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3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3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3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3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3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3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3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7698.2404619999998</v>
      </c>
      <c r="AC304" s="41">
        <v>7698.2404619999998</v>
      </c>
      <c r="AD304" s="41">
        <v>7698.2404619999998</v>
      </c>
      <c r="AE304" s="41">
        <v>7698.2404619999998</v>
      </c>
      <c r="AF304" s="41">
        <v>7698.2404619999998</v>
      </c>
      <c r="AG304" s="41">
        <v>7698.2404619999998</v>
      </c>
      <c r="AH304" s="41">
        <v>7698.2404619999998</v>
      </c>
      <c r="AI304" s="41">
        <v>7698.2404619999998</v>
      </c>
      <c r="AJ304" s="41">
        <v>7698.2404619999998</v>
      </c>
      <c r="AK304" s="41">
        <v>7698.2404619999998</v>
      </c>
      <c r="AL304" s="41">
        <v>7698.2404619999998</v>
      </c>
      <c r="AM304" s="41">
        <v>7698.2404619999998</v>
      </c>
      <c r="AN304" s="41">
        <v>7698.2404619999998</v>
      </c>
      <c r="AO304" s="41">
        <v>7698.2404619999998</v>
      </c>
      <c r="AP304" s="41">
        <v>7698.2404619999998</v>
      </c>
    </row>
    <row r="305" spans="2:42" x14ac:dyDescent="0.3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3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3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3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3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3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3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3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3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3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3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3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3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3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3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3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3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3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3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3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3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3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3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3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3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3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3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3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3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3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3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3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3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3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3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3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3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3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3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3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3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3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3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3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3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3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3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3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3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3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3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3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3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3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3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3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3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3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3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3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3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3">
      <c r="B366" s="40" t="s">
        <v>27</v>
      </c>
      <c r="C366" s="40" t="s">
        <v>37</v>
      </c>
      <c r="D366" s="40">
        <v>3.2655599999999998</v>
      </c>
      <c r="E366" s="40">
        <v>2.4491700000000001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3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131.65083749999999</v>
      </c>
      <c r="L367" s="40">
        <v>186.72345000000001</v>
      </c>
      <c r="M367" s="40">
        <v>145.98258749999999</v>
      </c>
      <c r="N367" s="40">
        <v>179.55757500000001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124.48496249999999</v>
      </c>
      <c r="T367" s="40">
        <v>128.35526250000001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124.48496249999999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3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254.79499999999999</v>
      </c>
      <c r="K368" s="40">
        <v>254.79750000000001</v>
      </c>
      <c r="L368" s="40">
        <v>254.8</v>
      </c>
      <c r="M368" s="40">
        <v>254.79499999999999</v>
      </c>
      <c r="N368" s="40">
        <v>254.79499999999999</v>
      </c>
      <c r="O368" s="40">
        <v>254.79750000000001</v>
      </c>
      <c r="P368" s="40">
        <v>254.79750000000001</v>
      </c>
      <c r="Q368" s="40">
        <v>254.79750000000001</v>
      </c>
      <c r="R368" s="40">
        <v>254.79750000000001</v>
      </c>
      <c r="S368" s="40">
        <v>254.8</v>
      </c>
      <c r="T368" s="40">
        <v>254.8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3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3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3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3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3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3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3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3">
      <c r="B376" s="40" t="s">
        <v>27</v>
      </c>
      <c r="C376" s="40" t="s">
        <v>15</v>
      </c>
      <c r="D376" s="40">
        <v>31.92906</v>
      </c>
      <c r="E376" s="40">
        <v>31.112670000000001</v>
      </c>
      <c r="F376" s="40">
        <v>285.90767</v>
      </c>
      <c r="G376" s="40">
        <v>318.66608919999999</v>
      </c>
      <c r="H376" s="40">
        <v>318.66608919999999</v>
      </c>
      <c r="I376" s="40">
        <v>317.85219919999997</v>
      </c>
      <c r="J376" s="40">
        <v>442.82949669999999</v>
      </c>
      <c r="K376" s="40">
        <v>570.19624669999996</v>
      </c>
      <c r="L376" s="40">
        <v>668.7361449</v>
      </c>
      <c r="M376" s="40">
        <v>632.72270739999999</v>
      </c>
      <c r="N376" s="40">
        <v>666.29769490000001</v>
      </c>
      <c r="O376" s="40">
        <v>673.46606989999998</v>
      </c>
      <c r="P376" s="40">
        <v>611.22758239999996</v>
      </c>
      <c r="Q376" s="40">
        <v>644.80256989999998</v>
      </c>
      <c r="R376" s="40">
        <v>644.80256989999998</v>
      </c>
      <c r="S376" s="40">
        <v>611.23008240000001</v>
      </c>
      <c r="T376" s="40">
        <v>615.10038239999994</v>
      </c>
      <c r="U376" s="40">
        <v>644.80256989999998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314.37817319999999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3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3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3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3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3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3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3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3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3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3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3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3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3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3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3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3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3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3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3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3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3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3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3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3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3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3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3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3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3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3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3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3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3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3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3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3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3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3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3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11396.60291</v>
      </c>
      <c r="T415" s="40">
        <v>12729.539930000001</v>
      </c>
      <c r="U415" s="40">
        <v>14702.175789999999</v>
      </c>
      <c r="V415" s="40">
        <v>14702.175789999999</v>
      </c>
      <c r="W415" s="40">
        <v>14702.175789999999</v>
      </c>
      <c r="X415" s="40">
        <v>14702.175789999999</v>
      </c>
      <c r="Y415" s="40">
        <v>14702.175789999999</v>
      </c>
      <c r="Z415" s="40">
        <v>14702.175789999999</v>
      </c>
      <c r="AA415" s="40">
        <v>14702.175789999999</v>
      </c>
      <c r="AB415" s="40">
        <v>14702.175789999999</v>
      </c>
      <c r="AC415" s="40">
        <v>14702.175789999999</v>
      </c>
      <c r="AD415" s="40">
        <v>14702.175789999999</v>
      </c>
      <c r="AE415" s="40">
        <v>14702.175789999999</v>
      </c>
      <c r="AF415" s="40">
        <v>14702.175789999999</v>
      </c>
      <c r="AG415" s="40">
        <v>14702.175789999999</v>
      </c>
      <c r="AH415" s="40">
        <v>14702.175789999999</v>
      </c>
      <c r="AI415" s="40">
        <v>14702.175789999999</v>
      </c>
      <c r="AJ415" s="40">
        <v>14702.175789999999</v>
      </c>
      <c r="AK415" s="40">
        <v>14702.175789999999</v>
      </c>
      <c r="AL415" s="40">
        <v>14702.175789999999</v>
      </c>
      <c r="AM415" s="40">
        <v>14702.175789999999</v>
      </c>
      <c r="AN415" s="40">
        <v>14702.175789999999</v>
      </c>
      <c r="AO415" s="40">
        <v>14702.175789999999</v>
      </c>
      <c r="AP415" s="40">
        <v>14702.175789999999</v>
      </c>
    </row>
    <row r="416" spans="2:42" x14ac:dyDescent="0.3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3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3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3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3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3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3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3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3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11396.60291</v>
      </c>
      <c r="T424" s="40">
        <v>12729.539930000001</v>
      </c>
      <c r="U424" s="40">
        <v>14702.175789999999</v>
      </c>
      <c r="V424" s="40">
        <v>14702.175789999999</v>
      </c>
      <c r="W424" s="40">
        <v>14702.175789999999</v>
      </c>
      <c r="X424" s="40">
        <v>14702.175789999999</v>
      </c>
      <c r="Y424" s="40">
        <v>14702.175789999999</v>
      </c>
      <c r="Z424" s="40">
        <v>14702.175789999999</v>
      </c>
      <c r="AA424" s="40">
        <v>14702.175789999999</v>
      </c>
      <c r="AB424" s="40">
        <v>14702.175789999999</v>
      </c>
      <c r="AC424" s="40">
        <v>14702.175789999999</v>
      </c>
      <c r="AD424" s="40">
        <v>14702.175789999999</v>
      </c>
      <c r="AE424" s="40">
        <v>14702.175789999999</v>
      </c>
      <c r="AF424" s="40">
        <v>14702.175789999999</v>
      </c>
      <c r="AG424" s="40">
        <v>14702.175789999999</v>
      </c>
      <c r="AH424" s="40">
        <v>14702.175789999999</v>
      </c>
      <c r="AI424" s="40">
        <v>14702.175789999999</v>
      </c>
      <c r="AJ424" s="40">
        <v>14702.175789999999</v>
      </c>
      <c r="AK424" s="40">
        <v>14702.175789999999</v>
      </c>
      <c r="AL424" s="40">
        <v>14702.175789999999</v>
      </c>
      <c r="AM424" s="40">
        <v>14702.175789999999</v>
      </c>
      <c r="AN424" s="40">
        <v>14702.175789999999</v>
      </c>
      <c r="AO424" s="40">
        <v>14702.175789999999</v>
      </c>
      <c r="AP424" s="40">
        <v>14702.175789999999</v>
      </c>
    </row>
    <row r="425" spans="2:42" x14ac:dyDescent="0.3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3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466.55238839999998</v>
      </c>
      <c r="AE426" s="40">
        <v>2238.3276729999998</v>
      </c>
      <c r="AF426" s="40">
        <v>2238.3276729999998</v>
      </c>
      <c r="AG426" s="40">
        <v>2238.3276729999998</v>
      </c>
      <c r="AH426" s="40">
        <v>2238.3276729999998</v>
      </c>
      <c r="AI426" s="40">
        <v>2238.3276729999998</v>
      </c>
      <c r="AJ426" s="40">
        <v>2238.3276729999998</v>
      </c>
      <c r="AK426" s="40">
        <v>2238.3276729999998</v>
      </c>
      <c r="AL426" s="40">
        <v>2238.3276729999998</v>
      </c>
      <c r="AM426" s="40">
        <v>2238.3276729999998</v>
      </c>
      <c r="AN426" s="40">
        <v>2238.3276729999998</v>
      </c>
      <c r="AO426" s="40">
        <v>2238.3276729999998</v>
      </c>
      <c r="AP426" s="40">
        <v>2238.3276729999998</v>
      </c>
    </row>
    <row r="427" spans="2:42" x14ac:dyDescent="0.3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3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3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3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3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3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3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3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3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3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466.55238839999998</v>
      </c>
      <c r="AE436" s="40">
        <v>2238.3276729999998</v>
      </c>
      <c r="AF436" s="40">
        <v>2238.3276729999998</v>
      </c>
      <c r="AG436" s="40">
        <v>2238.3276729999998</v>
      </c>
      <c r="AH436" s="40">
        <v>2238.3276729999998</v>
      </c>
      <c r="AI436" s="40">
        <v>2238.3276729999998</v>
      </c>
      <c r="AJ436" s="40">
        <v>2238.3276729999998</v>
      </c>
      <c r="AK436" s="40">
        <v>2238.3276729999998</v>
      </c>
      <c r="AL436" s="40">
        <v>2238.3276729999998</v>
      </c>
      <c r="AM436" s="40">
        <v>2238.3276729999998</v>
      </c>
      <c r="AN436" s="40">
        <v>2238.3276729999998</v>
      </c>
      <c r="AO436" s="40">
        <v>2238.3276729999998</v>
      </c>
      <c r="AP436" s="40">
        <v>2238.3276729999998</v>
      </c>
    </row>
    <row r="437" spans="2:42" x14ac:dyDescent="0.3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3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3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3923.838851</v>
      </c>
      <c r="X439" s="40">
        <v>4911.2362640000001</v>
      </c>
      <c r="Y439" s="40">
        <v>8338.7568370000008</v>
      </c>
      <c r="Z439" s="40">
        <v>11430.69929</v>
      </c>
      <c r="AA439" s="40">
        <v>13817.32437</v>
      </c>
      <c r="AB439" s="40">
        <v>17085.258010000001</v>
      </c>
      <c r="AC439" s="40">
        <v>21911.74195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3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3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3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3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3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3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3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3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3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3923.838851</v>
      </c>
      <c r="X448" s="40">
        <v>4911.2362640000001</v>
      </c>
      <c r="Y448" s="40">
        <v>8338.7568370000008</v>
      </c>
      <c r="Z448" s="40">
        <v>11430.69929</v>
      </c>
      <c r="AA448" s="40">
        <v>13817.32437</v>
      </c>
      <c r="AB448" s="40">
        <v>17085.258010000001</v>
      </c>
      <c r="AC448" s="40">
        <v>21911.74195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3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3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3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3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3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3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3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3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3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3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3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3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3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3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3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4877.9895509999997</v>
      </c>
      <c r="AG463" s="40">
        <v>6255.2019149999996</v>
      </c>
      <c r="AH463" s="40">
        <v>7920.9014360000001</v>
      </c>
      <c r="AI463" s="40">
        <v>10044.083909999999</v>
      </c>
      <c r="AJ463" s="40">
        <v>12019.526180000001</v>
      </c>
      <c r="AK463" s="40">
        <v>14568.729439999999</v>
      </c>
      <c r="AL463" s="40">
        <v>17024.05615</v>
      </c>
      <c r="AM463" s="40">
        <v>19240.64731</v>
      </c>
      <c r="AN463" s="40">
        <v>21652.56422</v>
      </c>
      <c r="AO463" s="40">
        <v>23979.42452</v>
      </c>
      <c r="AP463" s="40">
        <v>24495.075150000001</v>
      </c>
    </row>
    <row r="464" spans="2:42" x14ac:dyDescent="0.3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3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3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3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3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3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3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3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3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4877.9895509999997</v>
      </c>
      <c r="AG472" s="40">
        <v>6255.2019149999996</v>
      </c>
      <c r="AH472" s="40">
        <v>7920.9014360000001</v>
      </c>
      <c r="AI472" s="40">
        <v>10044.083909999999</v>
      </c>
      <c r="AJ472" s="40">
        <v>12019.526180000001</v>
      </c>
      <c r="AK472" s="40">
        <v>14568.729439999999</v>
      </c>
      <c r="AL472" s="40">
        <v>17024.05615</v>
      </c>
      <c r="AM472" s="40">
        <v>19240.64731</v>
      </c>
      <c r="AN472" s="40">
        <v>21652.56422</v>
      </c>
      <c r="AO472" s="40">
        <v>23979.42452</v>
      </c>
      <c r="AP472" s="40">
        <v>24495.075150000001</v>
      </c>
    </row>
    <row r="473" spans="2:42" x14ac:dyDescent="0.3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3">
      <c r="B474" t="s">
        <v>228</v>
      </c>
      <c r="C474" t="s">
        <v>37</v>
      </c>
    </row>
    <row r="475" spans="2:42" x14ac:dyDescent="0.3">
      <c r="B475" t="s">
        <v>228</v>
      </c>
      <c r="C475" t="s">
        <v>38</v>
      </c>
    </row>
    <row r="476" spans="2:42" x14ac:dyDescent="0.3">
      <c r="B476" t="s">
        <v>228</v>
      </c>
      <c r="C476" t="s">
        <v>39</v>
      </c>
    </row>
    <row r="477" spans="2:42" x14ac:dyDescent="0.3">
      <c r="B477" t="s">
        <v>228</v>
      </c>
      <c r="C477" t="s">
        <v>40</v>
      </c>
    </row>
    <row r="478" spans="2:42" x14ac:dyDescent="0.3">
      <c r="B478" t="s">
        <v>228</v>
      </c>
      <c r="C478" t="s">
        <v>41</v>
      </c>
    </row>
    <row r="479" spans="2:42" x14ac:dyDescent="0.3">
      <c r="B479" t="s">
        <v>228</v>
      </c>
      <c r="C479" t="s">
        <v>42</v>
      </c>
    </row>
    <row r="480" spans="2:42" x14ac:dyDescent="0.3">
      <c r="B480" t="s">
        <v>228</v>
      </c>
      <c r="C480" t="s">
        <v>43</v>
      </c>
    </row>
    <row r="481" spans="2:42" x14ac:dyDescent="0.3">
      <c r="B481" t="s">
        <v>228</v>
      </c>
      <c r="C481" t="s">
        <v>44</v>
      </c>
    </row>
    <row r="482" spans="2:42" x14ac:dyDescent="0.3">
      <c r="B482" t="s">
        <v>228</v>
      </c>
      <c r="C482" t="s">
        <v>45</v>
      </c>
    </row>
    <row r="483" spans="2:42" x14ac:dyDescent="0.3">
      <c r="B483" t="s">
        <v>228</v>
      </c>
      <c r="C483" t="s">
        <v>46</v>
      </c>
    </row>
    <row r="484" spans="2:42" x14ac:dyDescent="0.3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3">
      <c r="B485" t="s">
        <v>229</v>
      </c>
      <c r="C485" t="s">
        <v>36</v>
      </c>
    </row>
    <row r="486" spans="2:42" x14ac:dyDescent="0.3">
      <c r="B486" t="s">
        <v>229</v>
      </c>
      <c r="C486" t="s">
        <v>37</v>
      </c>
    </row>
    <row r="487" spans="2:42" x14ac:dyDescent="0.3">
      <c r="B487" t="s">
        <v>229</v>
      </c>
      <c r="C487" t="s">
        <v>38</v>
      </c>
    </row>
    <row r="488" spans="2:42" x14ac:dyDescent="0.3">
      <c r="B488" t="s">
        <v>229</v>
      </c>
      <c r="C488" t="s">
        <v>39</v>
      </c>
    </row>
    <row r="489" spans="2:42" x14ac:dyDescent="0.3">
      <c r="B489" t="s">
        <v>229</v>
      </c>
      <c r="C489" t="s">
        <v>40</v>
      </c>
    </row>
    <row r="490" spans="2:42" x14ac:dyDescent="0.3">
      <c r="B490" t="s">
        <v>229</v>
      </c>
      <c r="C490" t="s">
        <v>41</v>
      </c>
    </row>
    <row r="491" spans="2:42" x14ac:dyDescent="0.3">
      <c r="B491" t="s">
        <v>229</v>
      </c>
      <c r="C491" t="s">
        <v>42</v>
      </c>
    </row>
    <row r="492" spans="2:42" x14ac:dyDescent="0.3">
      <c r="B492" t="s">
        <v>229</v>
      </c>
      <c r="C492" t="s">
        <v>43</v>
      </c>
    </row>
    <row r="493" spans="2:42" x14ac:dyDescent="0.3">
      <c r="B493" t="s">
        <v>229</v>
      </c>
      <c r="C493" t="s">
        <v>44</v>
      </c>
    </row>
    <row r="494" spans="2:42" x14ac:dyDescent="0.3">
      <c r="B494" t="s">
        <v>229</v>
      </c>
      <c r="C494" t="s">
        <v>45</v>
      </c>
    </row>
    <row r="495" spans="2:42" x14ac:dyDescent="0.3">
      <c r="B495" t="s">
        <v>229</v>
      </c>
      <c r="C495" t="s">
        <v>46</v>
      </c>
    </row>
    <row r="496" spans="2:42" x14ac:dyDescent="0.3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3">
      <c r="B497" t="s">
        <v>230</v>
      </c>
      <c r="C497" t="s">
        <v>36</v>
      </c>
    </row>
    <row r="498" spans="2:42" x14ac:dyDescent="0.3">
      <c r="B498" t="s">
        <v>230</v>
      </c>
      <c r="C498" t="s">
        <v>37</v>
      </c>
    </row>
    <row r="499" spans="2:42" x14ac:dyDescent="0.3">
      <c r="B499" t="s">
        <v>230</v>
      </c>
      <c r="C499" t="s">
        <v>38</v>
      </c>
    </row>
    <row r="500" spans="2:42" x14ac:dyDescent="0.3">
      <c r="B500" t="s">
        <v>230</v>
      </c>
      <c r="C500" t="s">
        <v>39</v>
      </c>
    </row>
    <row r="501" spans="2:42" x14ac:dyDescent="0.3">
      <c r="B501" t="s">
        <v>230</v>
      </c>
      <c r="C501" t="s">
        <v>40</v>
      </c>
    </row>
    <row r="502" spans="2:42" x14ac:dyDescent="0.3">
      <c r="B502" t="s">
        <v>230</v>
      </c>
      <c r="C502" t="s">
        <v>41</v>
      </c>
    </row>
    <row r="503" spans="2:42" x14ac:dyDescent="0.3">
      <c r="B503" t="s">
        <v>230</v>
      </c>
      <c r="C503" t="s">
        <v>42</v>
      </c>
    </row>
    <row r="504" spans="2:42" x14ac:dyDescent="0.3">
      <c r="B504" t="s">
        <v>230</v>
      </c>
      <c r="C504" t="s">
        <v>43</v>
      </c>
    </row>
    <row r="505" spans="2:42" x14ac:dyDescent="0.3">
      <c r="B505" t="s">
        <v>230</v>
      </c>
      <c r="C505" t="s">
        <v>44</v>
      </c>
    </row>
    <row r="506" spans="2:42" x14ac:dyDescent="0.3">
      <c r="B506" t="s">
        <v>230</v>
      </c>
      <c r="C506" t="s">
        <v>45</v>
      </c>
    </row>
    <row r="507" spans="2:42" x14ac:dyDescent="0.3">
      <c r="B507" t="s">
        <v>230</v>
      </c>
      <c r="C507" t="s">
        <v>46</v>
      </c>
    </row>
    <row r="508" spans="2:42" x14ac:dyDescent="0.3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3">
      <c r="B509" t="s">
        <v>231</v>
      </c>
      <c r="C509" t="s">
        <v>36</v>
      </c>
    </row>
    <row r="510" spans="2:42" x14ac:dyDescent="0.3">
      <c r="B510" t="s">
        <v>231</v>
      </c>
      <c r="C510" t="s">
        <v>37</v>
      </c>
    </row>
    <row r="511" spans="2:42" x14ac:dyDescent="0.3">
      <c r="B511" t="s">
        <v>231</v>
      </c>
      <c r="C511" t="s">
        <v>38</v>
      </c>
    </row>
    <row r="512" spans="2:42" x14ac:dyDescent="0.3">
      <c r="B512" t="s">
        <v>231</v>
      </c>
      <c r="C512" t="s">
        <v>39</v>
      </c>
    </row>
    <row r="513" spans="2:42" x14ac:dyDescent="0.3">
      <c r="B513" t="s">
        <v>231</v>
      </c>
      <c r="C513" t="s">
        <v>40</v>
      </c>
    </row>
    <row r="514" spans="2:42" x14ac:dyDescent="0.3">
      <c r="B514" t="s">
        <v>231</v>
      </c>
      <c r="C514" t="s">
        <v>41</v>
      </c>
    </row>
    <row r="515" spans="2:42" x14ac:dyDescent="0.3">
      <c r="B515" t="s">
        <v>231</v>
      </c>
      <c r="C515" t="s">
        <v>42</v>
      </c>
    </row>
    <row r="516" spans="2:42" x14ac:dyDescent="0.3">
      <c r="B516" t="s">
        <v>231</v>
      </c>
      <c r="C516" t="s">
        <v>43</v>
      </c>
    </row>
    <row r="517" spans="2:42" x14ac:dyDescent="0.3">
      <c r="B517" t="s">
        <v>231</v>
      </c>
      <c r="C517" t="s">
        <v>44</v>
      </c>
    </row>
    <row r="518" spans="2:42" x14ac:dyDescent="0.3">
      <c r="B518" t="s">
        <v>231</v>
      </c>
      <c r="C518" t="s">
        <v>45</v>
      </c>
    </row>
    <row r="519" spans="2:42" x14ac:dyDescent="0.3">
      <c r="B519" t="s">
        <v>231</v>
      </c>
      <c r="C519" t="s">
        <v>46</v>
      </c>
    </row>
    <row r="520" spans="2:42" x14ac:dyDescent="0.3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3">
      <c r="B521" t="s">
        <v>232</v>
      </c>
      <c r="C521" t="s">
        <v>36</v>
      </c>
    </row>
    <row r="522" spans="2:42" x14ac:dyDescent="0.3">
      <c r="B522" t="s">
        <v>232</v>
      </c>
      <c r="C522" t="s">
        <v>37</v>
      </c>
    </row>
    <row r="523" spans="2:42" x14ac:dyDescent="0.3">
      <c r="B523" t="s">
        <v>232</v>
      </c>
      <c r="C523" t="s">
        <v>38</v>
      </c>
    </row>
    <row r="524" spans="2:42" x14ac:dyDescent="0.3">
      <c r="B524" t="s">
        <v>232</v>
      </c>
      <c r="C524" t="s">
        <v>39</v>
      </c>
    </row>
    <row r="525" spans="2:42" x14ac:dyDescent="0.3">
      <c r="B525" t="s">
        <v>232</v>
      </c>
      <c r="C525" t="s">
        <v>40</v>
      </c>
    </row>
    <row r="526" spans="2:42" x14ac:dyDescent="0.3">
      <c r="B526" t="s">
        <v>232</v>
      </c>
      <c r="C526" t="s">
        <v>41</v>
      </c>
    </row>
    <row r="527" spans="2:42" x14ac:dyDescent="0.3">
      <c r="B527" t="s">
        <v>232</v>
      </c>
      <c r="C527" t="s">
        <v>42</v>
      </c>
    </row>
    <row r="528" spans="2:42" x14ac:dyDescent="0.3">
      <c r="B528" t="s">
        <v>232</v>
      </c>
      <c r="C528" t="s">
        <v>43</v>
      </c>
    </row>
    <row r="529" spans="2:42" x14ac:dyDescent="0.3">
      <c r="B529" t="s">
        <v>232</v>
      </c>
      <c r="C529" t="s">
        <v>44</v>
      </c>
    </row>
    <row r="530" spans="2:42" x14ac:dyDescent="0.3">
      <c r="B530" t="s">
        <v>232</v>
      </c>
      <c r="C530" t="s">
        <v>45</v>
      </c>
    </row>
    <row r="531" spans="2:42" x14ac:dyDescent="0.3">
      <c r="B531" t="s">
        <v>232</v>
      </c>
      <c r="C531" t="s">
        <v>46</v>
      </c>
    </row>
    <row r="532" spans="2:42" x14ac:dyDescent="0.3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3">
      <c r="B533" t="s">
        <v>233</v>
      </c>
      <c r="C533" t="s">
        <v>36</v>
      </c>
    </row>
    <row r="534" spans="2:42" x14ac:dyDescent="0.3">
      <c r="B534" t="s">
        <v>233</v>
      </c>
      <c r="C534" t="s">
        <v>37</v>
      </c>
    </row>
    <row r="535" spans="2:42" x14ac:dyDescent="0.3">
      <c r="B535" t="s">
        <v>233</v>
      </c>
      <c r="C535" t="s">
        <v>38</v>
      </c>
    </row>
    <row r="536" spans="2:42" x14ac:dyDescent="0.3">
      <c r="B536" t="s">
        <v>233</v>
      </c>
      <c r="C536" t="s">
        <v>39</v>
      </c>
    </row>
    <row r="537" spans="2:42" x14ac:dyDescent="0.3">
      <c r="B537" t="s">
        <v>233</v>
      </c>
      <c r="C537" t="s">
        <v>40</v>
      </c>
    </row>
    <row r="538" spans="2:42" x14ac:dyDescent="0.3">
      <c r="B538" t="s">
        <v>233</v>
      </c>
      <c r="C538" t="s">
        <v>41</v>
      </c>
    </row>
    <row r="539" spans="2:42" x14ac:dyDescent="0.3">
      <c r="B539" t="s">
        <v>233</v>
      </c>
      <c r="C539" t="s">
        <v>42</v>
      </c>
    </row>
    <row r="540" spans="2:42" x14ac:dyDescent="0.3">
      <c r="B540" t="s">
        <v>233</v>
      </c>
      <c r="C540" t="s">
        <v>43</v>
      </c>
    </row>
    <row r="541" spans="2:42" x14ac:dyDescent="0.3">
      <c r="B541" t="s">
        <v>233</v>
      </c>
      <c r="C541" t="s">
        <v>44</v>
      </c>
    </row>
    <row r="542" spans="2:42" x14ac:dyDescent="0.3">
      <c r="B542" t="s">
        <v>233</v>
      </c>
      <c r="C542" t="s">
        <v>45</v>
      </c>
    </row>
    <row r="543" spans="2:42" x14ac:dyDescent="0.3">
      <c r="B543" t="s">
        <v>233</v>
      </c>
      <c r="C543" t="s">
        <v>46</v>
      </c>
    </row>
    <row r="544" spans="2:42" x14ac:dyDescent="0.3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3">
      <c r="B545" t="s">
        <v>234</v>
      </c>
      <c r="C545" t="s">
        <v>36</v>
      </c>
    </row>
    <row r="546" spans="2:42" x14ac:dyDescent="0.3">
      <c r="B546" t="s">
        <v>234</v>
      </c>
      <c r="C546" t="s">
        <v>37</v>
      </c>
    </row>
    <row r="547" spans="2:42" x14ac:dyDescent="0.3">
      <c r="B547" t="s">
        <v>234</v>
      </c>
      <c r="C547" t="s">
        <v>38</v>
      </c>
    </row>
    <row r="548" spans="2:42" x14ac:dyDescent="0.3">
      <c r="B548" t="s">
        <v>234</v>
      </c>
      <c r="C548" t="s">
        <v>39</v>
      </c>
    </row>
    <row r="549" spans="2:42" x14ac:dyDescent="0.3">
      <c r="B549" t="s">
        <v>234</v>
      </c>
      <c r="C549" t="s">
        <v>40</v>
      </c>
    </row>
    <row r="550" spans="2:42" x14ac:dyDescent="0.3">
      <c r="B550" t="s">
        <v>234</v>
      </c>
      <c r="C550" t="s">
        <v>41</v>
      </c>
    </row>
    <row r="551" spans="2:42" x14ac:dyDescent="0.3">
      <c r="B551" t="s">
        <v>234</v>
      </c>
      <c r="C551" t="s">
        <v>42</v>
      </c>
    </row>
    <row r="552" spans="2:42" x14ac:dyDescent="0.3">
      <c r="B552" t="s">
        <v>234</v>
      </c>
      <c r="C552" t="s">
        <v>43</v>
      </c>
    </row>
    <row r="553" spans="2:42" x14ac:dyDescent="0.3">
      <c r="B553" t="s">
        <v>234</v>
      </c>
      <c r="C553" t="s">
        <v>44</v>
      </c>
    </row>
    <row r="554" spans="2:42" x14ac:dyDescent="0.3">
      <c r="B554" t="s">
        <v>234</v>
      </c>
      <c r="C554" t="s">
        <v>45</v>
      </c>
    </row>
    <row r="555" spans="2:42" x14ac:dyDescent="0.3">
      <c r="B555" t="s">
        <v>234</v>
      </c>
      <c r="C555" t="s">
        <v>46</v>
      </c>
    </row>
    <row r="556" spans="2:42" x14ac:dyDescent="0.3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3">
      <c r="B557" t="s">
        <v>235</v>
      </c>
      <c r="C557" t="s">
        <v>36</v>
      </c>
    </row>
    <row r="558" spans="2:42" x14ac:dyDescent="0.3">
      <c r="B558" t="s">
        <v>235</v>
      </c>
      <c r="C558" t="s">
        <v>37</v>
      </c>
    </row>
    <row r="559" spans="2:42" x14ac:dyDescent="0.3">
      <c r="B559" t="s">
        <v>235</v>
      </c>
      <c r="C559" t="s">
        <v>38</v>
      </c>
    </row>
    <row r="560" spans="2:42" x14ac:dyDescent="0.3">
      <c r="B560" t="s">
        <v>235</v>
      </c>
      <c r="C560" t="s">
        <v>39</v>
      </c>
    </row>
    <row r="561" spans="2:42" x14ac:dyDescent="0.3">
      <c r="B561" t="s">
        <v>235</v>
      </c>
      <c r="C561" t="s">
        <v>40</v>
      </c>
    </row>
    <row r="562" spans="2:42" x14ac:dyDescent="0.3">
      <c r="B562" t="s">
        <v>235</v>
      </c>
      <c r="C562" t="s">
        <v>41</v>
      </c>
    </row>
    <row r="563" spans="2:42" x14ac:dyDescent="0.3">
      <c r="B563" t="s">
        <v>235</v>
      </c>
      <c r="C563" t="s">
        <v>42</v>
      </c>
    </row>
    <row r="564" spans="2:42" x14ac:dyDescent="0.3">
      <c r="B564" t="s">
        <v>235</v>
      </c>
      <c r="C564" t="s">
        <v>43</v>
      </c>
    </row>
    <row r="565" spans="2:42" x14ac:dyDescent="0.3">
      <c r="B565" t="s">
        <v>235</v>
      </c>
      <c r="C565" t="s">
        <v>44</v>
      </c>
    </row>
    <row r="566" spans="2:42" x14ac:dyDescent="0.3">
      <c r="B566" t="s">
        <v>235</v>
      </c>
      <c r="C566" t="s">
        <v>45</v>
      </c>
    </row>
    <row r="567" spans="2:42" x14ac:dyDescent="0.3">
      <c r="B567" t="s">
        <v>235</v>
      </c>
      <c r="C567" t="s">
        <v>46</v>
      </c>
    </row>
    <row r="568" spans="2:42" x14ac:dyDescent="0.3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3">
      <c r="B569" t="s">
        <v>236</v>
      </c>
      <c r="C569" t="s">
        <v>36</v>
      </c>
    </row>
    <row r="570" spans="2:42" x14ac:dyDescent="0.3">
      <c r="B570" t="s">
        <v>236</v>
      </c>
      <c r="C570" t="s">
        <v>37</v>
      </c>
    </row>
    <row r="571" spans="2:42" x14ac:dyDescent="0.3">
      <c r="B571" t="s">
        <v>236</v>
      </c>
      <c r="C571" t="s">
        <v>38</v>
      </c>
    </row>
    <row r="572" spans="2:42" x14ac:dyDescent="0.3">
      <c r="B572" t="s">
        <v>236</v>
      </c>
      <c r="C572" t="s">
        <v>39</v>
      </c>
    </row>
    <row r="573" spans="2:42" x14ac:dyDescent="0.3">
      <c r="B573" t="s">
        <v>236</v>
      </c>
      <c r="C573" t="s">
        <v>40</v>
      </c>
    </row>
    <row r="574" spans="2:42" x14ac:dyDescent="0.3">
      <c r="B574" t="s">
        <v>236</v>
      </c>
      <c r="C574" t="s">
        <v>41</v>
      </c>
    </row>
    <row r="575" spans="2:42" x14ac:dyDescent="0.3">
      <c r="B575" t="s">
        <v>236</v>
      </c>
      <c r="C575" t="s">
        <v>42</v>
      </c>
    </row>
    <row r="576" spans="2:42" x14ac:dyDescent="0.3">
      <c r="B576" t="s">
        <v>236</v>
      </c>
      <c r="C576" t="s">
        <v>43</v>
      </c>
    </row>
    <row r="577" spans="2:42" x14ac:dyDescent="0.3">
      <c r="B577" t="s">
        <v>236</v>
      </c>
      <c r="C577" t="s">
        <v>44</v>
      </c>
    </row>
    <row r="578" spans="2:42" x14ac:dyDescent="0.3">
      <c r="B578" t="s">
        <v>236</v>
      </c>
      <c r="C578" t="s">
        <v>45</v>
      </c>
    </row>
    <row r="579" spans="2:42" x14ac:dyDescent="0.3">
      <c r="B579" t="s">
        <v>236</v>
      </c>
      <c r="C579" t="s">
        <v>46</v>
      </c>
    </row>
    <row r="580" spans="2:42" x14ac:dyDescent="0.3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3">
      <c r="B581" t="s">
        <v>237</v>
      </c>
      <c r="C581" t="s">
        <v>36</v>
      </c>
    </row>
    <row r="582" spans="2:42" x14ac:dyDescent="0.3">
      <c r="B582" t="s">
        <v>237</v>
      </c>
      <c r="C582" t="s">
        <v>37</v>
      </c>
    </row>
    <row r="583" spans="2:42" x14ac:dyDescent="0.3">
      <c r="B583" t="s">
        <v>237</v>
      </c>
      <c r="C583" t="s">
        <v>38</v>
      </c>
    </row>
    <row r="584" spans="2:42" x14ac:dyDescent="0.3">
      <c r="B584" t="s">
        <v>237</v>
      </c>
      <c r="C584" t="s">
        <v>39</v>
      </c>
    </row>
    <row r="585" spans="2:42" x14ac:dyDescent="0.3">
      <c r="B585" t="s">
        <v>237</v>
      </c>
      <c r="C585" t="s">
        <v>40</v>
      </c>
    </row>
    <row r="586" spans="2:42" x14ac:dyDescent="0.3">
      <c r="B586" t="s">
        <v>237</v>
      </c>
      <c r="C586" t="s">
        <v>41</v>
      </c>
    </row>
    <row r="587" spans="2:42" x14ac:dyDescent="0.3">
      <c r="B587" t="s">
        <v>237</v>
      </c>
      <c r="C587" t="s">
        <v>42</v>
      </c>
    </row>
    <row r="588" spans="2:42" x14ac:dyDescent="0.3">
      <c r="B588" t="s">
        <v>237</v>
      </c>
      <c r="C588" t="s">
        <v>43</v>
      </c>
    </row>
    <row r="589" spans="2:42" x14ac:dyDescent="0.3">
      <c r="B589" t="s">
        <v>237</v>
      </c>
      <c r="C589" t="s">
        <v>44</v>
      </c>
    </row>
    <row r="590" spans="2:42" x14ac:dyDescent="0.3">
      <c r="B590" t="s">
        <v>237</v>
      </c>
      <c r="C590" t="s">
        <v>45</v>
      </c>
    </row>
    <row r="591" spans="2:42" x14ac:dyDescent="0.3">
      <c r="B591" t="s">
        <v>237</v>
      </c>
      <c r="C591" t="s">
        <v>46</v>
      </c>
    </row>
    <row r="592" spans="2:42" x14ac:dyDescent="0.3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3">
      <c r="B593" t="s">
        <v>238</v>
      </c>
      <c r="C593" t="s">
        <v>36</v>
      </c>
    </row>
    <row r="594" spans="2:42" x14ac:dyDescent="0.3">
      <c r="B594" t="s">
        <v>238</v>
      </c>
      <c r="C594" t="s">
        <v>37</v>
      </c>
    </row>
    <row r="595" spans="2:42" x14ac:dyDescent="0.3">
      <c r="B595" t="s">
        <v>238</v>
      </c>
      <c r="C595" t="s">
        <v>38</v>
      </c>
    </row>
    <row r="596" spans="2:42" x14ac:dyDescent="0.3">
      <c r="B596" t="s">
        <v>238</v>
      </c>
      <c r="C596" t="s">
        <v>39</v>
      </c>
    </row>
    <row r="597" spans="2:42" x14ac:dyDescent="0.3">
      <c r="B597" t="s">
        <v>238</v>
      </c>
      <c r="C597" t="s">
        <v>40</v>
      </c>
    </row>
    <row r="598" spans="2:42" x14ac:dyDescent="0.3">
      <c r="B598" t="s">
        <v>238</v>
      </c>
      <c r="C598" t="s">
        <v>41</v>
      </c>
    </row>
    <row r="599" spans="2:42" x14ac:dyDescent="0.3">
      <c r="B599" t="s">
        <v>238</v>
      </c>
      <c r="C599" t="s">
        <v>42</v>
      </c>
    </row>
    <row r="600" spans="2:42" x14ac:dyDescent="0.3">
      <c r="B600" t="s">
        <v>238</v>
      </c>
      <c r="C600" t="s">
        <v>43</v>
      </c>
    </row>
    <row r="601" spans="2:42" x14ac:dyDescent="0.3">
      <c r="B601" t="s">
        <v>238</v>
      </c>
      <c r="C601" t="s">
        <v>44</v>
      </c>
    </row>
    <row r="602" spans="2:42" x14ac:dyDescent="0.3">
      <c r="B602" t="s">
        <v>238</v>
      </c>
      <c r="C602" t="s">
        <v>45</v>
      </c>
    </row>
    <row r="603" spans="2:42" x14ac:dyDescent="0.3">
      <c r="B603" t="s">
        <v>238</v>
      </c>
      <c r="C603" t="s">
        <v>46</v>
      </c>
    </row>
    <row r="604" spans="2:42" x14ac:dyDescent="0.3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3">
      <c r="B605" t="s">
        <v>239</v>
      </c>
      <c r="C605" t="s">
        <v>36</v>
      </c>
    </row>
    <row r="606" spans="2:42" x14ac:dyDescent="0.3">
      <c r="B606" t="s">
        <v>239</v>
      </c>
      <c r="C606" t="s">
        <v>37</v>
      </c>
    </row>
    <row r="607" spans="2:42" x14ac:dyDescent="0.3">
      <c r="B607" t="s">
        <v>239</v>
      </c>
      <c r="C607" t="s">
        <v>38</v>
      </c>
    </row>
    <row r="608" spans="2:42" x14ac:dyDescent="0.3">
      <c r="B608" t="s">
        <v>239</v>
      </c>
      <c r="C608" t="s">
        <v>39</v>
      </c>
    </row>
    <row r="609" spans="2:42" x14ac:dyDescent="0.3">
      <c r="B609" t="s">
        <v>239</v>
      </c>
      <c r="C609" t="s">
        <v>40</v>
      </c>
    </row>
    <row r="610" spans="2:42" x14ac:dyDescent="0.3">
      <c r="B610" t="s">
        <v>239</v>
      </c>
      <c r="C610" t="s">
        <v>41</v>
      </c>
    </row>
    <row r="611" spans="2:42" x14ac:dyDescent="0.3">
      <c r="B611" t="s">
        <v>239</v>
      </c>
      <c r="C611" t="s">
        <v>42</v>
      </c>
    </row>
    <row r="612" spans="2:42" x14ac:dyDescent="0.3">
      <c r="B612" t="s">
        <v>239</v>
      </c>
      <c r="C612" t="s">
        <v>43</v>
      </c>
    </row>
    <row r="613" spans="2:42" x14ac:dyDescent="0.3">
      <c r="B613" t="s">
        <v>239</v>
      </c>
      <c r="C613" t="s">
        <v>44</v>
      </c>
    </row>
    <row r="614" spans="2:42" x14ac:dyDescent="0.3">
      <c r="B614" t="s">
        <v>239</v>
      </c>
      <c r="C614" t="s">
        <v>45</v>
      </c>
    </row>
    <row r="615" spans="2:42" x14ac:dyDescent="0.3">
      <c r="B615" t="s">
        <v>239</v>
      </c>
      <c r="C615" t="s">
        <v>46</v>
      </c>
    </row>
    <row r="616" spans="2:42" x14ac:dyDescent="0.3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3">
      <c r="B617" t="s">
        <v>647</v>
      </c>
      <c r="C617" t="s">
        <v>36</v>
      </c>
    </row>
    <row r="618" spans="2:42" x14ac:dyDescent="0.3">
      <c r="B618" t="s">
        <v>647</v>
      </c>
      <c r="C618" t="s">
        <v>37</v>
      </c>
    </row>
    <row r="619" spans="2:42" x14ac:dyDescent="0.3">
      <c r="B619" t="s">
        <v>647</v>
      </c>
      <c r="C619" t="s">
        <v>38</v>
      </c>
    </row>
    <row r="620" spans="2:42" x14ac:dyDescent="0.3">
      <c r="B620" t="s">
        <v>647</v>
      </c>
      <c r="C620" t="s">
        <v>39</v>
      </c>
    </row>
    <row r="621" spans="2:42" x14ac:dyDescent="0.3">
      <c r="B621" t="s">
        <v>647</v>
      </c>
      <c r="C621" t="s">
        <v>40</v>
      </c>
    </row>
    <row r="622" spans="2:42" x14ac:dyDescent="0.3">
      <c r="B622" t="s">
        <v>647</v>
      </c>
      <c r="C622" t="s">
        <v>41</v>
      </c>
    </row>
    <row r="623" spans="2:42" x14ac:dyDescent="0.3">
      <c r="B623" t="s">
        <v>647</v>
      </c>
      <c r="C623" t="s">
        <v>42</v>
      </c>
    </row>
    <row r="624" spans="2:42" x14ac:dyDescent="0.3">
      <c r="B624" t="s">
        <v>647</v>
      </c>
      <c r="C624" t="s">
        <v>43</v>
      </c>
    </row>
    <row r="625" spans="2:42" x14ac:dyDescent="0.3">
      <c r="B625" t="s">
        <v>647</v>
      </c>
      <c r="C625" t="s">
        <v>44</v>
      </c>
    </row>
    <row r="626" spans="2:42" x14ac:dyDescent="0.3">
      <c r="B626" t="s">
        <v>647</v>
      </c>
      <c r="C626" t="s">
        <v>45</v>
      </c>
    </row>
    <row r="627" spans="2:42" x14ac:dyDescent="0.3">
      <c r="B627" t="s">
        <v>647</v>
      </c>
      <c r="C627" t="s">
        <v>46</v>
      </c>
    </row>
    <row r="628" spans="2:42" x14ac:dyDescent="0.3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3">
      <c r="B629" t="s">
        <v>766</v>
      </c>
      <c r="C629" t="s">
        <v>36</v>
      </c>
    </row>
    <row r="630" spans="2:42" x14ac:dyDescent="0.3">
      <c r="B630" t="s">
        <v>766</v>
      </c>
      <c r="C630" t="s">
        <v>37</v>
      </c>
    </row>
    <row r="631" spans="2:42" x14ac:dyDescent="0.3">
      <c r="B631" t="s">
        <v>766</v>
      </c>
      <c r="C631" t="s">
        <v>38</v>
      </c>
    </row>
    <row r="632" spans="2:42" x14ac:dyDescent="0.3">
      <c r="B632" t="s">
        <v>766</v>
      </c>
      <c r="C632" t="s">
        <v>39</v>
      </c>
    </row>
    <row r="633" spans="2:42" x14ac:dyDescent="0.3">
      <c r="B633" t="s">
        <v>766</v>
      </c>
      <c r="C633" t="s">
        <v>40</v>
      </c>
    </row>
    <row r="634" spans="2:42" x14ac:dyDescent="0.3">
      <c r="B634" t="s">
        <v>766</v>
      </c>
      <c r="C634" t="s">
        <v>41</v>
      </c>
    </row>
    <row r="635" spans="2:42" x14ac:dyDescent="0.3">
      <c r="B635" t="s">
        <v>766</v>
      </c>
      <c r="C635" t="s">
        <v>42</v>
      </c>
    </row>
    <row r="636" spans="2:42" x14ac:dyDescent="0.3">
      <c r="B636" t="s">
        <v>766</v>
      </c>
      <c r="C636" t="s">
        <v>43</v>
      </c>
    </row>
    <row r="637" spans="2:42" x14ac:dyDescent="0.3">
      <c r="B637" t="s">
        <v>766</v>
      </c>
      <c r="C637" t="s">
        <v>44</v>
      </c>
    </row>
    <row r="638" spans="2:42" x14ac:dyDescent="0.3">
      <c r="B638" t="s">
        <v>766</v>
      </c>
      <c r="C638" t="s">
        <v>45</v>
      </c>
    </row>
    <row r="639" spans="2:42" x14ac:dyDescent="0.3">
      <c r="B639" t="s">
        <v>766</v>
      </c>
      <c r="C639" t="s">
        <v>46</v>
      </c>
    </row>
    <row r="640" spans="2:42" x14ac:dyDescent="0.3">
      <c r="B640" t="s">
        <v>766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3">
      <c r="B641" t="s">
        <v>674</v>
      </c>
      <c r="C641" t="s">
        <v>36</v>
      </c>
    </row>
    <row r="642" spans="2:42" x14ac:dyDescent="0.3">
      <c r="B642" t="s">
        <v>674</v>
      </c>
      <c r="C642" t="s">
        <v>37</v>
      </c>
    </row>
    <row r="643" spans="2:42" x14ac:dyDescent="0.3">
      <c r="B643" t="s">
        <v>674</v>
      </c>
      <c r="C643" t="s">
        <v>38</v>
      </c>
    </row>
    <row r="644" spans="2:42" x14ac:dyDescent="0.3">
      <c r="B644" t="s">
        <v>674</v>
      </c>
      <c r="C644" t="s">
        <v>39</v>
      </c>
    </row>
    <row r="645" spans="2:42" x14ac:dyDescent="0.3">
      <c r="B645" t="s">
        <v>674</v>
      </c>
      <c r="C645" t="s">
        <v>40</v>
      </c>
    </row>
    <row r="646" spans="2:42" x14ac:dyDescent="0.3">
      <c r="B646" t="s">
        <v>674</v>
      </c>
      <c r="C646" t="s">
        <v>41</v>
      </c>
    </row>
    <row r="647" spans="2:42" x14ac:dyDescent="0.3">
      <c r="B647" t="s">
        <v>674</v>
      </c>
      <c r="C647" t="s">
        <v>42</v>
      </c>
    </row>
    <row r="648" spans="2:42" x14ac:dyDescent="0.3">
      <c r="B648" t="s">
        <v>674</v>
      </c>
      <c r="C648" t="s">
        <v>43</v>
      </c>
    </row>
    <row r="649" spans="2:42" x14ac:dyDescent="0.3">
      <c r="B649" t="s">
        <v>674</v>
      </c>
      <c r="C649" t="s">
        <v>44</v>
      </c>
    </row>
    <row r="650" spans="2:42" x14ac:dyDescent="0.3">
      <c r="B650" t="s">
        <v>674</v>
      </c>
      <c r="C650" t="s">
        <v>45</v>
      </c>
    </row>
    <row r="651" spans="2:42" x14ac:dyDescent="0.3">
      <c r="B651" t="s">
        <v>674</v>
      </c>
      <c r="C651" t="s">
        <v>46</v>
      </c>
    </row>
    <row r="652" spans="2:42" x14ac:dyDescent="0.3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3">
      <c r="B653" t="s">
        <v>767</v>
      </c>
      <c r="C653" t="s">
        <v>36</v>
      </c>
      <c r="W653">
        <v>413.44115160000001</v>
      </c>
      <c r="X653">
        <v>679.81084429999999</v>
      </c>
      <c r="Y653">
        <v>339.90542210000001</v>
      </c>
      <c r="Z653">
        <v>465.44540380000001</v>
      </c>
      <c r="AA653">
        <v>590.98538559999997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3">
      <c r="B654" t="s">
        <v>767</v>
      </c>
      <c r="C654" t="s">
        <v>37</v>
      </c>
    </row>
    <row r="655" spans="2:42" x14ac:dyDescent="0.3">
      <c r="B655" t="s">
        <v>767</v>
      </c>
      <c r="C655" t="s">
        <v>38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3">
      <c r="B656" t="s">
        <v>767</v>
      </c>
      <c r="C656" t="s">
        <v>39</v>
      </c>
    </row>
    <row r="657" spans="1:42" x14ac:dyDescent="0.3">
      <c r="B657" t="s">
        <v>767</v>
      </c>
      <c r="C657" t="s">
        <v>40</v>
      </c>
    </row>
    <row r="658" spans="1:42" x14ac:dyDescent="0.3">
      <c r="B658" t="s">
        <v>767</v>
      </c>
      <c r="C658" t="s">
        <v>41</v>
      </c>
    </row>
    <row r="659" spans="1:42" x14ac:dyDescent="0.3">
      <c r="B659" t="s">
        <v>767</v>
      </c>
      <c r="C659" t="s">
        <v>42</v>
      </c>
    </row>
    <row r="660" spans="1:42" x14ac:dyDescent="0.3">
      <c r="B660" t="s">
        <v>767</v>
      </c>
      <c r="C660" t="s">
        <v>43</v>
      </c>
    </row>
    <row r="661" spans="1:42" x14ac:dyDescent="0.3">
      <c r="B661" t="s">
        <v>767</v>
      </c>
      <c r="C661" t="s">
        <v>44</v>
      </c>
    </row>
    <row r="662" spans="1:42" x14ac:dyDescent="0.3">
      <c r="B662" t="s">
        <v>767</v>
      </c>
      <c r="C662" t="s">
        <v>45</v>
      </c>
    </row>
    <row r="663" spans="1:42" x14ac:dyDescent="0.3">
      <c r="B663" t="s">
        <v>767</v>
      </c>
      <c r="C663" t="s">
        <v>46</v>
      </c>
    </row>
    <row r="664" spans="1:42" x14ac:dyDescent="0.3">
      <c r="A664">
        <v>4</v>
      </c>
      <c r="B664" t="s">
        <v>767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413.44115160000001</v>
      </c>
      <c r="X664">
        <v>679.81084429999999</v>
      </c>
      <c r="Y664">
        <v>339.90542210000001</v>
      </c>
      <c r="Z664">
        <v>465.44540380000001</v>
      </c>
      <c r="AA664">
        <v>590.98538559999997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3">
      <c r="B665" t="s">
        <v>768</v>
      </c>
      <c r="C665" t="s">
        <v>36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641.68310099999997</v>
      </c>
      <c r="Z665">
        <v>304.74375689999999</v>
      </c>
      <c r="AA665">
        <v>129.9398453</v>
      </c>
      <c r="AB665">
        <v>107.8350117</v>
      </c>
      <c r="AD665">
        <v>4.8927345090000003</v>
      </c>
      <c r="AE665">
        <v>213.93150840000001</v>
      </c>
    </row>
    <row r="666" spans="1:42" x14ac:dyDescent="0.3">
      <c r="B666" t="s">
        <v>768</v>
      </c>
      <c r="C666" t="s">
        <v>37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</row>
    <row r="667" spans="1:42" x14ac:dyDescent="0.3">
      <c r="B667" t="s">
        <v>768</v>
      </c>
      <c r="C667" t="s">
        <v>38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316.79428849999999</v>
      </c>
      <c r="U667">
        <v>252.9547135</v>
      </c>
      <c r="V667">
        <v>252.0964462</v>
      </c>
      <c r="W667">
        <v>232.3530638</v>
      </c>
      <c r="X667">
        <v>195.15423620000001</v>
      </c>
    </row>
    <row r="668" spans="1:42" x14ac:dyDescent="0.3">
      <c r="B668" t="s">
        <v>768</v>
      </c>
      <c r="C668" t="s">
        <v>39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</row>
    <row r="669" spans="1:42" x14ac:dyDescent="0.3">
      <c r="B669" t="s">
        <v>768</v>
      </c>
      <c r="C669" t="s">
        <v>40</v>
      </c>
    </row>
    <row r="670" spans="1:42" x14ac:dyDescent="0.3">
      <c r="B670" t="s">
        <v>768</v>
      </c>
      <c r="C670" t="s">
        <v>41</v>
      </c>
    </row>
    <row r="671" spans="1:42" x14ac:dyDescent="0.3">
      <c r="B671" t="s">
        <v>768</v>
      </c>
      <c r="C671" t="s">
        <v>42</v>
      </c>
    </row>
    <row r="672" spans="1:42" x14ac:dyDescent="0.3">
      <c r="B672" t="s">
        <v>768</v>
      </c>
      <c r="C672" t="s">
        <v>43</v>
      </c>
    </row>
    <row r="673" spans="1:42" x14ac:dyDescent="0.3">
      <c r="B673" t="s">
        <v>768</v>
      </c>
      <c r="C673" t="s">
        <v>44</v>
      </c>
    </row>
    <row r="674" spans="1:42" x14ac:dyDescent="0.3">
      <c r="B674" t="s">
        <v>768</v>
      </c>
      <c r="C674" t="s">
        <v>45</v>
      </c>
    </row>
    <row r="675" spans="1:42" x14ac:dyDescent="0.3">
      <c r="B675" t="s">
        <v>768</v>
      </c>
      <c r="C675" t="s">
        <v>46</v>
      </c>
    </row>
    <row r="676" spans="1:42" x14ac:dyDescent="0.3">
      <c r="A676">
        <v>8</v>
      </c>
      <c r="B676" t="s">
        <v>768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1096.563382</v>
      </c>
      <c r="U676">
        <v>1032.7238070000001</v>
      </c>
      <c r="V676">
        <v>1031.86554</v>
      </c>
      <c r="W676">
        <v>1012.122158</v>
      </c>
      <c r="X676">
        <v>974.92333010000004</v>
      </c>
      <c r="Y676">
        <v>742.82569000000001</v>
      </c>
      <c r="Z676">
        <v>405.88634589999998</v>
      </c>
      <c r="AA676">
        <v>231.08243440000001</v>
      </c>
      <c r="AB676">
        <v>208.9776008</v>
      </c>
      <c r="AC676">
        <v>101.142589</v>
      </c>
      <c r="AD676">
        <v>106.0353235</v>
      </c>
      <c r="AE676">
        <v>315.07409749999999</v>
      </c>
      <c r="AF676">
        <v>101.142589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3">
      <c r="B677" t="s">
        <v>769</v>
      </c>
      <c r="C677" t="s">
        <v>36</v>
      </c>
      <c r="O677">
        <v>53.532143140000002</v>
      </c>
      <c r="P677">
        <v>144.9631487</v>
      </c>
      <c r="R677">
        <v>77.967276380000001</v>
      </c>
    </row>
    <row r="678" spans="1:42" x14ac:dyDescent="0.3">
      <c r="B678" t="s">
        <v>769</v>
      </c>
      <c r="C678" t="s">
        <v>37</v>
      </c>
    </row>
    <row r="679" spans="1:42" x14ac:dyDescent="0.3">
      <c r="B679" t="s">
        <v>769</v>
      </c>
      <c r="C679" t="s">
        <v>38</v>
      </c>
    </row>
    <row r="680" spans="1:42" x14ac:dyDescent="0.3">
      <c r="B680" t="s">
        <v>769</v>
      </c>
      <c r="C680" t="s">
        <v>39</v>
      </c>
    </row>
    <row r="681" spans="1:42" x14ac:dyDescent="0.3">
      <c r="B681" t="s">
        <v>769</v>
      </c>
      <c r="C681" t="s">
        <v>40</v>
      </c>
    </row>
    <row r="682" spans="1:42" x14ac:dyDescent="0.3">
      <c r="B682" t="s">
        <v>769</v>
      </c>
      <c r="C682" t="s">
        <v>41</v>
      </c>
    </row>
    <row r="683" spans="1:42" x14ac:dyDescent="0.3">
      <c r="B683" t="s">
        <v>769</v>
      </c>
      <c r="C683" t="s">
        <v>42</v>
      </c>
    </row>
    <row r="684" spans="1:42" x14ac:dyDescent="0.3">
      <c r="B684" t="s">
        <v>769</v>
      </c>
      <c r="C684" t="s">
        <v>43</v>
      </c>
    </row>
    <row r="685" spans="1:42" x14ac:dyDescent="0.3">
      <c r="B685" t="s">
        <v>769</v>
      </c>
      <c r="C685" t="s">
        <v>44</v>
      </c>
    </row>
    <row r="686" spans="1:42" x14ac:dyDescent="0.3">
      <c r="B686" t="s">
        <v>769</v>
      </c>
      <c r="C686" t="s">
        <v>45</v>
      </c>
    </row>
    <row r="687" spans="1:42" x14ac:dyDescent="0.3">
      <c r="B687" t="s">
        <v>769</v>
      </c>
      <c r="C687" t="s">
        <v>46</v>
      </c>
    </row>
    <row r="688" spans="1:42" x14ac:dyDescent="0.3">
      <c r="A688">
        <v>10</v>
      </c>
      <c r="B688" t="s">
        <v>769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77.967276380000001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3">
      <c r="B689" t="s">
        <v>696</v>
      </c>
      <c r="C689" t="s">
        <v>36</v>
      </c>
    </row>
    <row r="690" spans="2:42" x14ac:dyDescent="0.3">
      <c r="B690" t="s">
        <v>696</v>
      </c>
      <c r="C690" t="s">
        <v>37</v>
      </c>
    </row>
    <row r="691" spans="2:42" x14ac:dyDescent="0.3">
      <c r="B691" t="s">
        <v>696</v>
      </c>
      <c r="C691" t="s">
        <v>38</v>
      </c>
    </row>
    <row r="692" spans="2:42" x14ac:dyDescent="0.3">
      <c r="B692" t="s">
        <v>696</v>
      </c>
      <c r="C692" t="s">
        <v>39</v>
      </c>
    </row>
    <row r="693" spans="2:42" x14ac:dyDescent="0.3">
      <c r="B693" t="s">
        <v>696</v>
      </c>
      <c r="C693" t="s">
        <v>40</v>
      </c>
    </row>
    <row r="694" spans="2:42" x14ac:dyDescent="0.3">
      <c r="B694" t="s">
        <v>696</v>
      </c>
      <c r="C694" t="s">
        <v>41</v>
      </c>
    </row>
    <row r="695" spans="2:42" x14ac:dyDescent="0.3">
      <c r="B695" t="s">
        <v>696</v>
      </c>
      <c r="C695" t="s">
        <v>42</v>
      </c>
    </row>
    <row r="696" spans="2:42" x14ac:dyDescent="0.3">
      <c r="B696" t="s">
        <v>696</v>
      </c>
      <c r="C696" t="s">
        <v>43</v>
      </c>
    </row>
    <row r="697" spans="2:42" x14ac:dyDescent="0.3">
      <c r="B697" t="s">
        <v>696</v>
      </c>
      <c r="C697" t="s">
        <v>44</v>
      </c>
    </row>
    <row r="698" spans="2:42" x14ac:dyDescent="0.3">
      <c r="B698" t="s">
        <v>696</v>
      </c>
      <c r="C698" t="s">
        <v>45</v>
      </c>
    </row>
    <row r="699" spans="2:42" x14ac:dyDescent="0.3">
      <c r="B699" t="s">
        <v>696</v>
      </c>
      <c r="C699" t="s">
        <v>46</v>
      </c>
    </row>
    <row r="700" spans="2:42" x14ac:dyDescent="0.3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3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3">
      <c r="B702" t="s">
        <v>695</v>
      </c>
      <c r="C702" t="s">
        <v>37</v>
      </c>
    </row>
    <row r="703" spans="2:42" x14ac:dyDescent="0.3">
      <c r="B703" t="s">
        <v>695</v>
      </c>
      <c r="C703" t="s">
        <v>38</v>
      </c>
    </row>
    <row r="704" spans="2:42" x14ac:dyDescent="0.3">
      <c r="B704" t="s">
        <v>695</v>
      </c>
      <c r="C704" t="s">
        <v>39</v>
      </c>
    </row>
    <row r="705" spans="2:42" x14ac:dyDescent="0.3">
      <c r="B705" t="s">
        <v>695</v>
      </c>
      <c r="C705" t="s">
        <v>40</v>
      </c>
    </row>
    <row r="706" spans="2:42" x14ac:dyDescent="0.3">
      <c r="B706" t="s">
        <v>695</v>
      </c>
      <c r="C706" t="s">
        <v>41</v>
      </c>
    </row>
    <row r="707" spans="2:42" x14ac:dyDescent="0.3">
      <c r="B707" t="s">
        <v>695</v>
      </c>
      <c r="C707" t="s">
        <v>42</v>
      </c>
    </row>
    <row r="708" spans="2:42" x14ac:dyDescent="0.3">
      <c r="B708" t="s">
        <v>695</v>
      </c>
      <c r="C708" t="s">
        <v>43</v>
      </c>
    </row>
    <row r="709" spans="2:42" x14ac:dyDescent="0.3">
      <c r="B709" t="s">
        <v>695</v>
      </c>
      <c r="C709" t="s">
        <v>44</v>
      </c>
    </row>
    <row r="710" spans="2:42" x14ac:dyDescent="0.3">
      <c r="B710" t="s">
        <v>695</v>
      </c>
      <c r="C710" t="s">
        <v>45</v>
      </c>
    </row>
    <row r="711" spans="2:42" x14ac:dyDescent="0.3">
      <c r="B711" t="s">
        <v>695</v>
      </c>
      <c r="C711" t="s">
        <v>46</v>
      </c>
    </row>
    <row r="712" spans="2:42" x14ac:dyDescent="0.3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3">
      <c r="B713" t="s">
        <v>770</v>
      </c>
      <c r="C713" t="s">
        <v>36</v>
      </c>
    </row>
    <row r="714" spans="2:42" x14ac:dyDescent="0.3">
      <c r="B714" t="s">
        <v>770</v>
      </c>
      <c r="C714" t="s">
        <v>37</v>
      </c>
    </row>
    <row r="715" spans="2:42" x14ac:dyDescent="0.3">
      <c r="B715" t="s">
        <v>770</v>
      </c>
      <c r="C715" t="s">
        <v>38</v>
      </c>
    </row>
    <row r="716" spans="2:42" x14ac:dyDescent="0.3">
      <c r="B716" t="s">
        <v>770</v>
      </c>
      <c r="C716" t="s">
        <v>39</v>
      </c>
    </row>
    <row r="717" spans="2:42" x14ac:dyDescent="0.3">
      <c r="B717" t="s">
        <v>770</v>
      </c>
      <c r="C717" t="s">
        <v>40</v>
      </c>
    </row>
    <row r="718" spans="2:42" x14ac:dyDescent="0.3">
      <c r="B718" t="s">
        <v>770</v>
      </c>
      <c r="C718" t="s">
        <v>41</v>
      </c>
    </row>
    <row r="719" spans="2:42" x14ac:dyDescent="0.3">
      <c r="B719" t="s">
        <v>770</v>
      </c>
      <c r="C719" t="s">
        <v>42</v>
      </c>
    </row>
    <row r="720" spans="2:42" x14ac:dyDescent="0.3">
      <c r="B720" t="s">
        <v>770</v>
      </c>
      <c r="C720" t="s">
        <v>43</v>
      </c>
    </row>
    <row r="721" spans="1:42" x14ac:dyDescent="0.3">
      <c r="B721" t="s">
        <v>770</v>
      </c>
      <c r="C721" t="s">
        <v>44</v>
      </c>
    </row>
    <row r="722" spans="1:42" x14ac:dyDescent="0.3">
      <c r="B722" t="s">
        <v>770</v>
      </c>
      <c r="C722" t="s">
        <v>45</v>
      </c>
    </row>
    <row r="723" spans="1:42" x14ac:dyDescent="0.3">
      <c r="B723" t="s">
        <v>770</v>
      </c>
      <c r="C723" t="s">
        <v>46</v>
      </c>
    </row>
    <row r="724" spans="1:42" x14ac:dyDescent="0.3">
      <c r="A724">
        <v>6</v>
      </c>
      <c r="B724" t="s">
        <v>770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3">
      <c r="B725" t="s">
        <v>707</v>
      </c>
      <c r="C725" t="s">
        <v>36</v>
      </c>
    </row>
    <row r="726" spans="1:42" x14ac:dyDescent="0.3">
      <c r="B726" t="s">
        <v>707</v>
      </c>
      <c r="C726" t="s">
        <v>37</v>
      </c>
    </row>
    <row r="727" spans="1:42" x14ac:dyDescent="0.3">
      <c r="B727" t="s">
        <v>707</v>
      </c>
      <c r="C727" t="s">
        <v>38</v>
      </c>
    </row>
    <row r="728" spans="1:42" x14ac:dyDescent="0.3">
      <c r="B728" t="s">
        <v>707</v>
      </c>
      <c r="C728" t="s">
        <v>39</v>
      </c>
    </row>
    <row r="729" spans="1:42" x14ac:dyDescent="0.3">
      <c r="B729" t="s">
        <v>707</v>
      </c>
      <c r="C729" t="s">
        <v>40</v>
      </c>
    </row>
    <row r="730" spans="1:42" x14ac:dyDescent="0.3">
      <c r="B730" t="s">
        <v>707</v>
      </c>
      <c r="C730" t="s">
        <v>41</v>
      </c>
    </row>
    <row r="731" spans="1:42" x14ac:dyDescent="0.3">
      <c r="B731" t="s">
        <v>707</v>
      </c>
      <c r="C731" t="s">
        <v>42</v>
      </c>
    </row>
    <row r="732" spans="1:42" x14ac:dyDescent="0.3">
      <c r="B732" t="s">
        <v>707</v>
      </c>
      <c r="C732" t="s">
        <v>43</v>
      </c>
    </row>
    <row r="733" spans="1:42" x14ac:dyDescent="0.3">
      <c r="B733" t="s">
        <v>707</v>
      </c>
      <c r="C733" t="s">
        <v>44</v>
      </c>
    </row>
    <row r="734" spans="1:42" x14ac:dyDescent="0.3">
      <c r="B734" t="s">
        <v>707</v>
      </c>
      <c r="C734" t="s">
        <v>45</v>
      </c>
    </row>
    <row r="735" spans="1:42" x14ac:dyDescent="0.3">
      <c r="B735" t="s">
        <v>707</v>
      </c>
      <c r="C735" t="s">
        <v>46</v>
      </c>
    </row>
    <row r="736" spans="1:42" x14ac:dyDescent="0.3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3">
      <c r="B737" t="s">
        <v>720</v>
      </c>
      <c r="C737" t="s">
        <v>36</v>
      </c>
    </row>
    <row r="738" spans="2:42" x14ac:dyDescent="0.3">
      <c r="B738" t="s">
        <v>720</v>
      </c>
      <c r="C738" t="s">
        <v>37</v>
      </c>
    </row>
    <row r="739" spans="2:42" x14ac:dyDescent="0.3">
      <c r="B739" t="s">
        <v>720</v>
      </c>
      <c r="C739" t="s">
        <v>38</v>
      </c>
    </row>
    <row r="740" spans="2:42" x14ac:dyDescent="0.3">
      <c r="B740" t="s">
        <v>720</v>
      </c>
      <c r="C740" t="s">
        <v>39</v>
      </c>
    </row>
    <row r="741" spans="2:42" x14ac:dyDescent="0.3">
      <c r="B741" t="s">
        <v>720</v>
      </c>
      <c r="C741" t="s">
        <v>40</v>
      </c>
    </row>
    <row r="742" spans="2:42" x14ac:dyDescent="0.3">
      <c r="B742" t="s">
        <v>720</v>
      </c>
      <c r="C742" t="s">
        <v>41</v>
      </c>
    </row>
    <row r="743" spans="2:42" x14ac:dyDescent="0.3">
      <c r="B743" t="s">
        <v>720</v>
      </c>
      <c r="C743" t="s">
        <v>42</v>
      </c>
    </row>
    <row r="744" spans="2:42" x14ac:dyDescent="0.3">
      <c r="B744" t="s">
        <v>720</v>
      </c>
      <c r="C744" t="s">
        <v>43</v>
      </c>
    </row>
    <row r="745" spans="2:42" x14ac:dyDescent="0.3">
      <c r="B745" t="s">
        <v>720</v>
      </c>
      <c r="C745" t="s">
        <v>44</v>
      </c>
    </row>
    <row r="746" spans="2:42" x14ac:dyDescent="0.3">
      <c r="B746" t="s">
        <v>720</v>
      </c>
      <c r="C746" t="s">
        <v>45</v>
      </c>
    </row>
    <row r="747" spans="2:42" x14ac:dyDescent="0.3">
      <c r="B747" t="s">
        <v>720</v>
      </c>
      <c r="C747" t="s">
        <v>46</v>
      </c>
    </row>
    <row r="748" spans="2:42" x14ac:dyDescent="0.3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3">
      <c r="B749" t="s">
        <v>771</v>
      </c>
      <c r="C749" t="s">
        <v>36</v>
      </c>
    </row>
    <row r="750" spans="2:42" x14ac:dyDescent="0.3">
      <c r="B750" t="s">
        <v>771</v>
      </c>
      <c r="C750" t="s">
        <v>37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458.07096969999998</v>
      </c>
      <c r="AE750">
        <v>852.71115589999999</v>
      </c>
      <c r="AF750">
        <v>530.55479339999999</v>
      </c>
      <c r="AG750">
        <v>707.02573719999998</v>
      </c>
      <c r="AH750">
        <v>811.52245730000004</v>
      </c>
      <c r="AI750">
        <v>831.53297250000003</v>
      </c>
      <c r="AJ750">
        <v>1017.542526</v>
      </c>
      <c r="AK750">
        <v>1073.1898590000001</v>
      </c>
      <c r="AL750">
        <v>839.12481890000004</v>
      </c>
      <c r="AM750">
        <v>777.52403719999995</v>
      </c>
      <c r="AN750">
        <v>931.06912469999997</v>
      </c>
      <c r="AO750">
        <v>790.50590199999999</v>
      </c>
      <c r="AP750">
        <v>870.52533749999998</v>
      </c>
    </row>
    <row r="751" spans="2:42" x14ac:dyDescent="0.3">
      <c r="B751" t="s">
        <v>771</v>
      </c>
      <c r="C751" t="s">
        <v>38</v>
      </c>
    </row>
    <row r="752" spans="2:42" x14ac:dyDescent="0.3">
      <c r="B752" t="s">
        <v>771</v>
      </c>
      <c r="C752" t="s">
        <v>39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166.66988019999999</v>
      </c>
      <c r="AL752">
        <v>287.05408749999998</v>
      </c>
      <c r="AM752">
        <v>277.19708400000002</v>
      </c>
      <c r="AN752">
        <v>35.515503099999997</v>
      </c>
      <c r="AP752">
        <v>296.32173039999998</v>
      </c>
    </row>
    <row r="753" spans="2:42" x14ac:dyDescent="0.3">
      <c r="B753" t="s">
        <v>771</v>
      </c>
      <c r="C753" t="s">
        <v>40</v>
      </c>
    </row>
    <row r="754" spans="2:42" x14ac:dyDescent="0.3">
      <c r="B754" t="s">
        <v>771</v>
      </c>
      <c r="C754" t="s">
        <v>41</v>
      </c>
    </row>
    <row r="755" spans="2:42" x14ac:dyDescent="0.3">
      <c r="B755" t="s">
        <v>771</v>
      </c>
      <c r="C755" t="s">
        <v>42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264.54095769999998</v>
      </c>
      <c r="AD755">
        <v>286.46036320000002</v>
      </c>
      <c r="AE755">
        <v>308.44039520000001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252.15270050000001</v>
      </c>
      <c r="AN755">
        <v>272.20075889999998</v>
      </c>
      <c r="AO755">
        <v>291.7559377</v>
      </c>
      <c r="AP755">
        <v>450.6266177</v>
      </c>
    </row>
    <row r="756" spans="2:42" x14ac:dyDescent="0.3">
      <c r="B756" t="s">
        <v>771</v>
      </c>
      <c r="C756" t="s">
        <v>43</v>
      </c>
    </row>
    <row r="757" spans="2:42" x14ac:dyDescent="0.3">
      <c r="B757" t="s">
        <v>771</v>
      </c>
      <c r="C757" t="s">
        <v>44</v>
      </c>
    </row>
    <row r="758" spans="2:42" x14ac:dyDescent="0.3">
      <c r="B758" t="s">
        <v>771</v>
      </c>
      <c r="C758" t="s">
        <v>45</v>
      </c>
    </row>
    <row r="759" spans="2:42" x14ac:dyDescent="0.3">
      <c r="B759" t="s">
        <v>771</v>
      </c>
      <c r="C759" t="s">
        <v>46</v>
      </c>
    </row>
    <row r="760" spans="2:42" x14ac:dyDescent="0.3">
      <c r="B760" t="s">
        <v>771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892.47773410000002</v>
      </c>
      <c r="AD760">
        <v>1040.853063</v>
      </c>
      <c r="AE760">
        <v>1457.473281</v>
      </c>
      <c r="AF760">
        <v>1058.53332</v>
      </c>
      <c r="AG760">
        <v>1236.425471</v>
      </c>
      <c r="AH760">
        <v>1340.9221910000001</v>
      </c>
      <c r="AI760">
        <v>1360.9327069999999</v>
      </c>
      <c r="AJ760">
        <v>1546.94226</v>
      </c>
      <c r="AK760">
        <v>1471.516535</v>
      </c>
      <c r="AL760">
        <v>1357.835703</v>
      </c>
      <c r="AM760">
        <v>1306.873822</v>
      </c>
      <c r="AN760">
        <v>1238.7853869999999</v>
      </c>
      <c r="AO760">
        <v>1082.2618399999999</v>
      </c>
      <c r="AP760">
        <v>1617.473686</v>
      </c>
    </row>
    <row r="761" spans="2:42" x14ac:dyDescent="0.3">
      <c r="B761" t="s">
        <v>15</v>
      </c>
      <c r="D761">
        <v>61545.270759999999</v>
      </c>
      <c r="E761">
        <v>64177.912470000003</v>
      </c>
      <c r="F761">
        <v>63290.910089999998</v>
      </c>
      <c r="G761">
        <v>65837.604699999996</v>
      </c>
      <c r="H761">
        <v>65882.201400000005</v>
      </c>
      <c r="I761">
        <v>67080.556509999995</v>
      </c>
      <c r="J761">
        <v>68156.625960000005</v>
      </c>
      <c r="K761">
        <v>73155.501740000007</v>
      </c>
      <c r="L761">
        <v>76830.758629999997</v>
      </c>
      <c r="M761">
        <v>80602.367060000004</v>
      </c>
      <c r="N761">
        <v>83898.821660000001</v>
      </c>
      <c r="O761">
        <v>87331.521800000002</v>
      </c>
      <c r="P761">
        <v>90801.39039</v>
      </c>
      <c r="Q761">
        <v>94390.809680000006</v>
      </c>
      <c r="R761">
        <v>97479.507440000001</v>
      </c>
      <c r="S761">
        <v>100376.1967</v>
      </c>
      <c r="T761">
        <v>103383.1416</v>
      </c>
      <c r="U761">
        <v>106477.17509999999</v>
      </c>
      <c r="V761">
        <v>109672.61040000001</v>
      </c>
      <c r="W761">
        <v>113023.07580000001</v>
      </c>
      <c r="X761">
        <v>116432.60370000001</v>
      </c>
      <c r="Y761">
        <v>119841.7813</v>
      </c>
      <c r="Z761">
        <v>123355.3695</v>
      </c>
      <c r="AA761">
        <v>126990.21490000001</v>
      </c>
      <c r="AB761">
        <v>130866.57180000001</v>
      </c>
      <c r="AC761">
        <v>134691.0564</v>
      </c>
      <c r="AD761">
        <v>138544.15919999999</v>
      </c>
      <c r="AE761">
        <v>142248.9676</v>
      </c>
      <c r="AF761">
        <v>145923.44260000001</v>
      </c>
      <c r="AG761">
        <v>149167.17790000001</v>
      </c>
      <c r="AH761">
        <v>152419.886</v>
      </c>
      <c r="AI761">
        <v>155684.64110000001</v>
      </c>
      <c r="AJ761">
        <v>159011.7623</v>
      </c>
      <c r="AK761">
        <v>162404.83540000001</v>
      </c>
      <c r="AL761">
        <v>165819.89259999999</v>
      </c>
      <c r="AM761">
        <v>169202.8143</v>
      </c>
      <c r="AN761">
        <v>172913.65340000001</v>
      </c>
      <c r="AO761">
        <v>176479.41500000001</v>
      </c>
      <c r="AP761">
        <v>180004.07490000001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PLANEL_GerMed_Resultado!G244+PLANEL_GerMed_Resultado!G748</f>
        <v>46081.654690000003</v>
      </c>
      <c r="D4" s="1">
        <f>PLANEL_GerMed_Resultado!H244+PLANEL_GerMed_Resultado!H748</f>
        <v>46802.094149999997</v>
      </c>
      <c r="E4" s="1">
        <f>PLANEL_GerMed_Resultado!I244+PLANEL_GerMed_Resultado!I748</f>
        <v>47452.946120000001</v>
      </c>
      <c r="F4" s="1">
        <f>PLANEL_GerMed_Resultado!J244+PLANEL_GerMed_Resultado!J748</f>
        <v>46546.470710000001</v>
      </c>
      <c r="G4" s="1">
        <f>PLANEL_GerMed_Resultado!K244+PLANEL_GerMed_Resultado!K748</f>
        <v>49947.37098</v>
      </c>
      <c r="H4" s="1">
        <f>PLANEL_GerMed_Resultado!L244+PLANEL_GerMed_Resultado!L748</f>
        <v>52435.188150000002</v>
      </c>
      <c r="I4" s="1">
        <f>PLANEL_GerMed_Resultado!M244+PLANEL_GerMed_Resultado!M748</f>
        <v>54735.89112</v>
      </c>
      <c r="J4" s="1">
        <f>PLANEL_GerMed_Resultado!N244+PLANEL_GerMed_Resultado!N748</f>
        <v>55178.249049999999</v>
      </c>
      <c r="K4" s="1">
        <f>PLANEL_GerMed_Resultado!O244+PLANEL_GerMed_Resultado!O748</f>
        <v>56260.719400000002</v>
      </c>
      <c r="L4" s="1">
        <f>PLANEL_GerMed_Resultado!P244+PLANEL_GerMed_Resultado!P748</f>
        <v>56839.441729999999</v>
      </c>
      <c r="M4" s="1">
        <f>PLANEL_GerMed_Resultado!Q244+PLANEL_GerMed_Resultado!Q748</f>
        <v>57276.405299999999</v>
      </c>
      <c r="N4" s="1">
        <f>PLANEL_GerMed_Resultado!R244+PLANEL_GerMed_Resultado!R748</f>
        <v>58152.272319999996</v>
      </c>
      <c r="O4" s="1">
        <f>PLANEL_GerMed_Resultado!S244+PLANEL_GerMed_Resultado!S748</f>
        <v>59661.521460000004</v>
      </c>
      <c r="P4" s="1">
        <f>PLANEL_GerMed_Resultado!T244+PLANEL_GerMed_Resultado!T748</f>
        <v>61118.542560000002</v>
      </c>
      <c r="Q4" s="1">
        <f>PLANEL_GerMed_Resultado!U244+PLANEL_GerMed_Resultado!U748</f>
        <v>62293.012759999998</v>
      </c>
      <c r="R4" s="1">
        <f>PLANEL_GerMed_Resultado!V244+PLANEL_GerMed_Resultado!V748</f>
        <v>62719.429320000003</v>
      </c>
      <c r="S4" s="1">
        <f>PLANEL_GerMed_Resultado!W244+PLANEL_GerMed_Resultado!W748</f>
        <v>63556.319199999998</v>
      </c>
      <c r="T4" s="1">
        <f>PLANEL_GerMed_Resultado!X244+PLANEL_GerMed_Resultado!X748</f>
        <v>64533.996800000001</v>
      </c>
      <c r="U4" s="1">
        <f>PLANEL_GerMed_Resultado!Y244+PLANEL_GerMed_Resultado!Y748</f>
        <v>64484.404289999999</v>
      </c>
      <c r="V4" s="1">
        <f>PLANEL_GerMed_Resultado!Z244+PLANEL_GerMed_Resultado!Z748</f>
        <v>64086.47262</v>
      </c>
      <c r="W4" s="1">
        <f>PLANEL_GerMed_Resultado!AA244+PLANEL_GerMed_Resultado!AA748</f>
        <v>63996.520709999997</v>
      </c>
      <c r="X4" s="1">
        <f>PLANEL_GerMed_Resultado!AB244+PLANEL_GerMed_Resultado!AB748</f>
        <v>64213.315300000002</v>
      </c>
      <c r="Y4" s="1">
        <f>PLANEL_GerMed_Resultado!AC244+PLANEL_GerMed_Resultado!AC748</f>
        <v>64697.314010000002</v>
      </c>
      <c r="Z4" s="1">
        <f>PLANEL_GerMed_Resultado!AD244+PLANEL_GerMed_Resultado!AD748</f>
        <v>64689.18144</v>
      </c>
      <c r="AA4" s="1">
        <f>PLANEL_GerMed_Resultado!AE244+PLANEL_GerMed_Resultado!AE748</f>
        <v>65135.216289999997</v>
      </c>
      <c r="AB4" s="1">
        <f>PLANEL_GerMed_Resultado!AF244+PLANEL_GerMed_Resultado!AF748</f>
        <v>64559.483319999999</v>
      </c>
      <c r="AC4" s="1">
        <f>PLANEL_GerMed_Resultado!AG244+PLANEL_GerMed_Resultado!AG748</f>
        <v>65031.076889999997</v>
      </c>
      <c r="AD4" s="1">
        <f>PLANEL_GerMed_Resultado!AH244+PLANEL_GerMed_Resultado!AH748</f>
        <v>65135.216289999997</v>
      </c>
      <c r="AE4" s="1">
        <f>PLANEL_GerMed_Resultado!AI244+PLANEL_GerMed_Resultado!AI748</f>
        <v>65032.423199999997</v>
      </c>
      <c r="AF4" s="1">
        <f>PLANEL_GerMed_Resultado!AJ244+PLANEL_GerMed_Resultado!AJ748</f>
        <v>64934.505149999997</v>
      </c>
      <c r="AG4" s="1">
        <f>PLANEL_GerMed_Resultado!AK244+PLANEL_GerMed_Resultado!AK748</f>
        <v>64766.748610000002</v>
      </c>
      <c r="AH4" s="1">
        <f>PLANEL_GerMed_Resultado!AL244+PLANEL_GerMed_Resultado!AL748</f>
        <v>64539.926639999998</v>
      </c>
      <c r="AI4" s="1">
        <f>PLANEL_GerMed_Resultado!AM244+PLANEL_GerMed_Resultado!AM748</f>
        <v>64357.787199999999</v>
      </c>
      <c r="AJ4" s="1">
        <f>PLANEL_GerMed_Resultado!AN244+PLANEL_GerMed_Resultado!AN748</f>
        <v>64176.065150000002</v>
      </c>
      <c r="AK4" s="1">
        <f>PLANEL_GerMed_Resultado!AO244+PLANEL_GerMed_Resultado!AO748</f>
        <v>63662.169990000002</v>
      </c>
      <c r="AL4" s="1">
        <f>PLANEL_GerMed_Resultado!AP244+PLANEL_GerMed_Resultado!AP748</f>
        <v>63702.733619999999</v>
      </c>
    </row>
    <row r="5" spans="2:38" x14ac:dyDescent="0.3">
      <c r="B5" s="16" t="s">
        <v>2</v>
      </c>
      <c r="C5" s="1">
        <f>PLANEL_GerMed_Resultado!G256</f>
        <v>2743.9752939999998</v>
      </c>
      <c r="D5" s="1">
        <f>PLANEL_GerMed_Resultado!H256</f>
        <v>2924.636653</v>
      </c>
      <c r="E5" s="1">
        <f>PLANEL_GerMed_Resultado!I256</f>
        <v>2983.2381690000002</v>
      </c>
      <c r="F5" s="1">
        <f>PLANEL_GerMed_Resultado!J256</f>
        <v>3100.3672630000001</v>
      </c>
      <c r="G5" s="1">
        <f>PLANEL_GerMed_Resultado!K256</f>
        <v>3207.3831009999999</v>
      </c>
      <c r="H5" s="1">
        <f>PLANEL_GerMed_Resultado!L256</f>
        <v>3393.878275</v>
      </c>
      <c r="I5" s="1">
        <f>PLANEL_GerMed_Resultado!M256</f>
        <v>4241.5961719999996</v>
      </c>
      <c r="J5" s="1">
        <f>PLANEL_GerMed_Resultado!N256</f>
        <v>5560.3007710000002</v>
      </c>
      <c r="K5" s="1">
        <f>PLANEL_GerMed_Resultado!O256</f>
        <v>4931.5364740000005</v>
      </c>
      <c r="L5" s="1">
        <f>PLANEL_GerMed_Resultado!P256</f>
        <v>6768.0169079999996</v>
      </c>
      <c r="M5" s="1">
        <f>PLANEL_GerMed_Resultado!Q256</f>
        <v>7162.1558660000001</v>
      </c>
      <c r="N5" s="1">
        <f>PLANEL_GerMed_Resultado!R256</f>
        <v>7118.6202659999999</v>
      </c>
      <c r="O5" s="1">
        <f>PLANEL_GerMed_Resultado!S256</f>
        <v>6712.1953810000005</v>
      </c>
      <c r="P5" s="1">
        <f>PLANEL_GerMed_Resultado!T256</f>
        <v>7151.7202569999999</v>
      </c>
      <c r="Q5" s="1">
        <f>PLANEL_GerMed_Resultado!U256</f>
        <v>8018.4715269999997</v>
      </c>
      <c r="R5" s="1">
        <f>PLANEL_GerMed_Resultado!V256</f>
        <v>7751.265926</v>
      </c>
      <c r="S5" s="1">
        <f>PLANEL_GerMed_Resultado!W256</f>
        <v>7671.1524929999996</v>
      </c>
      <c r="T5" s="1">
        <f>PLANEL_GerMed_Resultado!X256</f>
        <v>7596.4886930000002</v>
      </c>
      <c r="U5" s="1">
        <f>PLANEL_GerMed_Resultado!Y256</f>
        <v>7536.619944</v>
      </c>
      <c r="V5" s="1">
        <f>PLANEL_GerMed_Resultado!Z256</f>
        <v>8002.6473839999999</v>
      </c>
      <c r="W5" s="1">
        <f>PLANEL_GerMed_Resultado!AA256</f>
        <v>8223.0889920000009</v>
      </c>
      <c r="X5" s="1">
        <f>PLANEL_GerMed_Resultado!AB256</f>
        <v>8235.2490749999997</v>
      </c>
      <c r="Y5" s="1">
        <f>PLANEL_GerMed_Resultado!AC256</f>
        <v>7974.800405</v>
      </c>
      <c r="Z5" s="1">
        <f>PLANEL_GerMed_Resultado!AD256</f>
        <v>8228.8838450000003</v>
      </c>
      <c r="AA5" s="1">
        <f>PLANEL_GerMed_Resultado!AE256</f>
        <v>8235.7000200000002</v>
      </c>
      <c r="AB5" s="68">
        <f>PLANEL_GerMed_Resultado!AF256</f>
        <v>8210.3275080000003</v>
      </c>
      <c r="AC5" s="1">
        <f>PLANEL_GerMed_Resultado!AG256</f>
        <v>8235.7000200000002</v>
      </c>
      <c r="AD5" s="1">
        <f>PLANEL_GerMed_Resultado!AH256</f>
        <v>8235.7000200000002</v>
      </c>
      <c r="AE5" s="1">
        <f>PLANEL_GerMed_Resultado!AI256</f>
        <v>8207.5640299999995</v>
      </c>
      <c r="AF5" s="1">
        <f>PLANEL_GerMed_Resultado!AJ256</f>
        <v>8207.5640299999995</v>
      </c>
      <c r="AG5" s="1">
        <f>PLANEL_GerMed_Resultado!AK256</f>
        <v>8221.5122350000001</v>
      </c>
      <c r="AH5" s="1">
        <f>PLANEL_GerMed_Resultado!AL256</f>
        <v>8221.5122350000001</v>
      </c>
      <c r="AI5" s="1">
        <f>PLANEL_GerMed_Resultado!AM256</f>
        <v>8221.5122350000001</v>
      </c>
      <c r="AJ5" s="1">
        <f>PLANEL_GerMed_Resultado!AN256</f>
        <v>8207.5640299999995</v>
      </c>
      <c r="AK5" s="1">
        <f>PLANEL_GerMed_Resultado!AO256</f>
        <v>8207.5640299999995</v>
      </c>
      <c r="AL5" s="1">
        <f>PLANEL_GerMed_Resultado!AP256</f>
        <v>8207.5640299999995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4221.0138855000005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4991.2485215000006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5595.6230758000002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5907.2952476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4692.5219550000002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4694.1731573799998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5337.4998338000005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5118.5012349999997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4988.3846789999998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4935.2483119999997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5139.1440248999997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5547.0163765999996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5162.8380674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4831.4762284999997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5227.9956398000004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5838.1024172999996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6152.6793698000001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6837.4183622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8121.1620080000012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6899.4914234999997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7085.9136632999998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7414.4133901999994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7544.8023443000002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7765.0862063000004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7841.7508609999995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8021.0575770000005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8180.133065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8354.4219369999992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8847.9056440000004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10588.018177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270.38539539999999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3">
      <c r="B10" s="19" t="s">
        <v>50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3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3015.8504589999998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3">
      <c r="B12" s="16" t="s">
        <v>57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3">
      <c r="B15" s="23" t="s">
        <v>52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317.85219919999997</v>
      </c>
      <c r="F15" s="24">
        <f>PLANEL_GerMed_Resultado!J376</f>
        <v>442.82949669999999</v>
      </c>
      <c r="G15" s="24">
        <f>PLANEL_GerMed_Resultado!K376</f>
        <v>570.19624669999996</v>
      </c>
      <c r="H15" s="24">
        <f>PLANEL_GerMed_Resultado!L376</f>
        <v>668.7361449</v>
      </c>
      <c r="I15" s="24">
        <f>PLANEL_GerMed_Resultado!M376</f>
        <v>632.72270739999999</v>
      </c>
      <c r="J15" s="24">
        <f>PLANEL_GerMed_Resultado!N376</f>
        <v>666.29769490000001</v>
      </c>
      <c r="K15" s="24">
        <f>PLANEL_GerMed_Resultado!O376</f>
        <v>673.46606989999998</v>
      </c>
      <c r="L15" s="24">
        <f>PLANEL_GerMed_Resultado!P376</f>
        <v>611.22758239999996</v>
      </c>
      <c r="M15" s="24">
        <f>PLANEL_GerMed_Resultado!Q376</f>
        <v>644.80256989999998</v>
      </c>
      <c r="N15" s="24">
        <f>PLANEL_GerMed_Resultado!R376</f>
        <v>644.80256989999998</v>
      </c>
      <c r="O15" s="24">
        <f>PLANEL_GerMed_Resultado!S376</f>
        <v>611.23008240000001</v>
      </c>
      <c r="P15" s="24">
        <f>PLANEL_GerMed_Resultado!T376</f>
        <v>615.10038239999994</v>
      </c>
      <c r="Q15" s="24">
        <f>PLANEL_GerMed_Resultado!U376</f>
        <v>644.80256989999998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314.37817319999999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18696.3603563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20021.887513500002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21949.707446500001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23940.5334745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25617.6034105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26432.510873899999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29054.378605800001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31515.528341499998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33269.139619699999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36294.199758200004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39580.557357899997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42739.762109299998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44939.193707500002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49253.415723420003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50578.145078000001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52243.844599000004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54367.027073000005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56342.469343000004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58891.672602999999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61346.999313000008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63563.590473000004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65975.507383000004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68302.367683000004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68818.018313000008</v>
      </c>
    </row>
    <row r="18" spans="2:40" x14ac:dyDescent="0.3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8238.6636937000003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8238.6636937000003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8001.8718723000002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7762.43163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9025.7095379999992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10189.300637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11358.639413000001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12524.234389000001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13708.511469999999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14910.003167999999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16113.576636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17302.971126999997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18623.274711999999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19882.587442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21110.920512000001</v>
      </c>
    </row>
    <row r="21" spans="2:40" x14ac:dyDescent="0.3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3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3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3">
      <c r="B24" s="27" t="s">
        <v>9</v>
      </c>
      <c r="C24" s="28">
        <f t="shared" ref="C24:AL24" si="0">SUM(C4:C23)</f>
        <v>65833.832573196007</v>
      </c>
      <c r="D24" s="28">
        <f t="shared" si="0"/>
        <v>65882.201399295998</v>
      </c>
      <c r="E24" s="28">
        <f t="shared" si="0"/>
        <v>67080.556510299997</v>
      </c>
      <c r="F24" s="28">
        <f t="shared" si="0"/>
        <v>68156.625956700009</v>
      </c>
      <c r="G24" s="28">
        <f t="shared" si="0"/>
        <v>73155.501741300002</v>
      </c>
      <c r="H24" s="28">
        <f t="shared" si="0"/>
        <v>76830.758630000011</v>
      </c>
      <c r="I24" s="28">
        <f t="shared" si="0"/>
        <v>80602.367064800012</v>
      </c>
      <c r="J24" s="28">
        <f t="shared" si="0"/>
        <v>83898.821661760012</v>
      </c>
      <c r="K24" s="28">
        <f t="shared" si="0"/>
        <v>87331.52180023001</v>
      </c>
      <c r="L24" s="28">
        <f t="shared" si="0"/>
        <v>90801.390387600011</v>
      </c>
      <c r="M24" s="28">
        <f t="shared" si="0"/>
        <v>94390.809679200014</v>
      </c>
      <c r="N24" s="28">
        <f t="shared" si="0"/>
        <v>97479.507434579995</v>
      </c>
      <c r="O24" s="28">
        <f t="shared" si="0"/>
        <v>100376.19674569998</v>
      </c>
      <c r="P24" s="28">
        <f t="shared" si="0"/>
        <v>103383.14158009998</v>
      </c>
      <c r="Q24" s="28">
        <f t="shared" si="0"/>
        <v>106477.17513169999</v>
      </c>
      <c r="R24" s="28">
        <f t="shared" si="0"/>
        <v>109672.61042289999</v>
      </c>
      <c r="S24" s="28">
        <f t="shared" si="0"/>
        <v>113023.0757499</v>
      </c>
      <c r="T24" s="28">
        <f t="shared" si="0"/>
        <v>116432.60374700002</v>
      </c>
      <c r="U24" s="28">
        <f t="shared" si="0"/>
        <v>119841.78134969999</v>
      </c>
      <c r="V24" s="28">
        <f t="shared" si="0"/>
        <v>123355.36948950001</v>
      </c>
      <c r="W24" s="28">
        <f t="shared" si="0"/>
        <v>126990.21488400002</v>
      </c>
      <c r="X24" s="28">
        <f t="shared" si="0"/>
        <v>130866.57184240001</v>
      </c>
      <c r="Y24" s="28">
        <f t="shared" si="0"/>
        <v>134691.05643459997</v>
      </c>
      <c r="Z24" s="28">
        <f t="shared" si="0"/>
        <v>138544.159227</v>
      </c>
      <c r="AA24" s="28">
        <f t="shared" si="0"/>
        <v>142248.9675727</v>
      </c>
      <c r="AB24" s="76">
        <f t="shared" si="0"/>
        <v>145923.44256482</v>
      </c>
      <c r="AC24" s="28">
        <f t="shared" si="0"/>
        <v>149167.17788650002</v>
      </c>
      <c r="AD24" s="28">
        <f t="shared" si="0"/>
        <v>152419.88602939999</v>
      </c>
      <c r="AE24" s="28">
        <f t="shared" si="0"/>
        <v>155684.6410757</v>
      </c>
      <c r="AF24" s="28">
        <f t="shared" si="0"/>
        <v>159011.76227169999</v>
      </c>
      <c r="AG24" s="28">
        <f t="shared" si="0"/>
        <v>162404.8354443</v>
      </c>
      <c r="AH24" s="28">
        <f t="shared" si="0"/>
        <v>165819.89262410003</v>
      </c>
      <c r="AI24" s="28">
        <f t="shared" si="0"/>
        <v>169202.8143231</v>
      </c>
      <c r="AJ24" s="28">
        <f t="shared" si="0"/>
        <v>172913.65343509999</v>
      </c>
      <c r="AK24" s="28">
        <f t="shared" si="0"/>
        <v>176479.41501210001</v>
      </c>
      <c r="AL24" s="28">
        <f t="shared" si="0"/>
        <v>180004.07487510002</v>
      </c>
    </row>
    <row r="26" spans="2:40" x14ac:dyDescent="0.3">
      <c r="D26" s="1"/>
    </row>
    <row r="27" spans="2:40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0.51352190912477391</v>
      </c>
      <c r="D29" s="47">
        <f>IF(PLANEL_Pot_anual!D4&lt;&gt;0,D4/PLANEL_Pot_anual!D4,0)</f>
        <v>0.52155029806603093</v>
      </c>
      <c r="E29" s="47">
        <f>IF(PLANEL_Pot_anual!E4&lt;&gt;0,E4/PLANEL_Pot_anual!E4,0)</f>
        <v>0.52880322221644238</v>
      </c>
      <c r="F29" s="47">
        <f>IF(PLANEL_Pot_anual!F4&lt;&gt;0,F4/PLANEL_Pot_anual!F4,0)</f>
        <v>0.46441811209048117</v>
      </c>
      <c r="G29" s="47">
        <f>IF(PLANEL_Pot_anual!G4&lt;&gt;0,G4/PLANEL_Pot_anual!G4,0)</f>
        <v>0.47442890760652134</v>
      </c>
      <c r="H29" s="47">
        <f>IF(PLANEL_Pot_anual!H4&lt;&gt;0,H4/PLANEL_Pot_anual!H4,0)</f>
        <v>0.48053712622380618</v>
      </c>
      <c r="I29" s="47">
        <f>IF(PLANEL_Pot_anual!I4&lt;&gt;0,I4/PLANEL_Pot_anual!I4,0)</f>
        <v>0.50162169238071008</v>
      </c>
      <c r="J29" s="47">
        <f>IF(PLANEL_Pot_anual!J4&lt;&gt;0,J4/PLANEL_Pot_anual!J4,0)</f>
        <v>0.50501889711996562</v>
      </c>
      <c r="K29" s="47">
        <f>IF(PLANEL_Pot_anual!K4&lt;&gt;0,K4/PLANEL_Pot_anual!K4,0)</f>
        <v>0.51437068872065428</v>
      </c>
      <c r="L29" s="47">
        <f>IF(PLANEL_Pot_anual!L4&lt;&gt;0,L4/PLANEL_Pot_anual!L4,0)</f>
        <v>0.51814912843023864</v>
      </c>
      <c r="M29" s="47">
        <f>IF(PLANEL_Pot_anual!M4&lt;&gt;0,M4/PLANEL_Pot_anual!M4,0)</f>
        <v>0.52213249431245068</v>
      </c>
      <c r="N29" s="47">
        <f>IF(PLANEL_Pot_anual!N4&lt;&gt;0,N4/PLANEL_Pot_anual!N4,0)</f>
        <v>0.5256556658210193</v>
      </c>
      <c r="O29" s="47">
        <f>IF(PLANEL_Pot_anual!O4&lt;&gt;0,O4/PLANEL_Pot_anual!O4,0)</f>
        <v>0.53735529152803174</v>
      </c>
      <c r="P29" s="47">
        <f>IF(PLANEL_Pot_anual!P4&lt;&gt;0,P4/PLANEL_Pot_anual!P4,0)</f>
        <v>0.5355613229665046</v>
      </c>
      <c r="Q29" s="47">
        <f>IF(PLANEL_Pot_anual!Q4&lt;&gt;0,Q4/PLANEL_Pot_anual!Q4,0)</f>
        <v>0.53425519324063753</v>
      </c>
      <c r="R29" s="47">
        <f>IF(PLANEL_Pot_anual!R4&lt;&gt;0,R4/PLANEL_Pot_anual!R4,0)</f>
        <v>0.53791234918108832</v>
      </c>
      <c r="S29" s="47">
        <f>IF(PLANEL_Pot_anual!S4&lt;&gt;0,S4/PLANEL_Pot_anual!S4,0)</f>
        <v>0.5417971985355311</v>
      </c>
      <c r="T29" s="47">
        <f>IF(PLANEL_Pot_anual!T4&lt;&gt;0,T4/PLANEL_Pot_anual!T4,0)</f>
        <v>0.54259494367304406</v>
      </c>
      <c r="U29" s="47">
        <f>IF(PLANEL_Pot_anual!U4&lt;&gt;0,U4/PLANEL_Pot_anual!U4,0)</f>
        <v>0.54217797515250676</v>
      </c>
      <c r="V29" s="47">
        <f>IF(PLANEL_Pot_anual!V4&lt;&gt;0,V4/PLANEL_Pot_anual!V4,0)</f>
        <v>0.53883220822691991</v>
      </c>
      <c r="W29" s="47">
        <f>IF(PLANEL_Pot_anual!W4&lt;&gt;0,W4/PLANEL_Pot_anual!W4,0)</f>
        <v>0.53807590218731416</v>
      </c>
      <c r="X29" s="47">
        <f>IF(PLANEL_Pot_anual!X4&lt;&gt;0,X4/PLANEL_Pot_anual!X4,0)</f>
        <v>0.53989868791549755</v>
      </c>
      <c r="Y29" s="47">
        <f>IF(PLANEL_Pot_anual!Y4&lt;&gt;0,Y4/PLANEL_Pot_anual!Y4,0)</f>
        <v>0.54396809730918749</v>
      </c>
      <c r="Z29" s="47">
        <f>IF(PLANEL_Pot_anual!Z4&lt;&gt;0,Z4/PLANEL_Pot_anual!Z4,0)</f>
        <v>0.54389971953034411</v>
      </c>
      <c r="AA29" s="47">
        <f>IF(PLANEL_Pot_anual!AA4&lt;&gt;0,AA4/PLANEL_Pot_anual!AA4,0)</f>
        <v>0.54749894419674106</v>
      </c>
      <c r="AB29" s="77">
        <f>IF(PLANEL_Pot_anual!AB4&lt;&gt;0,AB4/PLANEL_Pot_anual!AB4,0)</f>
        <v>0.54265957755042737</v>
      </c>
      <c r="AC29" s="47">
        <f>IF(PLANEL_Pot_anual!AC4&lt;&gt;0,AC4/PLANEL_Pot_anual!AC4,0)</f>
        <v>0.54662359266193639</v>
      </c>
      <c r="AD29" s="47">
        <f>IF(PLANEL_Pot_anual!AD4&lt;&gt;0,AD4/PLANEL_Pot_anual!AD4,0)</f>
        <v>0.54749894419674106</v>
      </c>
      <c r="AE29" s="47">
        <f>IF(PLANEL_Pot_anual!AE4&lt;&gt;0,AE4/PLANEL_Pot_anual!AE4,0)</f>
        <v>0.5466349091715843</v>
      </c>
      <c r="AF29" s="47">
        <f>IF(PLANEL_Pot_anual!AF4&lt;&gt;0,AF4/PLANEL_Pot_anual!AF4,0)</f>
        <v>0.54581185166066548</v>
      </c>
      <c r="AG29" s="47">
        <f>IF(PLANEL_Pot_anual!AG4&lt;&gt;0,AG4/PLANEL_Pot_anual!AG4,0)</f>
        <v>0.54440176148574126</v>
      </c>
      <c r="AH29" s="47">
        <f>IF(PLANEL_Pot_anual!AH4&lt;&gt;0,AH4/PLANEL_Pot_anual!AH4,0)</f>
        <v>0.54249519241037769</v>
      </c>
      <c r="AI29" s="47">
        <f>IF(PLANEL_Pot_anual!AI4&lt;&gt;0,AI4/PLANEL_Pot_anual!AI4,0)</f>
        <v>0.54096420569111059</v>
      </c>
      <c r="AJ29" s="47">
        <f>IF(PLANEL_Pot_anual!AJ4&lt;&gt;0,AJ4/PLANEL_Pot_anual!AJ4,0)</f>
        <v>0.53943672737478321</v>
      </c>
      <c r="AK29" s="47">
        <f>IF(PLANEL_Pot_anual!AK4&lt;&gt;0,AK4/PLANEL_Pot_anual!AK4,0)</f>
        <v>0.53511714307686464</v>
      </c>
      <c r="AL29" s="47">
        <f>IF(PLANEL_Pot_anual!AL4&lt;&gt;0,AL4/PLANEL_Pot_anual!AL4,0)</f>
        <v>0.535125249090324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0.50467179712744814</v>
      </c>
      <c r="E30" s="47">
        <f>IF(PLANEL_Pot_anual!E5&lt;&gt;0,E5/PLANEL_Pot_anual!E5,0)</f>
        <v>0.49498503366392754</v>
      </c>
      <c r="F30" s="47">
        <f>IF(PLANEL_Pot_anual!F5&lt;&gt;0,F5/PLANEL_Pot_anual!F5,0)</f>
        <v>0.49643796125232303</v>
      </c>
      <c r="G30" s="47">
        <f>IF(PLANEL_Pot_anual!G5&lt;&gt;0,G5/PLANEL_Pot_anual!G5,0)</f>
        <v>0.50364618598356925</v>
      </c>
      <c r="H30" s="47">
        <f>IF(PLANEL_Pot_anual!H5&lt;&gt;0,H5/PLANEL_Pot_anual!H5,0)</f>
        <v>0.51167907540466162</v>
      </c>
      <c r="I30" s="47">
        <f>IF(PLANEL_Pot_anual!I5&lt;&gt;0,I5/PLANEL_Pot_anual!I5,0)</f>
        <v>0.45952189431022183</v>
      </c>
      <c r="J30" s="47">
        <f>IF(PLANEL_Pot_anual!J5&lt;&gt;0,J5/PLANEL_Pot_anual!J5,0)</f>
        <v>0.49639665616374351</v>
      </c>
      <c r="K30" s="47">
        <f>IF(PLANEL_Pot_anual!K5&lt;&gt;0,K5/PLANEL_Pot_anual!K5,0)</f>
        <v>0.44026363253779072</v>
      </c>
      <c r="L30" s="47">
        <f>IF(PLANEL_Pot_anual!L5&lt;&gt;0,L5/PLANEL_Pot_anual!L5,0)</f>
        <v>0.48091097356801088</v>
      </c>
      <c r="M30" s="47">
        <f>IF(PLANEL_Pot_anual!M5&lt;&gt;0,M5/PLANEL_Pot_anual!M5,0)</f>
        <v>0.50891707233954508</v>
      </c>
      <c r="N30" s="47">
        <f>IF(PLANEL_Pot_anual!N5&lt;&gt;0,N5/PLANEL_Pot_anual!N5,0)</f>
        <v>0.50582358896539459</v>
      </c>
      <c r="O30" s="47">
        <f>IF(PLANEL_Pot_anual!O5&lt;&gt;0,O5/PLANEL_Pot_anual!O5,0)</f>
        <v>0.47694449634720326</v>
      </c>
      <c r="P30" s="47">
        <f>IF(PLANEL_Pot_anual!P5&lt;&gt;0,P5/PLANEL_Pot_anual!P5,0)</f>
        <v>0.50817555544439175</v>
      </c>
      <c r="Q30" s="47">
        <f>IF(PLANEL_Pot_anual!Q5&lt;&gt;0,Q5/PLANEL_Pot_anual!Q5,0)</f>
        <v>0.49552328192133571</v>
      </c>
      <c r="R30" s="47">
        <f>IF(PLANEL_Pot_anual!R5&lt;&gt;0,R5/PLANEL_Pot_anual!R5,0)</f>
        <v>0.47901058421960541</v>
      </c>
      <c r="S30" s="47">
        <f>IF(PLANEL_Pot_anual!S5&lt;&gt;0,S5/PLANEL_Pot_anual!S5,0)</f>
        <v>0.47405975648236487</v>
      </c>
      <c r="T30" s="47">
        <f>IF(PLANEL_Pot_anual!T5&lt;&gt;0,T5/PLANEL_Pot_anual!T5,0)</f>
        <v>0.46944570365544658</v>
      </c>
      <c r="U30" s="47">
        <f>IF(PLANEL_Pot_anual!U5&lt;&gt;0,U5/PLANEL_Pot_anual!U5,0)</f>
        <v>0.46574595129128199</v>
      </c>
      <c r="V30" s="47">
        <f>IF(PLANEL_Pot_anual!V5&lt;&gt;0,V5/PLANEL_Pot_anual!V5,0)</f>
        <v>0.49454538591627423</v>
      </c>
      <c r="W30" s="47">
        <f>IF(PLANEL_Pot_anual!W5&lt;&gt;0,W5/PLANEL_Pot_anual!W5,0)</f>
        <v>0.50816817533447711</v>
      </c>
      <c r="X30" s="47">
        <f>IF(PLANEL_Pot_anual!X5&lt;&gt;0,X5/PLANEL_Pot_anual!X5,0)</f>
        <v>0.50891964077478036</v>
      </c>
      <c r="Y30" s="47">
        <f>IF(PLANEL_Pot_anual!Y5&lt;&gt;0,Y5/PLANEL_Pot_anual!Y5,0)</f>
        <v>0.49282450602299149</v>
      </c>
      <c r="Z30" s="47">
        <f>IF(PLANEL_Pot_anual!Z5&lt;&gt;0,Z5/PLANEL_Pot_anual!Z5,0)</f>
        <v>0.50852628405471678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0.50737954468179303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0.50720876803396597</v>
      </c>
      <c r="AF30" s="47">
        <f>IF(PLANEL_Pot_anual!AF5&lt;&gt;0,AF5/PLANEL_Pot_anual!AF5,0)</f>
        <v>0.50720876803396597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0.32070357679445549</v>
      </c>
      <c r="G32" s="48">
        <f>IF(PLANEL_Pot_anual!G7&lt;&gt;0,G7/PLANEL_Pot_anual!G7,0)</f>
        <v>0.34095978008530031</v>
      </c>
      <c r="H32" s="48">
        <f>IF(PLANEL_Pot_anual!H7&lt;&gt;0,H7/PLANEL_Pot_anual!H7,0)</f>
        <v>0.36717905774818854</v>
      </c>
      <c r="I32" s="48">
        <f>IF(PLANEL_Pot_anual!I7&lt;&gt;0,I7/PLANEL_Pot_anual!I7,0)</f>
        <v>0.41163961274138378</v>
      </c>
      <c r="J32" s="48">
        <f>IF(PLANEL_Pot_anual!J7&lt;&gt;0,J7/PLANEL_Pot_anual!J7,0)</f>
        <v>0.42214322664410969</v>
      </c>
      <c r="K32" s="48">
        <f>IF(PLANEL_Pot_anual!K7&lt;&gt;0,K7/PLANEL_Pot_anual!K7,0)</f>
        <v>0.41067127509669649</v>
      </c>
      <c r="L32" s="48">
        <f>IF(PLANEL_Pot_anual!L7&lt;&gt;0,L7/PLANEL_Pot_anual!L7,0)</f>
        <v>0.38319196459883936</v>
      </c>
      <c r="M32" s="48">
        <f>IF(PLANEL_Pot_anual!M7&lt;&gt;0,M7/PLANEL_Pot_anual!M7,0)</f>
        <v>0.30438663380444764</v>
      </c>
      <c r="N32" s="48">
        <f>IF(PLANEL_Pot_anual!N7&lt;&gt;0,N7/PLANEL_Pot_anual!N7,0)</f>
        <v>0.30448781592620089</v>
      </c>
      <c r="O32" s="48">
        <f>IF(PLANEL_Pot_anual!O7&lt;&gt;0,O7/PLANEL_Pot_anual!O7,0)</f>
        <v>0.30497928308920352</v>
      </c>
      <c r="P32" s="48">
        <f>IF(PLANEL_Pot_anual!P7&lt;&gt;0,P7/PLANEL_Pot_anual!P7,0)</f>
        <v>0.29246926935147799</v>
      </c>
      <c r="Q32" s="48">
        <f>IF(PLANEL_Pot_anual!Q7&lt;&gt;0,Q7/PLANEL_Pot_anual!Q7,0)</f>
        <v>0.28503445741793143</v>
      </c>
      <c r="R32" s="48">
        <f>IF(PLANEL_Pot_anual!R7&lt;&gt;0,R7/PLANEL_Pot_anual!R7,0)</f>
        <v>0.28199826504071462</v>
      </c>
      <c r="S32" s="48">
        <f>IF(PLANEL_Pot_anual!S7&lt;&gt;0,S7/PLANEL_Pot_anual!S7,0)</f>
        <v>0.29703651303729478</v>
      </c>
      <c r="T32" s="48">
        <f>IF(PLANEL_Pot_anual!T7&lt;&gt;0,T7/PLANEL_Pot_anual!T7,0)</f>
        <v>0.30433985671677183</v>
      </c>
      <c r="U32" s="48">
        <f>IF(PLANEL_Pot_anual!U7&lt;&gt;0,U7/PLANEL_Pot_anual!U7,0)</f>
        <v>0.26958035681374865</v>
      </c>
      <c r="V32" s="48">
        <f>IF(PLANEL_Pot_anual!V7&lt;&gt;0,V7/PLANEL_Pot_anual!V7,0)</f>
        <v>0.24065225514028446</v>
      </c>
      <c r="W32" s="48">
        <f>IF(PLANEL_Pot_anual!W7&lt;&gt;0,W7/PLANEL_Pot_anual!W7,0)</f>
        <v>0.24893334672002249</v>
      </c>
      <c r="X32" s="48">
        <f>IF(PLANEL_Pot_anual!X7&lt;&gt;0,X7/PLANEL_Pot_anual!X7,0)</f>
        <v>0.26625676375730789</v>
      </c>
      <c r="Y32" s="48">
        <f>IF(PLANEL_Pot_anual!Y7&lt;&gt;0,Y7/PLANEL_Pot_anual!Y7,0)</f>
        <v>0.26924279679952268</v>
      </c>
      <c r="Z32" s="48">
        <f>IF(PLANEL_Pot_anual!Z7&lt;&gt;0,Z7/PLANEL_Pot_anual!Z7,0)</f>
        <v>0.28756694560776563</v>
      </c>
      <c r="AA32" s="48">
        <f>IF(PLANEL_Pot_anual!AA7&lt;&gt;0,AA7/PLANEL_Pot_anual!AA7,0)</f>
        <v>0.32876818223158238</v>
      </c>
      <c r="AB32" s="48">
        <f>IF(PLANEL_Pot_anual!AB7&lt;&gt;0,AB7/PLANEL_Pot_anual!AB7,0)</f>
        <v>0.2692296579147001</v>
      </c>
      <c r="AC32" s="48">
        <f>IF(PLANEL_Pot_anual!AC7&lt;&gt;0,AC7/PLANEL_Pot_anual!AC7,0)</f>
        <v>0.26686841377562337</v>
      </c>
      <c r="AD32" s="48">
        <f>IF(PLANEL_Pot_anual!AD7&lt;&gt;0,AD7/PLANEL_Pot_anual!AD7,0)</f>
        <v>0.26983985105203978</v>
      </c>
      <c r="AE32" s="48">
        <f>IF(PLANEL_Pot_anual!AE7&lt;&gt;0,AE7/PLANEL_Pot_anual!AE7,0)</f>
        <v>0.26564252206561106</v>
      </c>
      <c r="AF32" s="48">
        <f>IF(PLANEL_Pot_anual!AF7&lt;&gt;0,AF7/PLANEL_Pot_anual!AF7,0)</f>
        <v>0.26963789806207694</v>
      </c>
      <c r="AG32" s="48">
        <f>IF(PLANEL_Pot_anual!AG7&lt;&gt;0,AG7/PLANEL_Pot_anual!AG7,0)</f>
        <v>0.26800519948027357</v>
      </c>
      <c r="AH32" s="48">
        <f>IF(PLANEL_Pot_anual!AH7&lt;&gt;0,AH7/PLANEL_Pot_anual!AH7,0)</f>
        <v>0.26667382347666269</v>
      </c>
      <c r="AI32" s="48">
        <f>IF(PLANEL_Pot_anual!AI7&lt;&gt;0,AI7/PLANEL_Pot_anual!AI7,0)</f>
        <v>0.26626717574467657</v>
      </c>
      <c r="AJ32" s="48">
        <f>IF(PLANEL_Pot_anual!AJ7&lt;&gt;0,AJ7/PLANEL_Pot_anual!AJ7,0)</f>
        <v>0.26578377640627776</v>
      </c>
      <c r="AK32" s="48">
        <f>IF(PLANEL_Pot_anual!AK7&lt;&gt;0,AK7/PLANEL_Pot_anual!AK7,0)</f>
        <v>0.27546667109807438</v>
      </c>
      <c r="AL32" s="48">
        <f>IF(PLANEL_Pot_anual!AL7&lt;&gt;0,AL7/PLANEL_Pot_anual!AL7,0)</f>
        <v>0.32081432054347353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49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0.83927846000000006</v>
      </c>
      <c r="AD34" s="49">
        <f>IF(PLANEL_Pot_anual!AD9&lt;&gt;0,AD9/PLANEL_Pot_anual!AD9,0)</f>
        <v>0.79525116294117648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50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0.88832119558173783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3">
      <c r="B37" s="16" t="s">
        <v>57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3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0.96260508540278611</v>
      </c>
      <c r="F40" s="52">
        <f>IF(PLANEL_Pot_anual!F15&lt;&gt;0,F15/PLANEL_Pot_anual!F15,0)</f>
        <v>0.87689009247524752</v>
      </c>
      <c r="G40" s="52">
        <f>IF(PLANEL_Pot_anual!G15&lt;&gt;0,G15/PLANEL_Pot_anual!G15,0)</f>
        <v>0.85231128056801186</v>
      </c>
      <c r="H40" s="52">
        <f>IF(PLANEL_Pot_anual!H15&lt;&gt;0,H15/PLANEL_Pot_anual!H15,0)</f>
        <v>0.93009199568845624</v>
      </c>
      <c r="I40" s="52">
        <f>IF(PLANEL_Pot_anual!I15&lt;&gt;0,I15/PLANEL_Pot_anual!I15,0)</f>
        <v>0.87392639143646411</v>
      </c>
      <c r="J40" s="52">
        <f>IF(PLANEL_Pot_anual!J15&lt;&gt;0,J15/PLANEL_Pot_anual!J15,0)</f>
        <v>0.92030068356353589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0.88073138674351581</v>
      </c>
      <c r="M40" s="52">
        <f>IF(PLANEL_Pot_anual!M15&lt;&gt;0,M15/PLANEL_Pot_anual!M15,0)</f>
        <v>0.92911033126801146</v>
      </c>
      <c r="N40" s="52">
        <f>IF(PLANEL_Pot_anual!N15&lt;&gt;0,N15/PLANEL_Pot_anual!N15,0)</f>
        <v>0.92911033126801146</v>
      </c>
      <c r="O40" s="52">
        <f>IF(PLANEL_Pot_anual!O15&lt;&gt;0,O15/PLANEL_Pot_anual!O15,0)</f>
        <v>0.88073498904899139</v>
      </c>
      <c r="P40" s="52">
        <f>IF(PLANEL_Pot_anual!P15&lt;&gt;0,P15/PLANEL_Pot_anual!P15,0)</f>
        <v>0.88631179020172901</v>
      </c>
      <c r="Q40" s="52">
        <f>IF(PLANEL_Pot_anual!Q15&lt;&gt;0,Q15/PLANEL_Pot_anual!Q15,0)</f>
        <v>0.92911033126801146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0.45317217420151479</v>
      </c>
      <c r="P42" s="51">
        <f>IF(PLANEL_Pot_anual!P17&lt;&gt;0,P17/PLANEL_Pot_anual!P17,0)</f>
        <v>0.45338596738231679</v>
      </c>
      <c r="Q42" s="51">
        <f>IF(PLANEL_Pot_anual!Q17&lt;&gt;0,Q17/PLANEL_Pot_anual!Q17,0)</f>
        <v>0.45364683453406812</v>
      </c>
      <c r="R42" s="51">
        <f>IF(PLANEL_Pot_anual!R17&lt;&gt;0,R17/PLANEL_Pot_anual!R17,0)</f>
        <v>0.45387237427875482</v>
      </c>
      <c r="S42" s="51">
        <f>IF(PLANEL_Pot_anual!S17&lt;&gt;0,S17/PLANEL_Pot_anual!S17,0)</f>
        <v>0.45407901872800599</v>
      </c>
      <c r="T42" s="51">
        <f>IF(PLANEL_Pot_anual!T17&lt;&gt;0,T17/PLANEL_Pot_anual!T17,0)</f>
        <v>0.4544855350903978</v>
      </c>
      <c r="U42" s="51">
        <f>IF(PLANEL_Pot_anual!U17&lt;&gt;0,U17/PLANEL_Pot_anual!U17,0)</f>
        <v>0.45486425646397621</v>
      </c>
      <c r="V42" s="51">
        <f>IF(PLANEL_Pot_anual!V17&lt;&gt;0,V17/PLANEL_Pot_anual!V17,0)</f>
        <v>0.45522170032092535</v>
      </c>
      <c r="W42" s="51">
        <f>IF(PLANEL_Pot_anual!W17&lt;&gt;0,W17/PLANEL_Pot_anual!W17,0)</f>
        <v>0.45580957810511824</v>
      </c>
      <c r="X42" s="51">
        <f>IF(PLANEL_Pot_anual!X17&lt;&gt;0,X17/PLANEL_Pot_anual!X17,0)</f>
        <v>0.4558933241956471</v>
      </c>
      <c r="Y42" s="51">
        <f>IF(PLANEL_Pot_anual!Y17&lt;&gt;0,Y17/PLANEL_Pot_anual!Y17,0)</f>
        <v>0.45613970515042185</v>
      </c>
      <c r="Z42" s="51">
        <f>IF(PLANEL_Pot_anual!Z17&lt;&gt;0,Z17/PLANEL_Pot_anual!Z17,0)</f>
        <v>0.45528768288257659</v>
      </c>
      <c r="AA42" s="51">
        <f>IF(PLANEL_Pot_anual!AA17&lt;&gt;0,AA17/PLANEL_Pot_anual!AA17,0)</f>
        <v>0.45241822621371874</v>
      </c>
      <c r="AB42" s="81">
        <f>IF(PLANEL_Pot_anual!AB17&lt;&gt;0,AB17/PLANEL_Pot_anual!AB17,0)</f>
        <v>0.45277313692651849</v>
      </c>
      <c r="AC42" s="51">
        <f>IF(PLANEL_Pot_anual!AC17&lt;&gt;0,AC17/PLANEL_Pot_anual!AC17,0)</f>
        <v>0.4528667248439206</v>
      </c>
      <c r="AD42" s="51">
        <f>IF(PLANEL_Pot_anual!AD17&lt;&gt;0,AD17/PLANEL_Pot_anual!AD17,0)</f>
        <v>0.45297771554915278</v>
      </c>
      <c r="AE42" s="51">
        <f>IF(PLANEL_Pot_anual!AE17&lt;&gt;0,AE17/PLANEL_Pot_anual!AE17,0)</f>
        <v>0.45310940088626234</v>
      </c>
      <c r="AF42" s="51">
        <f>IF(PLANEL_Pot_anual!AF17&lt;&gt;0,AF17/PLANEL_Pot_anual!AF17,0)</f>
        <v>0.45322307161379333</v>
      </c>
      <c r="AG42" s="51">
        <f>IF(PLANEL_Pot_anual!AG17&lt;&gt;0,AG17/PLANEL_Pot_anual!AG17,0)</f>
        <v>0.45335856230915045</v>
      </c>
      <c r="AH42" s="51">
        <f>IF(PLANEL_Pot_anual!AH17&lt;&gt;0,AH17/PLANEL_Pot_anual!AH17,0)</f>
        <v>0.45347848501652083</v>
      </c>
      <c r="AI42" s="51">
        <f>IF(PLANEL_Pot_anual!AI17&lt;&gt;0,AI17/PLANEL_Pot_anual!AI17,0)</f>
        <v>0.45357883888503459</v>
      </c>
      <c r="AJ42" s="51">
        <f>IF(PLANEL_Pot_anual!AJ17&lt;&gt;0,AJ17/PLANEL_Pot_anual!AJ17,0)</f>
        <v>0.45368042041698092</v>
      </c>
      <c r="AK42" s="51">
        <f>IF(PLANEL_Pot_anual!AK17&lt;&gt;0,AK17/PLANEL_Pot_anual!AK17,0)</f>
        <v>0.45377165931538355</v>
      </c>
      <c r="AL42" s="51">
        <f>IF(PLANEL_Pot_anual!AL17&lt;&gt;0,AL17/PLANEL_Pot_anual!AL17,0)</f>
        <v>0.45379104815954552</v>
      </c>
      <c r="AM42" s="46"/>
    </row>
    <row r="43" spans="2:39" x14ac:dyDescent="0.3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0.27913667197822523</v>
      </c>
      <c r="Y45" s="53">
        <f>IF(PLANEL_Pot_anual!Y20&lt;&gt;0,Y20/PLANEL_Pot_anual!Y20,0)</f>
        <v>0.27913667197822523</v>
      </c>
      <c r="Z45" s="53">
        <f>IF(PLANEL_Pot_anual!Z20&lt;&gt;0,Z20/PLANEL_Pot_anual!Z20,0)</f>
        <v>0.28002921500732353</v>
      </c>
      <c r="AA45" s="53">
        <f>IF(PLANEL_Pot_anual!AA20&lt;&gt;0,AA20/PLANEL_Pot_anual!AA20,0)</f>
        <v>0.28103714900614657</v>
      </c>
      <c r="AB45" s="83">
        <f>IF(PLANEL_Pot_anual!AB20&lt;&gt;0,AB20/PLANEL_Pot_anual!AB20,0)</f>
        <v>0.28132565997201586</v>
      </c>
      <c r="AC45" s="53">
        <f>IF(PLANEL_Pot_anual!AC20&lt;&gt;0,AC20/PLANEL_Pot_anual!AC20,0)</f>
        <v>0.28132566000132064</v>
      </c>
      <c r="AD45" s="53">
        <f>IF(PLANEL_Pot_anual!AD20&lt;&gt;0,AD20/PLANEL_Pot_anual!AD20,0)</f>
        <v>0.28132566002990983</v>
      </c>
      <c r="AE45" s="53">
        <f>IF(PLANEL_Pot_anual!AE20&lt;&gt;0,AE20/PLANEL_Pot_anual!AE20,0)</f>
        <v>0.28132566002829418</v>
      </c>
      <c r="AF45" s="53">
        <f>IF(PLANEL_Pot_anual!AF20&lt;&gt;0,AF20/PLANEL_Pot_anual!AF20,0)</f>
        <v>0.28132566001390835</v>
      </c>
      <c r="AG45" s="53">
        <f>IF(PLANEL_Pot_anual!AG20&lt;&gt;0,AG20/PLANEL_Pot_anual!AG20,0)</f>
        <v>0.28132565998003711</v>
      </c>
      <c r="AH45" s="53">
        <f>IF(PLANEL_Pot_anual!AH20&lt;&gt;0,AH20/PLANEL_Pot_anual!AH20,0)</f>
        <v>0.28132565999163883</v>
      </c>
      <c r="AI45" s="53">
        <f>IF(PLANEL_Pot_anual!AI20&lt;&gt;0,AI20/PLANEL_Pot_anual!AI20,0)</f>
        <v>0.28132565999240844</v>
      </c>
      <c r="AJ45" s="53">
        <f>IF(PLANEL_Pot_anual!AJ20&lt;&gt;0,AJ20/PLANEL_Pot_anual!AJ20,0)</f>
        <v>0.28132565993634157</v>
      </c>
      <c r="AK45" s="53">
        <f>IF(PLANEL_Pot_anual!AK20&lt;&gt;0,AK20/PLANEL_Pot_anual!AK20,0)</f>
        <v>0.28132565999973824</v>
      </c>
      <c r="AL45" s="53">
        <f>IF(PLANEL_Pot_anual!AL20&lt;&gt;0,AL20/PLANEL_Pot_anual!AL20,0)</f>
        <v>0.28132565998668657</v>
      </c>
      <c r="AM45" s="46"/>
    </row>
    <row r="46" spans="2:39" x14ac:dyDescent="0.3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3">
      <c r="B49" s="27" t="s">
        <v>9</v>
      </c>
      <c r="C49" s="28">
        <v>0</v>
      </c>
      <c r="D49" s="28">
        <f t="shared" ref="D49:AL49" si="1">D24-C24</f>
        <v>48.368826099991566</v>
      </c>
      <c r="E49" s="28">
        <f t="shared" si="1"/>
        <v>1198.3551110039989</v>
      </c>
      <c r="F49" s="28">
        <f t="shared" si="1"/>
        <v>1076.0694464000117</v>
      </c>
      <c r="G49" s="28">
        <f t="shared" si="1"/>
        <v>4998.8757845999935</v>
      </c>
      <c r="H49" s="28">
        <f t="shared" si="1"/>
        <v>3675.2568887000089</v>
      </c>
      <c r="I49" s="28">
        <f t="shared" si="1"/>
        <v>3771.6084348000004</v>
      </c>
      <c r="J49" s="28">
        <f t="shared" si="1"/>
        <v>3296.4545969600003</v>
      </c>
      <c r="K49" s="28">
        <f t="shared" si="1"/>
        <v>3432.7001384699979</v>
      </c>
      <c r="L49" s="28">
        <f t="shared" si="1"/>
        <v>3469.8685873700015</v>
      </c>
      <c r="M49" s="28">
        <f t="shared" si="1"/>
        <v>3589.4192916000029</v>
      </c>
      <c r="N49" s="28">
        <f t="shared" si="1"/>
        <v>3088.6977553799807</v>
      </c>
      <c r="O49" s="28">
        <f t="shared" si="1"/>
        <v>2896.6893111199897</v>
      </c>
      <c r="P49" s="28">
        <f t="shared" si="1"/>
        <v>3006.9448343999975</v>
      </c>
      <c r="Q49" s="28">
        <f t="shared" si="1"/>
        <v>3094.033551600005</v>
      </c>
      <c r="R49" s="28">
        <f t="shared" si="1"/>
        <v>3195.4352912000031</v>
      </c>
      <c r="S49" s="28">
        <f t="shared" si="1"/>
        <v>3350.4653270000126</v>
      </c>
      <c r="T49" s="28">
        <f t="shared" si="1"/>
        <v>3409.5279971000127</v>
      </c>
      <c r="U49" s="28">
        <f t="shared" si="1"/>
        <v>3409.1776026999723</v>
      </c>
      <c r="V49" s="28">
        <f t="shared" si="1"/>
        <v>3513.5881398000201</v>
      </c>
      <c r="W49" s="28">
        <f t="shared" si="1"/>
        <v>3634.8453945000074</v>
      </c>
      <c r="X49" s="28">
        <f t="shared" si="1"/>
        <v>3876.3569583999924</v>
      </c>
      <c r="Y49" s="28">
        <f t="shared" si="1"/>
        <v>3824.4845921999658</v>
      </c>
      <c r="Z49" s="28">
        <f t="shared" si="1"/>
        <v>3853.1027924000227</v>
      </c>
      <c r="AA49" s="28">
        <f t="shared" si="1"/>
        <v>3704.808345700003</v>
      </c>
      <c r="AB49" s="76">
        <f t="shared" si="1"/>
        <v>3674.4749921199982</v>
      </c>
      <c r="AC49" s="28">
        <f t="shared" si="1"/>
        <v>3243.7353216800257</v>
      </c>
      <c r="AD49" s="28">
        <f t="shared" si="1"/>
        <v>3252.7081428999663</v>
      </c>
      <c r="AE49" s="28">
        <f t="shared" si="1"/>
        <v>3264.755046300008</v>
      </c>
      <c r="AF49" s="28">
        <f t="shared" si="1"/>
        <v>3327.1211959999928</v>
      </c>
      <c r="AG49" s="28">
        <f t="shared" si="1"/>
        <v>3393.0731726000085</v>
      </c>
      <c r="AH49" s="28">
        <f t="shared" si="1"/>
        <v>3415.057179800031</v>
      </c>
      <c r="AI49" s="28">
        <f t="shared" si="1"/>
        <v>3382.9216989999695</v>
      </c>
      <c r="AJ49" s="28">
        <f t="shared" si="1"/>
        <v>3710.8391119999869</v>
      </c>
      <c r="AK49" s="28">
        <f t="shared" si="1"/>
        <v>3565.7615770000266</v>
      </c>
      <c r="AL49" s="28">
        <f t="shared" si="1"/>
        <v>3524.659863000008</v>
      </c>
    </row>
    <row r="50" spans="2:38" x14ac:dyDescent="0.3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4.4" x14ac:dyDescent="0.3"/>
  <cols>
    <col min="6" max="15" width="9.33203125" bestFit="1" customWidth="1"/>
    <col min="16" max="16" width="9.5546875" bestFit="1" customWidth="1"/>
    <col min="17" max="18" width="9.33203125" bestFit="1" customWidth="1"/>
    <col min="19" max="42" width="9.5546875" bestFit="1" customWidth="1"/>
  </cols>
  <sheetData>
    <row r="4" spans="2:11" x14ac:dyDescent="0.3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3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3">
      <c r="C6" s="265">
        <v>357.01270690000001</v>
      </c>
      <c r="D6" s="265">
        <v>16.526966940000001</v>
      </c>
      <c r="E6" s="265">
        <v>14.025133820000001</v>
      </c>
      <c r="F6" s="265">
        <v>9.9289756820000008</v>
      </c>
      <c r="G6" s="265">
        <v>7.3166846489999999</v>
      </c>
      <c r="H6" s="265">
        <v>7.5497759120000003</v>
      </c>
      <c r="I6" s="265">
        <v>7.423897169</v>
      </c>
      <c r="J6" s="265">
        <v>7.1529721139999998</v>
      </c>
      <c r="K6" s="265">
        <v>53.36713915</v>
      </c>
    </row>
    <row r="9" spans="2:11" x14ac:dyDescent="0.3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3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3">
      <c r="C11" s="265"/>
      <c r="D11" s="265">
        <v>4.6093661939999997</v>
      </c>
      <c r="E11" s="265">
        <v>151.45822939999999</v>
      </c>
      <c r="F11" s="265">
        <v>196.99801070000001</v>
      </c>
      <c r="G11" s="265">
        <v>227.36974480000001</v>
      </c>
      <c r="H11" s="265">
        <v>218.5917135</v>
      </c>
      <c r="I11" s="265">
        <v>176.55546330000001</v>
      </c>
      <c r="J11" s="265">
        <v>177.4443115</v>
      </c>
      <c r="K11" s="265">
        <v>164.7181199</v>
      </c>
    </row>
    <row r="13" spans="2:11" x14ac:dyDescent="0.3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3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3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165.48336322</v>
      </c>
      <c r="F15" s="265">
        <f t="shared" si="0"/>
        <v>206.926986382</v>
      </c>
      <c r="G15" s="265">
        <f t="shared" si="0"/>
        <v>234.686429449</v>
      </c>
      <c r="H15" s="265">
        <f t="shared" si="0"/>
        <v>226.141489412</v>
      </c>
      <c r="I15" s="265">
        <f t="shared" si="0"/>
        <v>183.97936046900003</v>
      </c>
      <c r="J15" s="265">
        <f>J6+J11</f>
        <v>184.59728361399999</v>
      </c>
      <c r="K15" s="265">
        <f t="shared" si="0"/>
        <v>218.08525904999999</v>
      </c>
    </row>
    <row r="17" spans="2:11" x14ac:dyDescent="0.3">
      <c r="B17" s="89" t="s">
        <v>683</v>
      </c>
    </row>
    <row r="18" spans="2:11" x14ac:dyDescent="0.3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3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55754.373450995998</v>
      </c>
      <c r="D19" s="1">
        <f>Planel_GerMed_Anual!H4+Planel_GerMed_Anual!H5+Planel_GerMed_Anual!H14+Planel_GerMed_Anual!H15+Planel_GerMed_Anual!H17+Planel_GerMed_Anual!H18+Planel_GerMed_Anual!H20+Planel_GerMed_Anual!H21</f>
        <v>68466.144373100018</v>
      </c>
      <c r="E19" s="1">
        <f>Planel_GerMed_Anual!M4+Planel_GerMed_Anual!M5+Planel_GerMed_Anual!M14+Planel_GerMed_Anual!M15+Planel_GerMed_Anual!M17+Planel_GerMed_Anual!M18+Planel_GerMed_Anual!M20+Planel_GerMed_Anual!M21</f>
        <v>86178.0730128</v>
      </c>
      <c r="F19" s="1">
        <f>Planel_GerMed_Anual!R4+Planel_GerMed_Anual!R5+Planel_GerMed_Anual!R14+Planel_GerMed_Anual!R15+Planel_GerMed_Anual!R17+Planel_GerMed_Anual!R18+Planel_GerMed_Anual!R20+Planel_GerMed_Anual!R21</f>
        <v>100724.2628611</v>
      </c>
      <c r="G19" s="1">
        <f>Planel_GerMed_Anual!W4+Planel_GerMed_Anual!W5+Planel_GerMed_Anual!W14+Planel_GerMed_Anual!W15+Planel_GerMed_Anual!W17+Planel_GerMed_Anual!W18+Planel_GerMed_Anual!W20+Planel_GerMed_Anual!W21</f>
        <v>118041.6749367</v>
      </c>
      <c r="H19" s="1">
        <f>Planel_GerMed_Anual!AB4+Planel_GerMed_Anual!AB5+Planel_GerMed_Anual!AB14+Planel_GerMed_Anual!AB15+Planel_GerMed_Anual!AB17+Planel_GerMed_Anual!AB18+Planel_GerMed_Anual!AB20+Planel_GerMed_Anual!AB21</f>
        <v>135341.85839261999</v>
      </c>
      <c r="I19" s="1">
        <f>Planel_GerMed_Anual!AG4+Planel_GerMed_Anual!AG5+Planel_GerMed_Anual!AG14+Planel_GerMed_Anual!AG15+Planel_GerMed_Anual!AG17+Planel_GerMed_Anual!AG18+Planel_GerMed_Anual!AG20+Planel_GerMed_Anual!AG21</f>
        <v>151082.85891919999</v>
      </c>
      <c r="J19" s="1">
        <f>Planel_GerMed_Anual!AL4+Planel_GerMed_Anual!AL5+Planel_GerMed_Anual!AL14+Planel_GerMed_Anual!AL15+Planel_GerMed_Anual!AL17+Planel_GerMed_Anual!AL18+Planel_GerMed_Anual!AL20+Planel_GerMed_Anual!AL21</f>
        <v>165935.831034</v>
      </c>
    </row>
    <row r="20" spans="2:11" x14ac:dyDescent="0.3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3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3">
      <c r="B24" s="89"/>
      <c r="C24" s="89"/>
      <c r="D24" s="89"/>
      <c r="E24" s="89"/>
      <c r="F24" s="89"/>
      <c r="G24" s="89"/>
    </row>
    <row r="25" spans="2:11" x14ac:dyDescent="0.3">
      <c r="B25" s="1"/>
      <c r="C25" s="1"/>
      <c r="D25" s="1"/>
      <c r="E25" s="1"/>
      <c r="F25" s="1"/>
      <c r="G25" s="1"/>
    </row>
    <row r="26" spans="2:11" x14ac:dyDescent="0.3">
      <c r="B26" s="1"/>
      <c r="C26" s="1"/>
      <c r="D26" s="1"/>
      <c r="E26" s="1"/>
      <c r="F26" s="1"/>
      <c r="G26" s="1"/>
    </row>
    <row r="27" spans="2:11" x14ac:dyDescent="0.3">
      <c r="B27" s="1"/>
      <c r="C27" s="1"/>
      <c r="D27" s="1"/>
      <c r="E27" s="1"/>
      <c r="F27" s="1"/>
      <c r="G27" s="1"/>
    </row>
    <row r="37" spans="2:42" x14ac:dyDescent="0.3">
      <c r="B37" s="16" t="s">
        <v>677</v>
      </c>
    </row>
    <row r="38" spans="2:42" x14ac:dyDescent="0.3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3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16.69259607</v>
      </c>
      <c r="M39" s="265">
        <v>15.012888419999999</v>
      </c>
      <c r="N39" s="265">
        <v>14.22207764</v>
      </c>
      <c r="O39" s="265">
        <v>13.89891918</v>
      </c>
      <c r="P39" s="265">
        <v>10.299187760000001</v>
      </c>
      <c r="Q39" s="265">
        <v>10.308018240000001</v>
      </c>
      <c r="R39" s="265">
        <v>11.295108689999999</v>
      </c>
      <c r="S39" s="265">
        <v>10.520991029999999</v>
      </c>
      <c r="T39" s="265">
        <v>8.9802685310000001</v>
      </c>
      <c r="U39" s="265">
        <v>8.5404919209999992</v>
      </c>
      <c r="V39" s="265">
        <v>7.9692764760000001</v>
      </c>
      <c r="W39" s="265">
        <v>8.1145673899999995</v>
      </c>
      <c r="X39" s="265">
        <v>7.2287176860000004</v>
      </c>
      <c r="Y39" s="265">
        <v>6.5732745909999997</v>
      </c>
      <c r="Z39" s="265">
        <v>6.697587102</v>
      </c>
      <c r="AA39" s="265">
        <v>7.0449921939999998</v>
      </c>
      <c r="AB39" s="265">
        <v>7.2168765720000003</v>
      </c>
      <c r="AC39" s="265">
        <v>7.6492228310000003</v>
      </c>
      <c r="AD39" s="265">
        <v>8.7874968130000006</v>
      </c>
      <c r="AE39" s="265">
        <v>7.0502911529999999</v>
      </c>
      <c r="AF39" s="265">
        <v>7.5999421060000003</v>
      </c>
      <c r="AG39" s="265">
        <v>7.6411780089999999</v>
      </c>
      <c r="AH39" s="265">
        <v>7.431356546</v>
      </c>
      <c r="AI39" s="265">
        <v>7.4647279759999998</v>
      </c>
      <c r="AJ39" s="265">
        <v>6.9822812079999999</v>
      </c>
      <c r="AK39" s="265">
        <v>6.9316145589999998</v>
      </c>
      <c r="AL39" s="265">
        <v>6.8882762560000002</v>
      </c>
      <c r="AM39" s="265">
        <v>6.8391365930000001</v>
      </c>
      <c r="AN39" s="265">
        <v>6.9846760489999999</v>
      </c>
      <c r="AO39" s="265">
        <v>8.1211571110000005</v>
      </c>
      <c r="AP39" s="265">
        <v>54.735527339999997</v>
      </c>
    </row>
    <row r="41" spans="2:42" x14ac:dyDescent="0.3">
      <c r="B41" s="16" t="s">
        <v>678</v>
      </c>
    </row>
    <row r="42" spans="2:42" x14ac:dyDescent="0.3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3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29.574433689999999</v>
      </c>
      <c r="M43" s="265">
        <v>90.989981380000003</v>
      </c>
      <c r="N43" s="265">
        <v>148.19347060000001</v>
      </c>
      <c r="O43" s="265">
        <v>228.07782510000001</v>
      </c>
      <c r="P43" s="265">
        <v>260.45543629999997</v>
      </c>
      <c r="Q43" s="265">
        <v>127.5038608</v>
      </c>
      <c r="R43" s="265">
        <v>186.44733909999999</v>
      </c>
      <c r="S43" s="265">
        <v>198.26902190000001</v>
      </c>
      <c r="T43" s="265">
        <v>280.5066076</v>
      </c>
      <c r="U43" s="265">
        <v>192.26322400000001</v>
      </c>
      <c r="V43" s="265">
        <v>291.98719310000001</v>
      </c>
      <c r="W43" s="265">
        <v>174.4366148</v>
      </c>
      <c r="X43" s="265">
        <v>237.94686970000001</v>
      </c>
      <c r="Y43" s="265">
        <v>234.6535485</v>
      </c>
      <c r="Z43" s="265">
        <v>197.82449779999999</v>
      </c>
      <c r="AA43" s="265">
        <v>186.02696599999999</v>
      </c>
      <c r="AB43" s="265">
        <v>237.1810753</v>
      </c>
      <c r="AC43" s="265">
        <v>179.92129800000001</v>
      </c>
      <c r="AD43" s="265">
        <v>240.0910044</v>
      </c>
      <c r="AE43" s="265">
        <v>249.738224</v>
      </c>
      <c r="AF43" s="265">
        <v>167.92619020000001</v>
      </c>
      <c r="AG43" s="265">
        <v>163.2818465</v>
      </c>
      <c r="AH43" s="265">
        <v>177.5084195</v>
      </c>
      <c r="AI43" s="265">
        <v>166.97349310000001</v>
      </c>
      <c r="AJ43" s="265">
        <v>207.08736740000001</v>
      </c>
      <c r="AK43" s="265">
        <v>198.9607307</v>
      </c>
      <c r="AL43" s="265">
        <v>186.2467719</v>
      </c>
      <c r="AM43" s="265">
        <v>187.00945010000001</v>
      </c>
      <c r="AN43" s="265">
        <v>183.64897450000001</v>
      </c>
      <c r="AO43" s="265">
        <v>131.35563060000001</v>
      </c>
      <c r="AP43" s="265">
        <v>174.7010363</v>
      </c>
    </row>
    <row r="45" spans="2:42" x14ac:dyDescent="0.3">
      <c r="B45" s="16" t="s">
        <v>679</v>
      </c>
    </row>
    <row r="46" spans="2:42" x14ac:dyDescent="0.3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3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46.26702976</v>
      </c>
      <c r="M47" s="265">
        <f t="shared" si="2"/>
        <v>106.0028698</v>
      </c>
      <c r="N47" s="265">
        <f t="shared" si="2"/>
        <v>162.41554824000002</v>
      </c>
      <c r="O47" s="265">
        <f t="shared" si="2"/>
        <v>241.97674428000002</v>
      </c>
      <c r="P47" s="265">
        <f t="shared" si="2"/>
        <v>270.75462405999997</v>
      </c>
      <c r="Q47" s="265">
        <f t="shared" si="2"/>
        <v>137.81187904000001</v>
      </c>
      <c r="R47" s="265">
        <f t="shared" si="2"/>
        <v>197.74244779</v>
      </c>
      <c r="S47" s="265">
        <f t="shared" si="2"/>
        <v>208.79001293000002</v>
      </c>
      <c r="T47" s="265">
        <f t="shared" si="2"/>
        <v>289.48687613099997</v>
      </c>
      <c r="U47" s="265">
        <f t="shared" si="2"/>
        <v>200.80371592100002</v>
      </c>
      <c r="V47" s="265">
        <f t="shared" si="2"/>
        <v>299.95646957600002</v>
      </c>
      <c r="W47" s="265">
        <f t="shared" si="2"/>
        <v>182.55118218999999</v>
      </c>
      <c r="X47" s="265">
        <f t="shared" si="2"/>
        <v>245.17558738600002</v>
      </c>
      <c r="Y47" s="265">
        <f t="shared" si="2"/>
        <v>241.226823091</v>
      </c>
      <c r="Z47" s="265">
        <f t="shared" si="2"/>
        <v>204.52208490199999</v>
      </c>
      <c r="AA47" s="265">
        <f t="shared" si="2"/>
        <v>193.07195819399999</v>
      </c>
      <c r="AB47" s="265">
        <f t="shared" si="2"/>
        <v>244.39795187199999</v>
      </c>
      <c r="AC47" s="265">
        <f t="shared" si="2"/>
        <v>187.57052083100001</v>
      </c>
      <c r="AD47" s="265">
        <f t="shared" si="2"/>
        <v>248.87850121299999</v>
      </c>
      <c r="AE47" s="265">
        <f t="shared" si="2"/>
        <v>256.78851515299999</v>
      </c>
      <c r="AF47" s="265">
        <f t="shared" si="2"/>
        <v>175.52613230600002</v>
      </c>
      <c r="AG47" s="265">
        <f t="shared" si="2"/>
        <v>170.92302450899999</v>
      </c>
      <c r="AH47" s="265">
        <f t="shared" si="2"/>
        <v>184.93977604599999</v>
      </c>
      <c r="AI47" s="265">
        <f t="shared" si="2"/>
        <v>174.43822107600002</v>
      </c>
      <c r="AJ47" s="265">
        <f t="shared" si="2"/>
        <v>214.06964860799999</v>
      </c>
      <c r="AK47" s="265">
        <f t="shared" si="2"/>
        <v>205.892345259</v>
      </c>
      <c r="AL47" s="265">
        <f t="shared" si="2"/>
        <v>193.13504815600001</v>
      </c>
      <c r="AM47" s="265">
        <f t="shared" si="2"/>
        <v>193.84858669300002</v>
      </c>
      <c r="AN47" s="265">
        <f t="shared" si="2"/>
        <v>190.63365054900001</v>
      </c>
      <c r="AO47" s="265">
        <f t="shared" si="2"/>
        <v>139.47678771100001</v>
      </c>
      <c r="AP47" s="265">
        <f>AVERAGE(C47:AO47)</f>
        <v>202.55948112205127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59" t="s">
        <v>74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3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40</v>
      </c>
    </row>
    <row r="11" spans="1:159" x14ac:dyDescent="0.3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42</v>
      </c>
    </row>
    <row r="13" spans="1:159" x14ac:dyDescent="0.3">
      <c r="B13" s="33" t="s">
        <v>14</v>
      </c>
      <c r="C13" s="33" t="s">
        <v>43</v>
      </c>
    </row>
    <row r="14" spans="1:159" x14ac:dyDescent="0.3">
      <c r="B14" s="33" t="s">
        <v>14</v>
      </c>
      <c r="C14" s="33" t="s">
        <v>44</v>
      </c>
    </row>
    <row r="15" spans="1:159" x14ac:dyDescent="0.3">
      <c r="B15" s="33" t="s">
        <v>14</v>
      </c>
      <c r="C15" s="33" t="s">
        <v>45</v>
      </c>
    </row>
    <row r="16" spans="1:159" x14ac:dyDescent="0.3">
      <c r="B16" s="33" t="s">
        <v>14</v>
      </c>
      <c r="C16" s="33" t="s">
        <v>46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3">
      <c r="B18" s="33" t="s">
        <v>16</v>
      </c>
      <c r="C18" s="33" t="s">
        <v>36</v>
      </c>
    </row>
    <row r="19" spans="2:159" x14ac:dyDescent="0.3">
      <c r="B19" s="33" t="s">
        <v>16</v>
      </c>
      <c r="C19" s="33" t="s">
        <v>37</v>
      </c>
    </row>
    <row r="20" spans="2:159" x14ac:dyDescent="0.3">
      <c r="B20" s="33" t="s">
        <v>16</v>
      </c>
      <c r="C20" s="33" t="s">
        <v>38</v>
      </c>
    </row>
    <row r="21" spans="2:159" x14ac:dyDescent="0.3">
      <c r="B21" s="33" t="s">
        <v>16</v>
      </c>
      <c r="C21" s="33" t="s">
        <v>39</v>
      </c>
    </row>
    <row r="22" spans="2:159" x14ac:dyDescent="0.3">
      <c r="B22" s="33" t="s">
        <v>16</v>
      </c>
      <c r="C22" s="33" t="s">
        <v>40</v>
      </c>
    </row>
    <row r="23" spans="2:159" x14ac:dyDescent="0.3">
      <c r="B23" s="33" t="s">
        <v>16</v>
      </c>
      <c r="C23" s="33" t="s">
        <v>41</v>
      </c>
    </row>
    <row r="24" spans="2:159" x14ac:dyDescent="0.3">
      <c r="B24" s="33" t="s">
        <v>16</v>
      </c>
      <c r="C24" s="33" t="s">
        <v>42</v>
      </c>
    </row>
    <row r="25" spans="2:159" x14ac:dyDescent="0.3">
      <c r="B25" s="33" t="s">
        <v>16</v>
      </c>
      <c r="C25" s="33" t="s">
        <v>43</v>
      </c>
    </row>
    <row r="26" spans="2:159" x14ac:dyDescent="0.3">
      <c r="B26" s="33" t="s">
        <v>16</v>
      </c>
      <c r="C26" s="33" t="s">
        <v>44</v>
      </c>
    </row>
    <row r="27" spans="2:159" x14ac:dyDescent="0.3">
      <c r="B27" s="33" t="s">
        <v>16</v>
      </c>
      <c r="C27" s="33" t="s">
        <v>45</v>
      </c>
    </row>
    <row r="28" spans="2:159" x14ac:dyDescent="0.3">
      <c r="B28" s="33" t="s">
        <v>16</v>
      </c>
      <c r="C28" s="33" t="s">
        <v>46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36</v>
      </c>
    </row>
    <row r="31" spans="2:159" x14ac:dyDescent="0.3">
      <c r="B31" s="33" t="s">
        <v>17</v>
      </c>
      <c r="C31" s="33" t="s">
        <v>37</v>
      </c>
    </row>
    <row r="32" spans="2:159" x14ac:dyDescent="0.3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39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40</v>
      </c>
    </row>
    <row r="35" spans="2:159" x14ac:dyDescent="0.3">
      <c r="B35" s="33" t="s">
        <v>17</v>
      </c>
      <c r="C35" s="33" t="s">
        <v>41</v>
      </c>
    </row>
    <row r="36" spans="2:159" x14ac:dyDescent="0.3">
      <c r="B36" s="33" t="s">
        <v>17</v>
      </c>
      <c r="C36" s="33" t="s">
        <v>42</v>
      </c>
    </row>
    <row r="37" spans="2:159" x14ac:dyDescent="0.3">
      <c r="B37" s="33" t="s">
        <v>17</v>
      </c>
      <c r="C37" s="33" t="s">
        <v>43</v>
      </c>
    </row>
    <row r="38" spans="2:159" x14ac:dyDescent="0.3">
      <c r="B38" s="33" t="s">
        <v>17</v>
      </c>
      <c r="C38" s="33" t="s">
        <v>44</v>
      </c>
    </row>
    <row r="39" spans="2:159" x14ac:dyDescent="0.3">
      <c r="B39" s="33" t="s">
        <v>17</v>
      </c>
      <c r="C39" s="33" t="s">
        <v>45</v>
      </c>
    </row>
    <row r="40" spans="2:159" x14ac:dyDescent="0.3">
      <c r="B40" s="33" t="s">
        <v>17</v>
      </c>
      <c r="C40" s="33" t="s">
        <v>46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36</v>
      </c>
    </row>
    <row r="43" spans="2:159" x14ac:dyDescent="0.3">
      <c r="B43" s="33" t="s">
        <v>18</v>
      </c>
      <c r="C43" s="33" t="s">
        <v>37</v>
      </c>
    </row>
    <row r="44" spans="2:159" x14ac:dyDescent="0.3">
      <c r="B44" s="33" t="s">
        <v>18</v>
      </c>
      <c r="C44" s="33" t="s">
        <v>38</v>
      </c>
    </row>
    <row r="45" spans="2:159" x14ac:dyDescent="0.3">
      <c r="B45" s="33" t="s">
        <v>18</v>
      </c>
      <c r="C45" s="33" t="s">
        <v>39</v>
      </c>
    </row>
    <row r="46" spans="2:159" x14ac:dyDescent="0.3">
      <c r="B46" s="33" t="s">
        <v>18</v>
      </c>
      <c r="C46" s="33" t="s">
        <v>40</v>
      </c>
    </row>
    <row r="47" spans="2:159" x14ac:dyDescent="0.3">
      <c r="B47" s="33" t="s">
        <v>18</v>
      </c>
      <c r="C47" s="33" t="s">
        <v>41</v>
      </c>
    </row>
    <row r="48" spans="2:159" x14ac:dyDescent="0.3">
      <c r="B48" s="33" t="s">
        <v>18</v>
      </c>
      <c r="C48" s="33" t="s">
        <v>42</v>
      </c>
    </row>
    <row r="49" spans="2:159" x14ac:dyDescent="0.3">
      <c r="B49" s="33" t="s">
        <v>18</v>
      </c>
      <c r="C49" s="33" t="s">
        <v>43</v>
      </c>
    </row>
    <row r="50" spans="2:159" x14ac:dyDescent="0.3">
      <c r="B50" s="33" t="s">
        <v>18</v>
      </c>
      <c r="C50" s="33" t="s">
        <v>44</v>
      </c>
    </row>
    <row r="51" spans="2:159" x14ac:dyDescent="0.3">
      <c r="B51" s="33" t="s">
        <v>18</v>
      </c>
      <c r="C51" s="33" t="s">
        <v>45</v>
      </c>
    </row>
    <row r="52" spans="2:159" x14ac:dyDescent="0.3">
      <c r="B52" s="33" t="s">
        <v>18</v>
      </c>
      <c r="C52" s="33" t="s">
        <v>46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761</v>
      </c>
      <c r="C54" s="33" t="s">
        <v>36</v>
      </c>
    </row>
    <row r="55" spans="2:159" x14ac:dyDescent="0.3">
      <c r="B55" s="33" t="s">
        <v>761</v>
      </c>
      <c r="C55" s="33" t="s">
        <v>37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263.9291111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3">
      <c r="B56" s="33" t="s">
        <v>761</v>
      </c>
      <c r="C56" s="33" t="s">
        <v>38</v>
      </c>
    </row>
    <row r="57" spans="2:159" x14ac:dyDescent="0.3">
      <c r="B57" s="33" t="s">
        <v>761</v>
      </c>
      <c r="C57" s="33" t="s">
        <v>39</v>
      </c>
    </row>
    <row r="58" spans="2:159" x14ac:dyDescent="0.3">
      <c r="B58" s="33" t="s">
        <v>761</v>
      </c>
      <c r="C58" s="33" t="s">
        <v>40</v>
      </c>
    </row>
    <row r="59" spans="2:159" x14ac:dyDescent="0.3">
      <c r="B59" s="33" t="s">
        <v>761</v>
      </c>
      <c r="C59" s="33" t="s">
        <v>41</v>
      </c>
    </row>
    <row r="60" spans="2:159" x14ac:dyDescent="0.3">
      <c r="B60" s="33" t="s">
        <v>761</v>
      </c>
      <c r="C60" s="33" t="s">
        <v>42</v>
      </c>
    </row>
    <row r="61" spans="2:159" x14ac:dyDescent="0.3">
      <c r="B61" s="33" t="s">
        <v>761</v>
      </c>
      <c r="C61" s="33" t="s">
        <v>43</v>
      </c>
    </row>
    <row r="62" spans="2:159" x14ac:dyDescent="0.3">
      <c r="B62" s="33" t="s">
        <v>761</v>
      </c>
      <c r="C62" s="33" t="s">
        <v>44</v>
      </c>
    </row>
    <row r="63" spans="2:159" x14ac:dyDescent="0.3">
      <c r="B63" s="33" t="s">
        <v>761</v>
      </c>
      <c r="C63" s="33" t="s">
        <v>45</v>
      </c>
    </row>
    <row r="64" spans="2:159" x14ac:dyDescent="0.3">
      <c r="B64" s="33" t="s">
        <v>761</v>
      </c>
      <c r="C64" s="33" t="s">
        <v>46</v>
      </c>
    </row>
    <row r="65" spans="2:159" x14ac:dyDescent="0.3">
      <c r="B65" s="33" t="s">
        <v>761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263.9291111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36</v>
      </c>
    </row>
    <row r="67" spans="2:159" x14ac:dyDescent="0.3">
      <c r="B67" s="33" t="s">
        <v>19</v>
      </c>
      <c r="C67" s="33" t="s">
        <v>37</v>
      </c>
    </row>
    <row r="68" spans="2:159" x14ac:dyDescent="0.3">
      <c r="B68" s="33" t="s">
        <v>19</v>
      </c>
      <c r="C68" s="33" t="s">
        <v>38</v>
      </c>
    </row>
    <row r="69" spans="2:159" x14ac:dyDescent="0.3">
      <c r="B69" s="33" t="s">
        <v>19</v>
      </c>
      <c r="C69" s="33" t="s">
        <v>39</v>
      </c>
    </row>
    <row r="70" spans="2:159" x14ac:dyDescent="0.3">
      <c r="B70" s="33" t="s">
        <v>19</v>
      </c>
      <c r="C70" s="33" t="s">
        <v>40</v>
      </c>
    </row>
    <row r="71" spans="2:159" x14ac:dyDescent="0.3">
      <c r="B71" s="33" t="s">
        <v>19</v>
      </c>
      <c r="C71" s="33" t="s">
        <v>41</v>
      </c>
    </row>
    <row r="72" spans="2:159" x14ac:dyDescent="0.3">
      <c r="B72" s="33" t="s">
        <v>19</v>
      </c>
      <c r="C72" s="33" t="s">
        <v>42</v>
      </c>
    </row>
    <row r="73" spans="2:159" x14ac:dyDescent="0.3">
      <c r="B73" s="33" t="s">
        <v>19</v>
      </c>
      <c r="C73" s="33" t="s">
        <v>43</v>
      </c>
    </row>
    <row r="74" spans="2:159" x14ac:dyDescent="0.3">
      <c r="B74" s="33" t="s">
        <v>19</v>
      </c>
      <c r="C74" s="33" t="s">
        <v>44</v>
      </c>
    </row>
    <row r="75" spans="2:159" x14ac:dyDescent="0.3">
      <c r="B75" s="33" t="s">
        <v>19</v>
      </c>
      <c r="C75" s="33" t="s">
        <v>45</v>
      </c>
    </row>
    <row r="76" spans="2:159" x14ac:dyDescent="0.3">
      <c r="B76" s="33" t="s">
        <v>19</v>
      </c>
      <c r="C76" s="33" t="s">
        <v>46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762</v>
      </c>
      <c r="C78" s="33" t="s">
        <v>36</v>
      </c>
    </row>
    <row r="79" spans="2:159" x14ac:dyDescent="0.3">
      <c r="B79" s="33" t="s">
        <v>762</v>
      </c>
      <c r="C79" s="33" t="s">
        <v>37</v>
      </c>
    </row>
    <row r="80" spans="2:159" x14ac:dyDescent="0.3">
      <c r="B80" s="33" t="s">
        <v>762</v>
      </c>
      <c r="C80" s="33" t="s">
        <v>38</v>
      </c>
    </row>
    <row r="81" spans="2:159" x14ac:dyDescent="0.3">
      <c r="B81" s="33" t="s">
        <v>762</v>
      </c>
      <c r="C81" s="33" t="s">
        <v>39</v>
      </c>
    </row>
    <row r="82" spans="2:159" x14ac:dyDescent="0.3">
      <c r="B82" s="33" t="s">
        <v>762</v>
      </c>
      <c r="C82" s="33" t="s">
        <v>40</v>
      </c>
    </row>
    <row r="83" spans="2:159" x14ac:dyDescent="0.3">
      <c r="B83" s="33" t="s">
        <v>762</v>
      </c>
      <c r="C83" s="33" t="s">
        <v>41</v>
      </c>
    </row>
    <row r="84" spans="2:159" x14ac:dyDescent="0.3">
      <c r="B84" s="33" t="s">
        <v>762</v>
      </c>
      <c r="C84" s="33" t="s">
        <v>42</v>
      </c>
    </row>
    <row r="85" spans="2:159" x14ac:dyDescent="0.3">
      <c r="B85" s="33" t="s">
        <v>762</v>
      </c>
      <c r="C85" s="33" t="s">
        <v>43</v>
      </c>
    </row>
    <row r="86" spans="2:159" x14ac:dyDescent="0.3">
      <c r="B86" s="33" t="s">
        <v>762</v>
      </c>
      <c r="C86" s="33" t="s">
        <v>44</v>
      </c>
    </row>
    <row r="87" spans="2:159" x14ac:dyDescent="0.3">
      <c r="B87" s="33" t="s">
        <v>762</v>
      </c>
      <c r="C87" s="33" t="s">
        <v>45</v>
      </c>
    </row>
    <row r="88" spans="2:159" x14ac:dyDescent="0.3">
      <c r="B88" s="33" t="s">
        <v>762</v>
      </c>
      <c r="C88" s="33" t="s">
        <v>46</v>
      </c>
    </row>
    <row r="89" spans="2:159" x14ac:dyDescent="0.3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673</v>
      </c>
      <c r="C90" s="33" t="s">
        <v>36</v>
      </c>
    </row>
    <row r="91" spans="2:159" x14ac:dyDescent="0.3">
      <c r="B91" s="33" t="s">
        <v>673</v>
      </c>
      <c r="C91" s="33" t="s">
        <v>37</v>
      </c>
    </row>
    <row r="92" spans="2:159" x14ac:dyDescent="0.3">
      <c r="B92" s="33" t="s">
        <v>673</v>
      </c>
      <c r="C92" s="33" t="s">
        <v>38</v>
      </c>
    </row>
    <row r="93" spans="2:159" x14ac:dyDescent="0.3">
      <c r="B93" s="33" t="s">
        <v>673</v>
      </c>
      <c r="C93" s="33" t="s">
        <v>39</v>
      </c>
    </row>
    <row r="94" spans="2:159" x14ac:dyDescent="0.3">
      <c r="B94" s="33" t="s">
        <v>673</v>
      </c>
      <c r="C94" s="33" t="s">
        <v>40</v>
      </c>
    </row>
    <row r="95" spans="2:159" x14ac:dyDescent="0.3">
      <c r="B95" s="33" t="s">
        <v>673</v>
      </c>
      <c r="C95" s="33" t="s">
        <v>41</v>
      </c>
    </row>
    <row r="96" spans="2:159" x14ac:dyDescent="0.3">
      <c r="B96" s="33" t="s">
        <v>673</v>
      </c>
      <c r="C96" s="33" t="s">
        <v>42</v>
      </c>
    </row>
    <row r="97" spans="2:159" x14ac:dyDescent="0.3">
      <c r="B97" s="33" t="s">
        <v>673</v>
      </c>
      <c r="C97" s="33" t="s">
        <v>43</v>
      </c>
    </row>
    <row r="98" spans="2:159" x14ac:dyDescent="0.3">
      <c r="B98" s="33" t="s">
        <v>673</v>
      </c>
      <c r="C98" s="33" t="s">
        <v>44</v>
      </c>
    </row>
    <row r="99" spans="2:159" x14ac:dyDescent="0.3">
      <c r="B99" s="33" t="s">
        <v>673</v>
      </c>
      <c r="C99" s="33" t="s">
        <v>45</v>
      </c>
    </row>
    <row r="100" spans="2:159" x14ac:dyDescent="0.3">
      <c r="B100" s="33" t="s">
        <v>673</v>
      </c>
      <c r="C100" s="33" t="s">
        <v>46</v>
      </c>
    </row>
    <row r="101" spans="2:159" x14ac:dyDescent="0.3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763</v>
      </c>
      <c r="C102" s="33" t="s">
        <v>36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508.80080900000002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644.72230079999997</v>
      </c>
      <c r="BG103" s="33">
        <v>644.72230079999997</v>
      </c>
      <c r="BK103" s="33">
        <v>644.72230079999997</v>
      </c>
      <c r="BO103" s="33">
        <v>2089.7730860000001</v>
      </c>
      <c r="BS103" s="33">
        <v>2089.7730860000001</v>
      </c>
      <c r="BW103" s="33">
        <v>2089.7730860000001</v>
      </c>
      <c r="CA103" s="33">
        <v>2089.7730860000001</v>
      </c>
      <c r="CE103" s="33">
        <v>2089.7730860000001</v>
      </c>
      <c r="CI103" s="33">
        <v>2089.7730860000001</v>
      </c>
      <c r="CM103" s="33">
        <v>2089.7730860000001</v>
      </c>
      <c r="CQ103" s="33">
        <v>2089.7730860000001</v>
      </c>
      <c r="CU103" s="33">
        <v>2089.7730860000001</v>
      </c>
      <c r="CY103" s="33">
        <v>2089.7730860000001</v>
      </c>
      <c r="DC103" s="33">
        <v>2087.3509530000001</v>
      </c>
      <c r="DG103" s="33">
        <v>2089.7730860000001</v>
      </c>
      <c r="DK103" s="33">
        <v>2089.7730860000001</v>
      </c>
      <c r="DO103" s="33">
        <v>80.644989769999995</v>
      </c>
      <c r="DS103" s="33">
        <v>377.65309589999998</v>
      </c>
    </row>
    <row r="104" spans="2:159" x14ac:dyDescent="0.3">
      <c r="B104" s="33" t="s">
        <v>763</v>
      </c>
      <c r="C104" s="33" t="s">
        <v>38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3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1492.532283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763</v>
      </c>
      <c r="C106" s="33" t="s">
        <v>40</v>
      </c>
    </row>
    <row r="107" spans="2:159" x14ac:dyDescent="0.3">
      <c r="B107" s="33" t="s">
        <v>763</v>
      </c>
      <c r="C107" s="33" t="s">
        <v>41</v>
      </c>
    </row>
    <row r="108" spans="2:159" x14ac:dyDescent="0.3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558.85149660000002</v>
      </c>
      <c r="AG108" s="33">
        <v>558.84255159999998</v>
      </c>
      <c r="AH108" s="33">
        <v>591.31756189999999</v>
      </c>
      <c r="AI108" s="33">
        <v>844.36501850000002</v>
      </c>
      <c r="AJ108" s="33">
        <v>558.85149660000002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693.33037420000005</v>
      </c>
      <c r="AU108" s="33">
        <v>949.37087280000003</v>
      </c>
      <c r="AV108" s="33">
        <v>591.31756189999999</v>
      </c>
      <c r="AW108" s="33">
        <v>558.84255159999998</v>
      </c>
      <c r="AX108" s="33">
        <v>591.31756189999999</v>
      </c>
      <c r="AY108" s="33">
        <v>1119.8113209999999</v>
      </c>
      <c r="AZ108" s="33">
        <v>562.34933120000005</v>
      </c>
      <c r="BA108" s="33">
        <v>591.31756189999999</v>
      </c>
      <c r="BB108" s="33">
        <v>756.14172719999999</v>
      </c>
      <c r="BC108" s="33">
        <v>1581.3600799999999</v>
      </c>
      <c r="BD108" s="33">
        <v>591.31756189999999</v>
      </c>
      <c r="BE108" s="33">
        <v>591.31756189999999</v>
      </c>
      <c r="BF108" s="33">
        <v>844.36501850000002</v>
      </c>
      <c r="BG108" s="33">
        <v>1581.3600799999999</v>
      </c>
      <c r="BH108" s="33">
        <v>591.30861689999995</v>
      </c>
      <c r="BI108" s="33">
        <v>558.87956540000005</v>
      </c>
      <c r="BJ108" s="33">
        <v>844.36501850000002</v>
      </c>
      <c r="BK108" s="33">
        <v>1581.3600799999999</v>
      </c>
      <c r="BL108" s="33">
        <v>591.31756189999999</v>
      </c>
      <c r="BM108" s="33">
        <v>558.84255159999998</v>
      </c>
      <c r="BN108" s="33">
        <v>844.36501850000002</v>
      </c>
      <c r="BO108" s="33">
        <v>2111.3777530000002</v>
      </c>
      <c r="BP108" s="33">
        <v>591.31756189999999</v>
      </c>
      <c r="BQ108" s="33">
        <v>591.31756189999999</v>
      </c>
      <c r="BR108" s="33">
        <v>844.36501850000002</v>
      </c>
      <c r="BS108" s="33">
        <v>1989.513303</v>
      </c>
      <c r="BT108" s="33">
        <v>591.31756189999999</v>
      </c>
      <c r="BU108" s="33">
        <v>591.31756189999999</v>
      </c>
      <c r="BV108" s="33">
        <v>844.36501850000002</v>
      </c>
      <c r="BW108" s="33">
        <v>2111.3777530000002</v>
      </c>
      <c r="BX108" s="33">
        <v>591.31756189999999</v>
      </c>
      <c r="BY108" s="33">
        <v>591.31756189999999</v>
      </c>
      <c r="BZ108" s="33">
        <v>844.36501850000002</v>
      </c>
      <c r="CA108" s="33">
        <v>2111.3777530000002</v>
      </c>
      <c r="CB108" s="33">
        <v>269.38775509999999</v>
      </c>
      <c r="CC108" s="33">
        <v>269.38775509999999</v>
      </c>
      <c r="CD108" s="33">
        <v>522.43521169999997</v>
      </c>
      <c r="CE108" s="33">
        <v>1789.447946</v>
      </c>
      <c r="CF108" s="33">
        <v>301.77945990000001</v>
      </c>
      <c r="CG108" s="33">
        <v>269.38775509999999</v>
      </c>
      <c r="CH108" s="33">
        <v>522.43521169999997</v>
      </c>
      <c r="CI108" s="33">
        <v>1789.447946</v>
      </c>
      <c r="CJ108" s="33">
        <v>522.43521169999997</v>
      </c>
      <c r="CK108" s="33">
        <v>269.38775509999999</v>
      </c>
      <c r="CL108" s="33">
        <v>522.43521169999997</v>
      </c>
      <c r="CM108" s="33">
        <v>1299.6325959999999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1459.3832379999999</v>
      </c>
      <c r="CR108" s="33">
        <v>522.43521169999997</v>
      </c>
      <c r="CS108" s="33">
        <v>269.38775509999999</v>
      </c>
      <c r="CT108" s="33">
        <v>522.43521169999997</v>
      </c>
      <c r="CU108" s="33">
        <v>1789.447946</v>
      </c>
      <c r="CV108" s="33">
        <v>522.43521169999997</v>
      </c>
      <c r="CW108" s="33">
        <v>269.38775509999999</v>
      </c>
      <c r="CX108" s="33">
        <v>522.43521169999997</v>
      </c>
      <c r="CY108" s="33">
        <v>1789.447946</v>
      </c>
      <c r="DC108" s="33">
        <v>1267.0127339999999</v>
      </c>
      <c r="DG108" s="33">
        <v>1267.0127339999999</v>
      </c>
      <c r="DK108" s="33">
        <v>1267.0127339999999</v>
      </c>
      <c r="DO108" s="33">
        <v>1267.0127339999999</v>
      </c>
      <c r="DS108" s="33">
        <v>1267.0127339999999</v>
      </c>
      <c r="DW108" s="33">
        <v>1166.844096</v>
      </c>
      <c r="EA108" s="33">
        <v>234.52408829999999</v>
      </c>
    </row>
    <row r="109" spans="2:159" x14ac:dyDescent="0.3">
      <c r="B109" s="33" t="s">
        <v>763</v>
      </c>
      <c r="C109" s="33" t="s">
        <v>43</v>
      </c>
    </row>
    <row r="110" spans="2:159" x14ac:dyDescent="0.3">
      <c r="B110" s="33" t="s">
        <v>763</v>
      </c>
      <c r="C110" s="33" t="s">
        <v>44</v>
      </c>
    </row>
    <row r="111" spans="2:159" x14ac:dyDescent="0.3">
      <c r="B111" s="33" t="s">
        <v>763</v>
      </c>
      <c r="C111" s="33" t="s">
        <v>45</v>
      </c>
    </row>
    <row r="112" spans="2:159" x14ac:dyDescent="0.3">
      <c r="B112" s="33" t="s">
        <v>763</v>
      </c>
      <c r="C112" s="33" t="s">
        <v>46</v>
      </c>
    </row>
    <row r="113" spans="2:159" x14ac:dyDescent="0.3">
      <c r="B113" s="33" t="s">
        <v>763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3962.136332</v>
      </c>
      <c r="AG113" s="33">
        <v>3962.127387</v>
      </c>
      <c r="AH113" s="33">
        <v>3994.6023970000001</v>
      </c>
      <c r="AI113" s="33">
        <v>4882.9306740000002</v>
      </c>
      <c r="AJ113" s="33">
        <v>4549.8434070000003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5149.1048510000001</v>
      </c>
      <c r="AU113" s="33">
        <v>7370.173221</v>
      </c>
      <c r="AV113" s="33">
        <v>4171.0745290000004</v>
      </c>
      <c r="AW113" s="33">
        <v>4138.5995190000003</v>
      </c>
      <c r="AX113" s="33">
        <v>4756.2816039999998</v>
      </c>
      <c r="AY113" s="33">
        <v>7518.8163839999997</v>
      </c>
      <c r="AZ113" s="33">
        <v>3931.7912019999999</v>
      </c>
      <c r="BA113" s="33">
        <v>3960.7594330000002</v>
      </c>
      <c r="BB113" s="33">
        <v>4961.2772349999996</v>
      </c>
      <c r="BC113" s="33">
        <v>7920.0084040000002</v>
      </c>
      <c r="BD113" s="33">
        <v>2445.0225799999998</v>
      </c>
      <c r="BE113" s="33">
        <v>2445.0225799999998</v>
      </c>
      <c r="BF113" s="33">
        <v>3533.7536730000002</v>
      </c>
      <c r="BG113" s="33">
        <v>5705.394029</v>
      </c>
      <c r="BH113" s="33">
        <v>2346.5628019999999</v>
      </c>
      <c r="BI113" s="33">
        <v>2314.1337509999998</v>
      </c>
      <c r="BJ113" s="33">
        <v>3461.4554480000002</v>
      </c>
      <c r="BK113" s="33">
        <v>5508.4923639999997</v>
      </c>
      <c r="BL113" s="33">
        <v>2346.571747</v>
      </c>
      <c r="BM113" s="33">
        <v>2314.0967369999998</v>
      </c>
      <c r="BN113" s="33">
        <v>4031.387616</v>
      </c>
      <c r="BO113" s="33">
        <v>7460.1051729999999</v>
      </c>
      <c r="BP113" s="33">
        <v>2264.2211609999999</v>
      </c>
      <c r="BQ113" s="33">
        <v>2264.2211609999999</v>
      </c>
      <c r="BR113" s="33">
        <v>3949.03703</v>
      </c>
      <c r="BS113" s="33">
        <v>7196.9952000000003</v>
      </c>
      <c r="BT113" s="33">
        <v>2264.2211609999999</v>
      </c>
      <c r="BU113" s="33">
        <v>2264.2211609999999</v>
      </c>
      <c r="BV113" s="33">
        <v>3562.0646550000001</v>
      </c>
      <c r="BW113" s="33">
        <v>7318.8596500000003</v>
      </c>
      <c r="BX113" s="33">
        <v>2264.2211609999999</v>
      </c>
      <c r="BY113" s="33">
        <v>2264.2211609999999</v>
      </c>
      <c r="BZ113" s="33">
        <v>3352.9522550000002</v>
      </c>
      <c r="CA113" s="33">
        <v>7318.8596500000003</v>
      </c>
      <c r="CB113" s="33">
        <v>2093.7592100000002</v>
      </c>
      <c r="CC113" s="33">
        <v>1508.5521349999999</v>
      </c>
      <c r="CD113" s="33">
        <v>2597.2832290000001</v>
      </c>
      <c r="CE113" s="33">
        <v>6211.1991349999998</v>
      </c>
      <c r="CF113" s="33">
        <v>2376.627477</v>
      </c>
      <c r="CG113" s="33">
        <v>1508.5521349999999</v>
      </c>
      <c r="CH113" s="33">
        <v>2597.2832290000001</v>
      </c>
      <c r="CI113" s="33">
        <v>6211.1991349999998</v>
      </c>
      <c r="CJ113" s="33">
        <v>2597.2832290000001</v>
      </c>
      <c r="CK113" s="33">
        <v>1508.5521349999999</v>
      </c>
      <c r="CL113" s="33">
        <v>2597.2832290000001</v>
      </c>
      <c r="CM113" s="33">
        <v>5721.383785</v>
      </c>
      <c r="CN113" s="33">
        <v>1852.2368180000001</v>
      </c>
      <c r="CO113" s="33">
        <v>1013.982287</v>
      </c>
      <c r="CP113" s="33">
        <v>1852.2368180000001</v>
      </c>
      <c r="CQ113" s="33">
        <v>4891.9947300000003</v>
      </c>
      <c r="CR113" s="33">
        <v>1852.2368180000001</v>
      </c>
      <c r="CS113" s="33">
        <v>1013.982287</v>
      </c>
      <c r="CT113" s="33">
        <v>1852.2368180000001</v>
      </c>
      <c r="CU113" s="33">
        <v>5222.0594380000002</v>
      </c>
      <c r="CV113" s="33">
        <v>1852.2368180000001</v>
      </c>
      <c r="CW113" s="33">
        <v>1013.982287</v>
      </c>
      <c r="CX113" s="33">
        <v>1852.2368180000001</v>
      </c>
      <c r="CY113" s="33">
        <v>5222.0594380000002</v>
      </c>
      <c r="CZ113" s="33">
        <v>1329.801606</v>
      </c>
      <c r="DA113" s="33">
        <v>744.59453180000003</v>
      </c>
      <c r="DB113" s="33">
        <v>1329.801606</v>
      </c>
      <c r="DC113" s="33">
        <v>4697.2020929999999</v>
      </c>
      <c r="DD113" s="33">
        <v>1329.801606</v>
      </c>
      <c r="DE113" s="33">
        <v>744.59453180000003</v>
      </c>
      <c r="DF113" s="33">
        <v>1329.801606</v>
      </c>
      <c r="DG113" s="33">
        <v>4699.6242270000002</v>
      </c>
      <c r="DH113" s="33">
        <v>1316.7648059999999</v>
      </c>
      <c r="DI113" s="33">
        <v>731.55773180000006</v>
      </c>
      <c r="DJ113" s="33">
        <v>1316.7648059999999</v>
      </c>
      <c r="DK113" s="33">
        <v>4673.5506269999996</v>
      </c>
      <c r="DL113" s="33">
        <v>1316.7648059999999</v>
      </c>
      <c r="DM113" s="33">
        <v>731.55773180000006</v>
      </c>
      <c r="DN113" s="33">
        <v>731.55773180000006</v>
      </c>
      <c r="DO113" s="33">
        <v>2664.4225299999998</v>
      </c>
      <c r="DP113" s="33">
        <v>143.85065729999999</v>
      </c>
      <c r="DQ113" s="33">
        <v>143.85065729999999</v>
      </c>
      <c r="DR113" s="33">
        <v>143.85065729999999</v>
      </c>
      <c r="DS113" s="33">
        <v>1788.5164870000001</v>
      </c>
      <c r="DT113" s="33">
        <v>143.85065729999999</v>
      </c>
      <c r="DU113" s="33">
        <v>143.85065729999999</v>
      </c>
      <c r="DV113" s="33">
        <v>143.85065729999999</v>
      </c>
      <c r="DW113" s="33">
        <v>1310.694753</v>
      </c>
      <c r="DX113" s="33">
        <v>143.85065729999999</v>
      </c>
      <c r="DY113" s="33">
        <v>143.85065729999999</v>
      </c>
      <c r="DZ113" s="33">
        <v>143.85065729999999</v>
      </c>
      <c r="EA113" s="33">
        <v>378.37474559999998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764</v>
      </c>
      <c r="C114" s="33" t="s">
        <v>36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1706.502514</v>
      </c>
      <c r="EE114" s="33">
        <v>1706.502514</v>
      </c>
      <c r="EF114" s="33">
        <v>2298.3845900000001</v>
      </c>
      <c r="EI114" s="33">
        <v>2298.3845900000001</v>
      </c>
      <c r="EJ114" s="33">
        <v>2884.3596849999999</v>
      </c>
      <c r="EM114" s="33">
        <v>2884.3596849999999</v>
      </c>
      <c r="EN114" s="33">
        <v>3304.4344230000002</v>
      </c>
      <c r="EQ114" s="33">
        <v>3304.4344230000002</v>
      </c>
      <c r="ER114" s="33">
        <v>3789.1890370000001</v>
      </c>
      <c r="EU114" s="33">
        <v>3789.1890370000001</v>
      </c>
      <c r="EV114" s="33">
        <v>4439.6693070000001</v>
      </c>
      <c r="EX114" s="33">
        <v>285.27390659999998</v>
      </c>
      <c r="EY114" s="33">
        <v>4439.6693070000001</v>
      </c>
      <c r="EZ114" s="33">
        <v>5068.9728459999997</v>
      </c>
      <c r="FA114" s="33">
        <v>1520.6918539999999</v>
      </c>
      <c r="FB114" s="33">
        <v>2027.589138</v>
      </c>
      <c r="FC114" s="33">
        <v>5068.9728459999997</v>
      </c>
    </row>
    <row r="115" spans="2:159" x14ac:dyDescent="0.3">
      <c r="B115" s="33" t="s">
        <v>764</v>
      </c>
      <c r="C115" s="33" t="s">
        <v>37</v>
      </c>
    </row>
    <row r="116" spans="2:159" x14ac:dyDescent="0.3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748.20189849999997</v>
      </c>
      <c r="FC116" s="33">
        <v>748.20189849999997</v>
      </c>
    </row>
    <row r="117" spans="2:159" x14ac:dyDescent="0.3">
      <c r="B117" s="33" t="s">
        <v>764</v>
      </c>
      <c r="C117" s="33" t="s">
        <v>39</v>
      </c>
    </row>
    <row r="118" spans="2:159" x14ac:dyDescent="0.3">
      <c r="B118" s="33" t="s">
        <v>764</v>
      </c>
      <c r="C118" s="33" t="s">
        <v>40</v>
      </c>
    </row>
    <row r="119" spans="2:159" x14ac:dyDescent="0.3">
      <c r="B119" s="33" t="s">
        <v>764</v>
      </c>
      <c r="C119" s="33" t="s">
        <v>41</v>
      </c>
    </row>
    <row r="120" spans="2:159" x14ac:dyDescent="0.3">
      <c r="B120" s="33" t="s">
        <v>764</v>
      </c>
      <c r="C120" s="33" t="s">
        <v>42</v>
      </c>
    </row>
    <row r="121" spans="2:159" x14ac:dyDescent="0.3">
      <c r="B121" s="33" t="s">
        <v>764</v>
      </c>
      <c r="C121" s="33" t="s">
        <v>43</v>
      </c>
    </row>
    <row r="122" spans="2:159" x14ac:dyDescent="0.3">
      <c r="B122" s="33" t="s">
        <v>764</v>
      </c>
      <c r="C122" s="33" t="s">
        <v>44</v>
      </c>
    </row>
    <row r="123" spans="2:159" x14ac:dyDescent="0.3">
      <c r="B123" s="33" t="s">
        <v>764</v>
      </c>
      <c r="C123" s="33" t="s">
        <v>45</v>
      </c>
    </row>
    <row r="124" spans="2:159" x14ac:dyDescent="0.3">
      <c r="B124" s="33" t="s">
        <v>764</v>
      </c>
      <c r="C124" s="33" t="s">
        <v>46</v>
      </c>
    </row>
    <row r="125" spans="2:159" x14ac:dyDescent="0.3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2246.561303</v>
      </c>
      <c r="EC125" s="33">
        <v>0</v>
      </c>
      <c r="ED125" s="33">
        <v>0</v>
      </c>
      <c r="EE125" s="33">
        <v>2246.561303</v>
      </c>
      <c r="EF125" s="33">
        <v>2838.4433789999998</v>
      </c>
      <c r="EG125" s="33">
        <v>0</v>
      </c>
      <c r="EH125" s="33">
        <v>0</v>
      </c>
      <c r="EI125" s="33">
        <v>2838.4433789999998</v>
      </c>
      <c r="EJ125" s="33">
        <v>3424.4184749999999</v>
      </c>
      <c r="EK125" s="33">
        <v>0</v>
      </c>
      <c r="EL125" s="33">
        <v>0</v>
      </c>
      <c r="EM125" s="33">
        <v>3424.4184749999999</v>
      </c>
      <c r="EN125" s="33">
        <v>3844.4932119999999</v>
      </c>
      <c r="EO125" s="33">
        <v>0</v>
      </c>
      <c r="EP125" s="33">
        <v>0</v>
      </c>
      <c r="EQ125" s="33">
        <v>3844.4932119999999</v>
      </c>
      <c r="ER125" s="33">
        <v>4329.2478259999998</v>
      </c>
      <c r="ES125" s="33">
        <v>0</v>
      </c>
      <c r="ET125" s="33">
        <v>0</v>
      </c>
      <c r="EU125" s="33">
        <v>4329.2478259999998</v>
      </c>
      <c r="EV125" s="33">
        <v>4979.7280959999998</v>
      </c>
      <c r="EW125" s="33">
        <v>0</v>
      </c>
      <c r="EX125" s="33">
        <v>285.27390659999998</v>
      </c>
      <c r="EY125" s="33">
        <v>4979.7280959999998</v>
      </c>
      <c r="EZ125" s="33">
        <v>5817.1747450000003</v>
      </c>
      <c r="FA125" s="33">
        <v>1520.6918539999999</v>
      </c>
      <c r="FB125" s="33">
        <v>2027.589138</v>
      </c>
      <c r="FC125" s="33">
        <v>5817.1747450000003</v>
      </c>
    </row>
    <row r="126" spans="2:159" x14ac:dyDescent="0.3">
      <c r="B126" s="33" t="s">
        <v>765</v>
      </c>
      <c r="C126" s="33" t="s">
        <v>36</v>
      </c>
      <c r="CD126" s="33">
        <v>506.89728459999998</v>
      </c>
      <c r="CE126" s="33">
        <v>506.89728459999998</v>
      </c>
      <c r="CH126" s="33">
        <v>62.423771049999999</v>
      </c>
      <c r="CI126" s="33">
        <v>1013.794569</v>
      </c>
      <c r="CL126" s="33">
        <v>206.4711906</v>
      </c>
      <c r="CM126" s="33">
        <v>1520.6918539999999</v>
      </c>
      <c r="CN126" s="33">
        <v>1172.5240759999999</v>
      </c>
      <c r="CQ126" s="33">
        <v>2027.589138</v>
      </c>
      <c r="CR126" s="33">
        <v>1749.1815389999999</v>
      </c>
      <c r="CU126" s="33">
        <v>2534.4864229999998</v>
      </c>
      <c r="CV126" s="33">
        <v>1681.9559099999999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1214.6950489999999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1013.794569</v>
      </c>
      <c r="EY126" s="33">
        <v>5068.9728459999997</v>
      </c>
      <c r="EZ126" s="33">
        <v>5068.9728459999997</v>
      </c>
      <c r="FB126" s="33">
        <v>759.94841880000001</v>
      </c>
      <c r="FC126" s="33">
        <v>5068.9728459999997</v>
      </c>
    </row>
    <row r="127" spans="2:159" x14ac:dyDescent="0.3">
      <c r="B127" s="33" t="s">
        <v>765</v>
      </c>
      <c r="C127" s="33" t="s">
        <v>37</v>
      </c>
    </row>
    <row r="128" spans="2:159" x14ac:dyDescent="0.3">
      <c r="B128" s="33" t="s">
        <v>765</v>
      </c>
      <c r="C128" s="33" t="s">
        <v>38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V128" s="33">
        <v>360.03919280000002</v>
      </c>
      <c r="CY128" s="33">
        <v>1080.1175780000001</v>
      </c>
      <c r="CZ128" s="33">
        <v>454.57395630000002</v>
      </c>
      <c r="DC128" s="33">
        <v>1260.1371750000001</v>
      </c>
      <c r="DD128" s="33">
        <v>1384.2213750000001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A128" s="33">
        <v>135.54851600000001</v>
      </c>
      <c r="FC128" s="33">
        <v>1800.195964</v>
      </c>
    </row>
    <row r="129" spans="2:159" x14ac:dyDescent="0.3">
      <c r="B129" s="33" t="s">
        <v>765</v>
      </c>
      <c r="C129" s="33" t="s">
        <v>39</v>
      </c>
    </row>
    <row r="130" spans="2:159" x14ac:dyDescent="0.3">
      <c r="B130" s="33" t="s">
        <v>765</v>
      </c>
      <c r="C130" s="33" t="s">
        <v>40</v>
      </c>
    </row>
    <row r="131" spans="2:159" x14ac:dyDescent="0.3">
      <c r="B131" s="33" t="s">
        <v>765</v>
      </c>
      <c r="C131" s="33" t="s">
        <v>41</v>
      </c>
    </row>
    <row r="132" spans="2:159" x14ac:dyDescent="0.3">
      <c r="B132" s="33" t="s">
        <v>765</v>
      </c>
      <c r="C132" s="33" t="s">
        <v>42</v>
      </c>
    </row>
    <row r="133" spans="2:159" x14ac:dyDescent="0.3">
      <c r="B133" s="33" t="s">
        <v>765</v>
      </c>
      <c r="C133" s="33" t="s">
        <v>43</v>
      </c>
    </row>
    <row r="134" spans="2:159" x14ac:dyDescent="0.3">
      <c r="B134" s="33" t="s">
        <v>765</v>
      </c>
      <c r="C134" s="33" t="s">
        <v>44</v>
      </c>
    </row>
    <row r="135" spans="2:159" x14ac:dyDescent="0.3">
      <c r="B135" s="33" t="s">
        <v>765</v>
      </c>
      <c r="C135" s="33" t="s">
        <v>45</v>
      </c>
    </row>
    <row r="136" spans="2:159" x14ac:dyDescent="0.3">
      <c r="B136" s="33" t="s">
        <v>765</v>
      </c>
      <c r="C136" s="33" t="s">
        <v>46</v>
      </c>
    </row>
    <row r="137" spans="2:159" x14ac:dyDescent="0.3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62.423771049999999</v>
      </c>
      <c r="CI137" s="33">
        <v>1373.833762</v>
      </c>
      <c r="CJ137" s="33">
        <v>0</v>
      </c>
      <c r="CK137" s="33">
        <v>0</v>
      </c>
      <c r="CL137" s="33">
        <v>206.4711906</v>
      </c>
      <c r="CM137" s="33">
        <v>2060.7506429999999</v>
      </c>
      <c r="CN137" s="33">
        <v>1172.5240759999999</v>
      </c>
      <c r="CO137" s="33">
        <v>0</v>
      </c>
      <c r="CP137" s="33">
        <v>0</v>
      </c>
      <c r="CQ137" s="33">
        <v>2747.667524</v>
      </c>
      <c r="CR137" s="33">
        <v>1749.1815389999999</v>
      </c>
      <c r="CS137" s="33">
        <v>0</v>
      </c>
      <c r="CT137" s="33">
        <v>0</v>
      </c>
      <c r="CU137" s="33">
        <v>3434.5844050000001</v>
      </c>
      <c r="CV137" s="33">
        <v>2041.995103</v>
      </c>
      <c r="CW137" s="33">
        <v>0</v>
      </c>
      <c r="CX137" s="33">
        <v>0</v>
      </c>
      <c r="CY137" s="33">
        <v>4121.5012859999997</v>
      </c>
      <c r="CZ137" s="33">
        <v>4002.8549480000001</v>
      </c>
      <c r="DA137" s="33">
        <v>0</v>
      </c>
      <c r="DB137" s="33">
        <v>0</v>
      </c>
      <c r="DC137" s="33">
        <v>4808.4181669999998</v>
      </c>
      <c r="DD137" s="33">
        <v>5439.3996520000001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1214.6950489999999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1013.794569</v>
      </c>
      <c r="EY137" s="33">
        <v>6869.1688100000001</v>
      </c>
      <c r="EZ137" s="33">
        <v>6869.1688100000001</v>
      </c>
      <c r="FA137" s="33">
        <v>135.54851600000001</v>
      </c>
      <c r="FB137" s="33">
        <v>759.94841880000001</v>
      </c>
      <c r="FC137" s="33">
        <v>6869.1688100000001</v>
      </c>
    </row>
    <row r="138" spans="2:159" x14ac:dyDescent="0.3">
      <c r="B138" s="33" t="s">
        <v>20</v>
      </c>
      <c r="C138" s="33" t="s">
        <v>36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996.47572060000005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363.6589032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3">
      <c r="B139" s="33" t="s">
        <v>20</v>
      </c>
      <c r="C139" s="33" t="s">
        <v>37</v>
      </c>
    </row>
    <row r="140" spans="2:159" x14ac:dyDescent="0.3">
      <c r="B140" s="33" t="s">
        <v>20</v>
      </c>
      <c r="C140" s="33" t="s">
        <v>38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3">
      <c r="B141" s="33" t="s">
        <v>20</v>
      </c>
      <c r="C141" s="33" t="s">
        <v>39</v>
      </c>
    </row>
    <row r="142" spans="2:159" x14ac:dyDescent="0.3">
      <c r="B142" s="33" t="s">
        <v>20</v>
      </c>
      <c r="C142" s="33" t="s">
        <v>40</v>
      </c>
    </row>
    <row r="143" spans="2:159" x14ac:dyDescent="0.3">
      <c r="B143" s="33" t="s">
        <v>20</v>
      </c>
      <c r="C143" s="33" t="s">
        <v>41</v>
      </c>
    </row>
    <row r="144" spans="2:159" x14ac:dyDescent="0.3">
      <c r="B144" s="33" t="s">
        <v>20</v>
      </c>
      <c r="C144" s="33" t="s">
        <v>42</v>
      </c>
    </row>
    <row r="145" spans="2:159" x14ac:dyDescent="0.3">
      <c r="B145" s="33" t="s">
        <v>20</v>
      </c>
      <c r="C145" s="33" t="s">
        <v>43</v>
      </c>
    </row>
    <row r="146" spans="2:159" x14ac:dyDescent="0.3">
      <c r="B146" s="33" t="s">
        <v>20</v>
      </c>
      <c r="C146" s="33" t="s">
        <v>44</v>
      </c>
    </row>
    <row r="147" spans="2:159" x14ac:dyDescent="0.3">
      <c r="B147" s="33" t="s">
        <v>20</v>
      </c>
      <c r="C147" s="33" t="s">
        <v>45</v>
      </c>
    </row>
    <row r="148" spans="2:159" x14ac:dyDescent="0.3">
      <c r="B148" s="33" t="s">
        <v>20</v>
      </c>
      <c r="C148" s="33" t="s">
        <v>46</v>
      </c>
    </row>
    <row r="149" spans="2:159" x14ac:dyDescent="0.3">
      <c r="B149" s="33" t="s">
        <v>20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1164.0770789999999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363.6589032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2905.4093160000002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3">
      <c r="B151" s="33" t="s">
        <v>21</v>
      </c>
      <c r="C151" s="33" t="s">
        <v>37</v>
      </c>
    </row>
    <row r="152" spans="2:159" x14ac:dyDescent="0.3">
      <c r="B152" s="33" t="s">
        <v>21</v>
      </c>
      <c r="C152" s="33" t="s">
        <v>38</v>
      </c>
    </row>
    <row r="153" spans="2:159" x14ac:dyDescent="0.3">
      <c r="B153" s="33" t="s">
        <v>21</v>
      </c>
      <c r="C153" s="33" t="s">
        <v>39</v>
      </c>
    </row>
    <row r="154" spans="2:159" x14ac:dyDescent="0.3">
      <c r="B154" s="33" t="s">
        <v>21</v>
      </c>
      <c r="C154" s="33" t="s">
        <v>40</v>
      </c>
    </row>
    <row r="155" spans="2:159" x14ac:dyDescent="0.3">
      <c r="B155" s="33" t="s">
        <v>21</v>
      </c>
      <c r="C155" s="33" t="s">
        <v>41</v>
      </c>
    </row>
    <row r="156" spans="2:159" x14ac:dyDescent="0.3">
      <c r="B156" s="33" t="s">
        <v>21</v>
      </c>
      <c r="C156" s="33" t="s">
        <v>42</v>
      </c>
    </row>
    <row r="157" spans="2:159" x14ac:dyDescent="0.3">
      <c r="B157" s="33" t="s">
        <v>21</v>
      </c>
      <c r="C157" s="33" t="s">
        <v>43</v>
      </c>
    </row>
    <row r="158" spans="2:159" x14ac:dyDescent="0.3">
      <c r="B158" s="33" t="s">
        <v>21</v>
      </c>
      <c r="C158" s="33" t="s">
        <v>44</v>
      </c>
    </row>
    <row r="159" spans="2:159" x14ac:dyDescent="0.3">
      <c r="B159" s="33" t="s">
        <v>21</v>
      </c>
      <c r="C159" s="33" t="s">
        <v>45</v>
      </c>
    </row>
    <row r="160" spans="2:159" x14ac:dyDescent="0.3">
      <c r="B160" s="33" t="s">
        <v>21</v>
      </c>
      <c r="C160" s="33" t="s">
        <v>46</v>
      </c>
    </row>
    <row r="161" spans="2:159" x14ac:dyDescent="0.3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2905.4093160000002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3">
      <c r="B162" s="33" t="s">
        <v>22</v>
      </c>
      <c r="C162" s="33" t="s">
        <v>36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3">
      <c r="B163" s="33" t="s">
        <v>22</v>
      </c>
      <c r="C163" s="33" t="s">
        <v>37</v>
      </c>
    </row>
    <row r="164" spans="2:159" x14ac:dyDescent="0.3">
      <c r="B164" s="33" t="s">
        <v>22</v>
      </c>
      <c r="C164" s="33" t="s">
        <v>38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3">
      <c r="B165" s="33" t="s">
        <v>22</v>
      </c>
      <c r="C165" s="33" t="s">
        <v>39</v>
      </c>
    </row>
    <row r="166" spans="2:159" x14ac:dyDescent="0.3">
      <c r="B166" s="33" t="s">
        <v>22</v>
      </c>
      <c r="C166" s="33" t="s">
        <v>40</v>
      </c>
    </row>
    <row r="167" spans="2:159" x14ac:dyDescent="0.3">
      <c r="B167" s="33" t="s">
        <v>22</v>
      </c>
      <c r="C167" s="33" t="s">
        <v>41</v>
      </c>
    </row>
    <row r="168" spans="2:159" x14ac:dyDescent="0.3">
      <c r="B168" s="33" t="s">
        <v>22</v>
      </c>
      <c r="C168" s="33" t="s">
        <v>42</v>
      </c>
    </row>
    <row r="169" spans="2:159" x14ac:dyDescent="0.3">
      <c r="B169" s="33" t="s">
        <v>22</v>
      </c>
      <c r="C169" s="33" t="s">
        <v>43</v>
      </c>
    </row>
    <row r="170" spans="2:159" x14ac:dyDescent="0.3">
      <c r="B170" s="33" t="s">
        <v>22</v>
      </c>
      <c r="C170" s="33" t="s">
        <v>44</v>
      </c>
    </row>
    <row r="171" spans="2:159" x14ac:dyDescent="0.3">
      <c r="B171" s="33" t="s">
        <v>22</v>
      </c>
      <c r="C171" s="33" t="s">
        <v>45</v>
      </c>
    </row>
    <row r="172" spans="2:159" x14ac:dyDescent="0.3">
      <c r="B172" s="33" t="s">
        <v>22</v>
      </c>
      <c r="C172" s="33" t="s">
        <v>46</v>
      </c>
    </row>
    <row r="173" spans="2:159" x14ac:dyDescent="0.3">
      <c r="B173" s="33" t="s">
        <v>22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23</v>
      </c>
      <c r="C174" s="33" t="s">
        <v>36</v>
      </c>
    </row>
    <row r="175" spans="2:159" x14ac:dyDescent="0.3">
      <c r="B175" s="33" t="s">
        <v>23</v>
      </c>
      <c r="C175" s="33" t="s">
        <v>37</v>
      </c>
    </row>
    <row r="176" spans="2:159" x14ac:dyDescent="0.3">
      <c r="B176" s="33" t="s">
        <v>23</v>
      </c>
      <c r="C176" s="33" t="s">
        <v>38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3">
      <c r="B177" s="33" t="s">
        <v>23</v>
      </c>
      <c r="C177" s="33" t="s">
        <v>39</v>
      </c>
    </row>
    <row r="178" spans="2:159" x14ac:dyDescent="0.3">
      <c r="B178" s="33" t="s">
        <v>23</v>
      </c>
      <c r="C178" s="33" t="s">
        <v>40</v>
      </c>
    </row>
    <row r="179" spans="2:159" x14ac:dyDescent="0.3">
      <c r="B179" s="33" t="s">
        <v>23</v>
      </c>
      <c r="C179" s="33" t="s">
        <v>41</v>
      </c>
    </row>
    <row r="180" spans="2:159" x14ac:dyDescent="0.3">
      <c r="B180" s="33" t="s">
        <v>23</v>
      </c>
      <c r="C180" s="33" t="s">
        <v>42</v>
      </c>
    </row>
    <row r="181" spans="2:159" x14ac:dyDescent="0.3">
      <c r="B181" s="33" t="s">
        <v>23</v>
      </c>
      <c r="C181" s="33" t="s">
        <v>43</v>
      </c>
    </row>
    <row r="182" spans="2:159" x14ac:dyDescent="0.3">
      <c r="B182" s="33" t="s">
        <v>23</v>
      </c>
      <c r="C182" s="33" t="s">
        <v>44</v>
      </c>
    </row>
    <row r="183" spans="2:159" x14ac:dyDescent="0.3">
      <c r="B183" s="33" t="s">
        <v>23</v>
      </c>
      <c r="C183" s="33" t="s">
        <v>45</v>
      </c>
    </row>
    <row r="184" spans="2:159" x14ac:dyDescent="0.3">
      <c r="B184" s="33" t="s">
        <v>23</v>
      </c>
      <c r="C184" s="33" t="s">
        <v>46</v>
      </c>
    </row>
    <row r="185" spans="2:159" x14ac:dyDescent="0.3">
      <c r="B185" s="33" t="s">
        <v>23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691</v>
      </c>
      <c r="C186" s="33" t="s">
        <v>36</v>
      </c>
    </row>
    <row r="187" spans="2:159" x14ac:dyDescent="0.3">
      <c r="B187" s="33" t="s">
        <v>691</v>
      </c>
      <c r="C187" s="33" t="s">
        <v>37</v>
      </c>
    </row>
    <row r="188" spans="2:159" x14ac:dyDescent="0.3">
      <c r="B188" s="33" t="s">
        <v>691</v>
      </c>
      <c r="C188" s="33" t="s">
        <v>38</v>
      </c>
    </row>
    <row r="189" spans="2:159" x14ac:dyDescent="0.3">
      <c r="B189" s="33" t="s">
        <v>691</v>
      </c>
      <c r="C189" s="33" t="s">
        <v>39</v>
      </c>
    </row>
    <row r="190" spans="2:159" x14ac:dyDescent="0.3">
      <c r="B190" s="33" t="s">
        <v>691</v>
      </c>
      <c r="C190" s="33" t="s">
        <v>40</v>
      </c>
    </row>
    <row r="191" spans="2:159" x14ac:dyDescent="0.3">
      <c r="B191" s="33" t="s">
        <v>691</v>
      </c>
      <c r="C191" s="33" t="s">
        <v>41</v>
      </c>
    </row>
    <row r="192" spans="2:159" x14ac:dyDescent="0.3">
      <c r="B192" s="33" t="s">
        <v>691</v>
      </c>
      <c r="C192" s="33" t="s">
        <v>42</v>
      </c>
    </row>
    <row r="193" spans="2:159" x14ac:dyDescent="0.3">
      <c r="B193" s="33" t="s">
        <v>691</v>
      </c>
      <c r="C193" s="33" t="s">
        <v>43</v>
      </c>
    </row>
    <row r="194" spans="2:159" x14ac:dyDescent="0.3">
      <c r="B194" s="33" t="s">
        <v>691</v>
      </c>
      <c r="C194" s="33" t="s">
        <v>44</v>
      </c>
    </row>
    <row r="195" spans="2:159" x14ac:dyDescent="0.3">
      <c r="B195" s="33" t="s">
        <v>691</v>
      </c>
      <c r="C195" s="33" t="s">
        <v>45</v>
      </c>
    </row>
    <row r="196" spans="2:159" x14ac:dyDescent="0.3">
      <c r="B196" s="33" t="s">
        <v>691</v>
      </c>
      <c r="C196" s="33" t="s">
        <v>46</v>
      </c>
    </row>
    <row r="197" spans="2:159" x14ac:dyDescent="0.3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692</v>
      </c>
      <c r="C198" s="33" t="s">
        <v>36</v>
      </c>
    </row>
    <row r="199" spans="2:159" x14ac:dyDescent="0.3">
      <c r="B199" s="33" t="s">
        <v>692</v>
      </c>
      <c r="C199" s="33" t="s">
        <v>37</v>
      </c>
    </row>
    <row r="200" spans="2:159" x14ac:dyDescent="0.3">
      <c r="B200" s="33" t="s">
        <v>692</v>
      </c>
      <c r="C200" s="33" t="s">
        <v>38</v>
      </c>
    </row>
    <row r="201" spans="2:159" x14ac:dyDescent="0.3">
      <c r="B201" s="33" t="s">
        <v>692</v>
      </c>
      <c r="C201" s="33" t="s">
        <v>39</v>
      </c>
    </row>
    <row r="202" spans="2:159" x14ac:dyDescent="0.3">
      <c r="B202" s="33" t="s">
        <v>692</v>
      </c>
      <c r="C202" s="33" t="s">
        <v>40</v>
      </c>
    </row>
    <row r="203" spans="2:159" x14ac:dyDescent="0.3">
      <c r="B203" s="33" t="s">
        <v>692</v>
      </c>
      <c r="C203" s="33" t="s">
        <v>41</v>
      </c>
    </row>
    <row r="204" spans="2:159" x14ac:dyDescent="0.3">
      <c r="B204" s="33" t="s">
        <v>692</v>
      </c>
      <c r="C204" s="33" t="s">
        <v>42</v>
      </c>
    </row>
    <row r="205" spans="2:159" x14ac:dyDescent="0.3">
      <c r="B205" s="33" t="s">
        <v>692</v>
      </c>
      <c r="C205" s="33" t="s">
        <v>43</v>
      </c>
    </row>
    <row r="206" spans="2:159" x14ac:dyDescent="0.3">
      <c r="B206" s="33" t="s">
        <v>692</v>
      </c>
      <c r="C206" s="33" t="s">
        <v>44</v>
      </c>
    </row>
    <row r="207" spans="2:159" x14ac:dyDescent="0.3">
      <c r="B207" s="33" t="s">
        <v>692</v>
      </c>
      <c r="C207" s="33" t="s">
        <v>45</v>
      </c>
    </row>
    <row r="208" spans="2:159" x14ac:dyDescent="0.3">
      <c r="B208" s="33" t="s">
        <v>692</v>
      </c>
      <c r="C208" s="33" t="s">
        <v>46</v>
      </c>
    </row>
    <row r="209" spans="2:159" x14ac:dyDescent="0.3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693</v>
      </c>
      <c r="C210" s="33" t="s">
        <v>36</v>
      </c>
    </row>
    <row r="211" spans="2:159" x14ac:dyDescent="0.3">
      <c r="B211" s="33" t="s">
        <v>693</v>
      </c>
      <c r="C211" s="33" t="s">
        <v>37</v>
      </c>
    </row>
    <row r="212" spans="2:159" x14ac:dyDescent="0.3">
      <c r="B212" s="33" t="s">
        <v>693</v>
      </c>
      <c r="C212" s="33" t="s">
        <v>38</v>
      </c>
    </row>
    <row r="213" spans="2:159" x14ac:dyDescent="0.3">
      <c r="B213" s="33" t="s">
        <v>693</v>
      </c>
      <c r="C213" s="33" t="s">
        <v>39</v>
      </c>
    </row>
    <row r="214" spans="2:159" x14ac:dyDescent="0.3">
      <c r="B214" s="33" t="s">
        <v>693</v>
      </c>
      <c r="C214" s="33" t="s">
        <v>40</v>
      </c>
    </row>
    <row r="215" spans="2:159" x14ac:dyDescent="0.3">
      <c r="B215" s="33" t="s">
        <v>693</v>
      </c>
      <c r="C215" s="33" t="s">
        <v>41</v>
      </c>
    </row>
    <row r="216" spans="2:159" x14ac:dyDescent="0.3">
      <c r="B216" s="33" t="s">
        <v>693</v>
      </c>
      <c r="C216" s="33" t="s">
        <v>42</v>
      </c>
    </row>
    <row r="217" spans="2:159" x14ac:dyDescent="0.3">
      <c r="B217" s="33" t="s">
        <v>693</v>
      </c>
      <c r="C217" s="33" t="s">
        <v>43</v>
      </c>
    </row>
    <row r="218" spans="2:159" x14ac:dyDescent="0.3">
      <c r="B218" s="33" t="s">
        <v>693</v>
      </c>
      <c r="C218" s="33" t="s">
        <v>44</v>
      </c>
    </row>
    <row r="219" spans="2:159" x14ac:dyDescent="0.3">
      <c r="B219" s="33" t="s">
        <v>693</v>
      </c>
      <c r="C219" s="33" t="s">
        <v>45</v>
      </c>
    </row>
    <row r="220" spans="2:159" x14ac:dyDescent="0.3">
      <c r="B220" s="33" t="s">
        <v>693</v>
      </c>
      <c r="C220" s="33" t="s">
        <v>46</v>
      </c>
    </row>
    <row r="221" spans="2:159" x14ac:dyDescent="0.3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24</v>
      </c>
      <c r="C222" s="33" t="s">
        <v>36</v>
      </c>
    </row>
    <row r="223" spans="2:159" x14ac:dyDescent="0.3">
      <c r="B223" s="33" t="s">
        <v>24</v>
      </c>
      <c r="C223" s="33" t="s">
        <v>37</v>
      </c>
    </row>
    <row r="224" spans="2:159" x14ac:dyDescent="0.3">
      <c r="B224" s="33" t="s">
        <v>24</v>
      </c>
      <c r="C224" s="33" t="s">
        <v>38</v>
      </c>
    </row>
    <row r="225" spans="2:159" x14ac:dyDescent="0.3">
      <c r="B225" s="33" t="s">
        <v>24</v>
      </c>
      <c r="C225" s="33" t="s">
        <v>39</v>
      </c>
    </row>
    <row r="226" spans="2:159" x14ac:dyDescent="0.3">
      <c r="B226" s="33" t="s">
        <v>24</v>
      </c>
      <c r="C226" s="33" t="s">
        <v>40</v>
      </c>
    </row>
    <row r="227" spans="2:159" x14ac:dyDescent="0.3">
      <c r="B227" s="33" t="s">
        <v>24</v>
      </c>
      <c r="C227" s="33" t="s">
        <v>41</v>
      </c>
    </row>
    <row r="228" spans="2:159" x14ac:dyDescent="0.3">
      <c r="B228" s="33" t="s">
        <v>24</v>
      </c>
      <c r="C228" s="33" t="s">
        <v>42</v>
      </c>
    </row>
    <row r="229" spans="2:159" x14ac:dyDescent="0.3">
      <c r="B229" s="33" t="s">
        <v>24</v>
      </c>
      <c r="C229" s="33" t="s">
        <v>43</v>
      </c>
    </row>
    <row r="230" spans="2:159" x14ac:dyDescent="0.3">
      <c r="B230" s="33" t="s">
        <v>24</v>
      </c>
      <c r="C230" s="33" t="s">
        <v>44</v>
      </c>
    </row>
    <row r="231" spans="2:159" x14ac:dyDescent="0.3">
      <c r="B231" s="33" t="s">
        <v>24</v>
      </c>
      <c r="C231" s="33" t="s">
        <v>45</v>
      </c>
    </row>
    <row r="232" spans="2:159" x14ac:dyDescent="0.3">
      <c r="B232" s="33" t="s">
        <v>24</v>
      </c>
      <c r="C232" s="33" t="s">
        <v>46</v>
      </c>
    </row>
    <row r="233" spans="2:159" x14ac:dyDescent="0.3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36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23471.309870000001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24855.596580000001</v>
      </c>
      <c r="BQ234" s="33">
        <v>19320.485410000001</v>
      </c>
      <c r="BR234" s="33">
        <v>18966.70017</v>
      </c>
      <c r="BS234" s="33">
        <v>19542.859250000001</v>
      </c>
      <c r="BT234" s="33">
        <v>25752.896420000001</v>
      </c>
      <c r="BU234" s="33">
        <v>19513.462619999998</v>
      </c>
      <c r="BV234" s="33">
        <v>19492.822069999998</v>
      </c>
      <c r="BW234" s="33">
        <v>20276.822479999999</v>
      </c>
      <c r="BX234" s="33">
        <v>25880.134730000002</v>
      </c>
      <c r="BY234" s="33">
        <v>20047.560720000001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19792.693790000001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20104.34791</v>
      </c>
      <c r="CP234" s="33">
        <v>19492.822069999998</v>
      </c>
      <c r="CQ234" s="33">
        <v>20276.822479999999</v>
      </c>
      <c r="CR234" s="33">
        <v>25880.134730000002</v>
      </c>
      <c r="CS234" s="33">
        <v>19746.131669999999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20071.817630000001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20124.593779999999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3">
      <c r="B235" s="33" t="s">
        <v>1</v>
      </c>
      <c r="C235" s="33" t="s">
        <v>37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8984.8203589999994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7403.6718430000001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7746.0992159999996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7974.05134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8079.8731900000002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8543.8367980000003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8890.7947980000008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3">
      <c r="B236" s="33" t="s">
        <v>1</v>
      </c>
      <c r="C236" s="33" t="s">
        <v>38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2451.9222159999999</v>
      </c>
      <c r="AD236" s="33">
        <v>3069.6570590000001</v>
      </c>
      <c r="AE236" s="33">
        <v>4448.2909019999997</v>
      </c>
      <c r="AF236" s="33">
        <v>5403.3947840000001</v>
      </c>
      <c r="AG236" s="33">
        <v>2784.1210959999999</v>
      </c>
      <c r="AH236" s="33">
        <v>2830.8310590000001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3975.7447940000002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4281.8391750000001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5095.9395290000002</v>
      </c>
      <c r="BN236" s="33">
        <v>5795.8416079999997</v>
      </c>
      <c r="BO236" s="33">
        <v>4448.2909019999997</v>
      </c>
      <c r="BP236" s="33">
        <v>5588.2491760000003</v>
      </c>
      <c r="BQ236" s="33">
        <v>869.25904160000005</v>
      </c>
      <c r="BR236" s="33">
        <v>5912.2407450000001</v>
      </c>
      <c r="BS236" s="33">
        <v>4605.6876469999997</v>
      </c>
      <c r="BT236" s="33">
        <v>5807.268118</v>
      </c>
      <c r="BU236" s="33">
        <v>5408.7794510000003</v>
      </c>
      <c r="BV236" s="33">
        <v>6023.2669409999999</v>
      </c>
      <c r="BW236" s="33">
        <v>4768.2582350000002</v>
      </c>
      <c r="BX236" s="33">
        <v>5807.268118</v>
      </c>
      <c r="BY236" s="33">
        <v>4700.0630979999996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5200.0542349999996</v>
      </c>
      <c r="CL236" s="33">
        <v>6023.2669409999999</v>
      </c>
      <c r="CM236" s="33">
        <v>4768.2582350000002</v>
      </c>
      <c r="CN236" s="33">
        <v>5807.268118</v>
      </c>
      <c r="CO236" s="33">
        <v>3432.2221570000002</v>
      </c>
      <c r="CP236" s="33">
        <v>6023.2669409999999</v>
      </c>
      <c r="CQ236" s="33">
        <v>4768.2582350000002</v>
      </c>
      <c r="CR236" s="33">
        <v>5807.268118</v>
      </c>
      <c r="CS236" s="33">
        <v>4846.3463419999998</v>
      </c>
      <c r="CT236" s="33">
        <v>6023.2669409999999</v>
      </c>
      <c r="CU236" s="33">
        <v>4768.2582350000002</v>
      </c>
      <c r="CV236" s="33">
        <v>5807.268118</v>
      </c>
      <c r="CW236" s="33">
        <v>5370.7064710000004</v>
      </c>
      <c r="CX236" s="33">
        <v>6023.2669409999999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5095.9395290000002</v>
      </c>
      <c r="DN236" s="33">
        <v>5278.8847130000004</v>
      </c>
      <c r="DO236" s="33">
        <v>4768.2582350000002</v>
      </c>
      <c r="DP236" s="33">
        <v>5807.268118</v>
      </c>
      <c r="DQ236" s="33">
        <v>5496.4175690000002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5612.0945929999998</v>
      </c>
      <c r="EA236" s="33">
        <v>4768.2582350000002</v>
      </c>
      <c r="EB236" s="33">
        <v>5807.268118</v>
      </c>
      <c r="EC236" s="33">
        <v>5496.4175690000002</v>
      </c>
      <c r="ED236" s="33">
        <v>5220.4223920000004</v>
      </c>
      <c r="EE236" s="33">
        <v>4768.2582350000002</v>
      </c>
      <c r="EF236" s="33">
        <v>5807.268118</v>
      </c>
      <c r="EG236" s="33">
        <v>5496.4175690000002</v>
      </c>
      <c r="EH236" s="33">
        <v>4549.3962300000003</v>
      </c>
      <c r="EI236" s="33">
        <v>4768.2582350000002</v>
      </c>
      <c r="EJ236" s="33">
        <v>5807.268118</v>
      </c>
      <c r="EK236" s="33">
        <v>5496.4175690000002</v>
      </c>
      <c r="EL236" s="33">
        <v>3642.1083429999999</v>
      </c>
      <c r="EM236" s="33">
        <v>4768.2582350000002</v>
      </c>
      <c r="EN236" s="33">
        <v>5807.268118</v>
      </c>
      <c r="EO236" s="33">
        <v>5496.4175690000002</v>
      </c>
      <c r="EP236" s="33">
        <v>2913.5505840000001</v>
      </c>
      <c r="EQ236" s="33">
        <v>4768.2582350000002</v>
      </c>
      <c r="ER236" s="33">
        <v>5807.268118</v>
      </c>
      <c r="ES236" s="33">
        <v>5496.4175690000002</v>
      </c>
      <c r="ET236" s="33">
        <v>2186.6623770000001</v>
      </c>
      <c r="EU236" s="33">
        <v>4768.2582350000002</v>
      </c>
      <c r="EV236" s="33">
        <v>5807.268118</v>
      </c>
      <c r="EW236" s="33">
        <v>5496.4175690000002</v>
      </c>
      <c r="EX236" s="33">
        <v>131.08176660000001</v>
      </c>
      <c r="EY236" s="33">
        <v>4768.2582350000002</v>
      </c>
      <c r="EZ236" s="33">
        <v>5807.268118</v>
      </c>
      <c r="FA236" s="33">
        <v>5496.4175690000002</v>
      </c>
      <c r="FB236" s="33">
        <v>132.10490110000001</v>
      </c>
      <c r="FC236" s="33">
        <v>4768.2582350000002</v>
      </c>
    </row>
    <row r="237" spans="2:159" x14ac:dyDescent="0.3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5083.1339230000003</v>
      </c>
      <c r="U237" s="33">
        <v>3821.8304109999999</v>
      </c>
      <c r="V237" s="33">
        <v>3330.4720000000002</v>
      </c>
      <c r="W237" s="33">
        <v>3370.521647</v>
      </c>
      <c r="X237" s="33">
        <v>8099.7751760000001</v>
      </c>
      <c r="Y237" s="33">
        <v>6160.955543</v>
      </c>
      <c r="Z237" s="33">
        <v>3330.4720000000002</v>
      </c>
      <c r="AA237" s="33">
        <v>3370.521647</v>
      </c>
      <c r="AB237" s="33">
        <v>7034.16608</v>
      </c>
      <c r="AC237" s="33">
        <v>9905.9607140000007</v>
      </c>
      <c r="AD237" s="33">
        <v>3616.0088420000002</v>
      </c>
      <c r="AE237" s="33">
        <v>3684.3380269999998</v>
      </c>
      <c r="AF237" s="33">
        <v>10396.194229999999</v>
      </c>
      <c r="AG237" s="33">
        <v>12820.740309999999</v>
      </c>
      <c r="AH237" s="33">
        <v>3963.4996080000001</v>
      </c>
      <c r="AI237" s="33">
        <v>4250.7534669999995</v>
      </c>
      <c r="AJ237" s="33">
        <v>4707.4914879999997</v>
      </c>
      <c r="AK237" s="33">
        <v>15256.008949999999</v>
      </c>
      <c r="AL237" s="33">
        <v>4253.8245999999999</v>
      </c>
      <c r="AM237" s="33">
        <v>4654.4535470000001</v>
      </c>
      <c r="AN237" s="33">
        <v>13953.11002</v>
      </c>
      <c r="AO237" s="33">
        <v>14111.573909999999</v>
      </c>
      <c r="AP237" s="33">
        <v>4253.8245999999999</v>
      </c>
      <c r="AQ237" s="33">
        <v>4654.4535470000001</v>
      </c>
      <c r="AR237" s="33">
        <v>12889.34289</v>
      </c>
      <c r="AS237" s="33">
        <v>9612.2779800000008</v>
      </c>
      <c r="AT237" s="33">
        <v>4253.8245999999999</v>
      </c>
      <c r="AU237" s="33">
        <v>4654.4535470000001</v>
      </c>
      <c r="AV237" s="33">
        <v>16242.576880000001</v>
      </c>
      <c r="AW237" s="33">
        <v>14146.02046</v>
      </c>
      <c r="AX237" s="33">
        <v>4253.8245999999999</v>
      </c>
      <c r="AY237" s="33">
        <v>4654.4535470000001</v>
      </c>
      <c r="AZ237" s="33">
        <v>16242.576880000001</v>
      </c>
      <c r="BA237" s="33">
        <v>13769.89734</v>
      </c>
      <c r="BB237" s="33">
        <v>4253.8245999999999</v>
      </c>
      <c r="BC237" s="33">
        <v>4654.4535470000001</v>
      </c>
      <c r="BD237" s="33">
        <v>16242.576880000001</v>
      </c>
      <c r="BE237" s="33">
        <v>14677.82574</v>
      </c>
      <c r="BF237" s="33">
        <v>4253.8245999999999</v>
      </c>
      <c r="BG237" s="33">
        <v>4654.4535470000001</v>
      </c>
      <c r="BH237" s="33">
        <v>16242.576880000001</v>
      </c>
      <c r="BI237" s="33">
        <v>9342.5167259999998</v>
      </c>
      <c r="BJ237" s="33">
        <v>4253.8245999999999</v>
      </c>
      <c r="BK237" s="33">
        <v>4654.4535470000001</v>
      </c>
      <c r="BL237" s="33">
        <v>16242.576880000001</v>
      </c>
      <c r="BM237" s="33">
        <v>15031.838599999999</v>
      </c>
      <c r="BN237" s="33">
        <v>4253.8245999999999</v>
      </c>
      <c r="BO237" s="33">
        <v>4654.4535470000001</v>
      </c>
      <c r="BP237" s="33">
        <v>16242.576880000001</v>
      </c>
      <c r="BQ237" s="33">
        <v>14938.696400000001</v>
      </c>
      <c r="BR237" s="33">
        <v>4253.8245999999999</v>
      </c>
      <c r="BS237" s="33">
        <v>4654.4535470000001</v>
      </c>
      <c r="BT237" s="33">
        <v>16242.576880000001</v>
      </c>
      <c r="BU237" s="33">
        <v>13372.33879</v>
      </c>
      <c r="BV237" s="33">
        <v>4253.8245999999999</v>
      </c>
      <c r="BW237" s="33">
        <v>4654.4535470000001</v>
      </c>
      <c r="BX237" s="33">
        <v>16089.266949999999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14571.92417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3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7363.3493909999997</v>
      </c>
      <c r="S238" s="33">
        <v>9001.3516080000009</v>
      </c>
      <c r="T238" s="33">
        <v>9689.4322410000004</v>
      </c>
      <c r="U238" s="33">
        <v>9132.3163530000002</v>
      </c>
      <c r="V238" s="33">
        <v>6670.4321209999998</v>
      </c>
      <c r="W238" s="33">
        <v>9001.3516080000009</v>
      </c>
      <c r="X238" s="33">
        <v>7612.3450210000001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6330.3720540000004</v>
      </c>
      <c r="AD238" s="33">
        <v>5738.4571500000002</v>
      </c>
      <c r="AE238" s="33">
        <v>9001.3516080000009</v>
      </c>
      <c r="AF238" s="33">
        <v>5178.0244030000003</v>
      </c>
      <c r="AG238" s="33">
        <v>6623.731358</v>
      </c>
      <c r="AH238" s="33">
        <v>7030.7857789999998</v>
      </c>
      <c r="AI238" s="33">
        <v>9001.3516080000009</v>
      </c>
      <c r="AJ238" s="33">
        <v>10522.45298</v>
      </c>
      <c r="AK238" s="33">
        <v>3958.7360450000001</v>
      </c>
      <c r="AL238" s="33">
        <v>8432.1894900000007</v>
      </c>
      <c r="AM238" s="33">
        <v>9001.3516080000009</v>
      </c>
      <c r="AN238" s="33">
        <v>8089.7447990000001</v>
      </c>
      <c r="AO238" s="33">
        <v>9132.3163530000002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6927.7712940000001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3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1641.4137290000001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1026.196471</v>
      </c>
      <c r="AA239" s="33">
        <v>1269.763569</v>
      </c>
      <c r="AB239" s="33">
        <v>525.40917560000003</v>
      </c>
      <c r="AC239" s="33">
        <v>419.41103959999998</v>
      </c>
      <c r="AD239" s="33">
        <v>480.86223159999997</v>
      </c>
      <c r="AE239" s="33">
        <v>2466.8928460000002</v>
      </c>
      <c r="AF239" s="33">
        <v>6760.6702750000004</v>
      </c>
      <c r="AG239" s="33">
        <v>440.51058510000001</v>
      </c>
      <c r="AH239" s="33">
        <v>2404.2362349999999</v>
      </c>
      <c r="AI239" s="33">
        <v>3033.456549</v>
      </c>
      <c r="AJ239" s="33">
        <v>6760.6702750000004</v>
      </c>
      <c r="AK239" s="33">
        <v>278.98199690000001</v>
      </c>
      <c r="AL239" s="33">
        <v>457.31676099999999</v>
      </c>
      <c r="AM239" s="33">
        <v>3033.456549</v>
      </c>
      <c r="AN239" s="33">
        <v>6760.6702750000004</v>
      </c>
      <c r="AO239" s="33">
        <v>55.818526609999999</v>
      </c>
      <c r="AP239" s="33">
        <v>2404.2362349999999</v>
      </c>
      <c r="AQ239" s="33">
        <v>3033.456549</v>
      </c>
      <c r="AR239" s="33">
        <v>6760.6702750000004</v>
      </c>
      <c r="AS239" s="33">
        <v>2445.7892900000002</v>
      </c>
      <c r="AT239" s="33">
        <v>2404.2362349999999</v>
      </c>
      <c r="AU239" s="33">
        <v>3033.456549</v>
      </c>
      <c r="AV239" s="33">
        <v>6760.6702750000004</v>
      </c>
      <c r="AW239" s="33">
        <v>957.13801820000003</v>
      </c>
      <c r="AX239" s="33">
        <v>2404.2362349999999</v>
      </c>
      <c r="AY239" s="33">
        <v>3033.456549</v>
      </c>
      <c r="AZ239" s="33">
        <v>4909.4400990000004</v>
      </c>
      <c r="BA239" s="33">
        <v>6385.7270589999998</v>
      </c>
      <c r="BB239" s="33">
        <v>2404.2362349999999</v>
      </c>
      <c r="BC239" s="33">
        <v>3033.456549</v>
      </c>
      <c r="BD239" s="33">
        <v>5920.4074179999998</v>
      </c>
      <c r="BE239" s="33">
        <v>395.56854909999998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6721.6729180000002</v>
      </c>
      <c r="BM239" s="33">
        <v>6385.7270589999998</v>
      </c>
      <c r="BN239" s="33">
        <v>2404.2362349999999</v>
      </c>
      <c r="BO239" s="33">
        <v>3033.456549</v>
      </c>
      <c r="BP239" s="33">
        <v>6617.082523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6286.2836690000004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6246.1885570000004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3">
      <c r="B240" s="33" t="s">
        <v>1</v>
      </c>
      <c r="C240" s="33" t="s">
        <v>42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D240" s="33">
        <v>228.36537250000001</v>
      </c>
      <c r="AF240" s="33">
        <v>194.28525490000001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138.88952269999999</v>
      </c>
      <c r="BF240" s="33">
        <v>340.89690200000001</v>
      </c>
      <c r="BG240" s="33">
        <v>166.65094120000001</v>
      </c>
      <c r="BH240" s="33">
        <v>131.40094120000001</v>
      </c>
      <c r="BI240" s="33">
        <v>194.2859608</v>
      </c>
      <c r="BJ240" s="33">
        <v>340.89690200000001</v>
      </c>
      <c r="BK240" s="33">
        <v>166.65094120000001</v>
      </c>
      <c r="BL240" s="33">
        <v>340.78552939999997</v>
      </c>
      <c r="BM240" s="33">
        <v>174.43475810000001</v>
      </c>
      <c r="BN240" s="33">
        <v>510.88404960000003</v>
      </c>
      <c r="BO240" s="33">
        <v>361.22384449999998</v>
      </c>
      <c r="BP240" s="33">
        <v>637.56583490000003</v>
      </c>
      <c r="BQ240" s="33">
        <v>499.14611760000003</v>
      </c>
      <c r="BR240" s="33">
        <v>510.88404960000003</v>
      </c>
      <c r="BS240" s="33">
        <v>361.22384449999998</v>
      </c>
      <c r="BT240" s="33">
        <v>809.71337570000003</v>
      </c>
      <c r="BU240" s="33">
        <v>300.74803919999999</v>
      </c>
      <c r="BV240" s="33">
        <v>683.95720530000006</v>
      </c>
      <c r="BW240" s="33">
        <v>523.0264502</v>
      </c>
      <c r="BX240" s="33">
        <v>1106.4936809999999</v>
      </c>
      <c r="BY240" s="33">
        <v>701.81763599999999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877.49796500000002</v>
      </c>
      <c r="CL240" s="33">
        <v>683.95720530000006</v>
      </c>
      <c r="CM240" s="33">
        <v>523.0264502</v>
      </c>
      <c r="CN240" s="33">
        <v>1106.4936809999999</v>
      </c>
      <c r="CO240" s="33">
        <v>881.01837469999998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1200.962667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3">
      <c r="B241" s="33" t="s">
        <v>1</v>
      </c>
      <c r="C241" s="33" t="s">
        <v>43</v>
      </c>
      <c r="CB241" s="33">
        <v>585.32279830000004</v>
      </c>
      <c r="CC241" s="33">
        <v>426.55414450000001</v>
      </c>
      <c r="CD241" s="33">
        <v>181.47124109999999</v>
      </c>
      <c r="CE241" s="33">
        <v>255.83964940000001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K241" s="33">
        <v>883.18219369999997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129.7534364</v>
      </c>
      <c r="CT241" s="33">
        <v>598.74643140000001</v>
      </c>
      <c r="CU241" s="33">
        <v>844.1176471</v>
      </c>
      <c r="CV241" s="33">
        <v>1931.214745</v>
      </c>
      <c r="CX241" s="33">
        <v>598.74643140000001</v>
      </c>
      <c r="CY241" s="33">
        <v>844.1176471</v>
      </c>
      <c r="CZ241" s="33">
        <v>1931.214745</v>
      </c>
      <c r="DB241" s="33">
        <v>598.74643140000001</v>
      </c>
      <c r="DC241" s="33">
        <v>844.1176471</v>
      </c>
      <c r="DD241" s="33">
        <v>1931.214745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519.06173409999997</v>
      </c>
      <c r="DN241" s="33">
        <v>598.74643140000001</v>
      </c>
      <c r="DO241" s="33">
        <v>844.1176471</v>
      </c>
      <c r="DP241" s="33">
        <v>1931.214745</v>
      </c>
      <c r="DQ241" s="33">
        <v>1429.9293809999999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3">
      <c r="B242" s="33" t="s">
        <v>1</v>
      </c>
      <c r="C242" s="33" t="s">
        <v>44</v>
      </c>
      <c r="AJ242" s="33">
        <v>2908.2947060000001</v>
      </c>
      <c r="AL242" s="33">
        <v>118.8836311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S242" s="33">
        <v>2181.1181569999999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632.78674509999996</v>
      </c>
      <c r="BE242" s="33">
        <v>2181.1181569999999</v>
      </c>
      <c r="BF242" s="33">
        <v>843.2366667</v>
      </c>
      <c r="BG242" s="33">
        <v>1460.131294</v>
      </c>
      <c r="BH242" s="33">
        <v>835.59773610000002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42.829215689999998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1341.149725</v>
      </c>
      <c r="CL242" s="33">
        <v>906.87400000000002</v>
      </c>
      <c r="CM242" s="33">
        <v>1590.6875689999999</v>
      </c>
      <c r="CN242" s="33">
        <v>3147.918784</v>
      </c>
      <c r="CO242" s="33">
        <v>2297.4735289999999</v>
      </c>
      <c r="CP242" s="33">
        <v>906.87400000000002</v>
      </c>
      <c r="CQ242" s="33">
        <v>1590.6875689999999</v>
      </c>
      <c r="CR242" s="33">
        <v>3147.918784</v>
      </c>
      <c r="CS242" s="33">
        <v>762.62156860000005</v>
      </c>
      <c r="CT242" s="33">
        <v>906.87400000000002</v>
      </c>
      <c r="CU242" s="33">
        <v>1590.6875689999999</v>
      </c>
      <c r="CV242" s="33">
        <v>3147.918784</v>
      </c>
      <c r="CW242" s="33">
        <v>1230.5004309999999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2310.4876079999999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3">
      <c r="B243" s="33" t="s">
        <v>1</v>
      </c>
      <c r="C243" s="33" t="s">
        <v>45</v>
      </c>
    </row>
    <row r="244" spans="2:159" x14ac:dyDescent="0.3">
      <c r="B244" s="33" t="s">
        <v>1</v>
      </c>
      <c r="C244" s="33" t="s">
        <v>46</v>
      </c>
    </row>
    <row r="245" spans="2:159" x14ac:dyDescent="0.3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45462.804700000001</v>
      </c>
      <c r="K245" s="33">
        <v>44415.753109999998</v>
      </c>
      <c r="L245" s="33">
        <v>50427.354939999997</v>
      </c>
      <c r="M245" s="33">
        <v>44061.195959999997</v>
      </c>
      <c r="N245" s="33">
        <v>43500.019639999999</v>
      </c>
      <c r="O245" s="33">
        <v>44443.310389999999</v>
      </c>
      <c r="P245" s="33">
        <v>50608.426180000002</v>
      </c>
      <c r="Q245" s="33">
        <v>44242.387869999999</v>
      </c>
      <c r="R245" s="33">
        <v>45075.379979999998</v>
      </c>
      <c r="S245" s="33">
        <v>44400.424729999999</v>
      </c>
      <c r="T245" s="33">
        <v>53943.864280000002</v>
      </c>
      <c r="U245" s="33">
        <v>45262.232649999998</v>
      </c>
      <c r="V245" s="33">
        <v>42829.841630000003</v>
      </c>
      <c r="W245" s="33">
        <v>45172.438040000001</v>
      </c>
      <c r="X245" s="33">
        <v>54674.033730000003</v>
      </c>
      <c r="Y245" s="33">
        <v>46146.13508</v>
      </c>
      <c r="Z245" s="33">
        <v>43819.177649999998</v>
      </c>
      <c r="AA245" s="33">
        <v>45172.438040000001</v>
      </c>
      <c r="AB245" s="33">
        <v>53637.421289999998</v>
      </c>
      <c r="AC245" s="33">
        <v>44527.4974</v>
      </c>
      <c r="AD245" s="33">
        <v>41235.465279999997</v>
      </c>
      <c r="AE245" s="33">
        <v>46785.498870000003</v>
      </c>
      <c r="AF245" s="33">
        <v>58010.68348</v>
      </c>
      <c r="AG245" s="33">
        <v>48384.389040000002</v>
      </c>
      <c r="AH245" s="33">
        <v>44967.643190000003</v>
      </c>
      <c r="AI245" s="33">
        <v>48426.768210000002</v>
      </c>
      <c r="AJ245" s="33">
        <v>60790.84474</v>
      </c>
      <c r="AK245" s="33">
        <v>50862.961660000001</v>
      </c>
      <c r="AL245" s="33">
        <v>47796.346599999997</v>
      </c>
      <c r="AM245" s="33">
        <v>50290.599589999998</v>
      </c>
      <c r="AN245" s="33">
        <v>64695.46039</v>
      </c>
      <c r="AO245" s="33">
        <v>53489.88538</v>
      </c>
      <c r="AP245" s="33">
        <v>50467.61911</v>
      </c>
      <c r="AQ245" s="33">
        <v>50290.599589999998</v>
      </c>
      <c r="AR245" s="33">
        <v>64955.739930000003</v>
      </c>
      <c r="AS245" s="33">
        <v>54814.381540000002</v>
      </c>
      <c r="AT245" s="33">
        <v>50564.684759999996</v>
      </c>
      <c r="AU245" s="33">
        <v>50378.189980000003</v>
      </c>
      <c r="AV245" s="33">
        <v>68699.210439999995</v>
      </c>
      <c r="AW245" s="33">
        <v>55247.041380000002</v>
      </c>
      <c r="AX245" s="33">
        <v>50637.012089999997</v>
      </c>
      <c r="AY245" s="33">
        <v>50459.613660000003</v>
      </c>
      <c r="AZ245" s="33">
        <v>67913.397129999998</v>
      </c>
      <c r="BA245" s="33">
        <v>57956.83365</v>
      </c>
      <c r="BB245" s="33">
        <v>50819.429929999998</v>
      </c>
      <c r="BC245" s="33">
        <v>50668.106209999998</v>
      </c>
      <c r="BD245" s="33">
        <v>69897.936730000001</v>
      </c>
      <c r="BE245" s="33">
        <v>57720.14832</v>
      </c>
      <c r="BF245" s="33">
        <v>50819.429929999998</v>
      </c>
      <c r="BG245" s="33">
        <v>50668.106209999998</v>
      </c>
      <c r="BH245" s="33">
        <v>71156.358569999997</v>
      </c>
      <c r="BI245" s="33">
        <v>58844.036410000001</v>
      </c>
      <c r="BJ245" s="33">
        <v>51410.371070000001</v>
      </c>
      <c r="BK245" s="33">
        <v>51198.323230000002</v>
      </c>
      <c r="BL245" s="33">
        <v>73399.442769999994</v>
      </c>
      <c r="BM245" s="33">
        <v>62273.388729999999</v>
      </c>
      <c r="BN245" s="33">
        <v>51580.358220000002</v>
      </c>
      <c r="BO245" s="33">
        <v>51392.896139999997</v>
      </c>
      <c r="BP245" s="33">
        <v>75585.494099999996</v>
      </c>
      <c r="BQ245" s="33">
        <v>62222.387540000003</v>
      </c>
      <c r="BR245" s="33">
        <v>53303.100109999999</v>
      </c>
      <c r="BS245" s="33">
        <v>53363.188479999997</v>
      </c>
      <c r="BT245" s="33">
        <v>77300.289539999998</v>
      </c>
      <c r="BU245" s="33">
        <v>63004.167119999998</v>
      </c>
      <c r="BV245" s="33">
        <v>54266.834080000001</v>
      </c>
      <c r="BW245" s="33">
        <v>54600.760289999998</v>
      </c>
      <c r="BX245" s="33">
        <v>77570.998240000001</v>
      </c>
      <c r="BY245" s="33">
        <v>64439.124689999997</v>
      </c>
      <c r="BZ245" s="33">
        <v>54266.834080000001</v>
      </c>
      <c r="CA245" s="33">
        <v>54600.760289999998</v>
      </c>
      <c r="CB245" s="33">
        <v>78309.630959999995</v>
      </c>
      <c r="CC245" s="33">
        <v>66610.740590000001</v>
      </c>
      <c r="CD245" s="33">
        <v>54448.305319999999</v>
      </c>
      <c r="CE245" s="33">
        <v>54856.59994</v>
      </c>
      <c r="CF245" s="33">
        <v>79655.52291</v>
      </c>
      <c r="CG245" s="33">
        <v>68170.005860000005</v>
      </c>
      <c r="CH245" s="33">
        <v>54865.58051</v>
      </c>
      <c r="CI245" s="33">
        <v>55444.877939999998</v>
      </c>
      <c r="CJ245" s="33">
        <v>79655.52291</v>
      </c>
      <c r="CK245" s="33">
        <v>67971.635800000004</v>
      </c>
      <c r="CL245" s="33">
        <v>54865.58051</v>
      </c>
      <c r="CM245" s="33">
        <v>55444.877939999998</v>
      </c>
      <c r="CN245" s="33">
        <v>79655.52291</v>
      </c>
      <c r="CO245" s="33">
        <v>66379.90913</v>
      </c>
      <c r="CP245" s="33">
        <v>54865.58051</v>
      </c>
      <c r="CQ245" s="33">
        <v>55444.877939999998</v>
      </c>
      <c r="CR245" s="33">
        <v>79655.52291</v>
      </c>
      <c r="CS245" s="33">
        <v>66020.101479999998</v>
      </c>
      <c r="CT245" s="33">
        <v>54865.58051</v>
      </c>
      <c r="CU245" s="33">
        <v>55444.877939999998</v>
      </c>
      <c r="CV245" s="33">
        <v>79655.52291</v>
      </c>
      <c r="CW245" s="33">
        <v>66887.279850000006</v>
      </c>
      <c r="CX245" s="33">
        <v>54865.58051</v>
      </c>
      <c r="CY245" s="33">
        <v>55444.877939999998</v>
      </c>
      <c r="CZ245" s="33">
        <v>79655.52291</v>
      </c>
      <c r="DA245" s="33">
        <v>68823.274680000002</v>
      </c>
      <c r="DB245" s="33">
        <v>54865.58051</v>
      </c>
      <c r="DC245" s="33">
        <v>55444.877939999998</v>
      </c>
      <c r="DD245" s="33">
        <v>79655.52291</v>
      </c>
      <c r="DE245" s="33">
        <v>68790.744409999999</v>
      </c>
      <c r="DF245" s="33">
        <v>54865.58051</v>
      </c>
      <c r="DG245" s="33">
        <v>55444.877939999998</v>
      </c>
      <c r="DH245" s="33">
        <v>79679.858890000003</v>
      </c>
      <c r="DI245" s="33">
        <v>70520.653890000001</v>
      </c>
      <c r="DJ245" s="33">
        <v>54879.519460000003</v>
      </c>
      <c r="DK245" s="33">
        <v>55460.832920000001</v>
      </c>
      <c r="DL245" s="33">
        <v>79679.858890000003</v>
      </c>
      <c r="DM245" s="33">
        <v>68962.104250000004</v>
      </c>
      <c r="DN245" s="33">
        <v>54135.13723</v>
      </c>
      <c r="DO245" s="33">
        <v>55460.832920000001</v>
      </c>
      <c r="DP245" s="33">
        <v>79679.858890000003</v>
      </c>
      <c r="DQ245" s="33">
        <v>70104.096300000005</v>
      </c>
      <c r="DR245" s="33">
        <v>54879.519460000003</v>
      </c>
      <c r="DS245" s="33">
        <v>55460.832920000001</v>
      </c>
      <c r="DT245" s="33">
        <v>79679.858890000003</v>
      </c>
      <c r="DU245" s="33">
        <v>70520.653890000001</v>
      </c>
      <c r="DV245" s="33">
        <v>54879.519460000003</v>
      </c>
      <c r="DW245" s="33">
        <v>55460.832920000001</v>
      </c>
      <c r="DX245" s="33">
        <v>79679.858890000003</v>
      </c>
      <c r="DY245" s="33">
        <v>70520.653890000001</v>
      </c>
      <c r="DZ245" s="33">
        <v>54468.347110000002</v>
      </c>
      <c r="EA245" s="33">
        <v>55460.832920000001</v>
      </c>
      <c r="EB245" s="33">
        <v>79679.858890000003</v>
      </c>
      <c r="EC245" s="33">
        <v>70520.653890000001</v>
      </c>
      <c r="ED245" s="33">
        <v>54076.674910000002</v>
      </c>
      <c r="EE245" s="33">
        <v>55460.832920000001</v>
      </c>
      <c r="EF245" s="33">
        <v>79679.858890000003</v>
      </c>
      <c r="EG245" s="33">
        <v>70520.653890000001</v>
      </c>
      <c r="EH245" s="33">
        <v>53405.64875</v>
      </c>
      <c r="EI245" s="33">
        <v>55460.832920000001</v>
      </c>
      <c r="EJ245" s="33">
        <v>79679.858890000003</v>
      </c>
      <c r="EK245" s="33">
        <v>70520.653890000001</v>
      </c>
      <c r="EL245" s="33">
        <v>52498.360860000001</v>
      </c>
      <c r="EM245" s="33">
        <v>55460.832920000001</v>
      </c>
      <c r="EN245" s="33">
        <v>79679.858890000003</v>
      </c>
      <c r="EO245" s="33">
        <v>70520.653890000001</v>
      </c>
      <c r="EP245" s="33">
        <v>51769.803099999997</v>
      </c>
      <c r="EQ245" s="33">
        <v>55460.832920000001</v>
      </c>
      <c r="ER245" s="33">
        <v>79679.858890000003</v>
      </c>
      <c r="ES245" s="33">
        <v>70520.653890000001</v>
      </c>
      <c r="ET245" s="33">
        <v>51042.91489</v>
      </c>
      <c r="EU245" s="33">
        <v>55460.832920000001</v>
      </c>
      <c r="EV245" s="33">
        <v>79679.858890000003</v>
      </c>
      <c r="EW245" s="33">
        <v>70520.653890000001</v>
      </c>
      <c r="EX245" s="33">
        <v>48987.334280000003</v>
      </c>
      <c r="EY245" s="33">
        <v>55460.832920000001</v>
      </c>
      <c r="EZ245" s="33">
        <v>79743.916889999993</v>
      </c>
      <c r="FA245" s="33">
        <v>70563.08498</v>
      </c>
      <c r="FB245" s="33">
        <v>49003.857889999999</v>
      </c>
      <c r="FC245" s="33">
        <v>55500.074719999997</v>
      </c>
    </row>
    <row r="246" spans="2:159" x14ac:dyDescent="0.3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2185.1167139999998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3532.4069709999999</v>
      </c>
      <c r="AP246" s="33">
        <v>2473.4424049999998</v>
      </c>
      <c r="AQ246" s="33">
        <v>3031.1331970000001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2833.986277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5500.1568939999997</v>
      </c>
      <c r="BU246" s="33">
        <v>5743.7088229999999</v>
      </c>
      <c r="BV246" s="33">
        <v>3992.1527890000002</v>
      </c>
      <c r="BW246" s="33">
        <v>4861.3797930000001</v>
      </c>
      <c r="BX246" s="33">
        <v>5813.822964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3843.5849229999999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3267.2651409999999</v>
      </c>
      <c r="CL246" s="33">
        <v>3992.1527890000002</v>
      </c>
      <c r="CM246" s="33">
        <v>4861.3797930000001</v>
      </c>
      <c r="CN246" s="33">
        <v>6181.8734000000004</v>
      </c>
      <c r="CO246" s="33">
        <v>4858.3410020000001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4882.6662980000001</v>
      </c>
      <c r="DB246" s="33">
        <v>3992.1527890000002</v>
      </c>
      <c r="DC246" s="33">
        <v>4861.3797930000001</v>
      </c>
      <c r="DD246" s="33">
        <v>6181.8734000000004</v>
      </c>
      <c r="DE246" s="33">
        <v>5716.4441230000002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3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716.50744110000005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756.40940279999995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1158.3484370000001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931.99369230000002</v>
      </c>
      <c r="BZ247" s="33">
        <v>2836.1044019999999</v>
      </c>
      <c r="CA247" s="33">
        <v>2668.8047259999998</v>
      </c>
      <c r="CB247" s="33">
        <v>2465.7940520000002</v>
      </c>
      <c r="CC247" s="33">
        <v>2145.643579</v>
      </c>
      <c r="CD247" s="33">
        <v>2836.1044019999999</v>
      </c>
      <c r="CE247" s="33">
        <v>2668.8047259999998</v>
      </c>
      <c r="CF247" s="33">
        <v>2465.7940520000002</v>
      </c>
      <c r="CG247" s="33">
        <v>2374.6616549999999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1.7976075739999999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57.819946610000002</v>
      </c>
      <c r="AT248" s="33">
        <v>112.54395940000001</v>
      </c>
      <c r="AU248" s="33">
        <v>107.4420198</v>
      </c>
      <c r="AV248" s="33">
        <v>56.387713519999998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56.022339039999999</v>
      </c>
      <c r="BN248" s="33">
        <v>112.54395940000001</v>
      </c>
      <c r="BO248" s="33">
        <v>107.4420198</v>
      </c>
      <c r="BP248" s="33">
        <v>105.2766835</v>
      </c>
      <c r="BQ248" s="33">
        <v>48.640333660000003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57.819946610000002</v>
      </c>
      <c r="BZ248" s="33">
        <v>112.54395940000001</v>
      </c>
      <c r="CA248" s="33">
        <v>107.4420198</v>
      </c>
      <c r="CB248" s="33">
        <v>105.2766835</v>
      </c>
      <c r="CC248" s="33">
        <v>57.819946610000002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57.819946610000002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56.022339039999999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57.819946610000002</v>
      </c>
      <c r="DN248" s="33">
        <v>57.8966359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25</v>
      </c>
      <c r="C249" s="33" t="s">
        <v>39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C249" s="33">
        <v>99.9955444</v>
      </c>
      <c r="AD249" s="33">
        <v>75.928631600000003</v>
      </c>
      <c r="AE249" s="33">
        <v>59.030023819999997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25</v>
      </c>
      <c r="C250" s="33" t="s">
        <v>40</v>
      </c>
    </row>
    <row r="251" spans="2:159" x14ac:dyDescent="0.3">
      <c r="B251" s="33" t="s">
        <v>25</v>
      </c>
      <c r="C251" s="33" t="s">
        <v>41</v>
      </c>
      <c r="T251" s="33">
        <v>90.534813310000004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90.477961089999994</v>
      </c>
      <c r="AD251" s="33">
        <v>38.469196889999999</v>
      </c>
      <c r="AE251" s="33">
        <v>47.186964250000003</v>
      </c>
      <c r="AF251" s="33">
        <v>185.07502880000001</v>
      </c>
      <c r="AG251" s="33">
        <v>90.477961089999994</v>
      </c>
      <c r="AH251" s="33">
        <v>105.1966548</v>
      </c>
      <c r="AI251" s="33">
        <v>127.60236399999999</v>
      </c>
      <c r="AJ251" s="33">
        <v>181.11690300000001</v>
      </c>
      <c r="AK251" s="33">
        <v>273.0338979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BA251" s="33">
        <v>273.0338979</v>
      </c>
      <c r="BB251" s="33">
        <v>163.84764620000001</v>
      </c>
      <c r="BC251" s="33">
        <v>198.2845548</v>
      </c>
      <c r="BD251" s="33">
        <v>176.85921529999999</v>
      </c>
      <c r="BE251" s="33">
        <v>273.0338979</v>
      </c>
      <c r="BF251" s="33">
        <v>163.84764620000001</v>
      </c>
      <c r="BG251" s="33">
        <v>198.2845548</v>
      </c>
      <c r="BH251" s="33">
        <v>181.11690300000001</v>
      </c>
      <c r="BI251" s="33">
        <v>90.477961089999994</v>
      </c>
      <c r="BJ251" s="33">
        <v>163.84764620000001</v>
      </c>
      <c r="BK251" s="33">
        <v>198.2845548</v>
      </c>
      <c r="BL251" s="33">
        <v>90.534813310000004</v>
      </c>
      <c r="BM251" s="33">
        <v>273.0338979</v>
      </c>
      <c r="BN251" s="33">
        <v>163.84764620000001</v>
      </c>
      <c r="BO251" s="33">
        <v>198.2845548</v>
      </c>
      <c r="BP251" s="33">
        <v>86.277125639999994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187.63575539999999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90.477961089999994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25</v>
      </c>
      <c r="C252" s="33" t="s">
        <v>42</v>
      </c>
    </row>
    <row r="253" spans="2:159" x14ac:dyDescent="0.3">
      <c r="B253" s="33" t="s">
        <v>25</v>
      </c>
      <c r="C253" s="33" t="s">
        <v>43</v>
      </c>
      <c r="AH253" s="33">
        <v>0.5157495258</v>
      </c>
      <c r="AI253" s="33">
        <v>1.706231469</v>
      </c>
      <c r="AK253" s="33">
        <v>1.706231469</v>
      </c>
      <c r="AM253" s="33">
        <v>1.706231469</v>
      </c>
      <c r="AP253" s="33">
        <v>1.4807809949999999</v>
      </c>
      <c r="AQ253" s="33">
        <v>1.706231469</v>
      </c>
      <c r="AS253" s="33">
        <v>0.96665047420000005</v>
      </c>
      <c r="AT253" s="33">
        <v>1.4807809949999999</v>
      </c>
      <c r="AU253" s="33">
        <v>1.706231469</v>
      </c>
      <c r="AV253" s="33">
        <v>0.74119999999999997</v>
      </c>
      <c r="AX253" s="33">
        <v>1.4807809949999999</v>
      </c>
      <c r="AY253" s="33">
        <v>1.706231469</v>
      </c>
      <c r="AZ253" s="33">
        <v>0.96665047420000005</v>
      </c>
      <c r="BB253" s="33">
        <v>1.4807809949999999</v>
      </c>
      <c r="BC253" s="33">
        <v>1.706231469</v>
      </c>
      <c r="BD253" s="33">
        <v>0.74119999999999997</v>
      </c>
      <c r="BE253" s="33">
        <v>0.5157495258</v>
      </c>
      <c r="BF253" s="33">
        <v>1.4807809949999999</v>
      </c>
      <c r="BG253" s="33">
        <v>1.706231469</v>
      </c>
      <c r="BH253" s="33">
        <v>2.0989980300000002</v>
      </c>
      <c r="BI253" s="33">
        <v>1.260602089</v>
      </c>
      <c r="BJ253" s="33">
        <v>1.4807809949999999</v>
      </c>
      <c r="BK253" s="33">
        <v>1.706231469</v>
      </c>
      <c r="BL253" s="33">
        <v>1.5849685309999999</v>
      </c>
      <c r="BM253" s="33">
        <v>1.3191999999999999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1.584170619</v>
      </c>
      <c r="BY253" s="33">
        <v>0.74119999999999997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25</v>
      </c>
      <c r="C254" s="33" t="s">
        <v>44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25</v>
      </c>
      <c r="C255" s="33" t="s">
        <v>45</v>
      </c>
    </row>
    <row r="256" spans="2:159" x14ac:dyDescent="0.3">
      <c r="B256" s="33" t="s">
        <v>25</v>
      </c>
      <c r="C256" s="33" t="s">
        <v>46</v>
      </c>
    </row>
    <row r="257" spans="2:159" x14ac:dyDescent="0.3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2217.1195910000001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2428.3310139999999</v>
      </c>
      <c r="AA257" s="33">
        <v>3015.8324349999998</v>
      </c>
      <c r="AB257" s="33">
        <v>3405.6543000000001</v>
      </c>
      <c r="AC257" s="33">
        <v>3236.9096989999998</v>
      </c>
      <c r="AD257" s="33">
        <v>2747.0047690000001</v>
      </c>
      <c r="AE257" s="33">
        <v>3011.9002829999999</v>
      </c>
      <c r="AF257" s="33">
        <v>3415.9918259999999</v>
      </c>
      <c r="AG257" s="33">
        <v>3358.4297729999998</v>
      </c>
      <c r="AH257" s="33">
        <v>2870.5944220000001</v>
      </c>
      <c r="AI257" s="33">
        <v>3184.5163849999999</v>
      </c>
      <c r="AJ257" s="33">
        <v>3736.7507289999999</v>
      </c>
      <c r="AK257" s="33">
        <v>3594.4946989999999</v>
      </c>
      <c r="AL257" s="33">
        <v>2930.197001</v>
      </c>
      <c r="AM257" s="33">
        <v>3314.0706719999998</v>
      </c>
      <c r="AN257" s="33">
        <v>3719.6660419999998</v>
      </c>
      <c r="AO257" s="33">
        <v>4807.7441390000004</v>
      </c>
      <c r="AP257" s="33">
        <v>3959.4541439999998</v>
      </c>
      <c r="AQ257" s="33">
        <v>4479.5203620000002</v>
      </c>
      <c r="AR257" s="33">
        <v>6348.4911709999997</v>
      </c>
      <c r="AS257" s="33">
        <v>5835.7521420000003</v>
      </c>
      <c r="AT257" s="33">
        <v>4693.1903609999999</v>
      </c>
      <c r="AU257" s="33">
        <v>5363.7694110000002</v>
      </c>
      <c r="AV257" s="33">
        <v>3785.3476620000001</v>
      </c>
      <c r="AW257" s="33">
        <v>5883.8384610000003</v>
      </c>
      <c r="AX257" s="33">
        <v>4693.1903609999999</v>
      </c>
      <c r="AY257" s="33">
        <v>5363.7694110000002</v>
      </c>
      <c r="AZ257" s="33">
        <v>7655.4060159999999</v>
      </c>
      <c r="BA257" s="33">
        <v>6033.9417789999998</v>
      </c>
      <c r="BB257" s="33">
        <v>6399.1372419999998</v>
      </c>
      <c r="BC257" s="33">
        <v>6983.5825960000002</v>
      </c>
      <c r="BD257" s="33">
        <v>7832.0397810000004</v>
      </c>
      <c r="BE257" s="33">
        <v>7433.8638430000001</v>
      </c>
      <c r="BF257" s="33">
        <v>6399.1372419999998</v>
      </c>
      <c r="BG257" s="33">
        <v>6983.5825960000002</v>
      </c>
      <c r="BH257" s="33">
        <v>7839.708466</v>
      </c>
      <c r="BI257" s="33">
        <v>7252.0527590000002</v>
      </c>
      <c r="BJ257" s="33">
        <v>6399.1372419999998</v>
      </c>
      <c r="BK257" s="33">
        <v>6983.5825960000002</v>
      </c>
      <c r="BL257" s="33">
        <v>7748.6123470000002</v>
      </c>
      <c r="BM257" s="33">
        <v>5717.449337</v>
      </c>
      <c r="BN257" s="33">
        <v>6399.1372419999998</v>
      </c>
      <c r="BO257" s="33">
        <v>6983.5825960000002</v>
      </c>
      <c r="BP257" s="33">
        <v>7744.8686889999999</v>
      </c>
      <c r="BQ257" s="33">
        <v>7479.2925009999999</v>
      </c>
      <c r="BR257" s="33">
        <v>6399.1372419999998</v>
      </c>
      <c r="BS257" s="33">
        <v>6983.5825960000002</v>
      </c>
      <c r="BT257" s="33">
        <v>8469.1240240000006</v>
      </c>
      <c r="BU257" s="33">
        <v>8491.0705309999994</v>
      </c>
      <c r="BV257" s="33">
        <v>7184.1114100000004</v>
      </c>
      <c r="BW257" s="33">
        <v>7929.5801419999998</v>
      </c>
      <c r="BX257" s="33">
        <v>8782.2752670000009</v>
      </c>
      <c r="BY257" s="33">
        <v>7109.0968839999996</v>
      </c>
      <c r="BZ257" s="33">
        <v>7184.1114100000004</v>
      </c>
      <c r="CA257" s="33">
        <v>7929.5801419999998</v>
      </c>
      <c r="CB257" s="33">
        <v>9150.8405299999995</v>
      </c>
      <c r="CC257" s="33">
        <v>6420.0778909999999</v>
      </c>
      <c r="CD257" s="33">
        <v>7184.1114100000004</v>
      </c>
      <c r="CE257" s="33">
        <v>7929.5801419999998</v>
      </c>
      <c r="CF257" s="33">
        <v>9150.8405299999995</v>
      </c>
      <c r="CG257" s="33">
        <v>6121.4226909999998</v>
      </c>
      <c r="CH257" s="33">
        <v>7184.1114100000004</v>
      </c>
      <c r="CI257" s="33">
        <v>7929.5801419999998</v>
      </c>
      <c r="CJ257" s="33">
        <v>9150.8405299999995</v>
      </c>
      <c r="CK257" s="33">
        <v>5881.9476930000001</v>
      </c>
      <c r="CL257" s="33">
        <v>7184.1114100000004</v>
      </c>
      <c r="CM257" s="33">
        <v>7929.5801419999998</v>
      </c>
      <c r="CN257" s="33">
        <v>9150.8405299999995</v>
      </c>
      <c r="CO257" s="33">
        <v>7746.057452</v>
      </c>
      <c r="CP257" s="33">
        <v>7184.1114100000004</v>
      </c>
      <c r="CQ257" s="33">
        <v>7929.5801419999998</v>
      </c>
      <c r="CR257" s="33">
        <v>9150.8405299999995</v>
      </c>
      <c r="CS257" s="33">
        <v>8627.8238849999998</v>
      </c>
      <c r="CT257" s="33">
        <v>7184.1114100000004</v>
      </c>
      <c r="CU257" s="33">
        <v>7929.5801419999998</v>
      </c>
      <c r="CV257" s="33">
        <v>9150.8405299999995</v>
      </c>
      <c r="CW257" s="33">
        <v>8676.4642179999992</v>
      </c>
      <c r="CX257" s="33">
        <v>7184.1114100000004</v>
      </c>
      <c r="CY257" s="33">
        <v>7929.5801419999998</v>
      </c>
      <c r="CZ257" s="33">
        <v>9150.8405299999995</v>
      </c>
      <c r="DA257" s="33">
        <v>7634.6695369999998</v>
      </c>
      <c r="DB257" s="33">
        <v>7184.1114100000004</v>
      </c>
      <c r="DC257" s="33">
        <v>7929.5801419999998</v>
      </c>
      <c r="DD257" s="33">
        <v>9150.8405299999995</v>
      </c>
      <c r="DE257" s="33">
        <v>8651.0032979999996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8631.4252720000004</v>
      </c>
      <c r="DN257" s="33">
        <v>7129.464086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7071.5674499999996</v>
      </c>
      <c r="EA257" s="33">
        <v>7929.5801419999998</v>
      </c>
      <c r="EB257" s="33">
        <v>9150.8405299999995</v>
      </c>
      <c r="EC257" s="33">
        <v>8678.2679979999994</v>
      </c>
      <c r="ED257" s="33">
        <v>7071.5674499999996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3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26</v>
      </c>
      <c r="C259" s="33" t="s">
        <v>37</v>
      </c>
    </row>
    <row r="260" spans="2:159" x14ac:dyDescent="0.3">
      <c r="B260" s="33" t="s">
        <v>26</v>
      </c>
      <c r="C260" s="33" t="s">
        <v>38</v>
      </c>
    </row>
    <row r="261" spans="2:159" x14ac:dyDescent="0.3">
      <c r="B261" s="33" t="s">
        <v>26</v>
      </c>
      <c r="C261" s="33" t="s">
        <v>39</v>
      </c>
    </row>
    <row r="262" spans="2:159" x14ac:dyDescent="0.3">
      <c r="B262" s="33" t="s">
        <v>26</v>
      </c>
      <c r="C262" s="33" t="s">
        <v>40</v>
      </c>
    </row>
    <row r="263" spans="2:159" x14ac:dyDescent="0.3">
      <c r="B263" s="33" t="s">
        <v>26</v>
      </c>
      <c r="C263" s="33" t="s">
        <v>41</v>
      </c>
    </row>
    <row r="264" spans="2:159" x14ac:dyDescent="0.3">
      <c r="B264" s="33" t="s">
        <v>26</v>
      </c>
      <c r="C264" s="33" t="s">
        <v>42</v>
      </c>
    </row>
    <row r="265" spans="2:159" x14ac:dyDescent="0.3">
      <c r="B265" s="33" t="s">
        <v>26</v>
      </c>
      <c r="C265" s="33" t="s">
        <v>43</v>
      </c>
    </row>
    <row r="266" spans="2:159" x14ac:dyDescent="0.3">
      <c r="B266" s="33" t="s">
        <v>26</v>
      </c>
      <c r="C266" s="33" t="s">
        <v>44</v>
      </c>
    </row>
    <row r="267" spans="2:159" x14ac:dyDescent="0.3">
      <c r="B267" s="33" t="s">
        <v>26</v>
      </c>
      <c r="C267" s="33" t="s">
        <v>45</v>
      </c>
    </row>
    <row r="268" spans="2:159" x14ac:dyDescent="0.3">
      <c r="B268" s="33" t="s">
        <v>26</v>
      </c>
      <c r="C268" s="33" t="s">
        <v>46</v>
      </c>
    </row>
    <row r="269" spans="2:159" x14ac:dyDescent="0.3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60</v>
      </c>
      <c r="C274" s="33" t="s">
        <v>40</v>
      </c>
    </row>
    <row r="275" spans="2:159" x14ac:dyDescent="0.3">
      <c r="B275" s="33" t="s">
        <v>60</v>
      </c>
      <c r="C275" s="33" t="s">
        <v>41</v>
      </c>
    </row>
    <row r="276" spans="2:159" x14ac:dyDescent="0.3">
      <c r="B276" s="33" t="s">
        <v>60</v>
      </c>
      <c r="C276" s="33" t="s">
        <v>42</v>
      </c>
    </row>
    <row r="277" spans="2:159" x14ac:dyDescent="0.3">
      <c r="B277" s="33" t="s">
        <v>60</v>
      </c>
      <c r="C277" s="33" t="s">
        <v>43</v>
      </c>
    </row>
    <row r="278" spans="2:159" x14ac:dyDescent="0.3">
      <c r="B278" s="33" t="s">
        <v>60</v>
      </c>
      <c r="C278" s="33" t="s">
        <v>44</v>
      </c>
    </row>
    <row r="279" spans="2:159" x14ac:dyDescent="0.3">
      <c r="B279" s="33" t="s">
        <v>60</v>
      </c>
      <c r="C279" s="33" t="s">
        <v>45</v>
      </c>
    </row>
    <row r="280" spans="2:159" x14ac:dyDescent="0.3">
      <c r="B280" s="33" t="s">
        <v>60</v>
      </c>
      <c r="C280" s="33" t="s">
        <v>46</v>
      </c>
    </row>
    <row r="281" spans="2:159" x14ac:dyDescent="0.3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61</v>
      </c>
      <c r="C282" s="33" t="s">
        <v>36</v>
      </c>
    </row>
    <row r="283" spans="2:159" x14ac:dyDescent="0.3">
      <c r="B283" s="33" t="s">
        <v>61</v>
      </c>
      <c r="C283" s="33" t="s">
        <v>37</v>
      </c>
    </row>
    <row r="284" spans="2:159" x14ac:dyDescent="0.3">
      <c r="B284" s="33" t="s">
        <v>61</v>
      </c>
      <c r="C284" s="33" t="s">
        <v>38</v>
      </c>
    </row>
    <row r="285" spans="2:159" x14ac:dyDescent="0.3">
      <c r="B285" s="33" t="s">
        <v>61</v>
      </c>
      <c r="C285" s="33" t="s">
        <v>39</v>
      </c>
    </row>
    <row r="286" spans="2:159" x14ac:dyDescent="0.3">
      <c r="B286" s="33" t="s">
        <v>61</v>
      </c>
      <c r="C286" s="33" t="s">
        <v>40</v>
      </c>
    </row>
    <row r="287" spans="2:159" x14ac:dyDescent="0.3">
      <c r="B287" s="33" t="s">
        <v>61</v>
      </c>
      <c r="C287" s="33" t="s">
        <v>41</v>
      </c>
    </row>
    <row r="288" spans="2:159" x14ac:dyDescent="0.3">
      <c r="B288" s="33" t="s">
        <v>61</v>
      </c>
      <c r="C288" s="33" t="s">
        <v>42</v>
      </c>
    </row>
    <row r="289" spans="2:159" x14ac:dyDescent="0.3">
      <c r="B289" s="33" t="s">
        <v>61</v>
      </c>
      <c r="C289" s="33" t="s">
        <v>43</v>
      </c>
    </row>
    <row r="290" spans="2:159" x14ac:dyDescent="0.3">
      <c r="B290" s="33" t="s">
        <v>61</v>
      </c>
      <c r="C290" s="33" t="s">
        <v>44</v>
      </c>
    </row>
    <row r="291" spans="2:159" x14ac:dyDescent="0.3">
      <c r="B291" s="33" t="s">
        <v>61</v>
      </c>
      <c r="C291" s="33" t="s">
        <v>45</v>
      </c>
    </row>
    <row r="292" spans="2:159" x14ac:dyDescent="0.3">
      <c r="B292" s="33" t="s">
        <v>61</v>
      </c>
      <c r="C292" s="33" t="s">
        <v>46</v>
      </c>
    </row>
    <row r="293" spans="2:159" x14ac:dyDescent="0.3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7782.3113720000001</v>
      </c>
      <c r="CW294" s="33">
        <v>7730.0989129999998</v>
      </c>
      <c r="CX294" s="33">
        <v>7550.4526530000003</v>
      </c>
      <c r="CY294" s="33">
        <v>7730.0989129999998</v>
      </c>
      <c r="CZ294" s="33">
        <v>7782.3113720000001</v>
      </c>
      <c r="DA294" s="33">
        <v>7730.0989129999998</v>
      </c>
      <c r="DB294" s="33">
        <v>7550.4526530000003</v>
      </c>
      <c r="DC294" s="33">
        <v>7730.0989129999998</v>
      </c>
      <c r="DD294" s="33">
        <v>7782.3113720000001</v>
      </c>
      <c r="DE294" s="33">
        <v>7730.0989129999998</v>
      </c>
      <c r="DF294" s="33">
        <v>7550.4526530000003</v>
      </c>
      <c r="DG294" s="33">
        <v>7730.0989129999998</v>
      </c>
      <c r="DH294" s="33">
        <v>7782.3113720000001</v>
      </c>
      <c r="DI294" s="33">
        <v>7730.0989129999998</v>
      </c>
      <c r="DJ294" s="33">
        <v>7550.4526530000003</v>
      </c>
      <c r="DK294" s="33">
        <v>7730.0989129999998</v>
      </c>
      <c r="DL294" s="33">
        <v>7782.3113720000001</v>
      </c>
      <c r="DM294" s="33">
        <v>7730.0989129999998</v>
      </c>
      <c r="DN294" s="33">
        <v>7550.4526530000003</v>
      </c>
      <c r="DO294" s="33">
        <v>7730.0989129999998</v>
      </c>
      <c r="DP294" s="33">
        <v>7782.3113720000001</v>
      </c>
      <c r="DQ294" s="33">
        <v>7730.0989129999998</v>
      </c>
      <c r="DR294" s="33">
        <v>7550.4526530000003</v>
      </c>
      <c r="DS294" s="33">
        <v>7730.0989129999998</v>
      </c>
      <c r="DT294" s="33">
        <v>7782.3113720000001</v>
      </c>
      <c r="DU294" s="33">
        <v>7730.0989129999998</v>
      </c>
      <c r="DV294" s="33">
        <v>7550.4526530000003</v>
      </c>
      <c r="DW294" s="33">
        <v>7730.0989129999998</v>
      </c>
      <c r="DX294" s="33">
        <v>7782.3113720000001</v>
      </c>
      <c r="DY294" s="33">
        <v>7730.0989129999998</v>
      </c>
      <c r="DZ294" s="33">
        <v>7550.4526530000003</v>
      </c>
      <c r="EA294" s="33">
        <v>7730.0989129999998</v>
      </c>
      <c r="EB294" s="33">
        <v>7782.3113720000001</v>
      </c>
      <c r="EC294" s="33">
        <v>7730.0989129999998</v>
      </c>
      <c r="ED294" s="33">
        <v>7550.4526530000003</v>
      </c>
      <c r="EE294" s="33">
        <v>7730.0989129999998</v>
      </c>
      <c r="EF294" s="33">
        <v>7782.3113720000001</v>
      </c>
      <c r="EG294" s="33">
        <v>7730.0989129999998</v>
      </c>
      <c r="EH294" s="33">
        <v>7550.4526530000003</v>
      </c>
      <c r="EI294" s="33">
        <v>7730.0989129999998</v>
      </c>
      <c r="EJ294" s="33">
        <v>7782.3113720000001</v>
      </c>
      <c r="EK294" s="33">
        <v>7730.0989129999998</v>
      </c>
      <c r="EL294" s="33">
        <v>7550.4526530000003</v>
      </c>
      <c r="EM294" s="33">
        <v>7730.0989129999998</v>
      </c>
      <c r="EN294" s="33">
        <v>7782.3113720000001</v>
      </c>
      <c r="EO294" s="33">
        <v>7730.0989129999998</v>
      </c>
      <c r="EP294" s="33">
        <v>7550.4526530000003</v>
      </c>
      <c r="EQ294" s="33">
        <v>7730.0989129999998</v>
      </c>
      <c r="ER294" s="33">
        <v>7782.3113720000001</v>
      </c>
      <c r="ES294" s="33">
        <v>7730.0989129999998</v>
      </c>
      <c r="ET294" s="33">
        <v>7550.4526530000003</v>
      </c>
      <c r="EU294" s="33">
        <v>7730.0989129999998</v>
      </c>
      <c r="EV294" s="33">
        <v>7782.3113720000001</v>
      </c>
      <c r="EW294" s="33">
        <v>7730.0989129999998</v>
      </c>
      <c r="EX294" s="33">
        <v>7550.4526530000003</v>
      </c>
      <c r="EY294" s="33">
        <v>7730.0989129999998</v>
      </c>
      <c r="EZ294" s="33">
        <v>7782.3113720000001</v>
      </c>
      <c r="FA294" s="33">
        <v>7730.0989129999998</v>
      </c>
      <c r="FB294" s="33">
        <v>7550.4526530000003</v>
      </c>
      <c r="FC294" s="33">
        <v>7730.0989129999998</v>
      </c>
    </row>
    <row r="295" spans="2:159" x14ac:dyDescent="0.3">
      <c r="B295" s="33" t="s">
        <v>62</v>
      </c>
      <c r="C295" s="33" t="s">
        <v>37</v>
      </c>
    </row>
    <row r="296" spans="2:159" x14ac:dyDescent="0.3">
      <c r="B296" s="33" t="s">
        <v>62</v>
      </c>
      <c r="C296" s="33" t="s">
        <v>38</v>
      </c>
    </row>
    <row r="297" spans="2:159" x14ac:dyDescent="0.3">
      <c r="B297" s="33" t="s">
        <v>62</v>
      </c>
      <c r="C297" s="33" t="s">
        <v>39</v>
      </c>
    </row>
    <row r="298" spans="2:159" x14ac:dyDescent="0.3">
      <c r="B298" s="33" t="s">
        <v>62</v>
      </c>
      <c r="C298" s="33" t="s">
        <v>40</v>
      </c>
    </row>
    <row r="299" spans="2:159" x14ac:dyDescent="0.3">
      <c r="B299" s="33" t="s">
        <v>62</v>
      </c>
      <c r="C299" s="33" t="s">
        <v>41</v>
      </c>
    </row>
    <row r="300" spans="2:159" x14ac:dyDescent="0.3">
      <c r="B300" s="33" t="s">
        <v>62</v>
      </c>
      <c r="C300" s="33" t="s">
        <v>42</v>
      </c>
    </row>
    <row r="301" spans="2:159" x14ac:dyDescent="0.3">
      <c r="B301" s="33" t="s">
        <v>62</v>
      </c>
      <c r="C301" s="33" t="s">
        <v>43</v>
      </c>
    </row>
    <row r="302" spans="2:159" x14ac:dyDescent="0.3">
      <c r="B302" s="33" t="s">
        <v>62</v>
      </c>
      <c r="C302" s="33" t="s">
        <v>44</v>
      </c>
    </row>
    <row r="303" spans="2:159" x14ac:dyDescent="0.3">
      <c r="B303" s="33" t="s">
        <v>62</v>
      </c>
      <c r="C303" s="33" t="s">
        <v>45</v>
      </c>
    </row>
    <row r="304" spans="2:159" x14ac:dyDescent="0.3">
      <c r="B304" s="33" t="s">
        <v>62</v>
      </c>
      <c r="C304" s="33" t="s">
        <v>46</v>
      </c>
    </row>
    <row r="305" spans="2:159" x14ac:dyDescent="0.3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7782.3113720000001</v>
      </c>
      <c r="CW305" s="33">
        <v>7730.0989129999998</v>
      </c>
      <c r="CX305" s="33">
        <v>7550.4526530000003</v>
      </c>
      <c r="CY305" s="33">
        <v>7730.0989129999998</v>
      </c>
      <c r="CZ305" s="33">
        <v>7782.3113720000001</v>
      </c>
      <c r="DA305" s="33">
        <v>7730.0989129999998</v>
      </c>
      <c r="DB305" s="33">
        <v>7550.4526530000003</v>
      </c>
      <c r="DC305" s="33">
        <v>7730.0989129999998</v>
      </c>
      <c r="DD305" s="33">
        <v>7782.3113720000001</v>
      </c>
      <c r="DE305" s="33">
        <v>7730.0989129999998</v>
      </c>
      <c r="DF305" s="33">
        <v>7550.4526530000003</v>
      </c>
      <c r="DG305" s="33">
        <v>7730.0989129999998</v>
      </c>
      <c r="DH305" s="33">
        <v>7782.3113720000001</v>
      </c>
      <c r="DI305" s="33">
        <v>7730.0989129999998</v>
      </c>
      <c r="DJ305" s="33">
        <v>7550.4526530000003</v>
      </c>
      <c r="DK305" s="33">
        <v>7730.0989129999998</v>
      </c>
      <c r="DL305" s="33">
        <v>7782.3113720000001</v>
      </c>
      <c r="DM305" s="33">
        <v>7730.0989129999998</v>
      </c>
      <c r="DN305" s="33">
        <v>7550.4526530000003</v>
      </c>
      <c r="DO305" s="33">
        <v>7730.0989129999998</v>
      </c>
      <c r="DP305" s="33">
        <v>7782.3113720000001</v>
      </c>
      <c r="DQ305" s="33">
        <v>7730.0989129999998</v>
      </c>
      <c r="DR305" s="33">
        <v>7550.4526530000003</v>
      </c>
      <c r="DS305" s="33">
        <v>7730.0989129999998</v>
      </c>
      <c r="DT305" s="33">
        <v>7782.3113720000001</v>
      </c>
      <c r="DU305" s="33">
        <v>7730.0989129999998</v>
      </c>
      <c r="DV305" s="33">
        <v>7550.4526530000003</v>
      </c>
      <c r="DW305" s="33">
        <v>7730.0989129999998</v>
      </c>
      <c r="DX305" s="33">
        <v>7782.3113720000001</v>
      </c>
      <c r="DY305" s="33">
        <v>7730.0989129999998</v>
      </c>
      <c r="DZ305" s="33">
        <v>7550.4526530000003</v>
      </c>
      <c r="EA305" s="33">
        <v>7730.0989129999998</v>
      </c>
      <c r="EB305" s="33">
        <v>7782.3113720000001</v>
      </c>
      <c r="EC305" s="33">
        <v>7730.0989129999998</v>
      </c>
      <c r="ED305" s="33">
        <v>7550.4526530000003</v>
      </c>
      <c r="EE305" s="33">
        <v>7730.0989129999998</v>
      </c>
      <c r="EF305" s="33">
        <v>7782.3113720000001</v>
      </c>
      <c r="EG305" s="33">
        <v>7730.0989129999998</v>
      </c>
      <c r="EH305" s="33">
        <v>7550.4526530000003</v>
      </c>
      <c r="EI305" s="33">
        <v>7730.0989129999998</v>
      </c>
      <c r="EJ305" s="33">
        <v>7782.3113720000001</v>
      </c>
      <c r="EK305" s="33">
        <v>7730.0989129999998</v>
      </c>
      <c r="EL305" s="33">
        <v>7550.4526530000003</v>
      </c>
      <c r="EM305" s="33">
        <v>7730.0989129999998</v>
      </c>
      <c r="EN305" s="33">
        <v>7782.3113720000001</v>
      </c>
      <c r="EO305" s="33">
        <v>7730.0989129999998</v>
      </c>
      <c r="EP305" s="33">
        <v>7550.4526530000003</v>
      </c>
      <c r="EQ305" s="33">
        <v>7730.0989129999998</v>
      </c>
      <c r="ER305" s="33">
        <v>7782.3113720000001</v>
      </c>
      <c r="ES305" s="33">
        <v>7730.0989129999998</v>
      </c>
      <c r="ET305" s="33">
        <v>7550.4526530000003</v>
      </c>
      <c r="EU305" s="33">
        <v>7730.0989129999998</v>
      </c>
      <c r="EV305" s="33">
        <v>7782.3113720000001</v>
      </c>
      <c r="EW305" s="33">
        <v>7730.0989129999998</v>
      </c>
      <c r="EX305" s="33">
        <v>7550.4526530000003</v>
      </c>
      <c r="EY305" s="33">
        <v>7730.0989129999998</v>
      </c>
      <c r="EZ305" s="33">
        <v>7782.3113720000001</v>
      </c>
      <c r="FA305" s="33">
        <v>7730.0989129999998</v>
      </c>
      <c r="FB305" s="33">
        <v>7550.4526530000003</v>
      </c>
      <c r="FC305" s="33">
        <v>7730.0989129999998</v>
      </c>
    </row>
    <row r="306" spans="2:159" x14ac:dyDescent="0.3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63</v>
      </c>
      <c r="C307" s="33" t="s">
        <v>37</v>
      </c>
    </row>
    <row r="308" spans="2:159" x14ac:dyDescent="0.3">
      <c r="B308" s="33" t="s">
        <v>63</v>
      </c>
      <c r="C308" s="33" t="s">
        <v>38</v>
      </c>
    </row>
    <row r="309" spans="2:159" x14ac:dyDescent="0.3">
      <c r="B309" s="33" t="s">
        <v>63</v>
      </c>
      <c r="C309" s="33" t="s">
        <v>39</v>
      </c>
    </row>
    <row r="310" spans="2:159" x14ac:dyDescent="0.3">
      <c r="B310" s="33" t="s">
        <v>63</v>
      </c>
      <c r="C310" s="33" t="s">
        <v>40</v>
      </c>
    </row>
    <row r="311" spans="2:159" x14ac:dyDescent="0.3">
      <c r="B311" s="33" t="s">
        <v>63</v>
      </c>
      <c r="C311" s="33" t="s">
        <v>41</v>
      </c>
    </row>
    <row r="312" spans="2:159" x14ac:dyDescent="0.3">
      <c r="B312" s="33" t="s">
        <v>63</v>
      </c>
      <c r="C312" s="33" t="s">
        <v>42</v>
      </c>
    </row>
    <row r="313" spans="2:159" x14ac:dyDescent="0.3">
      <c r="B313" s="33" t="s">
        <v>63</v>
      </c>
      <c r="C313" s="33" t="s">
        <v>43</v>
      </c>
    </row>
    <row r="314" spans="2:159" x14ac:dyDescent="0.3">
      <c r="B314" s="33" t="s">
        <v>63</v>
      </c>
      <c r="C314" s="33" t="s">
        <v>44</v>
      </c>
    </row>
    <row r="315" spans="2:159" x14ac:dyDescent="0.3">
      <c r="B315" s="33" t="s">
        <v>63</v>
      </c>
      <c r="C315" s="33" t="s">
        <v>45</v>
      </c>
    </row>
    <row r="316" spans="2:159" x14ac:dyDescent="0.3">
      <c r="B316" s="33" t="s">
        <v>63</v>
      </c>
      <c r="C316" s="33" t="s">
        <v>46</v>
      </c>
    </row>
    <row r="317" spans="2:159" x14ac:dyDescent="0.3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64</v>
      </c>
      <c r="C318" s="33" t="s">
        <v>36</v>
      </c>
    </row>
    <row r="319" spans="2:159" x14ac:dyDescent="0.3">
      <c r="B319" s="33" t="s">
        <v>64</v>
      </c>
      <c r="C319" s="33" t="s">
        <v>37</v>
      </c>
    </row>
    <row r="320" spans="2:159" x14ac:dyDescent="0.3">
      <c r="B320" s="33" t="s">
        <v>64</v>
      </c>
      <c r="C320" s="33" t="s">
        <v>38</v>
      </c>
    </row>
    <row r="321" spans="2:159" x14ac:dyDescent="0.3">
      <c r="B321" s="33" t="s">
        <v>64</v>
      </c>
      <c r="C321" s="33" t="s">
        <v>39</v>
      </c>
    </row>
    <row r="322" spans="2:159" x14ac:dyDescent="0.3">
      <c r="B322" s="33" t="s">
        <v>64</v>
      </c>
      <c r="C322" s="33" t="s">
        <v>40</v>
      </c>
    </row>
    <row r="323" spans="2:159" x14ac:dyDescent="0.3">
      <c r="B323" s="33" t="s">
        <v>64</v>
      </c>
      <c r="C323" s="33" t="s">
        <v>41</v>
      </c>
    </row>
    <row r="324" spans="2:159" x14ac:dyDescent="0.3">
      <c r="B324" s="33" t="s">
        <v>64</v>
      </c>
      <c r="C324" s="33" t="s">
        <v>42</v>
      </c>
    </row>
    <row r="325" spans="2:159" x14ac:dyDescent="0.3">
      <c r="B325" s="33" t="s">
        <v>64</v>
      </c>
      <c r="C325" s="33" t="s">
        <v>43</v>
      </c>
    </row>
    <row r="326" spans="2:159" x14ac:dyDescent="0.3">
      <c r="B326" s="33" t="s">
        <v>64</v>
      </c>
      <c r="C326" s="33" t="s">
        <v>44</v>
      </c>
    </row>
    <row r="327" spans="2:159" x14ac:dyDescent="0.3">
      <c r="B327" s="33" t="s">
        <v>64</v>
      </c>
      <c r="C327" s="33" t="s">
        <v>45</v>
      </c>
    </row>
    <row r="328" spans="2:159" x14ac:dyDescent="0.3">
      <c r="B328" s="33" t="s">
        <v>64</v>
      </c>
      <c r="C328" s="33" t="s">
        <v>46</v>
      </c>
    </row>
    <row r="329" spans="2:159" x14ac:dyDescent="0.3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65</v>
      </c>
      <c r="C330" s="33" t="s">
        <v>36</v>
      </c>
    </row>
    <row r="331" spans="2:159" x14ac:dyDescent="0.3">
      <c r="B331" s="33" t="s">
        <v>65</v>
      </c>
      <c r="C331" s="33" t="s">
        <v>37</v>
      </c>
    </row>
    <row r="332" spans="2:159" x14ac:dyDescent="0.3">
      <c r="B332" s="33" t="s">
        <v>65</v>
      </c>
      <c r="C332" s="33" t="s">
        <v>38</v>
      </c>
    </row>
    <row r="333" spans="2:159" x14ac:dyDescent="0.3">
      <c r="B333" s="33" t="s">
        <v>65</v>
      </c>
      <c r="C333" s="33" t="s">
        <v>39</v>
      </c>
    </row>
    <row r="334" spans="2:159" x14ac:dyDescent="0.3">
      <c r="B334" s="33" t="s">
        <v>65</v>
      </c>
      <c r="C334" s="33" t="s">
        <v>40</v>
      </c>
    </row>
    <row r="335" spans="2:159" x14ac:dyDescent="0.3">
      <c r="B335" s="33" t="s">
        <v>65</v>
      </c>
      <c r="C335" s="33" t="s">
        <v>41</v>
      </c>
    </row>
    <row r="336" spans="2:159" x14ac:dyDescent="0.3">
      <c r="B336" s="33" t="s">
        <v>65</v>
      </c>
      <c r="C336" s="33" t="s">
        <v>42</v>
      </c>
    </row>
    <row r="337" spans="2:159" x14ac:dyDescent="0.3">
      <c r="B337" s="33" t="s">
        <v>65</v>
      </c>
      <c r="C337" s="33" t="s">
        <v>43</v>
      </c>
    </row>
    <row r="338" spans="2:159" x14ac:dyDescent="0.3">
      <c r="B338" s="33" t="s">
        <v>65</v>
      </c>
      <c r="C338" s="33" t="s">
        <v>44</v>
      </c>
    </row>
    <row r="339" spans="2:159" x14ac:dyDescent="0.3">
      <c r="B339" s="33" t="s">
        <v>65</v>
      </c>
      <c r="C339" s="33" t="s">
        <v>45</v>
      </c>
    </row>
    <row r="340" spans="2:159" x14ac:dyDescent="0.3">
      <c r="B340" s="33" t="s">
        <v>65</v>
      </c>
      <c r="C340" s="33" t="s">
        <v>46</v>
      </c>
    </row>
    <row r="341" spans="2:159" x14ac:dyDescent="0.3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66</v>
      </c>
      <c r="C342" s="33" t="s">
        <v>36</v>
      </c>
    </row>
    <row r="343" spans="2:159" x14ac:dyDescent="0.3">
      <c r="B343" s="33" t="s">
        <v>66</v>
      </c>
      <c r="C343" s="33" t="s">
        <v>37</v>
      </c>
    </row>
    <row r="344" spans="2:159" x14ac:dyDescent="0.3">
      <c r="B344" s="33" t="s">
        <v>66</v>
      </c>
      <c r="C344" s="33" t="s">
        <v>38</v>
      </c>
    </row>
    <row r="345" spans="2:159" x14ac:dyDescent="0.3">
      <c r="B345" s="33" t="s">
        <v>66</v>
      </c>
      <c r="C345" s="33" t="s">
        <v>39</v>
      </c>
    </row>
    <row r="346" spans="2:159" x14ac:dyDescent="0.3">
      <c r="B346" s="33" t="s">
        <v>66</v>
      </c>
      <c r="C346" s="33" t="s">
        <v>40</v>
      </c>
    </row>
    <row r="347" spans="2:159" x14ac:dyDescent="0.3">
      <c r="B347" s="33" t="s">
        <v>66</v>
      </c>
      <c r="C347" s="33" t="s">
        <v>41</v>
      </c>
    </row>
    <row r="348" spans="2:159" x14ac:dyDescent="0.3">
      <c r="B348" s="33" t="s">
        <v>66</v>
      </c>
      <c r="C348" s="33" t="s">
        <v>42</v>
      </c>
    </row>
    <row r="349" spans="2:159" x14ac:dyDescent="0.3">
      <c r="B349" s="33" t="s">
        <v>66</v>
      </c>
      <c r="C349" s="33" t="s">
        <v>43</v>
      </c>
    </row>
    <row r="350" spans="2:159" x14ac:dyDescent="0.3">
      <c r="B350" s="33" t="s">
        <v>66</v>
      </c>
      <c r="C350" s="33" t="s">
        <v>44</v>
      </c>
    </row>
    <row r="351" spans="2:159" x14ac:dyDescent="0.3">
      <c r="B351" s="33" t="s">
        <v>66</v>
      </c>
      <c r="C351" s="33" t="s">
        <v>45</v>
      </c>
    </row>
    <row r="352" spans="2:159" x14ac:dyDescent="0.3">
      <c r="B352" s="33" t="s">
        <v>66</v>
      </c>
      <c r="C352" s="33" t="s">
        <v>46</v>
      </c>
    </row>
    <row r="353" spans="2:159" x14ac:dyDescent="0.3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67</v>
      </c>
      <c r="C354" s="33" t="s">
        <v>36</v>
      </c>
    </row>
    <row r="355" spans="2:159" x14ac:dyDescent="0.3">
      <c r="B355" s="33" t="s">
        <v>67</v>
      </c>
      <c r="C355" s="33" t="s">
        <v>37</v>
      </c>
    </row>
    <row r="356" spans="2:159" x14ac:dyDescent="0.3">
      <c r="B356" s="33" t="s">
        <v>67</v>
      </c>
      <c r="C356" s="33" t="s">
        <v>38</v>
      </c>
    </row>
    <row r="357" spans="2:159" x14ac:dyDescent="0.3">
      <c r="B357" s="33" t="s">
        <v>67</v>
      </c>
      <c r="C357" s="33" t="s">
        <v>39</v>
      </c>
    </row>
    <row r="358" spans="2:159" x14ac:dyDescent="0.3">
      <c r="B358" s="33" t="s">
        <v>67</v>
      </c>
      <c r="C358" s="33" t="s">
        <v>40</v>
      </c>
    </row>
    <row r="359" spans="2:159" x14ac:dyDescent="0.3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3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3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3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3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3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3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3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3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/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3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158.05994999999999</v>
      </c>
      <c r="AG368" s="58">
        <v>23.76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158.05994999999999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39.241199999999999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23.76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3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254.79</v>
      </c>
      <c r="AF369" s="58">
        <v>254.79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254.79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3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3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3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3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3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3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3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3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28.663499999999999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320.61190920000001</v>
      </c>
      <c r="AD377" s="58">
        <v>483.57535919999998</v>
      </c>
      <c r="AE377" s="58">
        <v>483.56535919999999</v>
      </c>
      <c r="AF377" s="58">
        <v>596.59785920000002</v>
      </c>
      <c r="AG377" s="58">
        <v>462.30790919999998</v>
      </c>
      <c r="AH377" s="58">
        <v>596.60785920000001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673.45856990000004</v>
      </c>
      <c r="AO377" s="58">
        <v>510.49511990000002</v>
      </c>
      <c r="AP377" s="58">
        <v>673.46856990000003</v>
      </c>
      <c r="AQ377" s="58">
        <v>673.46856990000003</v>
      </c>
      <c r="AR377" s="58">
        <v>673.45856990000004</v>
      </c>
      <c r="AS377" s="58">
        <v>644.79506990000004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510.49511990000002</v>
      </c>
      <c r="BB377" s="58">
        <v>644.80506990000003</v>
      </c>
      <c r="BC377" s="58">
        <v>644.80506990000003</v>
      </c>
      <c r="BD377" s="58">
        <v>644.80506990000003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525.98631990000001</v>
      </c>
      <c r="BR377" s="58">
        <v>644.80506990000003</v>
      </c>
      <c r="BS377" s="58">
        <v>644.80506990000003</v>
      </c>
      <c r="BT377" s="58">
        <v>644.80506990000003</v>
      </c>
      <c r="BU377" s="58">
        <v>644.79506990000004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213.65321069999999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3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3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3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3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3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3">
      <c r="B383" s="33" t="s">
        <v>28</v>
      </c>
      <c r="C383" s="33" t="s">
        <v>41</v>
      </c>
    </row>
    <row r="384" spans="2:159" x14ac:dyDescent="0.3">
      <c r="B384" s="33" t="s">
        <v>28</v>
      </c>
      <c r="C384" s="33" t="s">
        <v>42</v>
      </c>
    </row>
    <row r="385" spans="2:159" x14ac:dyDescent="0.3">
      <c r="B385" s="33" t="s">
        <v>28</v>
      </c>
      <c r="C385" s="33" t="s">
        <v>43</v>
      </c>
    </row>
    <row r="386" spans="2:159" x14ac:dyDescent="0.3">
      <c r="B386" s="33" t="s">
        <v>28</v>
      </c>
      <c r="C386" s="33" t="s">
        <v>44</v>
      </c>
    </row>
    <row r="387" spans="2:159" x14ac:dyDescent="0.3">
      <c r="B387" s="33" t="s">
        <v>28</v>
      </c>
      <c r="C387" s="33" t="s">
        <v>45</v>
      </c>
    </row>
    <row r="388" spans="2:159" x14ac:dyDescent="0.3">
      <c r="B388" s="33" t="s">
        <v>28</v>
      </c>
      <c r="C388" s="33" t="s">
        <v>46</v>
      </c>
    </row>
    <row r="389" spans="2:159" x14ac:dyDescent="0.3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29</v>
      </c>
      <c r="C390" s="33" t="s">
        <v>36</v>
      </c>
    </row>
    <row r="391" spans="2:159" x14ac:dyDescent="0.3">
      <c r="B391" s="33" t="s">
        <v>29</v>
      </c>
      <c r="C391" s="33" t="s">
        <v>37</v>
      </c>
    </row>
    <row r="392" spans="2:159" x14ac:dyDescent="0.3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29</v>
      </c>
      <c r="C394" s="33" t="s">
        <v>40</v>
      </c>
    </row>
    <row r="395" spans="2:159" x14ac:dyDescent="0.3">
      <c r="B395" s="33" t="s">
        <v>29</v>
      </c>
      <c r="C395" s="33" t="s">
        <v>41</v>
      </c>
    </row>
    <row r="396" spans="2:159" x14ac:dyDescent="0.3">
      <c r="B396" s="33" t="s">
        <v>29</v>
      </c>
      <c r="C396" s="33" t="s">
        <v>42</v>
      </c>
    </row>
    <row r="397" spans="2:159" x14ac:dyDescent="0.3">
      <c r="B397" s="33" t="s">
        <v>29</v>
      </c>
      <c r="C397" s="33" t="s">
        <v>43</v>
      </c>
    </row>
    <row r="398" spans="2:159" x14ac:dyDescent="0.3">
      <c r="B398" s="33" t="s">
        <v>29</v>
      </c>
      <c r="C398" s="33" t="s">
        <v>44</v>
      </c>
    </row>
    <row r="399" spans="2:159" x14ac:dyDescent="0.3">
      <c r="B399" s="33" t="s">
        <v>29</v>
      </c>
      <c r="C399" s="33" t="s">
        <v>45</v>
      </c>
    </row>
    <row r="400" spans="2:159" x14ac:dyDescent="0.3">
      <c r="B400" s="33" t="s">
        <v>29</v>
      </c>
      <c r="C400" s="33" t="s">
        <v>46</v>
      </c>
    </row>
    <row r="401" spans="2:159" x14ac:dyDescent="0.3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30</v>
      </c>
      <c r="C402" s="33" t="s">
        <v>36</v>
      </c>
    </row>
    <row r="403" spans="2:159" x14ac:dyDescent="0.3">
      <c r="B403" s="33" t="s">
        <v>30</v>
      </c>
      <c r="C403" s="33" t="s">
        <v>37</v>
      </c>
    </row>
    <row r="404" spans="2:159" x14ac:dyDescent="0.3">
      <c r="B404" s="33" t="s">
        <v>30</v>
      </c>
      <c r="C404" s="33" t="s">
        <v>38</v>
      </c>
    </row>
    <row r="405" spans="2:159" x14ac:dyDescent="0.3">
      <c r="B405" s="33" t="s">
        <v>30</v>
      </c>
      <c r="C405" s="33" t="s">
        <v>39</v>
      </c>
    </row>
    <row r="406" spans="2:159" x14ac:dyDescent="0.3">
      <c r="B406" s="33" t="s">
        <v>30</v>
      </c>
      <c r="C406" s="33" t="s">
        <v>40</v>
      </c>
    </row>
    <row r="407" spans="2:159" x14ac:dyDescent="0.3">
      <c r="B407" s="33" t="s">
        <v>30</v>
      </c>
      <c r="C407" s="33" t="s">
        <v>41</v>
      </c>
    </row>
    <row r="408" spans="2:159" x14ac:dyDescent="0.3">
      <c r="B408" s="33" t="s">
        <v>30</v>
      </c>
      <c r="C408" s="33" t="s">
        <v>42</v>
      </c>
    </row>
    <row r="409" spans="2:159" x14ac:dyDescent="0.3">
      <c r="B409" s="33" t="s">
        <v>30</v>
      </c>
      <c r="C409" s="33" t="s">
        <v>43</v>
      </c>
    </row>
    <row r="410" spans="2:159" x14ac:dyDescent="0.3">
      <c r="B410" s="33" t="s">
        <v>30</v>
      </c>
      <c r="C410" s="33" t="s">
        <v>44</v>
      </c>
    </row>
    <row r="411" spans="2:159" x14ac:dyDescent="0.3">
      <c r="B411" s="33" t="s">
        <v>30</v>
      </c>
      <c r="C411" s="33" t="s">
        <v>45</v>
      </c>
    </row>
    <row r="412" spans="2:159" x14ac:dyDescent="0.3">
      <c r="B412" s="33" t="s">
        <v>30</v>
      </c>
      <c r="C412" s="33" t="s">
        <v>46</v>
      </c>
    </row>
    <row r="413" spans="2:159" x14ac:dyDescent="0.3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31</v>
      </c>
      <c r="C414" s="33" t="s">
        <v>36</v>
      </c>
    </row>
    <row r="415" spans="2:159" x14ac:dyDescent="0.3">
      <c r="B415" s="33" t="s">
        <v>31</v>
      </c>
      <c r="C415" s="33" t="s">
        <v>37</v>
      </c>
    </row>
    <row r="416" spans="2:159" x14ac:dyDescent="0.3">
      <c r="B416" s="33" t="s">
        <v>31</v>
      </c>
      <c r="C416" s="33" t="s">
        <v>38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8843.9915980000005</v>
      </c>
      <c r="BM416" s="33">
        <v>10741.843870000001</v>
      </c>
      <c r="BN416" s="33">
        <v>14271.849099999999</v>
      </c>
      <c r="BO416" s="33">
        <v>11728.727059999999</v>
      </c>
      <c r="BP416" s="33">
        <v>9878.3773639999999</v>
      </c>
      <c r="BQ416" s="33">
        <v>11998.20083</v>
      </c>
      <c r="BR416" s="33">
        <v>15941.072480000001</v>
      </c>
      <c r="BS416" s="33">
        <v>13100.509040000001</v>
      </c>
      <c r="BT416" s="33">
        <v>11409.182210000001</v>
      </c>
      <c r="BU416" s="33">
        <v>13857.504569999999</v>
      </c>
      <c r="BV416" s="33">
        <v>18411.384170000001</v>
      </c>
      <c r="BW416" s="33">
        <v>15130.6322</v>
      </c>
      <c r="BX416" s="33">
        <v>11409.182210000001</v>
      </c>
      <c r="BY416" s="33">
        <v>13857.504569999999</v>
      </c>
      <c r="BZ416" s="33">
        <v>18411.384170000001</v>
      </c>
      <c r="CA416" s="33">
        <v>15130.6322</v>
      </c>
      <c r="CB416" s="33">
        <v>11409.182210000001</v>
      </c>
      <c r="CC416" s="33">
        <v>13857.504569999999</v>
      </c>
      <c r="CD416" s="33">
        <v>18411.384170000001</v>
      </c>
      <c r="CE416" s="33">
        <v>15130.6322</v>
      </c>
      <c r="CF416" s="33">
        <v>11409.182210000001</v>
      </c>
      <c r="CG416" s="33">
        <v>13857.504569999999</v>
      </c>
      <c r="CH416" s="33">
        <v>18411.384170000001</v>
      </c>
      <c r="CI416" s="33">
        <v>15130.6322</v>
      </c>
      <c r="CJ416" s="33">
        <v>11409.182210000001</v>
      </c>
      <c r="CK416" s="33">
        <v>13857.504569999999</v>
      </c>
      <c r="CL416" s="33">
        <v>18411.384170000001</v>
      </c>
      <c r="CM416" s="33">
        <v>15130.6322</v>
      </c>
      <c r="CN416" s="33">
        <v>11409.182210000001</v>
      </c>
      <c r="CO416" s="33">
        <v>13857.504569999999</v>
      </c>
      <c r="CP416" s="33">
        <v>18411.384170000001</v>
      </c>
      <c r="CQ416" s="33">
        <v>15130.6322</v>
      </c>
      <c r="CR416" s="33">
        <v>11409.182210000001</v>
      </c>
      <c r="CS416" s="33">
        <v>13857.504569999999</v>
      </c>
      <c r="CT416" s="33">
        <v>18411.384170000001</v>
      </c>
      <c r="CU416" s="33">
        <v>15130.6322</v>
      </c>
      <c r="CV416" s="33">
        <v>11409.182210000001</v>
      </c>
      <c r="CW416" s="33">
        <v>13857.504569999999</v>
      </c>
      <c r="CX416" s="33">
        <v>18411.384170000001</v>
      </c>
      <c r="CY416" s="33">
        <v>15130.6322</v>
      </c>
      <c r="CZ416" s="33">
        <v>11409.182210000001</v>
      </c>
      <c r="DA416" s="33">
        <v>13857.504569999999</v>
      </c>
      <c r="DB416" s="33">
        <v>18411.384170000001</v>
      </c>
      <c r="DC416" s="33">
        <v>15130.6322</v>
      </c>
      <c r="DD416" s="33">
        <v>11409.182210000001</v>
      </c>
      <c r="DE416" s="33">
        <v>13857.504569999999</v>
      </c>
      <c r="DF416" s="33">
        <v>18411.384170000001</v>
      </c>
      <c r="DG416" s="33">
        <v>15130.6322</v>
      </c>
      <c r="DH416" s="33">
        <v>11409.182210000001</v>
      </c>
      <c r="DI416" s="33">
        <v>13857.504569999999</v>
      </c>
      <c r="DJ416" s="33">
        <v>18411.384170000001</v>
      </c>
      <c r="DK416" s="33">
        <v>15130.6322</v>
      </c>
      <c r="DL416" s="33">
        <v>11409.182210000001</v>
      </c>
      <c r="DM416" s="33">
        <v>13857.504569999999</v>
      </c>
      <c r="DN416" s="33">
        <v>18411.384170000001</v>
      </c>
      <c r="DO416" s="33">
        <v>15130.6322</v>
      </c>
      <c r="DP416" s="33">
        <v>11409.182210000001</v>
      </c>
      <c r="DQ416" s="33">
        <v>13857.504569999999</v>
      </c>
      <c r="DR416" s="33">
        <v>18411.384170000001</v>
      </c>
      <c r="DS416" s="33">
        <v>15130.6322</v>
      </c>
      <c r="DT416" s="33">
        <v>11409.182210000001</v>
      </c>
      <c r="DU416" s="33">
        <v>13857.504569999999</v>
      </c>
      <c r="DV416" s="33">
        <v>18411.384170000001</v>
      </c>
      <c r="DW416" s="33">
        <v>15130.6322</v>
      </c>
      <c r="DX416" s="33">
        <v>11409.182210000001</v>
      </c>
      <c r="DY416" s="33">
        <v>13857.504569999999</v>
      </c>
      <c r="DZ416" s="33">
        <v>18411.384170000001</v>
      </c>
      <c r="EA416" s="33">
        <v>15130.6322</v>
      </c>
      <c r="EB416" s="33">
        <v>11409.182210000001</v>
      </c>
      <c r="EC416" s="33">
        <v>13857.504569999999</v>
      </c>
      <c r="ED416" s="33">
        <v>18411.384170000001</v>
      </c>
      <c r="EE416" s="33">
        <v>15130.6322</v>
      </c>
      <c r="EF416" s="33">
        <v>11409.182210000001</v>
      </c>
      <c r="EG416" s="33">
        <v>13857.504569999999</v>
      </c>
      <c r="EH416" s="33">
        <v>18411.384170000001</v>
      </c>
      <c r="EI416" s="33">
        <v>15130.6322</v>
      </c>
      <c r="EJ416" s="33">
        <v>11409.182210000001</v>
      </c>
      <c r="EK416" s="33">
        <v>13857.504569999999</v>
      </c>
      <c r="EL416" s="33">
        <v>18411.384170000001</v>
      </c>
      <c r="EM416" s="33">
        <v>15130.6322</v>
      </c>
      <c r="EN416" s="33">
        <v>11409.182210000001</v>
      </c>
      <c r="EO416" s="33">
        <v>13857.504569999999</v>
      </c>
      <c r="EP416" s="33">
        <v>18411.384170000001</v>
      </c>
      <c r="EQ416" s="33">
        <v>15130.6322</v>
      </c>
      <c r="ER416" s="33">
        <v>11409.182210000001</v>
      </c>
      <c r="ES416" s="33">
        <v>13857.504569999999</v>
      </c>
      <c r="ET416" s="33">
        <v>18411.384170000001</v>
      </c>
      <c r="EU416" s="33">
        <v>15130.6322</v>
      </c>
      <c r="EV416" s="33">
        <v>11409.182210000001</v>
      </c>
      <c r="EW416" s="33">
        <v>13857.504569999999</v>
      </c>
      <c r="EX416" s="33">
        <v>18411.384170000001</v>
      </c>
      <c r="EY416" s="33">
        <v>15130.6322</v>
      </c>
      <c r="EZ416" s="33">
        <v>11409.182210000001</v>
      </c>
      <c r="FA416" s="33">
        <v>13857.504569999999</v>
      </c>
      <c r="FB416" s="33">
        <v>18411.384170000001</v>
      </c>
      <c r="FC416" s="33">
        <v>15130.6322</v>
      </c>
    </row>
    <row r="417" spans="2:159" x14ac:dyDescent="0.3">
      <c r="B417" s="33" t="s">
        <v>31</v>
      </c>
      <c r="C417" s="33" t="s">
        <v>39</v>
      </c>
    </row>
    <row r="418" spans="2:159" x14ac:dyDescent="0.3">
      <c r="B418" s="33" t="s">
        <v>31</v>
      </c>
      <c r="C418" s="33" t="s">
        <v>40</v>
      </c>
    </row>
    <row r="419" spans="2:159" x14ac:dyDescent="0.3">
      <c r="B419" s="33" t="s">
        <v>31</v>
      </c>
      <c r="C419" s="33" t="s">
        <v>41</v>
      </c>
    </row>
    <row r="420" spans="2:159" x14ac:dyDescent="0.3">
      <c r="B420" s="33" t="s">
        <v>31</v>
      </c>
      <c r="C420" s="33" t="s">
        <v>42</v>
      </c>
    </row>
    <row r="421" spans="2:159" x14ac:dyDescent="0.3">
      <c r="B421" s="33" t="s">
        <v>31</v>
      </c>
      <c r="C421" s="33" t="s">
        <v>43</v>
      </c>
    </row>
    <row r="422" spans="2:159" x14ac:dyDescent="0.3">
      <c r="B422" s="33" t="s">
        <v>31</v>
      </c>
      <c r="C422" s="33" t="s">
        <v>44</v>
      </c>
    </row>
    <row r="423" spans="2:159" x14ac:dyDescent="0.3">
      <c r="B423" s="33" t="s">
        <v>31</v>
      </c>
      <c r="C423" s="33" t="s">
        <v>45</v>
      </c>
    </row>
    <row r="424" spans="2:159" x14ac:dyDescent="0.3">
      <c r="B424" s="33" t="s">
        <v>31</v>
      </c>
      <c r="C424" s="33" t="s">
        <v>46</v>
      </c>
    </row>
    <row r="425" spans="2:159" x14ac:dyDescent="0.3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8843.9915980000005</v>
      </c>
      <c r="BM425" s="33">
        <v>10741.843870000001</v>
      </c>
      <c r="BN425" s="33">
        <v>14271.849099999999</v>
      </c>
      <c r="BO425" s="33">
        <v>11728.727059999999</v>
      </c>
      <c r="BP425" s="33">
        <v>9878.3773639999999</v>
      </c>
      <c r="BQ425" s="33">
        <v>11998.20083</v>
      </c>
      <c r="BR425" s="33">
        <v>15941.072480000001</v>
      </c>
      <c r="BS425" s="33">
        <v>13100.509040000001</v>
      </c>
      <c r="BT425" s="33">
        <v>11409.182210000001</v>
      </c>
      <c r="BU425" s="33">
        <v>13857.504569999999</v>
      </c>
      <c r="BV425" s="33">
        <v>18411.384170000001</v>
      </c>
      <c r="BW425" s="33">
        <v>15130.6322</v>
      </c>
      <c r="BX425" s="33">
        <v>11409.182210000001</v>
      </c>
      <c r="BY425" s="33">
        <v>13857.504569999999</v>
      </c>
      <c r="BZ425" s="33">
        <v>18411.384170000001</v>
      </c>
      <c r="CA425" s="33">
        <v>15130.6322</v>
      </c>
      <c r="CB425" s="33">
        <v>11409.182210000001</v>
      </c>
      <c r="CC425" s="33">
        <v>13857.504569999999</v>
      </c>
      <c r="CD425" s="33">
        <v>18411.384170000001</v>
      </c>
      <c r="CE425" s="33">
        <v>15130.6322</v>
      </c>
      <c r="CF425" s="33">
        <v>11409.182210000001</v>
      </c>
      <c r="CG425" s="33">
        <v>13857.504569999999</v>
      </c>
      <c r="CH425" s="33">
        <v>18411.384170000001</v>
      </c>
      <c r="CI425" s="33">
        <v>15130.6322</v>
      </c>
      <c r="CJ425" s="33">
        <v>11409.182210000001</v>
      </c>
      <c r="CK425" s="33">
        <v>13857.504569999999</v>
      </c>
      <c r="CL425" s="33">
        <v>18411.384170000001</v>
      </c>
      <c r="CM425" s="33">
        <v>15130.6322</v>
      </c>
      <c r="CN425" s="33">
        <v>11409.182210000001</v>
      </c>
      <c r="CO425" s="33">
        <v>13857.504569999999</v>
      </c>
      <c r="CP425" s="33">
        <v>18411.384170000001</v>
      </c>
      <c r="CQ425" s="33">
        <v>15130.6322</v>
      </c>
      <c r="CR425" s="33">
        <v>11409.182210000001</v>
      </c>
      <c r="CS425" s="33">
        <v>13857.504569999999</v>
      </c>
      <c r="CT425" s="33">
        <v>18411.384170000001</v>
      </c>
      <c r="CU425" s="33">
        <v>15130.6322</v>
      </c>
      <c r="CV425" s="33">
        <v>11409.182210000001</v>
      </c>
      <c r="CW425" s="33">
        <v>13857.504569999999</v>
      </c>
      <c r="CX425" s="33">
        <v>18411.384170000001</v>
      </c>
      <c r="CY425" s="33">
        <v>15130.6322</v>
      </c>
      <c r="CZ425" s="33">
        <v>11409.182210000001</v>
      </c>
      <c r="DA425" s="33">
        <v>13857.504569999999</v>
      </c>
      <c r="DB425" s="33">
        <v>18411.384170000001</v>
      </c>
      <c r="DC425" s="33">
        <v>15130.6322</v>
      </c>
      <c r="DD425" s="33">
        <v>11409.182210000001</v>
      </c>
      <c r="DE425" s="33">
        <v>13857.504569999999</v>
      </c>
      <c r="DF425" s="33">
        <v>18411.384170000001</v>
      </c>
      <c r="DG425" s="33">
        <v>15130.6322</v>
      </c>
      <c r="DH425" s="33">
        <v>11409.182210000001</v>
      </c>
      <c r="DI425" s="33">
        <v>13857.504569999999</v>
      </c>
      <c r="DJ425" s="33">
        <v>18411.384170000001</v>
      </c>
      <c r="DK425" s="33">
        <v>15130.6322</v>
      </c>
      <c r="DL425" s="33">
        <v>11409.182210000001</v>
      </c>
      <c r="DM425" s="33">
        <v>13857.504569999999</v>
      </c>
      <c r="DN425" s="33">
        <v>18411.384170000001</v>
      </c>
      <c r="DO425" s="33">
        <v>15130.6322</v>
      </c>
      <c r="DP425" s="33">
        <v>11409.182210000001</v>
      </c>
      <c r="DQ425" s="33">
        <v>13857.504569999999</v>
      </c>
      <c r="DR425" s="33">
        <v>18411.384170000001</v>
      </c>
      <c r="DS425" s="33">
        <v>15130.6322</v>
      </c>
      <c r="DT425" s="33">
        <v>11409.182210000001</v>
      </c>
      <c r="DU425" s="33">
        <v>13857.504569999999</v>
      </c>
      <c r="DV425" s="33">
        <v>18411.384170000001</v>
      </c>
      <c r="DW425" s="33">
        <v>15130.6322</v>
      </c>
      <c r="DX425" s="33">
        <v>11409.182210000001</v>
      </c>
      <c r="DY425" s="33">
        <v>13857.504569999999</v>
      </c>
      <c r="DZ425" s="33">
        <v>18411.384170000001</v>
      </c>
      <c r="EA425" s="33">
        <v>15130.6322</v>
      </c>
      <c r="EB425" s="33">
        <v>11409.182210000001</v>
      </c>
      <c r="EC425" s="33">
        <v>13857.504569999999</v>
      </c>
      <c r="ED425" s="33">
        <v>18411.384170000001</v>
      </c>
      <c r="EE425" s="33">
        <v>15130.6322</v>
      </c>
      <c r="EF425" s="33">
        <v>11409.182210000001</v>
      </c>
      <c r="EG425" s="33">
        <v>13857.504569999999</v>
      </c>
      <c r="EH425" s="33">
        <v>18411.384170000001</v>
      </c>
      <c r="EI425" s="33">
        <v>15130.6322</v>
      </c>
      <c r="EJ425" s="33">
        <v>11409.182210000001</v>
      </c>
      <c r="EK425" s="33">
        <v>13857.504569999999</v>
      </c>
      <c r="EL425" s="33">
        <v>18411.384170000001</v>
      </c>
      <c r="EM425" s="33">
        <v>15130.6322</v>
      </c>
      <c r="EN425" s="33">
        <v>11409.182210000001</v>
      </c>
      <c r="EO425" s="33">
        <v>13857.504569999999</v>
      </c>
      <c r="EP425" s="33">
        <v>18411.384170000001</v>
      </c>
      <c r="EQ425" s="33">
        <v>15130.6322</v>
      </c>
      <c r="ER425" s="33">
        <v>11409.182210000001</v>
      </c>
      <c r="ES425" s="33">
        <v>13857.504569999999</v>
      </c>
      <c r="ET425" s="33">
        <v>18411.384170000001</v>
      </c>
      <c r="EU425" s="33">
        <v>15130.6322</v>
      </c>
      <c r="EV425" s="33">
        <v>11409.182210000001</v>
      </c>
      <c r="EW425" s="33">
        <v>13857.504569999999</v>
      </c>
      <c r="EX425" s="33">
        <v>18411.384170000001</v>
      </c>
      <c r="EY425" s="33">
        <v>15130.6322</v>
      </c>
      <c r="EZ425" s="33">
        <v>11409.182210000001</v>
      </c>
      <c r="FA425" s="33">
        <v>13857.504569999999</v>
      </c>
      <c r="FB425" s="33">
        <v>18411.384170000001</v>
      </c>
      <c r="FC425" s="33">
        <v>15130.6322</v>
      </c>
    </row>
    <row r="426" spans="2:159" x14ac:dyDescent="0.3">
      <c r="B426" s="33" t="s">
        <v>32</v>
      </c>
      <c r="C426" s="33" t="s">
        <v>36</v>
      </c>
    </row>
    <row r="427" spans="2:159" x14ac:dyDescent="0.3">
      <c r="B427" s="33" t="s">
        <v>32</v>
      </c>
      <c r="C427" s="33" t="s">
        <v>37</v>
      </c>
      <c r="DD427" s="33">
        <v>431.97856439999998</v>
      </c>
      <c r="DE427" s="33">
        <v>427.31692529999998</v>
      </c>
      <c r="DF427" s="33">
        <v>522.10358870000005</v>
      </c>
      <c r="DG427" s="33">
        <v>484.81047519999998</v>
      </c>
      <c r="DH427" s="33">
        <v>2072.456596</v>
      </c>
      <c r="DI427" s="33">
        <v>2050.0919570000001</v>
      </c>
      <c r="DJ427" s="33">
        <v>2504.8396269999998</v>
      </c>
      <c r="DK427" s="33">
        <v>2325.9225110000002</v>
      </c>
      <c r="DL427" s="33">
        <v>2072.456596</v>
      </c>
      <c r="DM427" s="33">
        <v>2050.0919570000001</v>
      </c>
      <c r="DN427" s="33">
        <v>2504.8396269999998</v>
      </c>
      <c r="DO427" s="33">
        <v>2325.9225110000002</v>
      </c>
      <c r="DP427" s="33">
        <v>2072.456596</v>
      </c>
      <c r="DQ427" s="33">
        <v>2050.0919570000001</v>
      </c>
      <c r="DR427" s="33">
        <v>2504.8396269999998</v>
      </c>
      <c r="DS427" s="33">
        <v>2325.9225110000002</v>
      </c>
      <c r="DT427" s="33">
        <v>2072.456596</v>
      </c>
      <c r="DU427" s="33">
        <v>2050.0919570000001</v>
      </c>
      <c r="DV427" s="33">
        <v>2504.8396269999998</v>
      </c>
      <c r="DW427" s="33">
        <v>2325.9225110000002</v>
      </c>
      <c r="DX427" s="33">
        <v>2072.456596</v>
      </c>
      <c r="DY427" s="33">
        <v>2050.0919570000001</v>
      </c>
      <c r="DZ427" s="33">
        <v>2504.8396269999998</v>
      </c>
      <c r="EA427" s="33">
        <v>2325.9225110000002</v>
      </c>
      <c r="EB427" s="33">
        <v>2072.456596</v>
      </c>
      <c r="EC427" s="33">
        <v>2050.0919570000001</v>
      </c>
      <c r="ED427" s="33">
        <v>2504.8396269999998</v>
      </c>
      <c r="EE427" s="33">
        <v>2325.9225110000002</v>
      </c>
      <c r="EF427" s="33">
        <v>2072.456596</v>
      </c>
      <c r="EG427" s="33">
        <v>2050.0919570000001</v>
      </c>
      <c r="EH427" s="33">
        <v>2504.8396269999998</v>
      </c>
      <c r="EI427" s="33">
        <v>2325.9225110000002</v>
      </c>
      <c r="EJ427" s="33">
        <v>2072.456596</v>
      </c>
      <c r="EK427" s="33">
        <v>2050.0919570000001</v>
      </c>
      <c r="EL427" s="33">
        <v>2504.8396269999998</v>
      </c>
      <c r="EM427" s="33">
        <v>2325.9225110000002</v>
      </c>
      <c r="EN427" s="33">
        <v>2072.456596</v>
      </c>
      <c r="EO427" s="33">
        <v>2050.0919570000001</v>
      </c>
      <c r="EP427" s="33">
        <v>2504.8396269999998</v>
      </c>
      <c r="EQ427" s="33">
        <v>2325.9225110000002</v>
      </c>
      <c r="ER427" s="33">
        <v>2072.456596</v>
      </c>
      <c r="ES427" s="33">
        <v>2050.0919570000001</v>
      </c>
      <c r="ET427" s="33">
        <v>2504.8396269999998</v>
      </c>
      <c r="EU427" s="33">
        <v>2325.9225110000002</v>
      </c>
      <c r="EV427" s="33">
        <v>2072.456596</v>
      </c>
      <c r="EW427" s="33">
        <v>2050.0919570000001</v>
      </c>
      <c r="EX427" s="33">
        <v>2504.8396269999998</v>
      </c>
      <c r="EY427" s="33">
        <v>2325.9225110000002</v>
      </c>
      <c r="EZ427" s="33">
        <v>2072.456596</v>
      </c>
      <c r="FA427" s="33">
        <v>2050.0919570000001</v>
      </c>
      <c r="FB427" s="33">
        <v>2504.8396269999998</v>
      </c>
      <c r="FC427" s="33">
        <v>2325.9225110000002</v>
      </c>
    </row>
    <row r="428" spans="2:159" x14ac:dyDescent="0.3">
      <c r="B428" s="33" t="s">
        <v>32</v>
      </c>
      <c r="C428" s="33" t="s">
        <v>38</v>
      </c>
    </row>
    <row r="429" spans="2:159" x14ac:dyDescent="0.3">
      <c r="B429" s="33" t="s">
        <v>32</v>
      </c>
      <c r="C429" s="33" t="s">
        <v>39</v>
      </c>
    </row>
    <row r="430" spans="2:159" x14ac:dyDescent="0.3">
      <c r="B430" s="33" t="s">
        <v>32</v>
      </c>
      <c r="C430" s="33" t="s">
        <v>40</v>
      </c>
    </row>
    <row r="431" spans="2:159" x14ac:dyDescent="0.3">
      <c r="B431" s="33" t="s">
        <v>32</v>
      </c>
      <c r="C431" s="33" t="s">
        <v>41</v>
      </c>
    </row>
    <row r="432" spans="2:159" x14ac:dyDescent="0.3">
      <c r="B432" s="33" t="s">
        <v>32</v>
      </c>
      <c r="C432" s="33" t="s">
        <v>42</v>
      </c>
    </row>
    <row r="433" spans="2:159" x14ac:dyDescent="0.3">
      <c r="B433" s="33" t="s">
        <v>32</v>
      </c>
      <c r="C433" s="33" t="s">
        <v>43</v>
      </c>
    </row>
    <row r="434" spans="2:159" x14ac:dyDescent="0.3">
      <c r="B434" s="33" t="s">
        <v>32</v>
      </c>
      <c r="C434" s="33" t="s">
        <v>44</v>
      </c>
    </row>
    <row r="435" spans="2:159" x14ac:dyDescent="0.3">
      <c r="B435" s="33" t="s">
        <v>32</v>
      </c>
      <c r="C435" s="33" t="s">
        <v>45</v>
      </c>
    </row>
    <row r="436" spans="2:159" x14ac:dyDescent="0.3">
      <c r="B436" s="33" t="s">
        <v>32</v>
      </c>
      <c r="C436" s="33" t="s">
        <v>46</v>
      </c>
    </row>
    <row r="437" spans="2:159" x14ac:dyDescent="0.3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431.97856439999998</v>
      </c>
      <c r="DE437" s="33">
        <v>427.31692529999998</v>
      </c>
      <c r="DF437" s="33">
        <v>522.10358870000005</v>
      </c>
      <c r="DG437" s="33">
        <v>484.81047519999998</v>
      </c>
      <c r="DH437" s="33">
        <v>2072.456596</v>
      </c>
      <c r="DI437" s="33">
        <v>2050.0919570000001</v>
      </c>
      <c r="DJ437" s="33">
        <v>2504.8396269999998</v>
      </c>
      <c r="DK437" s="33">
        <v>2325.9225110000002</v>
      </c>
      <c r="DL437" s="33">
        <v>2072.456596</v>
      </c>
      <c r="DM437" s="33">
        <v>2050.0919570000001</v>
      </c>
      <c r="DN437" s="33">
        <v>2504.8396269999998</v>
      </c>
      <c r="DO437" s="33">
        <v>2325.9225110000002</v>
      </c>
      <c r="DP437" s="33">
        <v>2072.456596</v>
      </c>
      <c r="DQ437" s="33">
        <v>2050.0919570000001</v>
      </c>
      <c r="DR437" s="33">
        <v>2504.8396269999998</v>
      </c>
      <c r="DS437" s="33">
        <v>2325.9225110000002</v>
      </c>
      <c r="DT437" s="33">
        <v>2072.456596</v>
      </c>
      <c r="DU437" s="33">
        <v>2050.0919570000001</v>
      </c>
      <c r="DV437" s="33">
        <v>2504.8396269999998</v>
      </c>
      <c r="DW437" s="33">
        <v>2325.9225110000002</v>
      </c>
      <c r="DX437" s="33">
        <v>2072.456596</v>
      </c>
      <c r="DY437" s="33">
        <v>2050.0919570000001</v>
      </c>
      <c r="DZ437" s="33">
        <v>2504.8396269999998</v>
      </c>
      <c r="EA437" s="33">
        <v>2325.9225110000002</v>
      </c>
      <c r="EB437" s="33">
        <v>2072.456596</v>
      </c>
      <c r="EC437" s="33">
        <v>2050.0919570000001</v>
      </c>
      <c r="ED437" s="33">
        <v>2504.8396269999998</v>
      </c>
      <c r="EE437" s="33">
        <v>2325.9225110000002</v>
      </c>
      <c r="EF437" s="33">
        <v>2072.456596</v>
      </c>
      <c r="EG437" s="33">
        <v>2050.0919570000001</v>
      </c>
      <c r="EH437" s="33">
        <v>2504.8396269999998</v>
      </c>
      <c r="EI437" s="33">
        <v>2325.9225110000002</v>
      </c>
      <c r="EJ437" s="33">
        <v>2072.456596</v>
      </c>
      <c r="EK437" s="33">
        <v>2050.0919570000001</v>
      </c>
      <c r="EL437" s="33">
        <v>2504.8396269999998</v>
      </c>
      <c r="EM437" s="33">
        <v>2325.9225110000002</v>
      </c>
      <c r="EN437" s="33">
        <v>2072.456596</v>
      </c>
      <c r="EO437" s="33">
        <v>2050.0919570000001</v>
      </c>
      <c r="EP437" s="33">
        <v>2504.8396269999998</v>
      </c>
      <c r="EQ437" s="33">
        <v>2325.9225110000002</v>
      </c>
      <c r="ER437" s="33">
        <v>2072.456596</v>
      </c>
      <c r="ES437" s="33">
        <v>2050.0919570000001</v>
      </c>
      <c r="ET437" s="33">
        <v>2504.8396269999998</v>
      </c>
      <c r="EU437" s="33">
        <v>2325.9225110000002</v>
      </c>
      <c r="EV437" s="33">
        <v>2072.456596</v>
      </c>
      <c r="EW437" s="33">
        <v>2050.0919570000001</v>
      </c>
      <c r="EX437" s="33">
        <v>2504.8396269999998</v>
      </c>
      <c r="EY437" s="33">
        <v>2325.9225110000002</v>
      </c>
      <c r="EZ437" s="33">
        <v>2072.456596</v>
      </c>
      <c r="FA437" s="33">
        <v>2050.0919570000001</v>
      </c>
      <c r="FB437" s="33">
        <v>2504.8396269999998</v>
      </c>
      <c r="FC437" s="33">
        <v>2325.9225110000002</v>
      </c>
    </row>
    <row r="438" spans="2:159" x14ac:dyDescent="0.3">
      <c r="B438" s="33" t="s">
        <v>33</v>
      </c>
      <c r="C438" s="33" t="s">
        <v>36</v>
      </c>
    </row>
    <row r="439" spans="2:159" x14ac:dyDescent="0.3">
      <c r="B439" s="33" t="s">
        <v>33</v>
      </c>
      <c r="C439" s="33" t="s">
        <v>37</v>
      </c>
    </row>
    <row r="440" spans="2:159" x14ac:dyDescent="0.3">
      <c r="B440" s="33" t="s">
        <v>33</v>
      </c>
      <c r="C440" s="33" t="s">
        <v>38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3044.9773599999999</v>
      </c>
      <c r="CC440" s="33">
        <v>3698.4059779999998</v>
      </c>
      <c r="CD440" s="33">
        <v>4913.7832079999998</v>
      </c>
      <c r="CE440" s="33">
        <v>4038.1888600000002</v>
      </c>
      <c r="CF440" s="33">
        <v>3811.2174839999998</v>
      </c>
      <c r="CG440" s="33">
        <v>4629.0753130000003</v>
      </c>
      <c r="CH440" s="33">
        <v>6150.290876</v>
      </c>
      <c r="CI440" s="33">
        <v>5054.3613839999998</v>
      </c>
      <c r="CJ440" s="33">
        <v>6471.0419410000004</v>
      </c>
      <c r="CK440" s="33">
        <v>7859.6775509999998</v>
      </c>
      <c r="CL440" s="33">
        <v>10442.539790000001</v>
      </c>
      <c r="CM440" s="33">
        <v>8581.7680679999994</v>
      </c>
      <c r="CN440" s="33">
        <v>8870.4510709999995</v>
      </c>
      <c r="CO440" s="33">
        <v>10773.98134</v>
      </c>
      <c r="CP440" s="33">
        <v>14314.54765</v>
      </c>
      <c r="CQ440" s="33">
        <v>11763.817080000001</v>
      </c>
      <c r="CR440" s="33">
        <v>10722.519829999999</v>
      </c>
      <c r="CS440" s="33">
        <v>13023.489740000001</v>
      </c>
      <c r="CT440" s="33">
        <v>17303.293799999999</v>
      </c>
      <c r="CU440" s="33">
        <v>14219.9941</v>
      </c>
      <c r="CV440" s="33">
        <v>13258.50164</v>
      </c>
      <c r="CW440" s="33">
        <v>16103.67366</v>
      </c>
      <c r="CX440" s="33">
        <v>21395.693630000002</v>
      </c>
      <c r="CY440" s="33">
        <v>17583.163120000001</v>
      </c>
      <c r="CZ440" s="33">
        <v>17003.949629999999</v>
      </c>
      <c r="DA440" s="33">
        <v>20652.865860000002</v>
      </c>
      <c r="DB440" s="33">
        <v>27439.850040000001</v>
      </c>
      <c r="DC440" s="33">
        <v>22550.30229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3">
      <c r="B441" s="33" t="s">
        <v>33</v>
      </c>
      <c r="C441" s="33" t="s">
        <v>39</v>
      </c>
    </row>
    <row r="442" spans="2:159" x14ac:dyDescent="0.3">
      <c r="B442" s="33" t="s">
        <v>33</v>
      </c>
      <c r="C442" s="33" t="s">
        <v>40</v>
      </c>
    </row>
    <row r="443" spans="2:159" x14ac:dyDescent="0.3">
      <c r="B443" s="33" t="s">
        <v>33</v>
      </c>
      <c r="C443" s="33" t="s">
        <v>41</v>
      </c>
    </row>
    <row r="444" spans="2:159" x14ac:dyDescent="0.3">
      <c r="B444" s="33" t="s">
        <v>33</v>
      </c>
      <c r="C444" s="33" t="s">
        <v>42</v>
      </c>
    </row>
    <row r="445" spans="2:159" x14ac:dyDescent="0.3">
      <c r="B445" s="33" t="s">
        <v>33</v>
      </c>
      <c r="C445" s="33" t="s">
        <v>43</v>
      </c>
    </row>
    <row r="446" spans="2:159" x14ac:dyDescent="0.3">
      <c r="B446" s="33" t="s">
        <v>33</v>
      </c>
      <c r="C446" s="33" t="s">
        <v>44</v>
      </c>
    </row>
    <row r="447" spans="2:159" x14ac:dyDescent="0.3">
      <c r="B447" s="33" t="s">
        <v>33</v>
      </c>
      <c r="C447" s="33" t="s">
        <v>45</v>
      </c>
    </row>
    <row r="448" spans="2:159" x14ac:dyDescent="0.3">
      <c r="B448" s="33" t="s">
        <v>33</v>
      </c>
      <c r="C448" s="33" t="s">
        <v>46</v>
      </c>
    </row>
    <row r="449" spans="2:159" x14ac:dyDescent="0.3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3044.9773599999999</v>
      </c>
      <c r="CC449" s="33">
        <v>3698.4059779999998</v>
      </c>
      <c r="CD449" s="33">
        <v>4913.7832079999998</v>
      </c>
      <c r="CE449" s="33">
        <v>4038.1888600000002</v>
      </c>
      <c r="CF449" s="33">
        <v>3811.2174839999998</v>
      </c>
      <c r="CG449" s="33">
        <v>4629.0753130000003</v>
      </c>
      <c r="CH449" s="33">
        <v>6150.290876</v>
      </c>
      <c r="CI449" s="33">
        <v>5054.3613839999998</v>
      </c>
      <c r="CJ449" s="33">
        <v>6471.0419410000004</v>
      </c>
      <c r="CK449" s="33">
        <v>7859.6775509999998</v>
      </c>
      <c r="CL449" s="33">
        <v>10442.539790000001</v>
      </c>
      <c r="CM449" s="33">
        <v>8581.7680679999994</v>
      </c>
      <c r="CN449" s="33">
        <v>8870.4510709999995</v>
      </c>
      <c r="CO449" s="33">
        <v>10773.98134</v>
      </c>
      <c r="CP449" s="33">
        <v>14314.54765</v>
      </c>
      <c r="CQ449" s="33">
        <v>11763.817080000001</v>
      </c>
      <c r="CR449" s="33">
        <v>10722.519829999999</v>
      </c>
      <c r="CS449" s="33">
        <v>13023.489740000001</v>
      </c>
      <c r="CT449" s="33">
        <v>17303.293799999999</v>
      </c>
      <c r="CU449" s="33">
        <v>14219.9941</v>
      </c>
      <c r="CV449" s="33">
        <v>13258.50164</v>
      </c>
      <c r="CW449" s="33">
        <v>16103.67366</v>
      </c>
      <c r="CX449" s="33">
        <v>21395.693630000002</v>
      </c>
      <c r="CY449" s="33">
        <v>17583.163120000001</v>
      </c>
      <c r="CZ449" s="33">
        <v>17003.949629999999</v>
      </c>
      <c r="DA449" s="33">
        <v>20652.865860000002</v>
      </c>
      <c r="DB449" s="33">
        <v>27439.850040000001</v>
      </c>
      <c r="DC449" s="33">
        <v>22550.30229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3">
      <c r="B450" s="33" t="s">
        <v>34</v>
      </c>
      <c r="C450" s="33" t="s">
        <v>36</v>
      </c>
    </row>
    <row r="451" spans="2:159" x14ac:dyDescent="0.3">
      <c r="B451" s="33" t="s">
        <v>34</v>
      </c>
      <c r="C451" s="33" t="s">
        <v>37</v>
      </c>
    </row>
    <row r="452" spans="2:159" x14ac:dyDescent="0.3">
      <c r="B452" s="33" t="s">
        <v>34</v>
      </c>
      <c r="C452" s="33" t="s">
        <v>38</v>
      </c>
    </row>
    <row r="453" spans="2:159" x14ac:dyDescent="0.3">
      <c r="B453" s="33" t="s">
        <v>34</v>
      </c>
      <c r="C453" s="33" t="s">
        <v>39</v>
      </c>
    </row>
    <row r="454" spans="2:159" x14ac:dyDescent="0.3">
      <c r="B454" s="33" t="s">
        <v>34</v>
      </c>
      <c r="C454" s="33" t="s">
        <v>40</v>
      </c>
    </row>
    <row r="455" spans="2:159" x14ac:dyDescent="0.3">
      <c r="B455" s="33" t="s">
        <v>34</v>
      </c>
      <c r="C455" s="33" t="s">
        <v>41</v>
      </c>
    </row>
    <row r="456" spans="2:159" x14ac:dyDescent="0.3">
      <c r="B456" s="33" t="s">
        <v>34</v>
      </c>
      <c r="C456" s="33" t="s">
        <v>42</v>
      </c>
    </row>
    <row r="457" spans="2:159" x14ac:dyDescent="0.3">
      <c r="B457" s="33" t="s">
        <v>34</v>
      </c>
      <c r="C457" s="33" t="s">
        <v>43</v>
      </c>
    </row>
    <row r="458" spans="2:159" x14ac:dyDescent="0.3">
      <c r="B458" s="33" t="s">
        <v>34</v>
      </c>
      <c r="C458" s="33" t="s">
        <v>44</v>
      </c>
    </row>
    <row r="459" spans="2:159" x14ac:dyDescent="0.3">
      <c r="B459" s="33" t="s">
        <v>34</v>
      </c>
      <c r="C459" s="33" t="s">
        <v>45</v>
      </c>
    </row>
    <row r="460" spans="2:159" x14ac:dyDescent="0.3">
      <c r="B460" s="33" t="s">
        <v>34</v>
      </c>
      <c r="C460" s="33" t="s">
        <v>46</v>
      </c>
    </row>
    <row r="461" spans="2:159" x14ac:dyDescent="0.3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35</v>
      </c>
      <c r="C462" s="33" t="s">
        <v>36</v>
      </c>
    </row>
    <row r="463" spans="2:159" x14ac:dyDescent="0.3">
      <c r="B463" s="33" t="s">
        <v>35</v>
      </c>
      <c r="C463" s="33" t="s">
        <v>37</v>
      </c>
    </row>
    <row r="464" spans="2:159" x14ac:dyDescent="0.3">
      <c r="B464" s="33" t="s">
        <v>35</v>
      </c>
      <c r="C464" s="33" t="s">
        <v>38</v>
      </c>
      <c r="DL464" s="33">
        <v>3785.4173700000001</v>
      </c>
      <c r="DM464" s="33">
        <v>4597.7386939999997</v>
      </c>
      <c r="DN464" s="33">
        <v>6108.6563569999998</v>
      </c>
      <c r="DO464" s="33">
        <v>5020.1457819999996</v>
      </c>
      <c r="DP464" s="33">
        <v>4854.1616860000004</v>
      </c>
      <c r="DQ464" s="33">
        <v>5895.827284</v>
      </c>
      <c r="DR464" s="33">
        <v>7833.325296</v>
      </c>
      <c r="DS464" s="33">
        <v>6437.4933950000004</v>
      </c>
      <c r="DT464" s="33">
        <v>6146.7778010000002</v>
      </c>
      <c r="DU464" s="33">
        <v>7465.8288309999998</v>
      </c>
      <c r="DV464" s="33">
        <v>9919.2637470000009</v>
      </c>
      <c r="DW464" s="33">
        <v>8151.7353670000002</v>
      </c>
      <c r="DX464" s="33">
        <v>7794.4098260000001</v>
      </c>
      <c r="DY464" s="33">
        <v>9467.0299610000002</v>
      </c>
      <c r="DZ464" s="33">
        <v>12578.10341</v>
      </c>
      <c r="EA464" s="33">
        <v>10336.79243</v>
      </c>
      <c r="EB464" s="33">
        <v>9327.3925089999993</v>
      </c>
      <c r="EC464" s="33">
        <v>11328.978880000001</v>
      </c>
      <c r="ED464" s="33">
        <v>15051.929539999999</v>
      </c>
      <c r="EE464" s="33">
        <v>12369.8038</v>
      </c>
      <c r="EF464" s="33">
        <v>11305.625169999999</v>
      </c>
      <c r="EG464" s="33">
        <v>13731.725</v>
      </c>
      <c r="EH464" s="33">
        <v>18244.270670000002</v>
      </c>
      <c r="EI464" s="33">
        <v>14993.296899999999</v>
      </c>
      <c r="EJ464" s="33">
        <v>13211.00777</v>
      </c>
      <c r="EK464" s="33">
        <v>16045.98797</v>
      </c>
      <c r="EL464" s="33">
        <v>21319.051159999999</v>
      </c>
      <c r="EM464" s="33">
        <v>17520.177680000001</v>
      </c>
      <c r="EN464" s="33">
        <v>14931.1268</v>
      </c>
      <c r="EO464" s="33">
        <v>18135.23127</v>
      </c>
      <c r="EP464" s="33">
        <v>24094.865570000002</v>
      </c>
      <c r="EQ464" s="33">
        <v>19801.365590000001</v>
      </c>
      <c r="ER464" s="33">
        <v>16802.822530000001</v>
      </c>
      <c r="ES464" s="33">
        <v>20408.578430000001</v>
      </c>
      <c r="ET464" s="33">
        <v>27115.28442</v>
      </c>
      <c r="EU464" s="33">
        <v>22283.571499999998</v>
      </c>
      <c r="EV464" s="33">
        <v>18608.512620000001</v>
      </c>
      <c r="EW464" s="33">
        <v>22601.755669999999</v>
      </c>
      <c r="EX464" s="33">
        <v>30029.187740000001</v>
      </c>
      <c r="EY464" s="33">
        <v>24678.242050000001</v>
      </c>
      <c r="EZ464" s="33">
        <v>19008.667809999999</v>
      </c>
      <c r="FA464" s="33">
        <v>23087.781070000001</v>
      </c>
      <c r="FB464" s="33">
        <v>30674.93174</v>
      </c>
      <c r="FC464" s="33">
        <v>25208.919969999999</v>
      </c>
    </row>
    <row r="465" spans="2:159" x14ac:dyDescent="0.3">
      <c r="B465" s="33" t="s">
        <v>35</v>
      </c>
      <c r="C465" s="33" t="s">
        <v>39</v>
      </c>
    </row>
    <row r="466" spans="2:159" x14ac:dyDescent="0.3">
      <c r="B466" s="33" t="s">
        <v>35</v>
      </c>
      <c r="C466" s="33" t="s">
        <v>40</v>
      </c>
    </row>
    <row r="467" spans="2:159" x14ac:dyDescent="0.3">
      <c r="B467" s="33" t="s">
        <v>35</v>
      </c>
      <c r="C467" s="33" t="s">
        <v>41</v>
      </c>
    </row>
    <row r="468" spans="2:159" x14ac:dyDescent="0.3">
      <c r="B468" s="33" t="s">
        <v>35</v>
      </c>
      <c r="C468" s="33" t="s">
        <v>42</v>
      </c>
    </row>
    <row r="469" spans="2:159" x14ac:dyDescent="0.3">
      <c r="B469" s="33" t="s">
        <v>35</v>
      </c>
      <c r="C469" s="33" t="s">
        <v>43</v>
      </c>
    </row>
    <row r="470" spans="2:159" x14ac:dyDescent="0.3">
      <c r="B470" s="33" t="s">
        <v>35</v>
      </c>
      <c r="C470" s="33" t="s">
        <v>44</v>
      </c>
    </row>
    <row r="471" spans="2:159" x14ac:dyDescent="0.3">
      <c r="B471" s="33" t="s">
        <v>35</v>
      </c>
      <c r="C471" s="33" t="s">
        <v>45</v>
      </c>
    </row>
    <row r="472" spans="2:159" x14ac:dyDescent="0.3">
      <c r="B472" s="33" t="s">
        <v>35</v>
      </c>
      <c r="C472" s="33" t="s">
        <v>46</v>
      </c>
    </row>
    <row r="473" spans="2:159" x14ac:dyDescent="0.3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3785.4173700000001</v>
      </c>
      <c r="DM473" s="33">
        <v>4597.7386939999997</v>
      </c>
      <c r="DN473" s="33">
        <v>6108.6563569999998</v>
      </c>
      <c r="DO473" s="33">
        <v>5020.1457819999996</v>
      </c>
      <c r="DP473" s="33">
        <v>4854.1616860000004</v>
      </c>
      <c r="DQ473" s="33">
        <v>5895.827284</v>
      </c>
      <c r="DR473" s="33">
        <v>7833.325296</v>
      </c>
      <c r="DS473" s="33">
        <v>6437.4933950000004</v>
      </c>
      <c r="DT473" s="33">
        <v>6146.7778010000002</v>
      </c>
      <c r="DU473" s="33">
        <v>7465.8288309999998</v>
      </c>
      <c r="DV473" s="33">
        <v>9919.2637470000009</v>
      </c>
      <c r="DW473" s="33">
        <v>8151.7353670000002</v>
      </c>
      <c r="DX473" s="33">
        <v>7794.4098260000001</v>
      </c>
      <c r="DY473" s="33">
        <v>9467.0299610000002</v>
      </c>
      <c r="DZ473" s="33">
        <v>12578.10341</v>
      </c>
      <c r="EA473" s="33">
        <v>10336.79243</v>
      </c>
      <c r="EB473" s="33">
        <v>9327.3925089999993</v>
      </c>
      <c r="EC473" s="33">
        <v>11328.978880000001</v>
      </c>
      <c r="ED473" s="33">
        <v>15051.929539999999</v>
      </c>
      <c r="EE473" s="33">
        <v>12369.8038</v>
      </c>
      <c r="EF473" s="33">
        <v>11305.625169999999</v>
      </c>
      <c r="EG473" s="33">
        <v>13731.725</v>
      </c>
      <c r="EH473" s="33">
        <v>18244.270670000002</v>
      </c>
      <c r="EI473" s="33">
        <v>14993.296899999999</v>
      </c>
      <c r="EJ473" s="33">
        <v>13211.00777</v>
      </c>
      <c r="EK473" s="33">
        <v>16045.98797</v>
      </c>
      <c r="EL473" s="33">
        <v>21319.051159999999</v>
      </c>
      <c r="EM473" s="33">
        <v>17520.177680000001</v>
      </c>
      <c r="EN473" s="33">
        <v>14931.1268</v>
      </c>
      <c r="EO473" s="33">
        <v>18135.23127</v>
      </c>
      <c r="EP473" s="33">
        <v>24094.865570000002</v>
      </c>
      <c r="EQ473" s="33">
        <v>19801.365590000001</v>
      </c>
      <c r="ER473" s="33">
        <v>16802.822530000001</v>
      </c>
      <c r="ES473" s="33">
        <v>20408.578430000001</v>
      </c>
      <c r="ET473" s="33">
        <v>27115.28442</v>
      </c>
      <c r="EU473" s="33">
        <v>22283.571499999998</v>
      </c>
      <c r="EV473" s="33">
        <v>18608.512620000001</v>
      </c>
      <c r="EW473" s="33">
        <v>22601.755669999999</v>
      </c>
      <c r="EX473" s="33">
        <v>30029.187740000001</v>
      </c>
      <c r="EY473" s="33">
        <v>24678.242050000001</v>
      </c>
      <c r="EZ473" s="33">
        <v>19008.667809999999</v>
      </c>
      <c r="FA473" s="33">
        <v>23087.781070000001</v>
      </c>
      <c r="FB473" s="33">
        <v>30674.93174</v>
      </c>
      <c r="FC473" s="33">
        <v>25208.919969999999</v>
      </c>
    </row>
    <row r="474" spans="2:159" x14ac:dyDescent="0.3">
      <c r="B474" s="33" t="s">
        <v>228</v>
      </c>
      <c r="C474" s="33" t="s">
        <v>36</v>
      </c>
    </row>
    <row r="475" spans="2:159" x14ac:dyDescent="0.3">
      <c r="B475" s="33" t="s">
        <v>228</v>
      </c>
      <c r="C475" s="33" t="s">
        <v>37</v>
      </c>
    </row>
    <row r="476" spans="2:159" x14ac:dyDescent="0.3">
      <c r="B476" s="33" t="s">
        <v>228</v>
      </c>
      <c r="C476" s="33" t="s">
        <v>38</v>
      </c>
    </row>
    <row r="477" spans="2:159" x14ac:dyDescent="0.3">
      <c r="B477" s="33" t="s">
        <v>228</v>
      </c>
      <c r="C477" s="33" t="s">
        <v>39</v>
      </c>
    </row>
    <row r="478" spans="2:159" x14ac:dyDescent="0.3">
      <c r="B478" s="33" t="s">
        <v>228</v>
      </c>
      <c r="C478" s="33" t="s">
        <v>40</v>
      </c>
    </row>
    <row r="479" spans="2:159" x14ac:dyDescent="0.3">
      <c r="B479" s="33" t="s">
        <v>228</v>
      </c>
      <c r="C479" s="33" t="s">
        <v>41</v>
      </c>
    </row>
    <row r="480" spans="2:159" x14ac:dyDescent="0.3">
      <c r="B480" s="33" t="s">
        <v>228</v>
      </c>
      <c r="C480" s="33" t="s">
        <v>42</v>
      </c>
    </row>
    <row r="481" spans="2:159" x14ac:dyDescent="0.3">
      <c r="B481" s="33" t="s">
        <v>228</v>
      </c>
      <c r="C481" s="33" t="s">
        <v>43</v>
      </c>
    </row>
    <row r="482" spans="2:159" x14ac:dyDescent="0.3">
      <c r="B482" s="33" t="s">
        <v>228</v>
      </c>
      <c r="C482" s="33" t="s">
        <v>44</v>
      </c>
    </row>
    <row r="483" spans="2:159" x14ac:dyDescent="0.3">
      <c r="B483" s="33" t="s">
        <v>228</v>
      </c>
      <c r="C483" s="33" t="s">
        <v>45</v>
      </c>
    </row>
    <row r="484" spans="2:159" x14ac:dyDescent="0.3">
      <c r="B484" s="33" t="s">
        <v>228</v>
      </c>
      <c r="C484" s="33" t="s">
        <v>46</v>
      </c>
    </row>
    <row r="485" spans="2:159" x14ac:dyDescent="0.3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229</v>
      </c>
      <c r="C486" s="33" t="s">
        <v>36</v>
      </c>
    </row>
    <row r="487" spans="2:159" x14ac:dyDescent="0.3">
      <c r="B487" s="33" t="s">
        <v>229</v>
      </c>
      <c r="C487" s="33" t="s">
        <v>37</v>
      </c>
    </row>
    <row r="488" spans="2:159" x14ac:dyDescent="0.3">
      <c r="B488" s="33" t="s">
        <v>229</v>
      </c>
      <c r="C488" s="33" t="s">
        <v>38</v>
      </c>
    </row>
    <row r="489" spans="2:159" x14ac:dyDescent="0.3">
      <c r="B489" s="33" t="s">
        <v>229</v>
      </c>
      <c r="C489" s="33" t="s">
        <v>39</v>
      </c>
    </row>
    <row r="490" spans="2:159" x14ac:dyDescent="0.3">
      <c r="B490" s="33" t="s">
        <v>229</v>
      </c>
      <c r="C490" s="33" t="s">
        <v>40</v>
      </c>
    </row>
    <row r="491" spans="2:159" x14ac:dyDescent="0.3">
      <c r="B491" s="33" t="s">
        <v>229</v>
      </c>
      <c r="C491" s="33" t="s">
        <v>41</v>
      </c>
    </row>
    <row r="492" spans="2:159" x14ac:dyDescent="0.3">
      <c r="B492" s="33" t="s">
        <v>229</v>
      </c>
      <c r="C492" s="33" t="s">
        <v>42</v>
      </c>
    </row>
    <row r="493" spans="2:159" x14ac:dyDescent="0.3">
      <c r="B493" s="33" t="s">
        <v>229</v>
      </c>
      <c r="C493" s="33" t="s">
        <v>43</v>
      </c>
    </row>
    <row r="494" spans="2:159" x14ac:dyDescent="0.3">
      <c r="B494" s="33" t="s">
        <v>229</v>
      </c>
      <c r="C494" s="33" t="s">
        <v>44</v>
      </c>
    </row>
    <row r="495" spans="2:159" x14ac:dyDescent="0.3">
      <c r="B495" s="33" t="s">
        <v>229</v>
      </c>
      <c r="C495" s="33" t="s">
        <v>45</v>
      </c>
    </row>
    <row r="496" spans="2:159" x14ac:dyDescent="0.3">
      <c r="B496" s="33" t="s">
        <v>229</v>
      </c>
      <c r="C496" s="33" t="s">
        <v>46</v>
      </c>
    </row>
    <row r="497" spans="2:159" x14ac:dyDescent="0.3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230</v>
      </c>
      <c r="C498" s="33" t="s">
        <v>36</v>
      </c>
    </row>
    <row r="499" spans="2:159" x14ac:dyDescent="0.3">
      <c r="B499" s="33" t="s">
        <v>230</v>
      </c>
      <c r="C499" s="33" t="s">
        <v>37</v>
      </c>
    </row>
    <row r="500" spans="2:159" x14ac:dyDescent="0.3">
      <c r="B500" s="33" t="s">
        <v>230</v>
      </c>
      <c r="C500" s="33" t="s">
        <v>38</v>
      </c>
    </row>
    <row r="501" spans="2:159" x14ac:dyDescent="0.3">
      <c r="B501" s="33" t="s">
        <v>230</v>
      </c>
      <c r="C501" s="33" t="s">
        <v>39</v>
      </c>
    </row>
    <row r="502" spans="2:159" x14ac:dyDescent="0.3">
      <c r="B502" s="33" t="s">
        <v>230</v>
      </c>
      <c r="C502" s="33" t="s">
        <v>40</v>
      </c>
    </row>
    <row r="503" spans="2:159" x14ac:dyDescent="0.3">
      <c r="B503" s="33" t="s">
        <v>230</v>
      </c>
      <c r="C503" s="33" t="s">
        <v>41</v>
      </c>
    </row>
    <row r="504" spans="2:159" x14ac:dyDescent="0.3">
      <c r="B504" s="33" t="s">
        <v>230</v>
      </c>
      <c r="C504" s="33" t="s">
        <v>42</v>
      </c>
    </row>
    <row r="505" spans="2:159" x14ac:dyDescent="0.3">
      <c r="B505" s="33" t="s">
        <v>230</v>
      </c>
      <c r="C505" s="33" t="s">
        <v>43</v>
      </c>
    </row>
    <row r="506" spans="2:159" x14ac:dyDescent="0.3">
      <c r="B506" s="33" t="s">
        <v>230</v>
      </c>
      <c r="C506" s="33" t="s">
        <v>44</v>
      </c>
    </row>
    <row r="507" spans="2:159" x14ac:dyDescent="0.3">
      <c r="B507" s="33" t="s">
        <v>230</v>
      </c>
      <c r="C507" s="33" t="s">
        <v>45</v>
      </c>
    </row>
    <row r="508" spans="2:159" x14ac:dyDescent="0.3">
      <c r="B508" s="33" t="s">
        <v>230</v>
      </c>
      <c r="C508" s="33" t="s">
        <v>46</v>
      </c>
    </row>
    <row r="509" spans="2:159" x14ac:dyDescent="0.3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231</v>
      </c>
      <c r="C510" s="33" t="s">
        <v>36</v>
      </c>
    </row>
    <row r="511" spans="2:159" x14ac:dyDescent="0.3">
      <c r="B511" s="33" t="s">
        <v>231</v>
      </c>
      <c r="C511" s="33" t="s">
        <v>37</v>
      </c>
    </row>
    <row r="512" spans="2:159" x14ac:dyDescent="0.3">
      <c r="B512" s="33" t="s">
        <v>231</v>
      </c>
      <c r="C512" s="33" t="s">
        <v>38</v>
      </c>
    </row>
    <row r="513" spans="2:159" x14ac:dyDescent="0.3">
      <c r="B513" s="33" t="s">
        <v>231</v>
      </c>
      <c r="C513" s="33" t="s">
        <v>39</v>
      </c>
    </row>
    <row r="514" spans="2:159" x14ac:dyDescent="0.3">
      <c r="B514" s="33" t="s">
        <v>231</v>
      </c>
      <c r="C514" s="33" t="s">
        <v>40</v>
      </c>
    </row>
    <row r="515" spans="2:159" x14ac:dyDescent="0.3">
      <c r="B515" s="33" t="s">
        <v>231</v>
      </c>
      <c r="C515" s="33" t="s">
        <v>41</v>
      </c>
    </row>
    <row r="516" spans="2:159" x14ac:dyDescent="0.3">
      <c r="B516" s="33" t="s">
        <v>231</v>
      </c>
      <c r="C516" s="33" t="s">
        <v>42</v>
      </c>
    </row>
    <row r="517" spans="2:159" x14ac:dyDescent="0.3">
      <c r="B517" s="33" t="s">
        <v>231</v>
      </c>
      <c r="C517" s="33" t="s">
        <v>43</v>
      </c>
    </row>
    <row r="518" spans="2:159" x14ac:dyDescent="0.3">
      <c r="B518" s="33" t="s">
        <v>231</v>
      </c>
      <c r="C518" s="33" t="s">
        <v>44</v>
      </c>
    </row>
    <row r="519" spans="2:159" x14ac:dyDescent="0.3">
      <c r="B519" s="33" t="s">
        <v>231</v>
      </c>
      <c r="C519" s="33" t="s">
        <v>45</v>
      </c>
    </row>
    <row r="520" spans="2:159" x14ac:dyDescent="0.3">
      <c r="B520" s="33" t="s">
        <v>231</v>
      </c>
      <c r="C520" s="33" t="s">
        <v>46</v>
      </c>
    </row>
    <row r="521" spans="2:159" x14ac:dyDescent="0.3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232</v>
      </c>
      <c r="C522" s="33" t="s">
        <v>36</v>
      </c>
    </row>
    <row r="523" spans="2:159" x14ac:dyDescent="0.3">
      <c r="B523" s="33" t="s">
        <v>232</v>
      </c>
      <c r="C523" s="33" t="s">
        <v>37</v>
      </c>
    </row>
    <row r="524" spans="2:159" x14ac:dyDescent="0.3">
      <c r="B524" s="33" t="s">
        <v>232</v>
      </c>
      <c r="C524" s="33" t="s">
        <v>38</v>
      </c>
    </row>
    <row r="525" spans="2:159" x14ac:dyDescent="0.3">
      <c r="B525" s="33" t="s">
        <v>232</v>
      </c>
      <c r="C525" s="33" t="s">
        <v>39</v>
      </c>
    </row>
    <row r="526" spans="2:159" x14ac:dyDescent="0.3">
      <c r="B526" s="33" t="s">
        <v>232</v>
      </c>
      <c r="C526" s="33" t="s">
        <v>40</v>
      </c>
    </row>
    <row r="527" spans="2:159" x14ac:dyDescent="0.3">
      <c r="B527" s="33" t="s">
        <v>232</v>
      </c>
      <c r="C527" s="33" t="s">
        <v>41</v>
      </c>
    </row>
    <row r="528" spans="2:159" x14ac:dyDescent="0.3">
      <c r="B528" s="33" t="s">
        <v>232</v>
      </c>
      <c r="C528" s="33" t="s">
        <v>42</v>
      </c>
    </row>
    <row r="529" spans="2:159" x14ac:dyDescent="0.3">
      <c r="B529" s="33" t="s">
        <v>232</v>
      </c>
      <c r="C529" s="33" t="s">
        <v>43</v>
      </c>
    </row>
    <row r="530" spans="2:159" x14ac:dyDescent="0.3">
      <c r="B530" s="33" t="s">
        <v>232</v>
      </c>
      <c r="C530" s="33" t="s">
        <v>44</v>
      </c>
    </row>
    <row r="531" spans="2:159" x14ac:dyDescent="0.3">
      <c r="B531" s="33" t="s">
        <v>232</v>
      </c>
      <c r="C531" s="33" t="s">
        <v>45</v>
      </c>
    </row>
    <row r="532" spans="2:159" x14ac:dyDescent="0.3">
      <c r="B532" s="33" t="s">
        <v>232</v>
      </c>
      <c r="C532" s="33" t="s">
        <v>46</v>
      </c>
    </row>
    <row r="533" spans="2:159" x14ac:dyDescent="0.3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233</v>
      </c>
      <c r="C534" s="33" t="s">
        <v>36</v>
      </c>
    </row>
    <row r="535" spans="2:159" x14ac:dyDescent="0.3">
      <c r="B535" s="33" t="s">
        <v>233</v>
      </c>
      <c r="C535" s="33" t="s">
        <v>37</v>
      </c>
    </row>
    <row r="536" spans="2:159" x14ac:dyDescent="0.3">
      <c r="B536" s="33" t="s">
        <v>233</v>
      </c>
      <c r="C536" s="33" t="s">
        <v>38</v>
      </c>
    </row>
    <row r="537" spans="2:159" x14ac:dyDescent="0.3">
      <c r="B537" s="33" t="s">
        <v>233</v>
      </c>
      <c r="C537" s="33" t="s">
        <v>39</v>
      </c>
    </row>
    <row r="538" spans="2:159" x14ac:dyDescent="0.3">
      <c r="B538" s="33" t="s">
        <v>233</v>
      </c>
      <c r="C538" s="33" t="s">
        <v>40</v>
      </c>
    </row>
    <row r="539" spans="2:159" x14ac:dyDescent="0.3">
      <c r="B539" s="33" t="s">
        <v>233</v>
      </c>
      <c r="C539" s="33" t="s">
        <v>41</v>
      </c>
    </row>
    <row r="540" spans="2:159" x14ac:dyDescent="0.3">
      <c r="B540" s="33" t="s">
        <v>233</v>
      </c>
      <c r="C540" s="33" t="s">
        <v>42</v>
      </c>
    </row>
    <row r="541" spans="2:159" x14ac:dyDescent="0.3">
      <c r="B541" s="33" t="s">
        <v>233</v>
      </c>
      <c r="C541" s="33" t="s">
        <v>43</v>
      </c>
    </row>
    <row r="542" spans="2:159" x14ac:dyDescent="0.3">
      <c r="B542" s="33" t="s">
        <v>233</v>
      </c>
      <c r="C542" s="33" t="s">
        <v>44</v>
      </c>
    </row>
    <row r="543" spans="2:159" x14ac:dyDescent="0.3">
      <c r="B543" s="33" t="s">
        <v>233</v>
      </c>
      <c r="C543" s="33" t="s">
        <v>45</v>
      </c>
    </row>
    <row r="544" spans="2:159" x14ac:dyDescent="0.3">
      <c r="B544" s="33" t="s">
        <v>233</v>
      </c>
      <c r="C544" s="33" t="s">
        <v>46</v>
      </c>
    </row>
    <row r="545" spans="2:159" x14ac:dyDescent="0.3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234</v>
      </c>
      <c r="C546" s="33" t="s">
        <v>36</v>
      </c>
    </row>
    <row r="547" spans="2:159" x14ac:dyDescent="0.3">
      <c r="B547" s="33" t="s">
        <v>234</v>
      </c>
      <c r="C547" s="33" t="s">
        <v>37</v>
      </c>
    </row>
    <row r="548" spans="2:159" x14ac:dyDescent="0.3">
      <c r="B548" s="33" t="s">
        <v>234</v>
      </c>
      <c r="C548" s="33" t="s">
        <v>38</v>
      </c>
    </row>
    <row r="549" spans="2:159" x14ac:dyDescent="0.3">
      <c r="B549" s="33" t="s">
        <v>234</v>
      </c>
      <c r="C549" s="33" t="s">
        <v>39</v>
      </c>
    </row>
    <row r="550" spans="2:159" x14ac:dyDescent="0.3">
      <c r="B550" s="33" t="s">
        <v>234</v>
      </c>
      <c r="C550" s="33" t="s">
        <v>40</v>
      </c>
    </row>
    <row r="551" spans="2:159" x14ac:dyDescent="0.3">
      <c r="B551" s="33" t="s">
        <v>234</v>
      </c>
      <c r="C551" s="33" t="s">
        <v>41</v>
      </c>
    </row>
    <row r="552" spans="2:159" x14ac:dyDescent="0.3">
      <c r="B552" s="33" t="s">
        <v>234</v>
      </c>
      <c r="C552" s="33" t="s">
        <v>42</v>
      </c>
    </row>
    <row r="553" spans="2:159" x14ac:dyDescent="0.3">
      <c r="B553" s="33" t="s">
        <v>234</v>
      </c>
      <c r="C553" s="33" t="s">
        <v>43</v>
      </c>
    </row>
    <row r="554" spans="2:159" x14ac:dyDescent="0.3">
      <c r="B554" s="33" t="s">
        <v>234</v>
      </c>
      <c r="C554" s="33" t="s">
        <v>44</v>
      </c>
    </row>
    <row r="555" spans="2:159" x14ac:dyDescent="0.3">
      <c r="B555" s="33" t="s">
        <v>234</v>
      </c>
      <c r="C555" s="33" t="s">
        <v>45</v>
      </c>
    </row>
    <row r="556" spans="2:159" x14ac:dyDescent="0.3">
      <c r="B556" s="33" t="s">
        <v>234</v>
      </c>
      <c r="C556" s="33" t="s">
        <v>46</v>
      </c>
    </row>
    <row r="557" spans="2:159" x14ac:dyDescent="0.3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235</v>
      </c>
      <c r="C558" s="33" t="s">
        <v>36</v>
      </c>
    </row>
    <row r="559" spans="2:159" x14ac:dyDescent="0.3">
      <c r="B559" s="33" t="s">
        <v>235</v>
      </c>
      <c r="C559" s="33" t="s">
        <v>37</v>
      </c>
    </row>
    <row r="560" spans="2:159" x14ac:dyDescent="0.3">
      <c r="B560" s="33" t="s">
        <v>235</v>
      </c>
      <c r="C560" s="33" t="s">
        <v>38</v>
      </c>
    </row>
    <row r="561" spans="2:159" x14ac:dyDescent="0.3">
      <c r="B561" s="33" t="s">
        <v>235</v>
      </c>
      <c r="C561" s="33" t="s">
        <v>39</v>
      </c>
    </row>
    <row r="562" spans="2:159" x14ac:dyDescent="0.3">
      <c r="B562" s="33" t="s">
        <v>235</v>
      </c>
      <c r="C562" s="33" t="s">
        <v>40</v>
      </c>
    </row>
    <row r="563" spans="2:159" x14ac:dyDescent="0.3">
      <c r="B563" s="33" t="s">
        <v>235</v>
      </c>
      <c r="C563" s="33" t="s">
        <v>41</v>
      </c>
    </row>
    <row r="564" spans="2:159" x14ac:dyDescent="0.3">
      <c r="B564" s="33" t="s">
        <v>235</v>
      </c>
      <c r="C564" s="33" t="s">
        <v>42</v>
      </c>
    </row>
    <row r="565" spans="2:159" x14ac:dyDescent="0.3">
      <c r="B565" s="33" t="s">
        <v>235</v>
      </c>
      <c r="C565" s="33" t="s">
        <v>43</v>
      </c>
    </row>
    <row r="566" spans="2:159" x14ac:dyDescent="0.3">
      <c r="B566" s="33" t="s">
        <v>235</v>
      </c>
      <c r="C566" s="33" t="s">
        <v>44</v>
      </c>
    </row>
    <row r="567" spans="2:159" x14ac:dyDescent="0.3">
      <c r="B567" s="33" t="s">
        <v>235</v>
      </c>
      <c r="C567" s="33" t="s">
        <v>45</v>
      </c>
    </row>
    <row r="568" spans="2:159" x14ac:dyDescent="0.3">
      <c r="B568" s="33" t="s">
        <v>235</v>
      </c>
      <c r="C568" s="33" t="s">
        <v>46</v>
      </c>
    </row>
    <row r="569" spans="2:159" x14ac:dyDescent="0.3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236</v>
      </c>
      <c r="C570" s="33" t="s">
        <v>36</v>
      </c>
    </row>
    <row r="571" spans="2:159" x14ac:dyDescent="0.3">
      <c r="B571" s="33" t="s">
        <v>236</v>
      </c>
      <c r="C571" s="33" t="s">
        <v>37</v>
      </c>
    </row>
    <row r="572" spans="2:159" x14ac:dyDescent="0.3">
      <c r="B572" s="33" t="s">
        <v>236</v>
      </c>
      <c r="C572" s="33" t="s">
        <v>38</v>
      </c>
    </row>
    <row r="573" spans="2:159" x14ac:dyDescent="0.3">
      <c r="B573" s="33" t="s">
        <v>236</v>
      </c>
      <c r="C573" s="33" t="s">
        <v>39</v>
      </c>
    </row>
    <row r="574" spans="2:159" x14ac:dyDescent="0.3">
      <c r="B574" s="33" t="s">
        <v>236</v>
      </c>
      <c r="C574" s="33" t="s">
        <v>40</v>
      </c>
    </row>
    <row r="575" spans="2:159" x14ac:dyDescent="0.3">
      <c r="B575" s="33" t="s">
        <v>236</v>
      </c>
      <c r="C575" s="33" t="s">
        <v>41</v>
      </c>
    </row>
    <row r="576" spans="2:159" x14ac:dyDescent="0.3">
      <c r="B576" s="33" t="s">
        <v>236</v>
      </c>
      <c r="C576" s="33" t="s">
        <v>42</v>
      </c>
    </row>
    <row r="577" spans="2:159" x14ac:dyDescent="0.3">
      <c r="B577" s="33" t="s">
        <v>236</v>
      </c>
      <c r="C577" s="33" t="s">
        <v>43</v>
      </c>
    </row>
    <row r="578" spans="2:159" x14ac:dyDescent="0.3">
      <c r="B578" s="33" t="s">
        <v>236</v>
      </c>
      <c r="C578" s="33" t="s">
        <v>44</v>
      </c>
    </row>
    <row r="579" spans="2:159" x14ac:dyDescent="0.3">
      <c r="B579" s="33" t="s">
        <v>236</v>
      </c>
      <c r="C579" s="33" t="s">
        <v>45</v>
      </c>
    </row>
    <row r="580" spans="2:159" x14ac:dyDescent="0.3">
      <c r="B580" s="33" t="s">
        <v>236</v>
      </c>
      <c r="C580" s="33" t="s">
        <v>46</v>
      </c>
    </row>
    <row r="581" spans="2:159" x14ac:dyDescent="0.3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237</v>
      </c>
      <c r="C582" s="33" t="s">
        <v>36</v>
      </c>
    </row>
    <row r="583" spans="2:159" x14ac:dyDescent="0.3">
      <c r="B583" s="33" t="s">
        <v>237</v>
      </c>
      <c r="C583" s="33" t="s">
        <v>37</v>
      </c>
    </row>
    <row r="584" spans="2:159" x14ac:dyDescent="0.3">
      <c r="B584" s="33" t="s">
        <v>237</v>
      </c>
      <c r="C584" s="33" t="s">
        <v>38</v>
      </c>
    </row>
    <row r="585" spans="2:159" x14ac:dyDescent="0.3">
      <c r="B585" s="33" t="s">
        <v>237</v>
      </c>
      <c r="C585" s="33" t="s">
        <v>39</v>
      </c>
    </row>
    <row r="586" spans="2:159" x14ac:dyDescent="0.3">
      <c r="B586" s="33" t="s">
        <v>237</v>
      </c>
      <c r="C586" s="33" t="s">
        <v>40</v>
      </c>
    </row>
    <row r="587" spans="2:159" x14ac:dyDescent="0.3">
      <c r="B587" s="33" t="s">
        <v>237</v>
      </c>
      <c r="C587" s="33" t="s">
        <v>41</v>
      </c>
    </row>
    <row r="588" spans="2:159" x14ac:dyDescent="0.3">
      <c r="B588" s="33" t="s">
        <v>237</v>
      </c>
      <c r="C588" s="33" t="s">
        <v>42</v>
      </c>
    </row>
    <row r="589" spans="2:159" x14ac:dyDescent="0.3">
      <c r="B589" s="33" t="s">
        <v>237</v>
      </c>
      <c r="C589" s="33" t="s">
        <v>43</v>
      </c>
    </row>
    <row r="590" spans="2:159" x14ac:dyDescent="0.3">
      <c r="B590" s="33" t="s">
        <v>237</v>
      </c>
      <c r="C590" s="33" t="s">
        <v>44</v>
      </c>
    </row>
    <row r="591" spans="2:159" x14ac:dyDescent="0.3">
      <c r="B591" s="33" t="s">
        <v>237</v>
      </c>
      <c r="C591" s="33" t="s">
        <v>45</v>
      </c>
    </row>
    <row r="592" spans="2:159" x14ac:dyDescent="0.3">
      <c r="B592" s="33" t="s">
        <v>237</v>
      </c>
      <c r="C592" s="33" t="s">
        <v>46</v>
      </c>
    </row>
    <row r="593" spans="2:159" x14ac:dyDescent="0.3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238</v>
      </c>
      <c r="C594" s="33" t="s">
        <v>36</v>
      </c>
    </row>
    <row r="595" spans="2:159" x14ac:dyDescent="0.3">
      <c r="B595" s="33" t="s">
        <v>238</v>
      </c>
      <c r="C595" s="33" t="s">
        <v>37</v>
      </c>
    </row>
    <row r="596" spans="2:159" x14ac:dyDescent="0.3">
      <c r="B596" s="33" t="s">
        <v>238</v>
      </c>
      <c r="C596" s="33" t="s">
        <v>38</v>
      </c>
    </row>
    <row r="597" spans="2:159" x14ac:dyDescent="0.3">
      <c r="B597" s="33" t="s">
        <v>238</v>
      </c>
      <c r="C597" s="33" t="s">
        <v>39</v>
      </c>
    </row>
    <row r="598" spans="2:159" x14ac:dyDescent="0.3">
      <c r="B598" s="33" t="s">
        <v>238</v>
      </c>
      <c r="C598" s="33" t="s">
        <v>40</v>
      </c>
    </row>
    <row r="599" spans="2:159" x14ac:dyDescent="0.3">
      <c r="B599" s="33" t="s">
        <v>238</v>
      </c>
      <c r="C599" s="33" t="s">
        <v>41</v>
      </c>
    </row>
    <row r="600" spans="2:159" x14ac:dyDescent="0.3">
      <c r="B600" s="33" t="s">
        <v>238</v>
      </c>
      <c r="C600" s="33" t="s">
        <v>42</v>
      </c>
    </row>
    <row r="601" spans="2:159" x14ac:dyDescent="0.3">
      <c r="B601" s="33" t="s">
        <v>238</v>
      </c>
      <c r="C601" s="33" t="s">
        <v>43</v>
      </c>
    </row>
    <row r="602" spans="2:159" x14ac:dyDescent="0.3">
      <c r="B602" s="33" t="s">
        <v>238</v>
      </c>
      <c r="C602" s="33" t="s">
        <v>44</v>
      </c>
    </row>
    <row r="603" spans="2:159" x14ac:dyDescent="0.3">
      <c r="B603" s="33" t="s">
        <v>238</v>
      </c>
      <c r="C603" s="33" t="s">
        <v>45</v>
      </c>
    </row>
    <row r="604" spans="2:159" x14ac:dyDescent="0.3">
      <c r="B604" s="33" t="s">
        <v>238</v>
      </c>
      <c r="C604" s="33" t="s">
        <v>46</v>
      </c>
    </row>
    <row r="605" spans="2:159" x14ac:dyDescent="0.3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239</v>
      </c>
      <c r="C606" s="33" t="s">
        <v>36</v>
      </c>
    </row>
    <row r="607" spans="2:159" x14ac:dyDescent="0.3">
      <c r="B607" s="33" t="s">
        <v>239</v>
      </c>
      <c r="C607" s="33" t="s">
        <v>37</v>
      </c>
    </row>
    <row r="608" spans="2:159" x14ac:dyDescent="0.3">
      <c r="B608" s="33" t="s">
        <v>239</v>
      </c>
      <c r="C608" s="33" t="s">
        <v>38</v>
      </c>
    </row>
    <row r="609" spans="2:159" x14ac:dyDescent="0.3">
      <c r="B609" s="33" t="s">
        <v>239</v>
      </c>
      <c r="C609" s="33" t="s">
        <v>39</v>
      </c>
    </row>
    <row r="610" spans="2:159" x14ac:dyDescent="0.3">
      <c r="B610" s="33" t="s">
        <v>239</v>
      </c>
      <c r="C610" s="33" t="s">
        <v>40</v>
      </c>
    </row>
    <row r="611" spans="2:159" x14ac:dyDescent="0.3">
      <c r="B611" s="33" t="s">
        <v>239</v>
      </c>
      <c r="C611" s="33" t="s">
        <v>41</v>
      </c>
    </row>
    <row r="612" spans="2:159" x14ac:dyDescent="0.3">
      <c r="B612" s="33" t="s">
        <v>239</v>
      </c>
      <c r="C612" s="33" t="s">
        <v>42</v>
      </c>
    </row>
    <row r="613" spans="2:159" x14ac:dyDescent="0.3">
      <c r="B613" s="33" t="s">
        <v>239</v>
      </c>
      <c r="C613" s="33" t="s">
        <v>43</v>
      </c>
    </row>
    <row r="614" spans="2:159" x14ac:dyDescent="0.3">
      <c r="B614" s="33" t="s">
        <v>239</v>
      </c>
      <c r="C614" s="33" t="s">
        <v>44</v>
      </c>
    </row>
    <row r="615" spans="2:159" x14ac:dyDescent="0.3">
      <c r="B615" s="33" t="s">
        <v>239</v>
      </c>
      <c r="C615" s="33" t="s">
        <v>45</v>
      </c>
    </row>
    <row r="616" spans="2:159" x14ac:dyDescent="0.3">
      <c r="B616" s="33" t="s">
        <v>239</v>
      </c>
      <c r="C616" s="33" t="s">
        <v>46</v>
      </c>
    </row>
    <row r="617" spans="2:159" x14ac:dyDescent="0.3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647</v>
      </c>
      <c r="C618" s="33" t="s">
        <v>36</v>
      </c>
    </row>
    <row r="619" spans="2:159" x14ac:dyDescent="0.3">
      <c r="B619" s="33" t="s">
        <v>647</v>
      </c>
      <c r="C619" s="33" t="s">
        <v>37</v>
      </c>
    </row>
    <row r="620" spans="2:159" x14ac:dyDescent="0.3">
      <c r="B620" s="33" t="s">
        <v>647</v>
      </c>
      <c r="C620" s="33" t="s">
        <v>38</v>
      </c>
    </row>
    <row r="621" spans="2:159" x14ac:dyDescent="0.3">
      <c r="B621" s="33" t="s">
        <v>647</v>
      </c>
      <c r="C621" s="33" t="s">
        <v>39</v>
      </c>
    </row>
    <row r="622" spans="2:159" x14ac:dyDescent="0.3">
      <c r="B622" s="33" t="s">
        <v>647</v>
      </c>
      <c r="C622" s="33" t="s">
        <v>40</v>
      </c>
    </row>
    <row r="623" spans="2:159" x14ac:dyDescent="0.3">
      <c r="B623" s="33" t="s">
        <v>647</v>
      </c>
      <c r="C623" s="33" t="s">
        <v>41</v>
      </c>
    </row>
    <row r="624" spans="2:159" x14ac:dyDescent="0.3">
      <c r="B624" s="33" t="s">
        <v>647</v>
      </c>
      <c r="C624" s="33" t="s">
        <v>42</v>
      </c>
    </row>
    <row r="625" spans="2:159" x14ac:dyDescent="0.3">
      <c r="B625" s="33" t="s">
        <v>647</v>
      </c>
      <c r="C625" s="33" t="s">
        <v>43</v>
      </c>
    </row>
    <row r="626" spans="2:159" x14ac:dyDescent="0.3">
      <c r="B626" s="33" t="s">
        <v>647</v>
      </c>
      <c r="C626" s="33" t="s">
        <v>44</v>
      </c>
    </row>
    <row r="627" spans="2:159" x14ac:dyDescent="0.3">
      <c r="B627" s="33" t="s">
        <v>647</v>
      </c>
      <c r="C627" s="33" t="s">
        <v>45</v>
      </c>
    </row>
    <row r="628" spans="2:159" x14ac:dyDescent="0.3">
      <c r="B628" s="33" t="s">
        <v>647</v>
      </c>
      <c r="C628" s="33" t="s">
        <v>46</v>
      </c>
    </row>
    <row r="629" spans="2:159" x14ac:dyDescent="0.3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766</v>
      </c>
      <c r="C630" s="33" t="s">
        <v>36</v>
      </c>
    </row>
    <row r="631" spans="2:159" x14ac:dyDescent="0.3">
      <c r="B631" s="33" t="s">
        <v>766</v>
      </c>
      <c r="C631" s="33" t="s">
        <v>37</v>
      </c>
    </row>
    <row r="632" spans="2:159" x14ac:dyDescent="0.3">
      <c r="B632" s="33" t="s">
        <v>766</v>
      </c>
      <c r="C632" s="33" t="s">
        <v>38</v>
      </c>
    </row>
    <row r="633" spans="2:159" x14ac:dyDescent="0.3">
      <c r="B633" s="33" t="s">
        <v>766</v>
      </c>
      <c r="C633" s="33" t="s">
        <v>39</v>
      </c>
    </row>
    <row r="634" spans="2:159" x14ac:dyDescent="0.3">
      <c r="B634" s="33" t="s">
        <v>766</v>
      </c>
      <c r="C634" s="33" t="s">
        <v>40</v>
      </c>
    </row>
    <row r="635" spans="2:159" x14ac:dyDescent="0.3">
      <c r="B635" s="33" t="s">
        <v>766</v>
      </c>
      <c r="C635" s="33" t="s">
        <v>41</v>
      </c>
    </row>
    <row r="636" spans="2:159" x14ac:dyDescent="0.3">
      <c r="B636" s="33" t="s">
        <v>766</v>
      </c>
      <c r="C636" s="33" t="s">
        <v>42</v>
      </c>
    </row>
    <row r="637" spans="2:159" x14ac:dyDescent="0.3">
      <c r="B637" s="33" t="s">
        <v>766</v>
      </c>
      <c r="C637" s="33" t="s">
        <v>43</v>
      </c>
    </row>
    <row r="638" spans="2:159" x14ac:dyDescent="0.3">
      <c r="B638" s="33" t="s">
        <v>766</v>
      </c>
      <c r="C638" s="33" t="s">
        <v>44</v>
      </c>
    </row>
    <row r="639" spans="2:159" x14ac:dyDescent="0.3">
      <c r="B639" s="33" t="s">
        <v>766</v>
      </c>
      <c r="C639" s="33" t="s">
        <v>45</v>
      </c>
    </row>
    <row r="640" spans="2:159" x14ac:dyDescent="0.3">
      <c r="B640" s="33" t="s">
        <v>766</v>
      </c>
      <c r="C640" s="33" t="s">
        <v>46</v>
      </c>
    </row>
    <row r="641" spans="2:159" x14ac:dyDescent="0.3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674</v>
      </c>
      <c r="C642" s="33" t="s">
        <v>36</v>
      </c>
    </row>
    <row r="643" spans="2:159" x14ac:dyDescent="0.3">
      <c r="B643" s="33" t="s">
        <v>674</v>
      </c>
      <c r="C643" s="33" t="s">
        <v>37</v>
      </c>
    </row>
    <row r="644" spans="2:159" x14ac:dyDescent="0.3">
      <c r="B644" s="33" t="s">
        <v>674</v>
      </c>
      <c r="C644" s="33" t="s">
        <v>38</v>
      </c>
    </row>
    <row r="645" spans="2:159" x14ac:dyDescent="0.3">
      <c r="B645" s="33" t="s">
        <v>674</v>
      </c>
      <c r="C645" s="33" t="s">
        <v>39</v>
      </c>
    </row>
    <row r="646" spans="2:159" x14ac:dyDescent="0.3">
      <c r="B646" s="33" t="s">
        <v>674</v>
      </c>
      <c r="C646" s="33" t="s">
        <v>40</v>
      </c>
    </row>
    <row r="647" spans="2:159" x14ac:dyDescent="0.3">
      <c r="B647" s="33" t="s">
        <v>674</v>
      </c>
      <c r="C647" s="33" t="s">
        <v>41</v>
      </c>
    </row>
    <row r="648" spans="2:159" x14ac:dyDescent="0.3">
      <c r="B648" s="33" t="s">
        <v>674</v>
      </c>
      <c r="C648" s="33" t="s">
        <v>42</v>
      </c>
    </row>
    <row r="649" spans="2:159" x14ac:dyDescent="0.3">
      <c r="B649" s="33" t="s">
        <v>674</v>
      </c>
      <c r="C649" s="33" t="s">
        <v>43</v>
      </c>
    </row>
    <row r="650" spans="2:159" x14ac:dyDescent="0.3">
      <c r="B650" s="33" t="s">
        <v>674</v>
      </c>
      <c r="C650" s="33" t="s">
        <v>44</v>
      </c>
    </row>
    <row r="651" spans="2:159" x14ac:dyDescent="0.3">
      <c r="B651" s="33" t="s">
        <v>674</v>
      </c>
      <c r="C651" s="33" t="s">
        <v>45</v>
      </c>
    </row>
    <row r="652" spans="2:159" x14ac:dyDescent="0.3">
      <c r="B652" s="33" t="s">
        <v>674</v>
      </c>
      <c r="C652" s="33" t="s">
        <v>46</v>
      </c>
    </row>
    <row r="653" spans="2:159" x14ac:dyDescent="0.3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767</v>
      </c>
      <c r="C654" s="33" t="s">
        <v>36</v>
      </c>
      <c r="CD654" s="33">
        <v>294.14291789999999</v>
      </c>
      <c r="CE654" s="33">
        <v>1359.6216890000001</v>
      </c>
      <c r="CH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R654" s="33">
        <v>502.15992679999999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3">
      <c r="B655" s="33" t="s">
        <v>767</v>
      </c>
      <c r="C655" s="33" t="s">
        <v>37</v>
      </c>
    </row>
    <row r="656" spans="2:159" x14ac:dyDescent="0.3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767</v>
      </c>
      <c r="C657" s="33" t="s">
        <v>39</v>
      </c>
    </row>
    <row r="658" spans="2:159" x14ac:dyDescent="0.3">
      <c r="B658" s="33" t="s">
        <v>767</v>
      </c>
      <c r="C658" s="33" t="s">
        <v>40</v>
      </c>
    </row>
    <row r="659" spans="2:159" x14ac:dyDescent="0.3">
      <c r="B659" s="33" t="s">
        <v>767</v>
      </c>
      <c r="C659" s="33" t="s">
        <v>41</v>
      </c>
    </row>
    <row r="660" spans="2:159" x14ac:dyDescent="0.3">
      <c r="B660" s="33" t="s">
        <v>767</v>
      </c>
      <c r="C660" s="33" t="s">
        <v>42</v>
      </c>
    </row>
    <row r="661" spans="2:159" x14ac:dyDescent="0.3">
      <c r="B661" s="33" t="s">
        <v>767</v>
      </c>
      <c r="C661" s="33" t="s">
        <v>43</v>
      </c>
    </row>
    <row r="662" spans="2:159" x14ac:dyDescent="0.3">
      <c r="B662" s="33" t="s">
        <v>767</v>
      </c>
      <c r="C662" s="33" t="s">
        <v>44</v>
      </c>
    </row>
    <row r="663" spans="2:159" x14ac:dyDescent="0.3">
      <c r="B663" s="33" t="s">
        <v>767</v>
      </c>
      <c r="C663" s="33" t="s">
        <v>45</v>
      </c>
    </row>
    <row r="664" spans="2:159" x14ac:dyDescent="0.3">
      <c r="B664" s="33" t="s">
        <v>767</v>
      </c>
      <c r="C664" s="33" t="s">
        <v>46</v>
      </c>
    </row>
    <row r="665" spans="2:159" x14ac:dyDescent="0.3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294.14291789999999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502.15992679999999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3">
      <c r="B666" s="33" t="s">
        <v>768</v>
      </c>
      <c r="C666" s="33" t="s">
        <v>36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2566.7324039999999</v>
      </c>
      <c r="CQ666" s="33">
        <v>1218.9750280000001</v>
      </c>
      <c r="CU666" s="33">
        <v>519.75938140000005</v>
      </c>
      <c r="CY666" s="33">
        <v>431.3400469</v>
      </c>
      <c r="DG666" s="33">
        <v>19.570938030000001</v>
      </c>
      <c r="DK666" s="33">
        <v>855.72603370000002</v>
      </c>
    </row>
    <row r="667" spans="2:159" x14ac:dyDescent="0.3">
      <c r="B667" s="33" t="s">
        <v>768</v>
      </c>
      <c r="C667" s="33" t="s">
        <v>37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</row>
    <row r="668" spans="2:159" x14ac:dyDescent="0.3">
      <c r="B668" s="33" t="s">
        <v>768</v>
      </c>
      <c r="C668" s="33" t="s">
        <v>38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1267.177154</v>
      </c>
      <c r="BW668" s="33">
        <v>1011.818854</v>
      </c>
      <c r="CA668" s="33">
        <v>1008.3857850000001</v>
      </c>
      <c r="CE668" s="33">
        <v>929.41225540000005</v>
      </c>
      <c r="CI668" s="33">
        <v>780.61694469999998</v>
      </c>
    </row>
    <row r="669" spans="2:159" x14ac:dyDescent="0.3">
      <c r="B669" s="33" t="s">
        <v>768</v>
      </c>
      <c r="C669" s="33" t="s">
        <v>39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</row>
    <row r="670" spans="2:159" x14ac:dyDescent="0.3">
      <c r="B670" s="33" t="s">
        <v>768</v>
      </c>
      <c r="C670" s="33" t="s">
        <v>40</v>
      </c>
    </row>
    <row r="671" spans="2:159" x14ac:dyDescent="0.3">
      <c r="B671" s="33" t="s">
        <v>768</v>
      </c>
      <c r="C671" s="33" t="s">
        <v>41</v>
      </c>
    </row>
    <row r="672" spans="2:159" x14ac:dyDescent="0.3">
      <c r="B672" s="33" t="s">
        <v>768</v>
      </c>
      <c r="C672" s="33" t="s">
        <v>42</v>
      </c>
    </row>
    <row r="673" spans="2:159" x14ac:dyDescent="0.3">
      <c r="B673" s="33" t="s">
        <v>768</v>
      </c>
      <c r="C673" s="33" t="s">
        <v>43</v>
      </c>
    </row>
    <row r="674" spans="2:159" x14ac:dyDescent="0.3">
      <c r="B674" s="33" t="s">
        <v>768</v>
      </c>
      <c r="C674" s="33" t="s">
        <v>44</v>
      </c>
    </row>
    <row r="675" spans="2:159" x14ac:dyDescent="0.3">
      <c r="B675" s="33" t="s">
        <v>768</v>
      </c>
      <c r="C675" s="33" t="s">
        <v>45</v>
      </c>
    </row>
    <row r="676" spans="2:159" x14ac:dyDescent="0.3">
      <c r="B676" s="33" t="s">
        <v>768</v>
      </c>
      <c r="C676" s="33" t="s">
        <v>46</v>
      </c>
    </row>
    <row r="677" spans="2:159" x14ac:dyDescent="0.3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4386.2535289999996</v>
      </c>
      <c r="BT677" s="33">
        <v>0</v>
      </c>
      <c r="BU677" s="33">
        <v>0</v>
      </c>
      <c r="BV677" s="33">
        <v>0</v>
      </c>
      <c r="BW677" s="33">
        <v>4130.8952289999997</v>
      </c>
      <c r="BX677" s="33">
        <v>0</v>
      </c>
      <c r="BY677" s="33">
        <v>0</v>
      </c>
      <c r="BZ677" s="33">
        <v>0</v>
      </c>
      <c r="CA677" s="33">
        <v>4127.46216</v>
      </c>
      <c r="CB677" s="33">
        <v>0</v>
      </c>
      <c r="CC677" s="33">
        <v>0</v>
      </c>
      <c r="CD677" s="33">
        <v>0</v>
      </c>
      <c r="CE677" s="33">
        <v>4048.4886310000002</v>
      </c>
      <c r="CF677" s="33">
        <v>0</v>
      </c>
      <c r="CG677" s="33">
        <v>0</v>
      </c>
      <c r="CH677" s="33">
        <v>0</v>
      </c>
      <c r="CI677" s="33">
        <v>3899.6933199999999</v>
      </c>
      <c r="CJ677" s="33">
        <v>0</v>
      </c>
      <c r="CK677" s="33">
        <v>0</v>
      </c>
      <c r="CL677" s="33">
        <v>0</v>
      </c>
      <c r="CM677" s="33">
        <v>2971.30276</v>
      </c>
      <c r="CN677" s="33">
        <v>0</v>
      </c>
      <c r="CO677" s="33">
        <v>0</v>
      </c>
      <c r="CP677" s="33">
        <v>0</v>
      </c>
      <c r="CQ677" s="33">
        <v>1623.545384</v>
      </c>
      <c r="CR677" s="33">
        <v>0</v>
      </c>
      <c r="CS677" s="33">
        <v>0</v>
      </c>
      <c r="CT677" s="33">
        <v>0</v>
      </c>
      <c r="CU677" s="33">
        <v>924.32973749999996</v>
      </c>
      <c r="CV677" s="33">
        <v>0</v>
      </c>
      <c r="CW677" s="33">
        <v>0</v>
      </c>
      <c r="CX677" s="33">
        <v>0</v>
      </c>
      <c r="CY677" s="33">
        <v>835.91040310000005</v>
      </c>
      <c r="CZ677" s="33">
        <v>0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424.1412942</v>
      </c>
      <c r="DH677" s="33">
        <v>0</v>
      </c>
      <c r="DI677" s="33">
        <v>0</v>
      </c>
      <c r="DJ677" s="33">
        <v>0</v>
      </c>
      <c r="DK677" s="33">
        <v>1260.29639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3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K678" s="33">
        <v>311.86910549999999</v>
      </c>
    </row>
    <row r="679" spans="2:159" x14ac:dyDescent="0.3">
      <c r="B679" s="33" t="s">
        <v>769</v>
      </c>
      <c r="C679" s="33" t="s">
        <v>37</v>
      </c>
    </row>
    <row r="680" spans="2:159" x14ac:dyDescent="0.3">
      <c r="B680" s="33" t="s">
        <v>769</v>
      </c>
      <c r="C680" s="33" t="s">
        <v>38</v>
      </c>
    </row>
    <row r="681" spans="2:159" x14ac:dyDescent="0.3">
      <c r="B681" s="33" t="s">
        <v>769</v>
      </c>
      <c r="C681" s="33" t="s">
        <v>39</v>
      </c>
    </row>
    <row r="682" spans="2:159" x14ac:dyDescent="0.3">
      <c r="B682" s="33" t="s">
        <v>769</v>
      </c>
      <c r="C682" s="33" t="s">
        <v>40</v>
      </c>
    </row>
    <row r="683" spans="2:159" x14ac:dyDescent="0.3">
      <c r="B683" s="33" t="s">
        <v>769</v>
      </c>
      <c r="C683" s="33" t="s">
        <v>41</v>
      </c>
    </row>
    <row r="684" spans="2:159" x14ac:dyDescent="0.3">
      <c r="B684" s="33" t="s">
        <v>769</v>
      </c>
      <c r="C684" s="33" t="s">
        <v>42</v>
      </c>
    </row>
    <row r="685" spans="2:159" x14ac:dyDescent="0.3">
      <c r="B685" s="33" t="s">
        <v>769</v>
      </c>
      <c r="C685" s="33" t="s">
        <v>43</v>
      </c>
    </row>
    <row r="686" spans="2:159" x14ac:dyDescent="0.3">
      <c r="B686" s="33" t="s">
        <v>769</v>
      </c>
      <c r="C686" s="33" t="s">
        <v>44</v>
      </c>
    </row>
    <row r="687" spans="2:159" x14ac:dyDescent="0.3">
      <c r="B687" s="33" t="s">
        <v>769</v>
      </c>
      <c r="C687" s="33" t="s">
        <v>45</v>
      </c>
    </row>
    <row r="688" spans="2:159" x14ac:dyDescent="0.3">
      <c r="B688" s="33" t="s">
        <v>769</v>
      </c>
      <c r="C688" s="33" t="s">
        <v>46</v>
      </c>
    </row>
    <row r="689" spans="2:159" x14ac:dyDescent="0.3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311.86910549999999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696</v>
      </c>
      <c r="C690" s="33" t="s">
        <v>36</v>
      </c>
    </row>
    <row r="691" spans="2:159" x14ac:dyDescent="0.3">
      <c r="B691" s="33" t="s">
        <v>696</v>
      </c>
      <c r="C691" s="33" t="s">
        <v>37</v>
      </c>
    </row>
    <row r="692" spans="2:159" x14ac:dyDescent="0.3">
      <c r="B692" s="33" t="s">
        <v>696</v>
      </c>
      <c r="C692" s="33" t="s">
        <v>38</v>
      </c>
    </row>
    <row r="693" spans="2:159" x14ac:dyDescent="0.3">
      <c r="B693" s="33" t="s">
        <v>696</v>
      </c>
      <c r="C693" s="33" t="s">
        <v>39</v>
      </c>
    </row>
    <row r="694" spans="2:159" x14ac:dyDescent="0.3">
      <c r="B694" s="33" t="s">
        <v>696</v>
      </c>
      <c r="C694" s="33" t="s">
        <v>40</v>
      </c>
    </row>
    <row r="695" spans="2:159" x14ac:dyDescent="0.3">
      <c r="B695" s="33" t="s">
        <v>696</v>
      </c>
      <c r="C695" s="33" t="s">
        <v>41</v>
      </c>
    </row>
    <row r="696" spans="2:159" x14ac:dyDescent="0.3">
      <c r="B696" s="33" t="s">
        <v>696</v>
      </c>
      <c r="C696" s="33" t="s">
        <v>42</v>
      </c>
    </row>
    <row r="697" spans="2:159" x14ac:dyDescent="0.3">
      <c r="B697" s="33" t="s">
        <v>696</v>
      </c>
      <c r="C697" s="33" t="s">
        <v>43</v>
      </c>
    </row>
    <row r="698" spans="2:159" x14ac:dyDescent="0.3">
      <c r="B698" s="33" t="s">
        <v>696</v>
      </c>
      <c r="C698" s="33" t="s">
        <v>44</v>
      </c>
    </row>
    <row r="699" spans="2:159" x14ac:dyDescent="0.3">
      <c r="B699" s="33" t="s">
        <v>696</v>
      </c>
      <c r="C699" s="33" t="s">
        <v>45</v>
      </c>
    </row>
    <row r="700" spans="2:159" x14ac:dyDescent="0.3">
      <c r="B700" s="33" t="s">
        <v>696</v>
      </c>
      <c r="C700" s="33" t="s">
        <v>46</v>
      </c>
    </row>
    <row r="701" spans="2:159" x14ac:dyDescent="0.3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3">
      <c r="B703" s="33" t="s">
        <v>695</v>
      </c>
      <c r="C703" s="33" t="s">
        <v>37</v>
      </c>
    </row>
    <row r="704" spans="2:159" x14ac:dyDescent="0.3">
      <c r="B704" s="33" t="s">
        <v>695</v>
      </c>
      <c r="C704" s="33" t="s">
        <v>38</v>
      </c>
    </row>
    <row r="705" spans="2:159" x14ac:dyDescent="0.3">
      <c r="B705" s="33" t="s">
        <v>695</v>
      </c>
      <c r="C705" s="33" t="s">
        <v>39</v>
      </c>
    </row>
    <row r="706" spans="2:159" x14ac:dyDescent="0.3">
      <c r="B706" s="33" t="s">
        <v>695</v>
      </c>
      <c r="C706" s="33" t="s">
        <v>40</v>
      </c>
    </row>
    <row r="707" spans="2:159" x14ac:dyDescent="0.3">
      <c r="B707" s="33" t="s">
        <v>695</v>
      </c>
      <c r="C707" s="33" t="s">
        <v>41</v>
      </c>
    </row>
    <row r="708" spans="2:159" x14ac:dyDescent="0.3">
      <c r="B708" s="33" t="s">
        <v>695</v>
      </c>
      <c r="C708" s="33" t="s">
        <v>42</v>
      </c>
    </row>
    <row r="709" spans="2:159" x14ac:dyDescent="0.3">
      <c r="B709" s="33" t="s">
        <v>695</v>
      </c>
      <c r="C709" s="33" t="s">
        <v>43</v>
      </c>
    </row>
    <row r="710" spans="2:159" x14ac:dyDescent="0.3">
      <c r="B710" s="33" t="s">
        <v>695</v>
      </c>
      <c r="C710" s="33" t="s">
        <v>44</v>
      </c>
    </row>
    <row r="711" spans="2:159" x14ac:dyDescent="0.3">
      <c r="B711" s="33" t="s">
        <v>695</v>
      </c>
      <c r="C711" s="33" t="s">
        <v>45</v>
      </c>
    </row>
    <row r="712" spans="2:159" x14ac:dyDescent="0.3">
      <c r="B712" s="33" t="s">
        <v>695</v>
      </c>
      <c r="C712" s="33" t="s">
        <v>46</v>
      </c>
    </row>
    <row r="713" spans="2:159" x14ac:dyDescent="0.3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3">
      <c r="B714" s="33" t="s">
        <v>770</v>
      </c>
      <c r="C714" s="33" t="s">
        <v>36</v>
      </c>
    </row>
    <row r="715" spans="2:159" x14ac:dyDescent="0.3">
      <c r="B715" s="33" t="s">
        <v>770</v>
      </c>
      <c r="C715" s="33" t="s">
        <v>37</v>
      </c>
    </row>
    <row r="716" spans="2:159" x14ac:dyDescent="0.3">
      <c r="B716" s="33" t="s">
        <v>770</v>
      </c>
      <c r="C716" s="33" t="s">
        <v>38</v>
      </c>
    </row>
    <row r="717" spans="2:159" x14ac:dyDescent="0.3">
      <c r="B717" s="33" t="s">
        <v>770</v>
      </c>
      <c r="C717" s="33" t="s">
        <v>39</v>
      </c>
    </row>
    <row r="718" spans="2:159" x14ac:dyDescent="0.3">
      <c r="B718" s="33" t="s">
        <v>770</v>
      </c>
      <c r="C718" s="33" t="s">
        <v>40</v>
      </c>
    </row>
    <row r="719" spans="2:159" x14ac:dyDescent="0.3">
      <c r="B719" s="33" t="s">
        <v>770</v>
      </c>
      <c r="C719" s="33" t="s">
        <v>41</v>
      </c>
    </row>
    <row r="720" spans="2:159" x14ac:dyDescent="0.3">
      <c r="B720" s="33" t="s">
        <v>770</v>
      </c>
      <c r="C720" s="33" t="s">
        <v>42</v>
      </c>
    </row>
    <row r="721" spans="2:159" x14ac:dyDescent="0.3">
      <c r="B721" s="33" t="s">
        <v>770</v>
      </c>
      <c r="C721" s="33" t="s">
        <v>43</v>
      </c>
    </row>
    <row r="722" spans="2:159" x14ac:dyDescent="0.3">
      <c r="B722" s="33" t="s">
        <v>770</v>
      </c>
      <c r="C722" s="33" t="s">
        <v>44</v>
      </c>
    </row>
    <row r="723" spans="2:159" x14ac:dyDescent="0.3">
      <c r="B723" s="33" t="s">
        <v>770</v>
      </c>
      <c r="C723" s="33" t="s">
        <v>45</v>
      </c>
    </row>
    <row r="724" spans="2:159" x14ac:dyDescent="0.3">
      <c r="B724" s="33" t="s">
        <v>770</v>
      </c>
      <c r="C724" s="33" t="s">
        <v>46</v>
      </c>
    </row>
    <row r="725" spans="2:159" x14ac:dyDescent="0.3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707</v>
      </c>
      <c r="C726" s="33" t="s">
        <v>36</v>
      </c>
    </row>
    <row r="727" spans="2:159" x14ac:dyDescent="0.3">
      <c r="B727" s="33" t="s">
        <v>707</v>
      </c>
      <c r="C727" s="33" t="s">
        <v>37</v>
      </c>
    </row>
    <row r="728" spans="2:159" x14ac:dyDescent="0.3">
      <c r="B728" s="33" t="s">
        <v>707</v>
      </c>
      <c r="C728" s="33" t="s">
        <v>38</v>
      </c>
    </row>
    <row r="729" spans="2:159" x14ac:dyDescent="0.3">
      <c r="B729" s="33" t="s">
        <v>707</v>
      </c>
      <c r="C729" s="33" t="s">
        <v>39</v>
      </c>
    </row>
    <row r="730" spans="2:159" x14ac:dyDescent="0.3">
      <c r="B730" s="33" t="s">
        <v>707</v>
      </c>
      <c r="C730" s="33" t="s">
        <v>40</v>
      </c>
    </row>
    <row r="731" spans="2:159" x14ac:dyDescent="0.3">
      <c r="B731" s="33" t="s">
        <v>707</v>
      </c>
      <c r="C731" s="33" t="s">
        <v>41</v>
      </c>
    </row>
    <row r="732" spans="2:159" x14ac:dyDescent="0.3">
      <c r="B732" s="33" t="s">
        <v>707</v>
      </c>
      <c r="C732" s="33" t="s">
        <v>42</v>
      </c>
    </row>
    <row r="733" spans="2:159" x14ac:dyDescent="0.3">
      <c r="B733" s="33" t="s">
        <v>707</v>
      </c>
      <c r="C733" s="33" t="s">
        <v>43</v>
      </c>
    </row>
    <row r="734" spans="2:159" x14ac:dyDescent="0.3">
      <c r="B734" s="33" t="s">
        <v>707</v>
      </c>
      <c r="C734" s="33" t="s">
        <v>44</v>
      </c>
    </row>
    <row r="735" spans="2:159" x14ac:dyDescent="0.3">
      <c r="B735" s="33" t="s">
        <v>707</v>
      </c>
      <c r="C735" s="33" t="s">
        <v>45</v>
      </c>
    </row>
    <row r="736" spans="2:159" x14ac:dyDescent="0.3">
      <c r="B736" s="33" t="s">
        <v>707</v>
      </c>
      <c r="C736" s="33" t="s">
        <v>46</v>
      </c>
    </row>
    <row r="737" spans="2:159" x14ac:dyDescent="0.3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720</v>
      </c>
      <c r="C738" s="33" t="s">
        <v>36</v>
      </c>
    </row>
    <row r="739" spans="2:159" x14ac:dyDescent="0.3">
      <c r="B739" s="33" t="s">
        <v>720</v>
      </c>
      <c r="C739" s="33" t="s">
        <v>37</v>
      </c>
    </row>
    <row r="740" spans="2:159" x14ac:dyDescent="0.3">
      <c r="B740" s="33" t="s">
        <v>720</v>
      </c>
      <c r="C740" s="33" t="s">
        <v>38</v>
      </c>
    </row>
    <row r="741" spans="2:159" x14ac:dyDescent="0.3">
      <c r="B741" s="33" t="s">
        <v>720</v>
      </c>
      <c r="C741" s="33" t="s">
        <v>39</v>
      </c>
    </row>
    <row r="742" spans="2:159" x14ac:dyDescent="0.3">
      <c r="B742" s="33" t="s">
        <v>720</v>
      </c>
      <c r="C742" s="33" t="s">
        <v>40</v>
      </c>
    </row>
    <row r="743" spans="2:159" x14ac:dyDescent="0.3">
      <c r="B743" s="33" t="s">
        <v>720</v>
      </c>
      <c r="C743" s="33" t="s">
        <v>41</v>
      </c>
    </row>
    <row r="744" spans="2:159" x14ac:dyDescent="0.3">
      <c r="B744" s="33" t="s">
        <v>720</v>
      </c>
      <c r="C744" s="33" t="s">
        <v>42</v>
      </c>
    </row>
    <row r="745" spans="2:159" x14ac:dyDescent="0.3">
      <c r="B745" s="33" t="s">
        <v>720</v>
      </c>
      <c r="C745" s="33" t="s">
        <v>43</v>
      </c>
    </row>
    <row r="746" spans="2:159" x14ac:dyDescent="0.3">
      <c r="B746" s="33" t="s">
        <v>720</v>
      </c>
      <c r="C746" s="33" t="s">
        <v>44</v>
      </c>
    </row>
    <row r="747" spans="2:159" x14ac:dyDescent="0.3">
      <c r="B747" s="33" t="s">
        <v>720</v>
      </c>
      <c r="C747" s="33" t="s">
        <v>45</v>
      </c>
    </row>
    <row r="748" spans="2:159" x14ac:dyDescent="0.3">
      <c r="B748" s="33" t="s">
        <v>720</v>
      </c>
      <c r="C748" s="33" t="s">
        <v>46</v>
      </c>
    </row>
    <row r="749" spans="2:159" x14ac:dyDescent="0.3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771</v>
      </c>
      <c r="C750" s="33" t="s">
        <v>36</v>
      </c>
    </row>
    <row r="751" spans="2:159" x14ac:dyDescent="0.3">
      <c r="B751" s="33" t="s">
        <v>771</v>
      </c>
      <c r="C751" s="33" t="s">
        <v>37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316.32938289999998</v>
      </c>
      <c r="DG751" s="33">
        <v>1515.9544960000001</v>
      </c>
      <c r="DH751" s="33">
        <v>1705.3958150000001</v>
      </c>
      <c r="DK751" s="33">
        <v>1705.4488080000001</v>
      </c>
      <c r="DL751" s="33">
        <v>227.27605360000001</v>
      </c>
      <c r="DO751" s="33">
        <v>1894.9431199999999</v>
      </c>
      <c r="DP751" s="33">
        <v>743.66551700000002</v>
      </c>
      <c r="DS751" s="33">
        <v>2084.4374320000002</v>
      </c>
      <c r="DT751" s="33">
        <v>972.15808519999996</v>
      </c>
      <c r="DW751" s="33">
        <v>2273.931744</v>
      </c>
      <c r="DX751" s="33">
        <v>862.70583409999995</v>
      </c>
      <c r="EA751" s="33">
        <v>2463.4260559999998</v>
      </c>
      <c r="EB751" s="33">
        <v>1417.2497350000001</v>
      </c>
      <c r="EE751" s="33">
        <v>2652.9203680000001</v>
      </c>
      <c r="EF751" s="33">
        <v>1639.8390669999999</v>
      </c>
      <c r="EI751" s="33">
        <v>2652.9203680000001</v>
      </c>
      <c r="EJ751" s="33">
        <v>1829.3333789999999</v>
      </c>
      <c r="EM751" s="33">
        <v>1527.1658970000001</v>
      </c>
      <c r="EN751" s="33">
        <v>2018.827691</v>
      </c>
      <c r="EQ751" s="33">
        <v>1091.268458</v>
      </c>
      <c r="ER751" s="33">
        <v>2208.3220030000002</v>
      </c>
      <c r="EU751" s="33">
        <v>1515.9544960000001</v>
      </c>
      <c r="EV751" s="33">
        <v>2208.3220030000002</v>
      </c>
      <c r="EY751" s="33">
        <v>953.70160520000002</v>
      </c>
      <c r="EZ751" s="33">
        <v>2790.104006</v>
      </c>
      <c r="FC751" s="33">
        <v>691.99734360000002</v>
      </c>
    </row>
    <row r="752" spans="2:159" x14ac:dyDescent="0.3">
      <c r="B752" s="33" t="s">
        <v>771</v>
      </c>
      <c r="C752" s="33" t="s">
        <v>38</v>
      </c>
    </row>
    <row r="753" spans="2:159" x14ac:dyDescent="0.3">
      <c r="B753" s="33" t="s">
        <v>771</v>
      </c>
      <c r="C753" s="33" t="s">
        <v>39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666.67952060000005</v>
      </c>
      <c r="EM753" s="33">
        <v>1148.2163499999999</v>
      </c>
      <c r="EQ753" s="33">
        <v>1108.7883360000001</v>
      </c>
      <c r="EU753" s="33">
        <v>142.06201239999999</v>
      </c>
      <c r="FC753" s="33">
        <v>1185.286922</v>
      </c>
    </row>
    <row r="754" spans="2:159" x14ac:dyDescent="0.3">
      <c r="B754" s="33" t="s">
        <v>771</v>
      </c>
      <c r="C754" s="33" t="s">
        <v>40</v>
      </c>
    </row>
    <row r="755" spans="2:159" x14ac:dyDescent="0.3">
      <c r="B755" s="33" t="s">
        <v>771</v>
      </c>
      <c r="C755" s="33" t="s">
        <v>41</v>
      </c>
    </row>
    <row r="756" spans="2:159" x14ac:dyDescent="0.3">
      <c r="B756" s="33" t="s">
        <v>771</v>
      </c>
      <c r="C756" s="33" t="s">
        <v>42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131.53664499999999</v>
      </c>
      <c r="DC756" s="33">
        <v>926.62718570000004</v>
      </c>
      <c r="DF756" s="33">
        <v>219.21426719999999</v>
      </c>
      <c r="DG756" s="33">
        <v>926.62718570000004</v>
      </c>
      <c r="DJ756" s="33">
        <v>307.13439510000001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P756" s="33">
        <v>81.983616470000001</v>
      </c>
      <c r="EQ756" s="33">
        <v>926.62718570000004</v>
      </c>
      <c r="ET756" s="33">
        <v>162.1758499</v>
      </c>
      <c r="EU756" s="33">
        <v>926.62718570000004</v>
      </c>
      <c r="EX756" s="33">
        <v>240.3965651</v>
      </c>
      <c r="EY756" s="33">
        <v>926.62718570000004</v>
      </c>
      <c r="EZ756" s="33">
        <v>559.955692</v>
      </c>
      <c r="FB756" s="33">
        <v>315.92359320000003</v>
      </c>
      <c r="FC756" s="33">
        <v>926.62718570000004</v>
      </c>
    </row>
    <row r="757" spans="2:159" x14ac:dyDescent="0.3">
      <c r="B757" s="33" t="s">
        <v>771</v>
      </c>
      <c r="C757" s="33" t="s">
        <v>43</v>
      </c>
    </row>
    <row r="758" spans="2:159" x14ac:dyDescent="0.3">
      <c r="B758" s="33" t="s">
        <v>771</v>
      </c>
      <c r="C758" s="33" t="s">
        <v>44</v>
      </c>
    </row>
    <row r="759" spans="2:159" x14ac:dyDescent="0.3">
      <c r="B759" s="33" t="s">
        <v>771</v>
      </c>
      <c r="C759" s="33" t="s">
        <v>45</v>
      </c>
    </row>
    <row r="760" spans="2:159" x14ac:dyDescent="0.3">
      <c r="B760" s="33" t="s">
        <v>771</v>
      </c>
      <c r="C760" s="33" t="s">
        <v>46</v>
      </c>
    </row>
    <row r="761" spans="2:159" x14ac:dyDescent="0.3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131.53664499999999</v>
      </c>
      <c r="DC761" s="33">
        <v>3438.3742910000001</v>
      </c>
      <c r="DD761" s="33">
        <v>316.32938289999998</v>
      </c>
      <c r="DE761" s="33">
        <v>0</v>
      </c>
      <c r="DF761" s="33">
        <v>219.21426719999999</v>
      </c>
      <c r="DG761" s="33">
        <v>3627.8686029999999</v>
      </c>
      <c r="DH761" s="33">
        <v>1705.3958150000001</v>
      </c>
      <c r="DI761" s="33">
        <v>0</v>
      </c>
      <c r="DJ761" s="33">
        <v>307.13439510000001</v>
      </c>
      <c r="DK761" s="33">
        <v>3817.3629150000002</v>
      </c>
      <c r="DL761" s="33">
        <v>227.27605360000001</v>
      </c>
      <c r="DM761" s="33">
        <v>0</v>
      </c>
      <c r="DN761" s="33">
        <v>0</v>
      </c>
      <c r="DO761" s="33">
        <v>4006.857227</v>
      </c>
      <c r="DP761" s="33">
        <v>743.66551700000002</v>
      </c>
      <c r="DQ761" s="33">
        <v>0</v>
      </c>
      <c r="DR761" s="33">
        <v>0</v>
      </c>
      <c r="DS761" s="33">
        <v>4202.0363690000004</v>
      </c>
      <c r="DT761" s="33">
        <v>972.15808519999996</v>
      </c>
      <c r="DU761" s="33">
        <v>0</v>
      </c>
      <c r="DV761" s="33">
        <v>0</v>
      </c>
      <c r="DW761" s="33">
        <v>4391.5306810000002</v>
      </c>
      <c r="DX761" s="33">
        <v>862.70583409999995</v>
      </c>
      <c r="DY761" s="33">
        <v>0</v>
      </c>
      <c r="DZ761" s="33">
        <v>0</v>
      </c>
      <c r="EA761" s="33">
        <v>4581.024993</v>
      </c>
      <c r="EB761" s="33">
        <v>1417.2497350000001</v>
      </c>
      <c r="EC761" s="33">
        <v>0</v>
      </c>
      <c r="ED761" s="33">
        <v>0</v>
      </c>
      <c r="EE761" s="33">
        <v>4770.5193049999998</v>
      </c>
      <c r="EF761" s="33">
        <v>1639.8390669999999</v>
      </c>
      <c r="EG761" s="33">
        <v>0</v>
      </c>
      <c r="EH761" s="33">
        <v>0</v>
      </c>
      <c r="EI761" s="33">
        <v>4246.2270740000004</v>
      </c>
      <c r="EJ761" s="33">
        <v>1829.3333789999999</v>
      </c>
      <c r="EK761" s="33">
        <v>0</v>
      </c>
      <c r="EL761" s="33">
        <v>0</v>
      </c>
      <c r="EM761" s="33">
        <v>3602.0094330000002</v>
      </c>
      <c r="EN761" s="33">
        <v>2018.827691</v>
      </c>
      <c r="EO761" s="33">
        <v>0</v>
      </c>
      <c r="EP761" s="33">
        <v>81.983616470000001</v>
      </c>
      <c r="EQ761" s="33">
        <v>3126.6839799999998</v>
      </c>
      <c r="ER761" s="33">
        <v>2208.3220030000002</v>
      </c>
      <c r="ES761" s="33">
        <v>0</v>
      </c>
      <c r="ET761" s="33">
        <v>162.1758499</v>
      </c>
      <c r="EU761" s="33">
        <v>2584.6436939999999</v>
      </c>
      <c r="EV761" s="33">
        <v>2208.3220030000002</v>
      </c>
      <c r="EW761" s="33">
        <v>0</v>
      </c>
      <c r="EX761" s="33">
        <v>240.3965651</v>
      </c>
      <c r="EY761" s="33">
        <v>1880.3287909999999</v>
      </c>
      <c r="EZ761" s="33">
        <v>3350.059698</v>
      </c>
      <c r="FA761" s="33">
        <v>0</v>
      </c>
      <c r="FB761" s="33">
        <v>315.92359320000003</v>
      </c>
      <c r="FC761" s="33">
        <v>2803.9114509999999</v>
      </c>
    </row>
    <row r="762" spans="2:159" x14ac:dyDescent="0.3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64437.859170000003</v>
      </c>
      <c r="S762" s="33">
        <v>66440.042549999998</v>
      </c>
      <c r="T762" s="33">
        <v>68315.537580000004</v>
      </c>
      <c r="U762" s="33">
        <v>64242.568469999998</v>
      </c>
      <c r="V762" s="33">
        <v>64484.470130000002</v>
      </c>
      <c r="W762" s="33">
        <v>66486.229420000003</v>
      </c>
      <c r="X762" s="33">
        <v>69555.948180000007</v>
      </c>
      <c r="Y762" s="33">
        <v>65414.328650000003</v>
      </c>
      <c r="Z762" s="33">
        <v>65659.043260000006</v>
      </c>
      <c r="AA762" s="33">
        <v>67692.905960000004</v>
      </c>
      <c r="AB762" s="33">
        <v>70679.143389999997</v>
      </c>
      <c r="AC762" s="33">
        <v>66462.666620000004</v>
      </c>
      <c r="AD762" s="33">
        <v>66706.310360000003</v>
      </c>
      <c r="AE762" s="33">
        <v>68778.383459999997</v>
      </c>
      <c r="AF762" s="33">
        <v>75854.263999999996</v>
      </c>
      <c r="AG762" s="33">
        <v>71336.505799999999</v>
      </c>
      <c r="AH762" s="33">
        <v>71606.278690000006</v>
      </c>
      <c r="AI762" s="33">
        <v>73824.958480000001</v>
      </c>
      <c r="AJ762" s="33">
        <v>79651.316779999994</v>
      </c>
      <c r="AK762" s="33">
        <v>74922.03052</v>
      </c>
      <c r="AL762" s="33">
        <v>75213.342220000006</v>
      </c>
      <c r="AM762" s="33">
        <v>77536.344979999994</v>
      </c>
      <c r="AN762" s="33">
        <v>83543.561220000003</v>
      </c>
      <c r="AO762" s="33">
        <v>78603.962660000005</v>
      </c>
      <c r="AP762" s="33">
        <v>78918.604300000006</v>
      </c>
      <c r="AQ762" s="33">
        <v>81343.340060000002</v>
      </c>
      <c r="AR762" s="33">
        <v>86965.179749999996</v>
      </c>
      <c r="AS762" s="33">
        <v>81817.148639999999</v>
      </c>
      <c r="AT762" s="33">
        <v>82142.179080000002</v>
      </c>
      <c r="AU762" s="33">
        <v>84670.779179999998</v>
      </c>
      <c r="AV762" s="33">
        <v>90531.536670000001</v>
      </c>
      <c r="AW762" s="33">
        <v>85161.333939999997</v>
      </c>
      <c r="AX762" s="33">
        <v>85496.804409999997</v>
      </c>
      <c r="AY762" s="33">
        <v>88136.412160000007</v>
      </c>
      <c r="AZ762" s="33">
        <v>94135.394939999998</v>
      </c>
      <c r="BA762" s="33">
        <v>88541.225349999993</v>
      </c>
      <c r="BB762" s="33">
        <v>88888.80154</v>
      </c>
      <c r="BC762" s="33">
        <v>91640.139729999995</v>
      </c>
      <c r="BD762" s="33">
        <v>97866.662679999994</v>
      </c>
      <c r="BE762" s="33">
        <v>92036.256420000005</v>
      </c>
      <c r="BF762" s="33">
        <v>92394.940719999999</v>
      </c>
      <c r="BG762" s="33">
        <v>95265.378890000007</v>
      </c>
      <c r="BH762" s="33">
        <v>101071.3011</v>
      </c>
      <c r="BI762" s="33">
        <v>95046.316550000003</v>
      </c>
      <c r="BJ762" s="33">
        <v>95413.523180000004</v>
      </c>
      <c r="BK762" s="33">
        <v>98386.888940000004</v>
      </c>
      <c r="BL762" s="33">
        <v>104084.29700000001</v>
      </c>
      <c r="BM762" s="33">
        <v>97865.388479999994</v>
      </c>
      <c r="BN762" s="33">
        <v>98242.437049999993</v>
      </c>
      <c r="BO762" s="33">
        <v>101312.66439999999</v>
      </c>
      <c r="BP762" s="33">
        <v>107212.7675</v>
      </c>
      <c r="BQ762" s="33">
        <v>100791.2306</v>
      </c>
      <c r="BR762" s="33">
        <v>101179.2221</v>
      </c>
      <c r="BS762" s="33">
        <v>104349.3461</v>
      </c>
      <c r="BT762" s="33">
        <v>110429.607</v>
      </c>
      <c r="BU762" s="33">
        <v>103802.5013</v>
      </c>
      <c r="BV762" s="33">
        <v>104202.8276</v>
      </c>
      <c r="BW762" s="33">
        <v>107473.76459999999</v>
      </c>
      <c r="BX762" s="33">
        <v>113747.95419999999</v>
      </c>
      <c r="BY762" s="33">
        <v>106913.52959999999</v>
      </c>
      <c r="BZ762" s="33">
        <v>107328.1974</v>
      </c>
      <c r="CA762" s="33">
        <v>110700.7605</v>
      </c>
      <c r="CB762" s="33">
        <v>117231.17049999999</v>
      </c>
      <c r="CC762" s="33">
        <v>110175.2925</v>
      </c>
      <c r="CD762" s="33">
        <v>110601.683</v>
      </c>
      <c r="CE762" s="33">
        <v>114084.15700000001</v>
      </c>
      <c r="CF762" s="33">
        <v>120773.22259999999</v>
      </c>
      <c r="CG762" s="33">
        <v>113496.0671</v>
      </c>
      <c r="CH762" s="33">
        <v>113934.5169</v>
      </c>
      <c r="CI762" s="33">
        <v>117526.6084</v>
      </c>
      <c r="CJ762" s="33">
        <v>124311.96490000001</v>
      </c>
      <c r="CK762" s="33">
        <v>116817.7482</v>
      </c>
      <c r="CL762" s="33">
        <v>117268.83779999999</v>
      </c>
      <c r="CM762" s="33">
        <v>120968.5745</v>
      </c>
      <c r="CN762" s="33">
        <v>127965.1492</v>
      </c>
      <c r="CO762" s="33">
        <v>120238.9988</v>
      </c>
      <c r="CP762" s="33">
        <v>120702.52129999999</v>
      </c>
      <c r="CQ762" s="33">
        <v>124514.8086</v>
      </c>
      <c r="CR762" s="33">
        <v>131740.5264</v>
      </c>
      <c r="CS762" s="33">
        <v>123779.8556</v>
      </c>
      <c r="CT762" s="33">
        <v>124256.32309999999</v>
      </c>
      <c r="CU762" s="33">
        <v>128184.1545</v>
      </c>
      <c r="CV762" s="33">
        <v>135761.74429999999</v>
      </c>
      <c r="CW762" s="33">
        <v>127557.55989999999</v>
      </c>
      <c r="CX762" s="33">
        <v>128050.23729999999</v>
      </c>
      <c r="CY762" s="33">
        <v>132096.74600000001</v>
      </c>
      <c r="CZ762" s="33">
        <v>139735.0865</v>
      </c>
      <c r="DA762" s="33">
        <v>131282.6526</v>
      </c>
      <c r="DB762" s="33">
        <v>131788.46539999999</v>
      </c>
      <c r="DC762" s="33">
        <v>135958.02129999999</v>
      </c>
      <c r="DD762" s="33">
        <v>143746.78469999999</v>
      </c>
      <c r="DE762" s="33">
        <v>135029.4381</v>
      </c>
      <c r="DF762" s="33">
        <v>135549.65950000001</v>
      </c>
      <c r="DG762" s="33">
        <v>139850.75450000001</v>
      </c>
      <c r="DH762" s="33">
        <v>147605.67879999999</v>
      </c>
      <c r="DI762" s="33">
        <v>138631.0416</v>
      </c>
      <c r="DJ762" s="33">
        <v>139165.003</v>
      </c>
      <c r="DK762" s="33">
        <v>143594.14679999999</v>
      </c>
      <c r="DL762" s="33">
        <v>151431.60920000001</v>
      </c>
      <c r="DM762" s="33">
        <v>142203.27919999999</v>
      </c>
      <c r="DN762" s="33">
        <v>142751.74609999999</v>
      </c>
      <c r="DO762" s="33">
        <v>147307.13579999999</v>
      </c>
      <c r="DP762" s="33">
        <v>154810.86189999999</v>
      </c>
      <c r="DQ762" s="33">
        <v>145355.73420000001</v>
      </c>
      <c r="DR762" s="33">
        <v>145917.07279999999</v>
      </c>
      <c r="DS762" s="33">
        <v>150585.04269999999</v>
      </c>
      <c r="DT762" s="33">
        <v>158200.9964</v>
      </c>
      <c r="DU762" s="33">
        <v>148516.4713</v>
      </c>
      <c r="DV762" s="33">
        <v>149090.02439999999</v>
      </c>
      <c r="DW762" s="33">
        <v>153872.0521</v>
      </c>
      <c r="DX762" s="33">
        <v>161604.4172</v>
      </c>
      <c r="DY762" s="33">
        <v>151688.09109999999</v>
      </c>
      <c r="DZ762" s="33">
        <v>152274.4369</v>
      </c>
      <c r="EA762" s="33">
        <v>157171.61900000001</v>
      </c>
      <c r="EB762" s="33">
        <v>165074.96479999999</v>
      </c>
      <c r="EC762" s="33">
        <v>154919.36230000001</v>
      </c>
      <c r="ED762" s="33">
        <v>155518.13269999999</v>
      </c>
      <c r="EE762" s="33">
        <v>160534.5894</v>
      </c>
      <c r="EF762" s="33">
        <v>168614.6249</v>
      </c>
      <c r="EG762" s="33">
        <v>158214.72169999999</v>
      </c>
      <c r="EH762" s="33">
        <v>158825.51579999999</v>
      </c>
      <c r="EI762" s="33">
        <v>163964.47940000001</v>
      </c>
      <c r="EJ762" s="33">
        <v>172178.06890000001</v>
      </c>
      <c r="EK762" s="33">
        <v>161531.041</v>
      </c>
      <c r="EL762" s="33">
        <v>162153.39019999999</v>
      </c>
      <c r="EM762" s="33">
        <v>167417.0704</v>
      </c>
      <c r="EN762" s="33">
        <v>175710.14060000001</v>
      </c>
      <c r="EO762" s="33">
        <v>164814.601</v>
      </c>
      <c r="EP762" s="33">
        <v>165449.19140000001</v>
      </c>
      <c r="EQ762" s="33">
        <v>170837.32430000001</v>
      </c>
      <c r="ER762" s="33">
        <v>179590.8076</v>
      </c>
      <c r="ES762" s="33">
        <v>168413.7157</v>
      </c>
      <c r="ET762" s="33">
        <v>169062.0784</v>
      </c>
      <c r="EU762" s="33">
        <v>174588.01209999999</v>
      </c>
      <c r="EV762" s="33">
        <v>183320.0434</v>
      </c>
      <c r="EW762" s="33">
        <v>171871.4172</v>
      </c>
      <c r="EX762" s="33">
        <v>172532.8272</v>
      </c>
      <c r="EY762" s="33">
        <v>178193.37229999999</v>
      </c>
      <c r="EZ762" s="33">
        <v>187005.18840000001</v>
      </c>
      <c r="FA762" s="33">
        <v>175289.53049999999</v>
      </c>
      <c r="FB762" s="33">
        <v>175963.84289999999</v>
      </c>
      <c r="FC762" s="33">
        <v>181757.7377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56" width="9.109375" style="33"/>
    <col min="57" max="57" width="12" style="33" customWidth="1"/>
    <col min="58" max="102" width="9.109375" style="33"/>
    <col min="103" max="106" width="13.5546875" style="66" bestFit="1" customWidth="1"/>
    <col min="107" max="107" width="13.5546875" style="33" bestFit="1" customWidth="1"/>
    <col min="108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45075.379979999998</v>
      </c>
      <c r="F4" s="1">
        <f>PLANEL_GerMED_Trim_Resultado!S245</f>
        <v>44400.424729999999</v>
      </c>
      <c r="G4" s="1">
        <f>PLANEL_GerMED_Trim_Resultado!T245</f>
        <v>53943.864280000002</v>
      </c>
      <c r="H4" s="1">
        <f>PLANEL_GerMED_Trim_Resultado!U245</f>
        <v>45262.232649999998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54674.033730000003</v>
      </c>
      <c r="L4" s="1">
        <f>PLANEL_GerMED_Trim_Resultado!Y245</f>
        <v>46146.13508</v>
      </c>
      <c r="M4" s="1">
        <f>PLANEL_GerMED_Trim_Resultado!Z245</f>
        <v>43819.177649999998</v>
      </c>
      <c r="N4" s="1">
        <f>PLANEL_GerMED_Trim_Resultado!AA245</f>
        <v>45172.438040000001</v>
      </c>
      <c r="O4" s="1">
        <f>PLANEL_GerMED_Trim_Resultado!AB245</f>
        <v>53637.421289999998</v>
      </c>
      <c r="P4" s="1">
        <f>PLANEL_GerMED_Trim_Resultado!AC245</f>
        <v>44527.4974</v>
      </c>
      <c r="Q4" s="1">
        <f>PLANEL_GerMED_Trim_Resultado!AD245</f>
        <v>41235.465279999997</v>
      </c>
      <c r="R4" s="1">
        <f>PLANEL_GerMED_Trim_Resultado!AE245</f>
        <v>46785.498870000003</v>
      </c>
      <c r="S4" s="1">
        <f>PLANEL_GerMED_Trim_Resultado!AF245</f>
        <v>58010.68348</v>
      </c>
      <c r="T4" s="1">
        <f>PLANEL_GerMED_Trim_Resultado!AG245</f>
        <v>48384.389040000002</v>
      </c>
      <c r="U4" s="1">
        <f>PLANEL_GerMED_Trim_Resultado!AH245</f>
        <v>44967.643190000003</v>
      </c>
      <c r="V4" s="1">
        <f>PLANEL_GerMED_Trim_Resultado!AI245</f>
        <v>48426.768210000002</v>
      </c>
      <c r="W4" s="1">
        <f>PLANEL_GerMED_Trim_Resultado!AJ245</f>
        <v>60790.84474</v>
      </c>
      <c r="X4" s="1">
        <f>PLANEL_GerMED_Trim_Resultado!AK245</f>
        <v>50862.961660000001</v>
      </c>
      <c r="Y4" s="1">
        <f>PLANEL_GerMED_Trim_Resultado!AL245</f>
        <v>47796.346599999997</v>
      </c>
      <c r="Z4" s="1">
        <f>PLANEL_GerMED_Trim_Resultado!AM245</f>
        <v>50290.599589999998</v>
      </c>
      <c r="AA4" s="1">
        <f>PLANEL_GerMED_Trim_Resultado!AN245</f>
        <v>64695.46039</v>
      </c>
      <c r="AB4" s="1">
        <f>PLANEL_GerMED_Trim_Resultado!AO245</f>
        <v>53489.88538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64955.739930000003</v>
      </c>
      <c r="AF4" s="1">
        <f>PLANEL_GerMED_Trim_Resultado!AS245</f>
        <v>54814.381540000002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68699.210439999995</v>
      </c>
      <c r="AJ4" s="1">
        <f>PLANEL_GerMED_Trim_Resultado!AW245</f>
        <v>55247.041380000002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67913.397129999998</v>
      </c>
      <c r="AN4" s="1">
        <f>PLANEL_GerMED_Trim_Resultado!BA245</f>
        <v>57956.83365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69897.936730000001</v>
      </c>
      <c r="AR4" s="1">
        <f>PLANEL_GerMED_Trim_Resultado!BE245</f>
        <v>57720.14832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71156.358569999997</v>
      </c>
      <c r="AV4" s="1">
        <f>PLANEL_GerMED_Trim_Resultado!BI245</f>
        <v>58844.036410000001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73399.442769999994</v>
      </c>
      <c r="AZ4" s="1">
        <f>PLANEL_GerMED_Trim_Resultado!BM245</f>
        <v>62273.388729999999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75585.494099999996</v>
      </c>
      <c r="BD4" s="1">
        <f>PLANEL_GerMED_Trim_Resultado!BQ245</f>
        <v>62222.387540000003</v>
      </c>
      <c r="BE4" s="1">
        <f>PLANEL_GerMED_Trim_Resultado!BR245</f>
        <v>53303.100109999999</v>
      </c>
      <c r="BF4" s="1">
        <f>PLANEL_GerMED_Trim_Resultado!BS245</f>
        <v>53363.188479999997</v>
      </c>
      <c r="BG4" s="1">
        <f>PLANEL_GerMED_Trim_Resultado!BT245</f>
        <v>77300.289539999998</v>
      </c>
      <c r="BH4" s="1">
        <f>PLANEL_GerMED_Trim_Resultado!BU245</f>
        <v>63004.167119999998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77570.998240000001</v>
      </c>
      <c r="BL4" s="1">
        <f>PLANEL_GerMED_Trim_Resultado!BY245</f>
        <v>64439.124689999997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78309.630959999995</v>
      </c>
      <c r="BP4" s="1">
        <f>PLANEL_GerMED_Trim_Resultado!CC245</f>
        <v>66610.740590000001</v>
      </c>
      <c r="BQ4" s="1">
        <f>PLANEL_GerMED_Trim_Resultado!CD245</f>
        <v>54448.305319999999</v>
      </c>
      <c r="BR4" s="1">
        <f>PLANEL_GerMED_Trim_Resultado!CE245</f>
        <v>54856.59994</v>
      </c>
      <c r="BS4" s="1">
        <f>PLANEL_GerMED_Trim_Resultado!CF245</f>
        <v>79655.52291</v>
      </c>
      <c r="BT4" s="1">
        <f>PLANEL_GerMED_Trim_Resultado!CG245</f>
        <v>68170.005860000005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67971.635800000004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66379.90913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66020.101479999998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66887.279850000006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68823.274680000002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68790.744409999999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79679.858890000003</v>
      </c>
      <c r="CV4" s="1">
        <f>PLANEL_GerMED_Trim_Resultado!DI245</f>
        <v>70520.653890000001</v>
      </c>
      <c r="CW4" s="1">
        <f>PLANEL_GerMED_Trim_Resultado!DJ245</f>
        <v>54879.519460000003</v>
      </c>
      <c r="CX4" s="1">
        <f>PLANEL_GerMED_Trim_Resultado!DK245</f>
        <v>55460.832920000001</v>
      </c>
      <c r="CY4" s="68">
        <f>PLANEL_GerMED_Trim_Resultado!DL245</f>
        <v>79679.858890000003</v>
      </c>
      <c r="CZ4" s="68">
        <f>PLANEL_GerMED_Trim_Resultado!DM245</f>
        <v>68962.104250000004</v>
      </c>
      <c r="DA4" s="68">
        <f>PLANEL_GerMED_Trim_Resultado!DN245</f>
        <v>54135.13723</v>
      </c>
      <c r="DB4" s="68">
        <f>PLANEL_GerMED_Trim_Resultado!DO245</f>
        <v>55460.832920000001</v>
      </c>
      <c r="DC4" s="1">
        <f>PLANEL_GerMED_Trim_Resultado!DP245</f>
        <v>79679.858890000003</v>
      </c>
      <c r="DD4" s="1">
        <f>PLANEL_GerMED_Trim_Resultado!DQ245</f>
        <v>70104.096300000005</v>
      </c>
      <c r="DE4" s="1">
        <f>PLANEL_GerMED_Trim_Resultado!DR245</f>
        <v>54879.519460000003</v>
      </c>
      <c r="DF4" s="1">
        <f>PLANEL_GerMED_Trim_Resultado!DS245</f>
        <v>55460.832920000001</v>
      </c>
      <c r="DG4" s="1">
        <f>PLANEL_GerMED_Trim_Resultado!DT245</f>
        <v>79679.858890000003</v>
      </c>
      <c r="DH4" s="1">
        <f>PLANEL_GerMED_Trim_Resultado!DU245</f>
        <v>70520.653890000001</v>
      </c>
      <c r="DI4" s="1">
        <f>PLANEL_GerMED_Trim_Resultado!DV245</f>
        <v>54879.519460000003</v>
      </c>
      <c r="DJ4" s="1">
        <f>PLANEL_GerMED_Trim_Resultado!DW245</f>
        <v>55460.832920000001</v>
      </c>
      <c r="DK4" s="1">
        <f>PLANEL_GerMED_Trim_Resultado!DX245</f>
        <v>79679.858890000003</v>
      </c>
      <c r="DL4" s="1">
        <f>PLANEL_GerMED_Trim_Resultado!DY245</f>
        <v>70520.653890000001</v>
      </c>
      <c r="DM4" s="1">
        <f>PLANEL_GerMED_Trim_Resultado!DZ245</f>
        <v>54468.347110000002</v>
      </c>
      <c r="DN4" s="1">
        <f>PLANEL_GerMED_Trim_Resultado!EA245</f>
        <v>55460.832920000001</v>
      </c>
      <c r="DO4" s="1">
        <f>PLANEL_GerMED_Trim_Resultado!EB245</f>
        <v>79679.858890000003</v>
      </c>
      <c r="DP4" s="1">
        <f>PLANEL_GerMED_Trim_Resultado!EC245</f>
        <v>70520.653890000001</v>
      </c>
      <c r="DQ4" s="1">
        <f>PLANEL_GerMED_Trim_Resultado!ED245</f>
        <v>54076.674910000002</v>
      </c>
      <c r="DR4" s="1">
        <f>PLANEL_GerMED_Trim_Resultado!EE245</f>
        <v>55460.832920000001</v>
      </c>
      <c r="DS4" s="1">
        <f>PLANEL_GerMED_Trim_Resultado!EF245</f>
        <v>79679.858890000003</v>
      </c>
      <c r="DT4" s="1">
        <f>PLANEL_GerMED_Trim_Resultado!EG245</f>
        <v>70520.653890000001</v>
      </c>
      <c r="DU4" s="1">
        <f>PLANEL_GerMED_Trim_Resultado!EH245</f>
        <v>53405.64875</v>
      </c>
      <c r="DV4" s="1">
        <f>PLANEL_GerMED_Trim_Resultado!EI245</f>
        <v>55460.832920000001</v>
      </c>
      <c r="DW4" s="1">
        <f>PLANEL_GerMED_Trim_Resultado!EJ245</f>
        <v>79679.858890000003</v>
      </c>
      <c r="DX4" s="1">
        <f>PLANEL_GerMED_Trim_Resultado!EK245</f>
        <v>70520.653890000001</v>
      </c>
      <c r="DY4" s="1">
        <f>PLANEL_GerMED_Trim_Resultado!EL245</f>
        <v>52498.360860000001</v>
      </c>
      <c r="DZ4" s="1">
        <f>PLANEL_GerMED_Trim_Resultado!EM245</f>
        <v>55460.832920000001</v>
      </c>
      <c r="EA4" s="1">
        <f>PLANEL_GerMED_Trim_Resultado!EN245</f>
        <v>79679.858890000003</v>
      </c>
      <c r="EB4" s="1">
        <f>PLANEL_GerMED_Trim_Resultado!EO245</f>
        <v>70520.653890000001</v>
      </c>
      <c r="EC4" s="1">
        <f>PLANEL_GerMED_Trim_Resultado!EP245</f>
        <v>51769.803099999997</v>
      </c>
      <c r="ED4" s="1">
        <f>PLANEL_GerMED_Trim_Resultado!EQ245</f>
        <v>55460.832920000001</v>
      </c>
      <c r="EE4" s="1">
        <f>PLANEL_GerMED_Trim_Resultado!ER245</f>
        <v>79679.858890000003</v>
      </c>
      <c r="EF4" s="1">
        <f>PLANEL_GerMED_Trim_Resultado!ES245</f>
        <v>70520.653890000001</v>
      </c>
      <c r="EG4" s="1">
        <f>PLANEL_GerMED_Trim_Resultado!ET245</f>
        <v>51042.91489</v>
      </c>
      <c r="EH4" s="1">
        <f>PLANEL_GerMED_Trim_Resultado!EU245</f>
        <v>55460.832920000001</v>
      </c>
      <c r="EI4" s="1">
        <f>PLANEL_GerMED_Trim_Resultado!EV245</f>
        <v>79679.858890000003</v>
      </c>
      <c r="EJ4" s="1">
        <f>PLANEL_GerMED_Trim_Resultado!EW245</f>
        <v>70520.653890000001</v>
      </c>
      <c r="EK4" s="1">
        <f>PLANEL_GerMED_Trim_Resultado!EX245</f>
        <v>48987.334280000003</v>
      </c>
      <c r="EL4" s="1">
        <f>PLANEL_GerMED_Trim_Resultado!EY245</f>
        <v>55460.832920000001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49003.857889999999</v>
      </c>
      <c r="EP4" s="1">
        <f>PLANEL_GerMED_Trim_Resultado!FC245</f>
        <v>55500.074719999997</v>
      </c>
    </row>
    <row r="5" spans="2:258" x14ac:dyDescent="0.3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2428.3310139999999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3236.9096989999998</v>
      </c>
      <c r="Q5" s="1">
        <f>PLANEL_GerMED_Trim_Resultado!AD257</f>
        <v>2747.0047690000001</v>
      </c>
      <c r="R5" s="1">
        <f>PLANEL_GerMED_Trim_Resultado!AE257</f>
        <v>3011.9002829999999</v>
      </c>
      <c r="S5" s="1">
        <f>PLANEL_GerMED_Trim_Resultado!AF257</f>
        <v>3415.9918259999999</v>
      </c>
      <c r="T5" s="1">
        <f>PLANEL_GerMED_Trim_Resultado!AG257</f>
        <v>3358.4297729999998</v>
      </c>
      <c r="U5" s="1">
        <f>PLANEL_GerMED_Trim_Resultado!AH257</f>
        <v>2870.5944220000001</v>
      </c>
      <c r="V5" s="1">
        <f>PLANEL_GerMED_Trim_Resultado!AI257</f>
        <v>3184.5163849999999</v>
      </c>
      <c r="W5" s="1">
        <f>PLANEL_GerMED_Trim_Resultado!AJ257</f>
        <v>3736.7507289999999</v>
      </c>
      <c r="X5" s="1">
        <f>PLANEL_GerMED_Trim_Resultado!AK257</f>
        <v>3594.4946989999999</v>
      </c>
      <c r="Y5" s="1">
        <f>PLANEL_GerMED_Trim_Resultado!AL257</f>
        <v>2930.197001</v>
      </c>
      <c r="Z5" s="1">
        <f>PLANEL_GerMED_Trim_Resultado!AM257</f>
        <v>3314.0706719999998</v>
      </c>
      <c r="AA5" s="1">
        <f>PLANEL_GerMED_Trim_Resultado!AN257</f>
        <v>3719.6660419999998</v>
      </c>
      <c r="AB5" s="1">
        <f>PLANEL_GerMED_Trim_Resultado!AO257</f>
        <v>4807.7441390000004</v>
      </c>
      <c r="AC5" s="1">
        <f>PLANEL_GerMED_Trim_Resultado!AP257</f>
        <v>3959.4541439999998</v>
      </c>
      <c r="AD5" s="1">
        <f>PLANEL_GerMED_Trim_Resultado!AQ257</f>
        <v>4479.5203620000002</v>
      </c>
      <c r="AE5" s="1">
        <f>PLANEL_GerMED_Trim_Resultado!AR257</f>
        <v>6348.4911709999997</v>
      </c>
      <c r="AF5" s="1">
        <f>PLANEL_GerMED_Trim_Resultado!AS257</f>
        <v>5835.7521420000003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3785.3476620000001</v>
      </c>
      <c r="AJ5" s="1">
        <f>PLANEL_GerMED_Trim_Resultado!AW257</f>
        <v>5883.8384610000003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7655.4060159999999</v>
      </c>
      <c r="AN5" s="1">
        <f>PLANEL_GerMED_Trim_Resultado!BA257</f>
        <v>6033.9417789999998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7832.0397810000004</v>
      </c>
      <c r="AR5" s="1">
        <f>PLANEL_GerMED_Trim_Resultado!BE257</f>
        <v>7433.8638430000001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7839.708466</v>
      </c>
      <c r="AV5" s="1">
        <f>PLANEL_GerMED_Trim_Resultado!BI257</f>
        <v>7252.0527590000002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7748.6123470000002</v>
      </c>
      <c r="AZ5" s="1">
        <f>PLANEL_GerMED_Trim_Resultado!BM257</f>
        <v>5717.449337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7744.8686889999999</v>
      </c>
      <c r="BD5" s="1">
        <f>PLANEL_GerMED_Trim_Resultado!BQ257</f>
        <v>7479.2925009999999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8469.1240240000006</v>
      </c>
      <c r="BH5" s="1">
        <f>PLANEL_GerMED_Trim_Resultado!BU257</f>
        <v>8491.0705309999994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8782.2752670000009</v>
      </c>
      <c r="BL5" s="1">
        <f>PLANEL_GerMED_Trim_Resultado!BY257</f>
        <v>7109.0968839999996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6420.0778909999999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6121.4226909999998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5881.9476930000001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7746.057452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8627.8238849999998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8676.4642179999992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7634.6695369999998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8651.0032979999996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8631.4252720000004</v>
      </c>
      <c r="DA5" s="68">
        <f>PLANEL_GerMED_Trim_Resultado!DN257</f>
        <v>7129.464086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7071.5674499999996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7071.5674499999996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7127.360267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7127.360267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7127.360267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3962.136332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4549.8434070000003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8668.0388980000007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10775.353118700001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10346.288990000001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10654.540628500001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4395.0465192000001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12294.284331999999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3949.03703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11996.525589000001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3562.0646550000001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11863.031739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3352.9522550000002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11859.598669999999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3398.3234315000004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12306.226336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2376.627477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4019.3286890500003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12844.347906000001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2803.7544195999999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12113.058876999999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3024.760894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11124.989253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4103.5782837999996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11442.7551955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5756.0135360000004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12041.2527421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7194.438169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11771.9722311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8630.9828730000008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12480.882184200002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2531.4598550000001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14004.409764999999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11826.472515099998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12377.458642000001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12586.553789000001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12341.150662600001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12292.4372343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12292.4372343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12740.468653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12740.468653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13326.443749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13326.443749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13746.518486000001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13746.518486000001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14231.2731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14231.2731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14881.75337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1299.0684756000001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14881.75337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15719.200019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1656.24037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2787.5375567999999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15719.200019</v>
      </c>
    </row>
    <row r="8" spans="2:25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3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263.9291111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3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3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2905.4093160000002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3">
      <c r="B12" s="16" t="s">
        <v>57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3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3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483.56535919999999</v>
      </c>
      <c r="S15" s="24">
        <f>PLANEL_GerMED_Trim_Resultado!AF377</f>
        <v>596.59785920000002</v>
      </c>
      <c r="T15" s="24">
        <f>PLANEL_GerMED_Trim_Resultado!AG377</f>
        <v>462.30790919999998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510.49511990000002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644.79506990000004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510.49511990000002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525.98631990000001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644.79506990000004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213.65321069999999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3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14621.8804298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17602.102542200002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23312.699540699999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19248.7589004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15650.393806799999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18851.497073899998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24972.752236200002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20612.9069303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17146.420598799999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20668.559656899997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27386.941400200001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22596.908121299999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18691.3413788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22545.008501899996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29880.032444200002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24645.751559299999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19990.658172200001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24126.104631099999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31982.097055300001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26371.553775599998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20606.219380000002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24897.184733100003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33017.551341899998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27209.088030800001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22629.3675473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27370.4603451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36311.088196700002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29906.598325999999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24525.001162200002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29692.748289099996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39405.843251800005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32438.520634699998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25852.798885700002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31351.484593600002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41631.241301100003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34241.033677500003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28197.797068200001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34203.1946446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45421.723299300007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37354.0840226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30732.714676299998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37303.474977000005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49550.849990400005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40735.1897981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33254.245273699999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40268.745659300002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53444.934555100001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43991.122938300003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35210.229759300004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42297.516290899999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55977.765450600004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46271.2633183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38557.104440100004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46364.063370099997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61381.352889200003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50711.142182299998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39585.120891999999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47612.684211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63040.297893000003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52074.477306000001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40877.737007000003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49182.685758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65126.236344000004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53788.719278000004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42525.369032000002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51183.886888000001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67785.076006999996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55973.776341000004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44058.351714999997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53045.835807000003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70258.902136999997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58006.787711000004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46036.584375999999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55448.581926999999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73451.243266999998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60630.280811000004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47941.966975999996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57762.844897000003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76526.023757000003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63157.161591000004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49662.086005999998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59852.088197000005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79301.838167000009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65438.349501000004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51533.781736000004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62125.435357000002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82322.257016999996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67920.555411000008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53339.471826000001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64318.612596999999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85236.160337000008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70315.225961000004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53739.627015999999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64804.637996999998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85881.904337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70845.903881000006</v>
      </c>
    </row>
    <row r="18" spans="2:146" x14ac:dyDescent="0.3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8383.5628649000009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8191.2719656999998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8050.9823016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8328.8376458000002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8383.5628649000009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8191.2719656999998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8050.9823016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8328.8376458000002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8120.8564076000002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7988.9833269999999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7830.4142398000004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8067.2335177999994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7854.018908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7784.7895369999997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7609.4095649999999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7801.5085129999998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9124.2774669999999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9063.0615959999996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8852.4374970000008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9063.0615959999996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10300.575905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10231.468108000001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9993.6904290000002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10231.468108000001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11482.684791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11405.646083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11140.580696000001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11405.646083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12661.008990999999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12576.064764999999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12283.799036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12576.064764999999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13858.21932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13765.242867000001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13445.340828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13765.242867000001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15072.832263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14971.706826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14623.766758000002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14971.706826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16289.549711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16180.261171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15804.234494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16180.261171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17491.933336000002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17374.577859999998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16970.795454999999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17374.577859999998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18826.655692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18700.345402999999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18265.752373000003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18700.345402999999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20099.721111999999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19964.869673000001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19500.889303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19964.869673000001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21341.468562000002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21198.286093000002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20705.641313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21198.286093000002</v>
      </c>
    </row>
    <row r="21" spans="2:146" x14ac:dyDescent="0.3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3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3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3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65366.500486183999</v>
      </c>
      <c r="F24" s="28">
        <f t="shared" si="0"/>
        <v>65191.122388900003</v>
      </c>
      <c r="G24" s="28">
        <f t="shared" si="0"/>
        <v>68315.537576652016</v>
      </c>
      <c r="H24" s="28">
        <f t="shared" si="0"/>
        <v>64242.568471748004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69555.948185700006</v>
      </c>
      <c r="L24" s="28">
        <f t="shared" si="0"/>
        <v>65414.328654500001</v>
      </c>
      <c r="M24" s="28">
        <f t="shared" si="0"/>
        <v>66900.419171800007</v>
      </c>
      <c r="N24" s="28">
        <f t="shared" si="0"/>
        <v>66451.530048399989</v>
      </c>
      <c r="O24" s="28">
        <f t="shared" si="0"/>
        <v>70679.143388099998</v>
      </c>
      <c r="P24" s="28">
        <f t="shared" si="0"/>
        <v>66462.666621400014</v>
      </c>
      <c r="Q24" s="28">
        <f t="shared" si="0"/>
        <v>66706.310353299996</v>
      </c>
      <c r="R24" s="28">
        <f t="shared" si="0"/>
        <v>68778.383461600009</v>
      </c>
      <c r="S24" s="28">
        <f t="shared" si="0"/>
        <v>75854.263997499991</v>
      </c>
      <c r="T24" s="28">
        <f t="shared" si="0"/>
        <v>71336.505802400003</v>
      </c>
      <c r="U24" s="28">
        <f t="shared" si="0"/>
        <v>72506.78197310002</v>
      </c>
      <c r="V24" s="28">
        <f t="shared" si="0"/>
        <v>72924.455193799993</v>
      </c>
      <c r="W24" s="28">
        <f t="shared" si="0"/>
        <v>79651.316780199995</v>
      </c>
      <c r="X24" s="28">
        <f t="shared" si="0"/>
        <v>74922.03052510001</v>
      </c>
      <c r="Y24" s="28">
        <f t="shared" si="0"/>
        <v>76454.718132800015</v>
      </c>
      <c r="Z24" s="28">
        <f t="shared" si="0"/>
        <v>76294.96907050001</v>
      </c>
      <c r="AA24" s="28">
        <f t="shared" si="0"/>
        <v>83543.561223199998</v>
      </c>
      <c r="AB24" s="28">
        <f t="shared" si="0"/>
        <v>78603.962660100005</v>
      </c>
      <c r="AC24" s="28">
        <f t="shared" si="0"/>
        <v>80159.980210800015</v>
      </c>
      <c r="AD24" s="28">
        <f t="shared" si="0"/>
        <v>80101.964151499997</v>
      </c>
      <c r="AE24" s="28">
        <f t="shared" si="0"/>
        <v>86965.179747500006</v>
      </c>
      <c r="AF24" s="28">
        <f t="shared" si="0"/>
        <v>81817.1486381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90531.536665199994</v>
      </c>
      <c r="AJ24" s="28">
        <f t="shared" si="1"/>
        <v>85161.333940100012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94135.394940499973</v>
      </c>
      <c r="AN24" s="28">
        <f t="shared" si="1"/>
        <v>88541.225352099995</v>
      </c>
      <c r="AO24" s="28">
        <f t="shared" si="1"/>
        <v>90130.177450400006</v>
      </c>
      <c r="AP24" s="28">
        <f t="shared" si="1"/>
        <v>90398.763813199999</v>
      </c>
      <c r="AQ24" s="28">
        <f t="shared" si="1"/>
        <v>97866.6626846</v>
      </c>
      <c r="AR24" s="28">
        <f t="shared" si="1"/>
        <v>92036.256421099999</v>
      </c>
      <c r="AS24" s="28">
        <f t="shared" si="1"/>
        <v>93636.316633300012</v>
      </c>
      <c r="AT24" s="28">
        <f t="shared" si="1"/>
        <v>94024.00297619999</v>
      </c>
      <c r="AU24" s="28">
        <f t="shared" si="1"/>
        <v>101071.30108859998</v>
      </c>
      <c r="AV24" s="28">
        <f t="shared" si="1"/>
        <v>95046.316551099997</v>
      </c>
      <c r="AW24" s="28">
        <f t="shared" si="1"/>
        <v>96654.899088300008</v>
      </c>
      <c r="AX24" s="28">
        <f t="shared" si="1"/>
        <v>97145.513018700018</v>
      </c>
      <c r="AY24" s="28">
        <f t="shared" si="1"/>
        <v>104084.29702339998</v>
      </c>
      <c r="AZ24" s="28">
        <f t="shared" si="1"/>
        <v>98178.123075500014</v>
      </c>
      <c r="BA24" s="28">
        <f t="shared" si="1"/>
        <v>99171.078359100007</v>
      </c>
      <c r="BB24" s="28">
        <f t="shared" si="1"/>
        <v>100071.2885344</v>
      </c>
      <c r="BC24" s="28">
        <f t="shared" si="1"/>
        <v>107212.76748639997</v>
      </c>
      <c r="BD24" s="28">
        <f t="shared" si="1"/>
        <v>101103.96520519999</v>
      </c>
      <c r="BE24" s="28">
        <f t="shared" si="1"/>
        <v>102107.86345540002</v>
      </c>
      <c r="BF24" s="28">
        <f t="shared" si="1"/>
        <v>103107.97016129999</v>
      </c>
      <c r="BG24" s="28">
        <f t="shared" si="1"/>
        <v>110429.6070221</v>
      </c>
      <c r="BH24" s="28">
        <f t="shared" si="1"/>
        <v>104115.23585610001</v>
      </c>
      <c r="BI24" s="28">
        <f t="shared" si="1"/>
        <v>105131.4689541</v>
      </c>
      <c r="BJ24" s="28">
        <f t="shared" si="1"/>
        <v>106232.3886795</v>
      </c>
      <c r="BK24" s="28">
        <f t="shared" si="1"/>
        <v>113747.9542391</v>
      </c>
      <c r="BL24" s="28">
        <f t="shared" si="1"/>
        <v>106913.52957469999</v>
      </c>
      <c r="BM24" s="28">
        <f t="shared" si="1"/>
        <v>108569.57328910001</v>
      </c>
      <c r="BN24" s="28">
        <f t="shared" si="1"/>
        <v>109459.38459850001</v>
      </c>
      <c r="BO24" s="28">
        <f t="shared" ref="BO24:CT24" si="2">SUM(BO4:BO23)</f>
        <v>117231.17054936998</v>
      </c>
      <c r="BP24" s="28">
        <f t="shared" si="2"/>
        <v>110175.29245379999</v>
      </c>
      <c r="BQ24" s="28">
        <f t="shared" si="2"/>
        <v>110601.68300689998</v>
      </c>
      <c r="BR24" s="28">
        <f t="shared" si="2"/>
        <v>112834.44200419998</v>
      </c>
      <c r="BS24" s="28">
        <f t="shared" si="2"/>
        <v>120773.22257416999</v>
      </c>
      <c r="BT24" s="28">
        <f t="shared" si="2"/>
        <v>113496.06708780001</v>
      </c>
      <c r="BU24" s="28">
        <f t="shared" si="2"/>
        <v>113934.51692704999</v>
      </c>
      <c r="BV24" s="28">
        <f t="shared" si="2"/>
        <v>116087.39910739999</v>
      </c>
      <c r="BW24" s="28">
        <f t="shared" si="2"/>
        <v>124311.96491946999</v>
      </c>
      <c r="BX24" s="28">
        <f t="shared" si="2"/>
        <v>116817.74817080001</v>
      </c>
      <c r="BY24" s="28">
        <f t="shared" si="2"/>
        <v>117268.83778540001</v>
      </c>
      <c r="BZ24" s="28">
        <f t="shared" si="2"/>
        <v>119339.87090259999</v>
      </c>
      <c r="CA24" s="28">
        <f t="shared" si="2"/>
        <v>127965.14921237</v>
      </c>
      <c r="CB24" s="28">
        <f t="shared" si="2"/>
        <v>120238.99874879999</v>
      </c>
      <c r="CC24" s="28">
        <f t="shared" si="2"/>
        <v>120702.5213319</v>
      </c>
      <c r="CD24" s="28">
        <f t="shared" si="2"/>
        <v>122204.8729803</v>
      </c>
      <c r="CE24" s="28">
        <f t="shared" si="2"/>
        <v>131740.52637176999</v>
      </c>
      <c r="CF24" s="28">
        <f t="shared" si="2"/>
        <v>123779.85557500002</v>
      </c>
      <c r="CG24" s="28">
        <f t="shared" si="2"/>
        <v>124256.3230739</v>
      </c>
      <c r="CH24" s="28">
        <f t="shared" si="2"/>
        <v>125684.7245152</v>
      </c>
      <c r="CI24" s="28">
        <f t="shared" si="2"/>
        <v>135761.74426790001</v>
      </c>
      <c r="CJ24" s="28">
        <f t="shared" si="2"/>
        <v>127557.55986810001</v>
      </c>
      <c r="CK24" s="28">
        <f t="shared" si="2"/>
        <v>128050.2372549</v>
      </c>
      <c r="CL24" s="28">
        <f t="shared" si="2"/>
        <v>129407.82170649999</v>
      </c>
      <c r="CM24" s="28">
        <f t="shared" si="2"/>
        <v>139735.08650900002</v>
      </c>
      <c r="CN24" s="28">
        <f t="shared" si="2"/>
        <v>131282.65259429999</v>
      </c>
      <c r="CO24" s="28">
        <f t="shared" si="2"/>
        <v>131656.92873399999</v>
      </c>
      <c r="CP24" s="28">
        <f t="shared" si="2"/>
        <v>132519.64697099998</v>
      </c>
      <c r="CQ24" s="28">
        <f t="shared" si="2"/>
        <v>143430.45535309997</v>
      </c>
      <c r="CR24" s="28">
        <f t="shared" si="2"/>
        <v>135029.43812889999</v>
      </c>
      <c r="CS24" s="28">
        <f t="shared" si="2"/>
        <v>135330.44523690001</v>
      </c>
      <c r="CT24" s="28">
        <f t="shared" si="2"/>
        <v>136222.88593630001</v>
      </c>
      <c r="CU24" s="28">
        <f t="shared" ref="CU24:DZ24" si="3">SUM(CU4:CU23)</f>
        <v>145900.2830001</v>
      </c>
      <c r="CV24" s="28">
        <f t="shared" si="3"/>
        <v>138631.04162649999</v>
      </c>
      <c r="CW24" s="28">
        <f t="shared" si="3"/>
        <v>138857.86865660001</v>
      </c>
      <c r="CX24" s="28">
        <f t="shared" si="3"/>
        <v>139776.7838723</v>
      </c>
      <c r="CY24" s="76">
        <f t="shared" si="3"/>
        <v>151204.3331209</v>
      </c>
      <c r="CZ24" s="76">
        <f t="shared" si="3"/>
        <v>142203.27917270001</v>
      </c>
      <c r="DA24" s="76">
        <f t="shared" si="3"/>
        <v>142751.74611480001</v>
      </c>
      <c r="DB24" s="76">
        <f t="shared" si="3"/>
        <v>143300.27856939996</v>
      </c>
      <c r="DC24" s="28">
        <f t="shared" si="3"/>
        <v>154067.19638810001</v>
      </c>
      <c r="DD24" s="28">
        <f t="shared" si="3"/>
        <v>145355.73417710001</v>
      </c>
      <c r="DE24" s="28">
        <f t="shared" si="3"/>
        <v>145917.07276529999</v>
      </c>
      <c r="DF24" s="28">
        <f t="shared" si="3"/>
        <v>146383.00633200002</v>
      </c>
      <c r="DG24" s="28">
        <f t="shared" si="3"/>
        <v>157228.83827010001</v>
      </c>
      <c r="DH24" s="28">
        <f t="shared" si="3"/>
        <v>148516.47128910001</v>
      </c>
      <c r="DI24" s="28">
        <f t="shared" si="3"/>
        <v>149090.0243592</v>
      </c>
      <c r="DJ24" s="28">
        <f t="shared" si="3"/>
        <v>149480.52142599999</v>
      </c>
      <c r="DK24" s="28">
        <f t="shared" si="3"/>
        <v>160741.71137610002</v>
      </c>
      <c r="DL24" s="28">
        <f t="shared" si="3"/>
        <v>151688.0911011</v>
      </c>
      <c r="DM24" s="28">
        <f t="shared" si="3"/>
        <v>152274.43694110002</v>
      </c>
      <c r="DN24" s="28">
        <f t="shared" si="3"/>
        <v>152590.5940446</v>
      </c>
      <c r="DO24" s="28">
        <f t="shared" si="3"/>
        <v>163657.71504810001</v>
      </c>
      <c r="DP24" s="28">
        <f t="shared" si="3"/>
        <v>154919.36225509999</v>
      </c>
      <c r="DQ24" s="28">
        <f t="shared" si="3"/>
        <v>155518.13266309997</v>
      </c>
      <c r="DR24" s="28">
        <f t="shared" si="3"/>
        <v>155764.07008829998</v>
      </c>
      <c r="DS24" s="28">
        <f t="shared" si="3"/>
        <v>166974.78583559999</v>
      </c>
      <c r="DT24" s="28">
        <f t="shared" si="3"/>
        <v>158214.72167679999</v>
      </c>
      <c r="DU24" s="28">
        <f t="shared" si="3"/>
        <v>158825.51577280002</v>
      </c>
      <c r="DV24" s="28">
        <f t="shared" si="3"/>
        <v>159718.25233079999</v>
      </c>
      <c r="DW24" s="28">
        <f t="shared" si="3"/>
        <v>170348.73552340001</v>
      </c>
      <c r="DX24" s="28">
        <f t="shared" si="3"/>
        <v>161531.04099509999</v>
      </c>
      <c r="DY24" s="28">
        <f t="shared" si="3"/>
        <v>162153.3901591</v>
      </c>
      <c r="DZ24" s="28">
        <f t="shared" si="3"/>
        <v>163815.06097809999</v>
      </c>
      <c r="EA24" s="28">
        <f t="shared" ref="EA24:EP24" si="4">SUM(EA4:EA23)</f>
        <v>173691.31291540002</v>
      </c>
      <c r="EB24" s="28">
        <f t="shared" si="4"/>
        <v>164814.60098409999</v>
      </c>
      <c r="EC24" s="28">
        <f t="shared" si="4"/>
        <v>165367.20777010004</v>
      </c>
      <c r="ED24" s="28">
        <f t="shared" si="4"/>
        <v>167710.64031409999</v>
      </c>
      <c r="EE24" s="28">
        <f t="shared" si="4"/>
        <v>177382.48561540002</v>
      </c>
      <c r="EF24" s="28">
        <f t="shared" si="4"/>
        <v>168413.71568710002</v>
      </c>
      <c r="EG24" s="28">
        <f t="shared" si="4"/>
        <v>168899.90251109999</v>
      </c>
      <c r="EH24" s="28">
        <f t="shared" si="4"/>
        <v>172003.36838110001</v>
      </c>
      <c r="EI24" s="28">
        <f t="shared" si="4"/>
        <v>181111.7213954</v>
      </c>
      <c r="EJ24" s="28">
        <f t="shared" si="4"/>
        <v>171871.4171971</v>
      </c>
      <c r="EK24" s="28">
        <f t="shared" si="4"/>
        <v>172292.43062669999</v>
      </c>
      <c r="EL24" s="28">
        <f t="shared" si="4"/>
        <v>176313.04347110001</v>
      </c>
      <c r="EM24" s="28">
        <f t="shared" si="4"/>
        <v>183655.12868439997</v>
      </c>
      <c r="EN24" s="28">
        <f t="shared" si="4"/>
        <v>175289.53047709999</v>
      </c>
      <c r="EO24" s="28">
        <f t="shared" si="4"/>
        <v>175647.91932789999</v>
      </c>
      <c r="EP24" s="28">
        <f t="shared" si="4"/>
        <v>178953.8262601</v>
      </c>
    </row>
    <row r="26" spans="2:146" x14ac:dyDescent="0.3">
      <c r="D26" s="1"/>
    </row>
    <row r="27" spans="2:146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3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3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0.50230824690584075</v>
      </c>
      <c r="F29" s="47">
        <f>IF(PLANEL_Pot_Trim!F4&lt;&gt;0,F4/PLANEL_Pot_Trim!F4,0)</f>
        <v>0.49478672210631991</v>
      </c>
      <c r="G29" s="47">
        <f>IF(PLANEL_Pot_Trim!G4&lt;&gt;0,G4/PLANEL_Pot_Trim!G4,0)</f>
        <v>0.60113631676174728</v>
      </c>
      <c r="H29" s="47">
        <f>IF(PLANEL_Pot_Trim!H4&lt;&gt;0,H4/PLANEL_Pot_Trim!H4,0)</f>
        <v>0.50439048419677468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0.60927313416709006</v>
      </c>
      <c r="L29" s="47">
        <f>IF(PLANEL_Pot_Trim!L4&lt;&gt;0,L4/PLANEL_Pot_Trim!L4,0)</f>
        <v>0.51424046172876914</v>
      </c>
      <c r="M29" s="47">
        <f>IF(PLANEL_Pot_Trim!M4&lt;&gt;0,M4/PLANEL_Pot_Trim!M4,0)</f>
        <v>0.48830945664780384</v>
      </c>
      <c r="N29" s="47">
        <f>IF(PLANEL_Pot_Trim!N4&lt;&gt;0,N4/PLANEL_Pot_Trim!N4,0)</f>
        <v>0.50338983654498104</v>
      </c>
      <c r="O29" s="47">
        <f>IF(PLANEL_Pot_Trim!O4&lt;&gt;0,O4/PLANEL_Pot_Trim!O4,0)</f>
        <v>0.53516817822993179</v>
      </c>
      <c r="P29" s="47">
        <f>IF(PLANEL_Pot_Trim!P4&lt;&gt;0,P4/PLANEL_Pot_Trim!P4,0)</f>
        <v>0.44427377550193237</v>
      </c>
      <c r="Q29" s="47">
        <f>IF(PLANEL_Pot_Trim!Q4&lt;&gt;0,Q4/PLANEL_Pot_Trim!Q4,0)</f>
        <v>0.41142747547551245</v>
      </c>
      <c r="R29" s="47">
        <f>IF(PLANEL_Pot_Trim!R4&lt;&gt;0,R4/PLANEL_Pot_Trim!R4,0)</f>
        <v>0.46680301915454808</v>
      </c>
      <c r="S29" s="47">
        <f>IF(PLANEL_Pot_Trim!S4&lt;&gt;0,S4/PLANEL_Pot_Trim!S4,0)</f>
        <v>0.5510188955479649</v>
      </c>
      <c r="T29" s="47">
        <f>IF(PLANEL_Pot_Trim!T4&lt;&gt;0,T4/PLANEL_Pot_Trim!T4,0)</f>
        <v>0.45958280460142342</v>
      </c>
      <c r="U29" s="47">
        <f>IF(PLANEL_Pot_Trim!U4&lt;&gt;0,U4/PLANEL_Pot_Trim!U4,0)</f>
        <v>0.42712858390112468</v>
      </c>
      <c r="V29" s="47">
        <f>IF(PLANEL_Pot_Trim!V4&lt;&gt;0,V4/PLANEL_Pot_Trim!V4,0)</f>
        <v>0.45998534637557248</v>
      </c>
      <c r="W29" s="47">
        <f>IF(PLANEL_Pot_Trim!W4&lt;&gt;0,W4/PLANEL_Pot_Trim!W4,0)</f>
        <v>0.55711171949093474</v>
      </c>
      <c r="X29" s="47">
        <f>IF(PLANEL_Pot_Trim!X4&lt;&gt;0,X4/PLANEL_Pot_Trim!X4,0)</f>
        <v>0.46612861114198245</v>
      </c>
      <c r="Y29" s="47">
        <f>IF(PLANEL_Pot_Trim!Y4&lt;&gt;0,Y4/PLANEL_Pot_Trim!Y4,0)</f>
        <v>0.43802491894292911</v>
      </c>
      <c r="Z29" s="47">
        <f>IF(PLANEL_Pot_Trim!Z4&lt;&gt;0,Z4/PLANEL_Pot_Trim!Z4,0)</f>
        <v>0.46088325522773438</v>
      </c>
      <c r="AA29" s="47">
        <f>IF(PLANEL_Pot_Trim!AA4&lt;&gt;0,AA4/PLANEL_Pot_Trim!AA4,0)</f>
        <v>0.59289518570244104</v>
      </c>
      <c r="AB29" s="47">
        <f>IF(PLANEL_Pot_Trim!AB4&lt;&gt;0,AB4/PLANEL_Pot_Trim!AB4,0)</f>
        <v>0.49020279528730909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0.59450737755985239</v>
      </c>
      <c r="AF29" s="47">
        <f>IF(PLANEL_Pot_Trim!AF4&lt;&gt;0,AF4/PLANEL_Pot_Trim!AF4,0)</f>
        <v>0.50168859991478476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0.62809115428033357</v>
      </c>
      <c r="AJ29" s="47">
        <f>IF(PLANEL_Pot_Trim!AJ4&lt;&gt;0,AJ4/PLANEL_Pot_Trim!AJ4,0)</f>
        <v>0.50510301019025161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0.61909945735925798</v>
      </c>
      <c r="AN29" s="47">
        <f>IF(PLANEL_Pot_Trim!AN4&lt;&gt;0,AN4/PLANEL_Pot_Trim!AN4,0)</f>
        <v>0.5283352884599809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0.63719054750331483</v>
      </c>
      <c r="AR29" s="47">
        <f>IF(PLANEL_Pot_Trim!AR4&lt;&gt;0,AR4/PLANEL_Pot_Trim!AR4,0)</f>
        <v>0.52617766175361236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0.64320346478788371</v>
      </c>
      <c r="AV29" s="47">
        <f>IF(PLANEL_Pot_Trim!AV4&lt;&gt;0,AV4/PLANEL_Pot_Trim!AV4,0)</f>
        <v>0.53190872694508073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0.66108905710880983</v>
      </c>
      <c r="AZ29" s="47">
        <f>IF(PLANEL_Pot_Trim!AZ4&lt;&gt;0,AZ4/PLANEL_Pot_Trim!AZ4,0)</f>
        <v>0.56087967816715467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0.66233037506634096</v>
      </c>
      <c r="BD29" s="47">
        <f>IF(PLANEL_Pot_Trim!BD4&lt;&gt;0,BD4/PLANEL_Pot_Trim!BD4,0)</f>
        <v>0.5452339469047861</v>
      </c>
      <c r="BE29" s="47">
        <f>IF(PLANEL_Pot_Trim!BE4&lt;&gt;0,BE4/PLANEL_Pot_Trim!BE4,0)</f>
        <v>0.46707721777074451</v>
      </c>
      <c r="BF29" s="47">
        <f>IF(PLANEL_Pot_Trim!BF4&lt;&gt;0,BF4/PLANEL_Pot_Trim!BF4,0)</f>
        <v>0.46760375203651999</v>
      </c>
      <c r="BG29" s="47">
        <f>IF(PLANEL_Pot_Trim!BG4&lt;&gt;0,BG4/PLANEL_Pot_Trim!BG4,0)</f>
        <v>0.66296490241789252</v>
      </c>
      <c r="BH29" s="47">
        <f>IF(PLANEL_Pot_Trim!BH4&lt;&gt;0,BH4/PLANEL_Pot_Trim!BH4,0)</f>
        <v>0.54035439912572658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0.66528663197346305</v>
      </c>
      <c r="BL29" s="47">
        <f>IF(PLANEL_Pot_Trim!BL4&lt;&gt;0,BL4/PLANEL_Pot_Trim!BL4,0)</f>
        <v>0.55266129358925375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0.66756444058640974</v>
      </c>
      <c r="BP29" s="47">
        <f>IF(PLANEL_Pot_Trim!BP4&lt;&gt;0,BP4/PLANEL_Pot_Trim!BP4,0)</f>
        <v>0.56783515940361429</v>
      </c>
      <c r="BQ29" s="47">
        <f>IF(PLANEL_Pot_Trim!BQ4&lt;&gt;0,BQ4/PLANEL_Pot_Trim!BQ4,0)</f>
        <v>0.46415430689987558</v>
      </c>
      <c r="BR29" s="47">
        <f>IF(PLANEL_Pot_Trim!BR4&lt;&gt;0,BR4/PLANEL_Pot_Trim!BR4,0)</f>
        <v>0.46763488733747161</v>
      </c>
      <c r="BS29" s="47">
        <f>IF(PLANEL_Pot_Trim!BS4&lt;&gt;0,BS4/PLANEL_Pot_Trim!BS4,0)</f>
        <v>0.66973511807342945</v>
      </c>
      <c r="BT29" s="47">
        <f>IF(PLANEL_Pot_Trim!BT4&lt;&gt;0,BT4/PLANEL_Pot_Trim!BT4,0)</f>
        <v>0.5731661190059405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0.57149824475563349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0.5581151771373648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0.55508995289486318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0.56238109589167562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0.5786587333823564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0.57838522235106193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0.66975502809096932</v>
      </c>
      <c r="CV29" s="47">
        <f>IF(PLANEL_Pot_Trim!CV4&lt;&gt;0,CV4/PLANEL_Pot_Trim!CV4,0)</f>
        <v>0.59276664372981391</v>
      </c>
      <c r="CW29" s="47">
        <f>IF(PLANEL_Pot_Trim!CW4&lt;&gt;0,CW4/PLANEL_Pot_Trim!CW4,0)</f>
        <v>0.46129391554638077</v>
      </c>
      <c r="CX29" s="47">
        <f>IF(PLANEL_Pot_Trim!CX4&lt;&gt;0,CX4/PLANEL_Pot_Trim!CX4,0)</f>
        <v>0.46618018941980027</v>
      </c>
      <c r="CY29" s="77">
        <f>IF(PLANEL_Pot_Trim!CY4&lt;&gt;0,CY4/PLANEL_Pot_Trim!CY4,0)</f>
        <v>0.66975502809096932</v>
      </c>
      <c r="CZ29" s="77">
        <f>IF(PLANEL_Pot_Trim!CZ4&lt;&gt;0,CZ4/PLANEL_Pot_Trim!CZ4,0)</f>
        <v>0.57966613787474675</v>
      </c>
      <c r="DA29" s="77">
        <f>IF(PLANEL_Pot_Trim!DA4&lt;&gt;0,DA4/PLANEL_Pot_Trim!DA4,0)</f>
        <v>0.45503695490024892</v>
      </c>
      <c r="DB29" s="77">
        <f>IF(PLANEL_Pot_Trim!DB4&lt;&gt;0,DB4/PLANEL_Pot_Trim!DB4,0)</f>
        <v>0.46618018941980027</v>
      </c>
      <c r="DC29" s="47">
        <f>IF(PLANEL_Pot_Trim!DC4&lt;&gt;0,DC4/PLANEL_Pot_Trim!DC4,0)</f>
        <v>0.66975502809096932</v>
      </c>
      <c r="DD29" s="47">
        <f>IF(PLANEL_Pot_Trim!DD4&lt;&gt;0,DD4/PLANEL_Pot_Trim!DD4,0)</f>
        <v>0.58926523767465122</v>
      </c>
      <c r="DE29" s="47">
        <f>IF(PLANEL_Pot_Trim!DE4&lt;&gt;0,DE4/PLANEL_Pot_Trim!DE4,0)</f>
        <v>0.46129391554638077</v>
      </c>
      <c r="DF29" s="47">
        <f>IF(PLANEL_Pot_Trim!DF4&lt;&gt;0,DF4/PLANEL_Pot_Trim!DF4,0)</f>
        <v>0.46618018941980027</v>
      </c>
      <c r="DG29" s="47">
        <f>IF(PLANEL_Pot_Trim!DG4&lt;&gt;0,DG4/PLANEL_Pot_Trim!DG4,0)</f>
        <v>0.66975502809096932</v>
      </c>
      <c r="DH29" s="47">
        <f>IF(PLANEL_Pot_Trim!DH4&lt;&gt;0,DH4/PLANEL_Pot_Trim!DH4,0)</f>
        <v>0.59276664372981391</v>
      </c>
      <c r="DI29" s="47">
        <f>IF(PLANEL_Pot_Trim!DI4&lt;&gt;0,DI4/PLANEL_Pot_Trim!DI4,0)</f>
        <v>0.46129391554638077</v>
      </c>
      <c r="DJ29" s="47">
        <f>IF(PLANEL_Pot_Trim!DJ4&lt;&gt;0,DJ4/PLANEL_Pot_Trim!DJ4,0)</f>
        <v>0.46618018941980027</v>
      </c>
      <c r="DK29" s="47">
        <f>IF(PLANEL_Pot_Trim!DK4&lt;&gt;0,DK4/PLANEL_Pot_Trim!DK4,0)</f>
        <v>0.66975502809096932</v>
      </c>
      <c r="DL29" s="47">
        <f>IF(PLANEL_Pot_Trim!DL4&lt;&gt;0,DL4/PLANEL_Pot_Trim!DL4,0)</f>
        <v>0.59276664372981391</v>
      </c>
      <c r="DM29" s="47">
        <f>IF(PLANEL_Pot_Trim!DM4&lt;&gt;0,DM4/PLANEL_Pot_Trim!DM4,0)</f>
        <v>0.45783777552980953</v>
      </c>
      <c r="DN29" s="47">
        <f>IF(PLANEL_Pot_Trim!DN4&lt;&gt;0,DN4/PLANEL_Pot_Trim!DN4,0)</f>
        <v>0.46618018941980027</v>
      </c>
      <c r="DO29" s="47">
        <f>IF(PLANEL_Pot_Trim!DO4&lt;&gt;0,DO4/PLANEL_Pot_Trim!DO4,0)</f>
        <v>0.66975502809096932</v>
      </c>
      <c r="DP29" s="47">
        <f>IF(PLANEL_Pot_Trim!DP4&lt;&gt;0,DP4/PLANEL_Pot_Trim!DP4,0)</f>
        <v>0.59276664372981391</v>
      </c>
      <c r="DQ29" s="47">
        <f>IF(PLANEL_Pot_Trim!DQ4&lt;&gt;0,DQ4/PLANEL_Pot_Trim!DQ4,0)</f>
        <v>0.45454554548613441</v>
      </c>
      <c r="DR29" s="47">
        <f>IF(PLANEL_Pot_Trim!DR4&lt;&gt;0,DR4/PLANEL_Pot_Trim!DR4,0)</f>
        <v>0.46618018941980027</v>
      </c>
      <c r="DS29" s="47">
        <f>IF(PLANEL_Pot_Trim!DS4&lt;&gt;0,DS4/PLANEL_Pot_Trim!DS4,0)</f>
        <v>0.66975502809096932</v>
      </c>
      <c r="DT29" s="47">
        <f>IF(PLANEL_Pot_Trim!DT4&lt;&gt;0,DT4/PLANEL_Pot_Trim!DT4,0)</f>
        <v>0.59276664372981391</v>
      </c>
      <c r="DU29" s="47">
        <f>IF(PLANEL_Pot_Trim!DU4&lt;&gt;0,DU4/PLANEL_Pot_Trim!DU4,0)</f>
        <v>0.44890518478643721</v>
      </c>
      <c r="DV29" s="47">
        <f>IF(PLANEL_Pot_Trim!DV4&lt;&gt;0,DV4/PLANEL_Pot_Trim!DV4,0)</f>
        <v>0.46618018941980027</v>
      </c>
      <c r="DW29" s="47">
        <f>IF(PLANEL_Pot_Trim!DW4&lt;&gt;0,DW4/PLANEL_Pot_Trim!DW4,0)</f>
        <v>0.66975502809096932</v>
      </c>
      <c r="DX29" s="47">
        <f>IF(PLANEL_Pot_Trim!DX4&lt;&gt;0,DX4/PLANEL_Pot_Trim!DX4,0)</f>
        <v>0.59276664372981391</v>
      </c>
      <c r="DY29" s="47">
        <f>IF(PLANEL_Pot_Trim!DY4&lt;&gt;0,DY4/PLANEL_Pot_Trim!DY4,0)</f>
        <v>0.44127890840092759</v>
      </c>
      <c r="DZ29" s="47">
        <f>IF(PLANEL_Pot_Trim!DZ4&lt;&gt;0,DZ4/PLANEL_Pot_Trim!DZ4,0)</f>
        <v>0.46618018941980027</v>
      </c>
      <c r="EA29" s="47">
        <f>IF(PLANEL_Pot_Trim!EA4&lt;&gt;0,EA4/PLANEL_Pot_Trim!EA4,0)</f>
        <v>0.66975502809096932</v>
      </c>
      <c r="EB29" s="47">
        <f>IF(PLANEL_Pot_Trim!EB4&lt;&gt;0,EB4/PLANEL_Pot_Trim!EB4,0)</f>
        <v>0.59276664372981391</v>
      </c>
      <c r="EC29" s="47">
        <f>IF(PLANEL_Pot_Trim!EC4&lt;&gt;0,EC4/PLANEL_Pot_Trim!EC4,0)</f>
        <v>0.4351549615238588</v>
      </c>
      <c r="ED29" s="47">
        <f>IF(PLANEL_Pot_Trim!ED4&lt;&gt;0,ED4/PLANEL_Pot_Trim!ED4,0)</f>
        <v>0.46618018941980027</v>
      </c>
      <c r="EE29" s="47">
        <f>IF(PLANEL_Pot_Trim!EE4&lt;&gt;0,EE4/PLANEL_Pot_Trim!EE4,0)</f>
        <v>0.66975502809096932</v>
      </c>
      <c r="EF29" s="47">
        <f>IF(PLANEL_Pot_Trim!EF4&lt;&gt;0,EF4/PLANEL_Pot_Trim!EF4,0)</f>
        <v>0.59276664372981391</v>
      </c>
      <c r="EG29" s="47">
        <f>IF(PLANEL_Pot_Trim!EG4&lt;&gt;0,EG4/PLANEL_Pot_Trim!EG4,0)</f>
        <v>0.42904504817449363</v>
      </c>
      <c r="EH29" s="47">
        <f>IF(PLANEL_Pot_Trim!EH4&lt;&gt;0,EH4/PLANEL_Pot_Trim!EH4,0)</f>
        <v>0.46618018941980027</v>
      </c>
      <c r="EI29" s="47">
        <f>IF(PLANEL_Pot_Trim!EI4&lt;&gt;0,EI4/PLANEL_Pot_Trim!EI4,0)</f>
        <v>0.66975502809096932</v>
      </c>
      <c r="EJ29" s="47">
        <f>IF(PLANEL_Pot_Trim!EJ4&lt;&gt;0,EJ4/PLANEL_Pot_Trim!EJ4,0)</f>
        <v>0.59276664372981391</v>
      </c>
      <c r="EK29" s="47">
        <f>IF(PLANEL_Pot_Trim!EK4&lt;&gt;0,EK4/PLANEL_Pot_Trim!EK4,0)</f>
        <v>0.41176671123498654</v>
      </c>
      <c r="EL29" s="47">
        <f>IF(PLANEL_Pot_Trim!EL4&lt;&gt;0,EL4/PLANEL_Pot_Trim!EL4,0)</f>
        <v>0.46618018941980027</v>
      </c>
      <c r="EM29" s="47">
        <f>IF(PLANEL_Pot_Trim!EM4&lt;&gt;0,EM4/PLANEL_Pot_Trim!EM4,0)</f>
        <v>0.66987680063704225</v>
      </c>
      <c r="EN29" s="47">
        <f>IF(PLANEL_Pot_Trim!EN4&lt;&gt;0,EN4/PLANEL_Pot_Trim!EN4,0)</f>
        <v>0.5927546006385056</v>
      </c>
      <c r="EO29" s="47">
        <f>IF(PLANEL_Pot_Trim!EO4&lt;&gt;0,EO4/PLANEL_Pot_Trim!EO4,0)</f>
        <v>0.41164955049181906</v>
      </c>
      <c r="EP29" s="47">
        <f>IF(PLANEL_Pot_Trim!EP4&lt;&gt;0,EP4/PLANEL_Pot_Trim!EP4,0)</f>
        <v>0.46622004459392924</v>
      </c>
    </row>
    <row r="30" spans="2:146" x14ac:dyDescent="0.3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0.40291369331563048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0.51830145122050031</v>
      </c>
      <c r="Q30" s="47">
        <f>IF(PLANEL_Pot_Trim!Q5&lt;&gt;0,Q5/PLANEL_Pot_Trim!Q5,0)</f>
        <v>0.43985674321473717</v>
      </c>
      <c r="R30" s="47">
        <f>IF(PLANEL_Pot_Trim!R5&lt;&gt;0,R5/PLANEL_Pot_Trim!R5,0)</f>
        <v>0.482272424248538</v>
      </c>
      <c r="S30" s="47">
        <f>IF(PLANEL_Pot_Trim!S5&lt;&gt;0,S5/PLANEL_Pot_Trim!S5,0)</f>
        <v>0.53640341684769277</v>
      </c>
      <c r="T30" s="47">
        <f>IF(PLANEL_Pot_Trim!T5&lt;&gt;0,T5/PLANEL_Pot_Trim!T5,0)</f>
        <v>0.52736461245859589</v>
      </c>
      <c r="U30" s="47">
        <f>IF(PLANEL_Pot_Trim!U5&lt;&gt;0,U5/PLANEL_Pot_Trim!U5,0)</f>
        <v>0.4507612239071932</v>
      </c>
      <c r="V30" s="47">
        <f>IF(PLANEL_Pot_Trim!V5&lt;&gt;0,V5/PLANEL_Pot_Trim!V5,0)</f>
        <v>0.5000554910348497</v>
      </c>
      <c r="W30" s="47">
        <f>IF(PLANEL_Pot_Trim!W5&lt;&gt;0,W5/PLANEL_Pot_Trim!W5,0)</f>
        <v>0.56337234370387523</v>
      </c>
      <c r="X30" s="47">
        <f>IF(PLANEL_Pot_Trim!X5&lt;&gt;0,X5/PLANEL_Pot_Trim!X5,0)</f>
        <v>0.54192507070138729</v>
      </c>
      <c r="Y30" s="47">
        <f>IF(PLANEL_Pot_Trim!Y5&lt;&gt;0,Y5/PLANEL_Pot_Trim!Y5,0)</f>
        <v>0.44177202914715386</v>
      </c>
      <c r="Z30" s="47">
        <f>IF(PLANEL_Pot_Trim!Z5&lt;&gt;0,Z5/PLANEL_Pot_Trim!Z5,0)</f>
        <v>0.49964685821699528</v>
      </c>
      <c r="AA30" s="47">
        <f>IF(PLANEL_Pot_Trim!AA5&lt;&gt;0,AA5/PLANEL_Pot_Trim!AA5,0)</f>
        <v>0.40297753876350051</v>
      </c>
      <c r="AB30" s="47">
        <f>IF(PLANEL_Pot_Trim!AB5&lt;&gt;0,AB5/PLANEL_Pot_Trim!AB5,0)</f>
        <v>0.52085667860041318</v>
      </c>
      <c r="AC30" s="47">
        <f>IF(PLANEL_Pot_Trim!AC5&lt;&gt;0,AC5/PLANEL_Pot_Trim!AC5,0)</f>
        <v>0.42895546744786578</v>
      </c>
      <c r="AD30" s="47">
        <f>IF(PLANEL_Pot_Trim!AD5&lt;&gt;0,AD5/PLANEL_Pot_Trim!AD5,0)</f>
        <v>0.48529789232077114</v>
      </c>
      <c r="AE30" s="47">
        <f>IF(PLANEL_Pot_Trim!AE5&lt;&gt;0,AE5/PLANEL_Pot_Trim!AE5,0)</f>
        <v>0.5667624682113529</v>
      </c>
      <c r="AF30" s="47">
        <f>IF(PLANEL_Pot_Trim!AF5&lt;&gt;0,AF5/PLANEL_Pot_Trim!AF5,0)</f>
        <v>0.52098761718032316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0.33793746043995154</v>
      </c>
      <c r="AJ30" s="47">
        <f>IF(PLANEL_Pot_Trim!AJ5&lt;&gt;0,AJ5/PLANEL_Pot_Trim!AJ5,0)</f>
        <v>0.52528053026936283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0.54396565644823414</v>
      </c>
      <c r="AN30" s="47">
        <f>IF(PLANEL_Pot_Trim!AN5&lt;&gt;0,AN5/PLANEL_Pot_Trim!AN5,0)</f>
        <v>0.42875023139519403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0.55651661739378455</v>
      </c>
      <c r="AR30" s="47">
        <f>IF(PLANEL_Pot_Trim!AR5&lt;&gt;0,AR5/PLANEL_Pot_Trim!AR5,0)</f>
        <v>0.528223665322611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0.55706152660714325</v>
      </c>
      <c r="AV30" s="47">
        <f>IF(PLANEL_Pot_Trim!AV5&lt;&gt;0,AV5/PLANEL_Pot_Trim!AV5,0)</f>
        <v>0.51530482268370681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0.55058856357054475</v>
      </c>
      <c r="AZ30" s="47">
        <f>IF(PLANEL_Pot_Trim!AZ5&lt;&gt;0,AZ5/PLANEL_Pot_Trim!AZ5,0)</f>
        <v>0.40626141517648356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0.5503225526787342</v>
      </c>
      <c r="BD30" s="47">
        <f>IF(PLANEL_Pot_Trim!BD5&lt;&gt;0,BD5/PLANEL_Pot_Trim!BD5,0)</f>
        <v>0.53145166259916099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0.52337258007841647</v>
      </c>
      <c r="BH30" s="47">
        <f>IF(PLANEL_Pot_Trim!BH5&lt;&gt;0,BH5/PLANEL_Pot_Trim!BH5,0)</f>
        <v>0.52472882423775902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0.54272461383529902</v>
      </c>
      <c r="BL30" s="47">
        <f>IF(PLANEL_Pot_Trim!BL5&lt;&gt;0,BL5/PLANEL_Pot_Trim!BL5,0)</f>
        <v>0.43932599967395519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0.39674619483610812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0.3782899835284349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0.36349097394818114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0.47868871238635247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0.53317987012096169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0.53618573194397223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0.47180519287501921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0.53461230506371782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0.53340242763702939</v>
      </c>
      <c r="DA30" s="77">
        <f>IF(PLANEL_Pot_Trim!DA5&lt;&gt;0,DA5/PLANEL_Pot_Trim!DA5,0)</f>
        <v>0.44058464638045175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0.43700676610909051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0.43700676610909051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0.44045463515674932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0.44045463515674932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0.44045463515674932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3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3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0.32004849286741305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0.33470727972928238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0.63766056556442419</v>
      </c>
      <c r="AE32" s="48">
        <f>IF(PLANEL_Pot_Trim!AE7&lt;&gt;0,AE7/PLANEL_Pot_Trim!AE7,0)</f>
        <v>0.30492123414449479</v>
      </c>
      <c r="AF32" s="48">
        <f>IF(PLANEL_Pot_Trim!AF7&lt;&gt;0,AF7/PLANEL_Pot_Trim!AF7,0)</f>
        <v>0.3072908205670124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0.29906971059120058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0.25504579201436089</v>
      </c>
      <c r="AN32" s="48">
        <f>IF(PLANEL_Pot_Trim!AN7&lt;&gt;0,AN7/PLANEL_Pot_Trim!AN7,0)</f>
        <v>0.2569248911422321</v>
      </c>
      <c r="AO32" s="48">
        <f>IF(PLANEL_Pot_Trim!AO7&lt;&gt;0,AO7/PLANEL_Pot_Trim!AO7,0)</f>
        <v>0.32182606267589725</v>
      </c>
      <c r="AP32" s="48">
        <f>IF(PLANEL_Pot_Trim!AP7&lt;&gt;0,AP7/PLANEL_Pot_Trim!AP7,0)</f>
        <v>0.69897111245259236</v>
      </c>
      <c r="AQ32" s="48">
        <f>IF(PLANEL_Pot_Trim!AQ7&lt;&gt;0,AQ7/PLANEL_Pot_Trim!AQ7,0)</f>
        <v>0.15859961867819661</v>
      </c>
      <c r="AR32" s="48">
        <f>IF(PLANEL_Pot_Trim!AR7&lt;&gt;0,AR7/PLANEL_Pot_Trim!AR7,0)</f>
        <v>0.15859961867819661</v>
      </c>
      <c r="AS32" s="48">
        <f>IF(PLANEL_Pot_Trim!AS7&lt;&gt;0,AS7/PLANEL_Pot_Trim!AS7,0)</f>
        <v>0.22922159886166646</v>
      </c>
      <c r="AT32" s="48">
        <f>IF(PLANEL_Pot_Trim!AT7&lt;&gt;0,AT7/PLANEL_Pot_Trim!AT7,0)</f>
        <v>0.67112569919432985</v>
      </c>
      <c r="AU32" s="48">
        <f>IF(PLANEL_Pot_Trim!AU7&lt;&gt;0,AU7/PLANEL_Pot_Trim!AU7,0)</f>
        <v>0.15220993315752251</v>
      </c>
      <c r="AV32" s="48">
        <f>IF(PLANEL_Pot_Trim!AV7&lt;&gt;0,AV7/PLANEL_Pot_Trim!AV7,0)</f>
        <v>0.15010642087101356</v>
      </c>
      <c r="AW32" s="48">
        <f>IF(PLANEL_Pot_Trim!AW7&lt;&gt;0,AW7/PLANEL_Pot_Trim!AW7,0)</f>
        <v>0.22452750973413843</v>
      </c>
      <c r="AX32" s="48">
        <f>IF(PLANEL_Pot_Trim!AX7&lt;&gt;0,AX7/PLANEL_Pot_Trim!AX7,0)</f>
        <v>0.69110739994083192</v>
      </c>
      <c r="AY32" s="48">
        <f>IF(PLANEL_Pot_Trim!AY7&lt;&gt;0,AY7/PLANEL_Pot_Trim!AY7,0)</f>
        <v>0.13408071033286253</v>
      </c>
      <c r="AZ32" s="48">
        <f>IF(PLANEL_Pot_Trim!AZ7&lt;&gt;0,AZ7/PLANEL_Pot_Trim!AZ7,0)</f>
        <v>0.13222512146606843</v>
      </c>
      <c r="BA32" s="48">
        <f>IF(PLANEL_Pot_Trim!BA7&lt;&gt;0,BA7/PLANEL_Pot_Trim!BA7,0)</f>
        <v>0.25112846431978753</v>
      </c>
      <c r="BB32" s="48">
        <f>IF(PLANEL_Pot_Trim!BB7&lt;&gt;0,BB7/PLANEL_Pot_Trim!BB7,0)</f>
        <v>0.70248283623809538</v>
      </c>
      <c r="BC32" s="48">
        <f>IF(PLANEL_Pot_Trim!BC7&lt;&gt;0,BC7/PLANEL_Pot_Trim!BC7,0)</f>
        <v>0.12937676054069081</v>
      </c>
      <c r="BD32" s="48">
        <f>IF(PLANEL_Pot_Trim!BD7&lt;&gt;0,BD7/PLANEL_Pot_Trim!BD7,0)</f>
        <v>0.12937676054069081</v>
      </c>
      <c r="BE32" s="48">
        <f>IF(PLANEL_Pot_Trim!BE7&lt;&gt;0,BE7/PLANEL_Pot_Trim!BE7,0)</f>
        <v>0.22564651677885758</v>
      </c>
      <c r="BF32" s="48">
        <f>IF(PLANEL_Pot_Trim!BF7&lt;&gt;0,BF7/PLANEL_Pot_Trim!BF7,0)</f>
        <v>0.68547703960281248</v>
      </c>
      <c r="BG32" s="48">
        <f>IF(PLANEL_Pot_Trim!BG7&lt;&gt;0,BG7/PLANEL_Pot_Trim!BG7,0)</f>
        <v>0.12937676054069081</v>
      </c>
      <c r="BH32" s="48">
        <f>IF(PLANEL_Pot_Trim!BH7&lt;&gt;0,BH7/PLANEL_Pot_Trim!BH7,0)</f>
        <v>0.12937676054069081</v>
      </c>
      <c r="BI32" s="48">
        <f>IF(PLANEL_Pot_Trim!BI7&lt;&gt;0,BI7/PLANEL_Pot_Trim!BI7,0)</f>
        <v>0.20353505825237425</v>
      </c>
      <c r="BJ32" s="48">
        <f>IF(PLANEL_Pot_Trim!BJ7&lt;&gt;0,BJ7/PLANEL_Pot_Trim!BJ7,0)</f>
        <v>0.67784925033796994</v>
      </c>
      <c r="BK32" s="48">
        <f>IF(PLANEL_Pot_Trim!BK7&lt;&gt;0,BK7/PLANEL_Pot_Trim!BK7,0)</f>
        <v>0.12937676054069081</v>
      </c>
      <c r="BL32" s="48">
        <f>IF(PLANEL_Pot_Trim!BL7&lt;&gt;0,BL7/PLANEL_Pot_Trim!BL7,0)</f>
        <v>0.12937676054069081</v>
      </c>
      <c r="BM32" s="48">
        <f>IF(PLANEL_Pot_Trim!BM7&lt;&gt;0,BM7/PLANEL_Pot_Trim!BM7,0)</f>
        <v>0.19158645298055507</v>
      </c>
      <c r="BN32" s="48">
        <f>IF(PLANEL_Pot_Trim!BN7&lt;&gt;0,BN7/PLANEL_Pot_Trim!BN7,0)</f>
        <v>0.67765308604378216</v>
      </c>
      <c r="BO32" s="48">
        <f>IF(PLANEL_Pot_Trim!BO7&lt;&gt;0,BO7/PLANEL_Pot_Trim!BO7,0)</f>
        <v>0.12101683312722934</v>
      </c>
      <c r="BP32" s="48">
        <f>IF(PLANEL_Pot_Trim!BP7&lt;&gt;0,BP7/PLANEL_Pot_Trim!BP7,0)</f>
        <v>8.7192548748249096E-2</v>
      </c>
      <c r="BQ32" s="48">
        <f>IF(PLANEL_Pot_Trim!BQ7&lt;&gt;0,BQ7/PLANEL_Pot_Trim!BQ7,0)</f>
        <v>0.19641911909354129</v>
      </c>
      <c r="BR32" s="48">
        <f>IF(PLANEL_Pot_Trim!BR7&lt;&gt;0,BR7/PLANEL_Pot_Trim!BR7,0)</f>
        <v>0.71128548680133419</v>
      </c>
      <c r="BS32" s="48">
        <f>IF(PLANEL_Pot_Trim!BS7&lt;&gt;0,BS7/PLANEL_Pot_Trim!BS7,0)</f>
        <v>0.13039486756710561</v>
      </c>
      <c r="BT32" s="48">
        <f>IF(PLANEL_Pot_Trim!BT7&lt;&gt;0,BT7/PLANEL_Pot_Trim!BT7,0)</f>
        <v>8.2767475241724384E-2</v>
      </c>
      <c r="BU32" s="48">
        <f>IF(PLANEL_Pot_Trim!BU7&lt;&gt;0,BU7/PLANEL_Pot_Trim!BU7,0)</f>
        <v>0.22052249971413715</v>
      </c>
      <c r="BV32" s="48">
        <f>IF(PLANEL_Pot_Trim!BV7&lt;&gt;0,BV7/PLANEL_Pot_Trim!BV7,0)</f>
        <v>0.70471163882310883</v>
      </c>
      <c r="BW32" s="48">
        <f>IF(PLANEL_Pot_Trim!BW7&lt;&gt;0,BW7/PLANEL_Pot_Trim!BW7,0)</f>
        <v>0.13561853586719086</v>
      </c>
      <c r="BX32" s="48">
        <f>IF(PLANEL_Pot_Trim!BX7&lt;&gt;0,BX7/PLANEL_Pot_Trim!BX7,0)</f>
        <v>7.8769858267168924E-2</v>
      </c>
      <c r="BY32" s="48">
        <f>IF(PLANEL_Pot_Trim!BY7&lt;&gt;0,BY7/PLANEL_Pot_Trim!BY7,0)</f>
        <v>0.14639953974665945</v>
      </c>
      <c r="BZ32" s="48">
        <f>IF(PLANEL_Pot_Trim!BZ7&lt;&gt;0,BZ7/PLANEL_Pot_Trim!BZ7,0)</f>
        <v>0.63248986149435427</v>
      </c>
      <c r="CA32" s="48">
        <f>IF(PLANEL_Pot_Trim!CA7&lt;&gt;0,CA7/PLANEL_Pot_Trim!CA7,0)</f>
        <v>0.15066110148848535</v>
      </c>
      <c r="CB32" s="48">
        <f>IF(PLANEL_Pot_Trim!CB7&lt;&gt;0,CB7/PLANEL_Pot_Trim!CB7,0)</f>
        <v>5.0505707261776535E-2</v>
      </c>
      <c r="CC32" s="48">
        <f>IF(PLANEL_Pot_Trim!CC7&lt;&gt;0,CC7/PLANEL_Pot_Trim!CC7,0)</f>
        <v>9.2258545054241636E-2</v>
      </c>
      <c r="CD32" s="48">
        <f>IF(PLANEL_Pot_Trim!CD7&lt;&gt;0,CD7/PLANEL_Pot_Trim!CD7,0)</f>
        <v>0.55412748102810594</v>
      </c>
      <c r="CE32" s="48">
        <f>IF(PLANEL_Pot_Trim!CE7&lt;&gt;0,CE7/PLANEL_Pot_Trim!CE7,0)</f>
        <v>0.19539371225508881</v>
      </c>
      <c r="CF32" s="48">
        <f>IF(PLANEL_Pot_Trim!CF7&lt;&gt;0,CF7/PLANEL_Pot_Trim!CF7,0)</f>
        <v>4.8281219344587782E-2</v>
      </c>
      <c r="CG32" s="48">
        <f>IF(PLANEL_Pot_Trim!CG7&lt;&gt;0,CG7/PLANEL_Pot_Trim!CG7,0)</f>
        <v>8.8195083123754139E-2</v>
      </c>
      <c r="CH32" s="48">
        <f>IF(PLANEL_Pot_Trim!CH7&lt;&gt;0,CH7/PLANEL_Pot_Trim!CH7,0)</f>
        <v>0.54485189789154265</v>
      </c>
      <c r="CI32" s="48">
        <f>IF(PLANEL_Pot_Trim!CI7&lt;&gt;0,CI7/PLANEL_Pot_Trim!CI7,0)</f>
        <v>0.26251295826827986</v>
      </c>
      <c r="CJ32" s="48">
        <f>IF(PLANEL_Pot_Trim!CJ7&lt;&gt;0,CJ7/PLANEL_Pot_Trim!CJ7,0)</f>
        <v>4.6244416926264499E-2</v>
      </c>
      <c r="CK32" s="48">
        <f>IF(PLANEL_Pot_Trim!CK7&lt;&gt;0,CK7/PLANEL_Pot_Trim!CK7,0)</f>
        <v>8.4474465437845953E-2</v>
      </c>
      <c r="CL32" s="48">
        <f>IF(PLANEL_Pot_Trim!CL7&lt;&gt;0,CL7/PLANEL_Pot_Trim!CL7,0)</f>
        <v>0.54916216906281912</v>
      </c>
      <c r="CM32" s="48">
        <f>IF(PLANEL_Pot_Trim!CM7&lt;&gt;0,CM7/PLANEL_Pot_Trim!CM7,0)</f>
        <v>0.3148304238850273</v>
      </c>
      <c r="CN32" s="48">
        <f>IF(PLANEL_Pot_Trim!CN7&lt;&gt;0,CN7/PLANEL_Pot_Trim!CN7,0)</f>
        <v>3.2583643998660025E-2</v>
      </c>
      <c r="CO32" s="48">
        <f>IF(PLANEL_Pot_Trim!CO7&lt;&gt;0,CO7/PLANEL_Pot_Trim!CO7,0)</f>
        <v>5.8192452762181782E-2</v>
      </c>
      <c r="CP32" s="48">
        <f>IF(PLANEL_Pot_Trim!CP7&lt;&gt;0,CP7/PLANEL_Pot_Trim!CP7,0)</f>
        <v>0.51514446582492879</v>
      </c>
      <c r="CQ32" s="48">
        <f>IF(PLANEL_Pot_Trim!CQ7&lt;&gt;0,CQ7/PLANEL_Pot_Trim!CQ7,0)</f>
        <v>0.36300036810720288</v>
      </c>
      <c r="CR32" s="48">
        <f>IF(PLANEL_Pot_Trim!CR7&lt;&gt;0,CR7/PLANEL_Pot_Trim!CR7,0)</f>
        <v>3.1316026588297734E-2</v>
      </c>
      <c r="CS32" s="48">
        <f>IF(PLANEL_Pot_Trim!CS7&lt;&gt;0,CS7/PLANEL_Pot_Trim!CS7,0)</f>
        <v>5.5928563361841523E-2</v>
      </c>
      <c r="CT32" s="48">
        <f>IF(PLANEL_Pot_Trim!CT7&lt;&gt;0,CT7/PLANEL_Pot_Trim!CT7,0)</f>
        <v>0.52491875998735171</v>
      </c>
      <c r="CU32" s="48">
        <f>IF(PLANEL_Pot_Trim!CU7&lt;&gt;0,CU7/PLANEL_Pot_Trim!CU7,0)</f>
        <v>0.38002623428775539</v>
      </c>
      <c r="CV32" s="48">
        <f>IF(PLANEL_Pot_Trim!CV7&lt;&gt;0,CV7/PLANEL_Pot_Trim!CV7,0)</f>
        <v>2.9615577850118101E-2</v>
      </c>
      <c r="CW32" s="48">
        <f>IF(PLANEL_Pot_Trim!CW7&lt;&gt;0,CW7/PLANEL_Pot_Trim!CW7,0)</f>
        <v>0.10248083391277361</v>
      </c>
      <c r="CX32" s="48">
        <f>IF(PLANEL_Pot_Trim!CX7&lt;&gt;0,CX7/PLANEL_Pot_Trim!CX7,0)</f>
        <v>0.566939107621515</v>
      </c>
      <c r="CY32" s="48">
        <f>IF(PLANEL_Pot_Trim!CY7&lt;&gt;0,CY7/PLANEL_Pot_Trim!CY7,0)</f>
        <v>0.39311381325092265</v>
      </c>
      <c r="CZ32" s="48">
        <f>IF(PLANEL_Pot_Trim!CZ7&lt;&gt;0,CZ7/PLANEL_Pot_Trim!CZ7,0)</f>
        <v>2.8546602320067071E-2</v>
      </c>
      <c r="DA32" s="48">
        <f>IF(PLANEL_Pot_Trim!DA7&lt;&gt;0,DA7/PLANEL_Pot_Trim!DA7,0)</f>
        <v>2.8546602320067071E-2</v>
      </c>
      <c r="DB32" s="48">
        <f>IF(PLANEL_Pot_Trim!DB7&lt;&gt;0,DB7/PLANEL_Pot_Trim!DB7,0)</f>
        <v>0.46148867418444672</v>
      </c>
      <c r="DC32" s="48">
        <f>IF(PLANEL_Pot_Trim!DC7&lt;&gt;0,DC7/PLANEL_Pot_Trim!DC7,0)</f>
        <v>0.40421652440329037</v>
      </c>
      <c r="DD32" s="48">
        <f>IF(PLANEL_Pot_Trim!DD7&lt;&gt;0,DD7/PLANEL_Pot_Trim!DD7,0)</f>
        <v>5.4176777418359712E-3</v>
      </c>
      <c r="DE32" s="48">
        <f>IF(PLANEL_Pot_Trim!DE7&lt;&gt;0,DE7/PLANEL_Pot_Trim!DE7,0)</f>
        <v>5.4176777418359712E-3</v>
      </c>
      <c r="DF32" s="48">
        <f>IF(PLANEL_Pot_Trim!DF7&lt;&gt;0,DF7/PLANEL_Pot_Trim!DF7,0)</f>
        <v>0.46615763489638706</v>
      </c>
      <c r="DG32" s="48">
        <f>IF(PLANEL_Pot_Trim!DG7&lt;&gt;0,DG7/PLANEL_Pot_Trim!DG7,0)</f>
        <v>0.41560843731353991</v>
      </c>
      <c r="DH32" s="48">
        <f>IF(PLANEL_Pot_Trim!DH7&lt;&gt;0,DH7/PLANEL_Pot_Trim!DH7,0)</f>
        <v>5.2352948098194681E-3</v>
      </c>
      <c r="DI32" s="48">
        <f>IF(PLANEL_Pot_Trim!DI7&lt;&gt;0,DI7/PLANEL_Pot_Trim!DI7,0)</f>
        <v>5.2352948098194681E-3</v>
      </c>
      <c r="DJ32" s="48">
        <f>IF(PLANEL_Pot_Trim!DJ7&lt;&gt;0,DJ7/PLANEL_Pot_Trim!DJ7,0)</f>
        <v>0.45807451256648007</v>
      </c>
      <c r="DK32" s="48">
        <f>IF(PLANEL_Pot_Trim!DK7&lt;&gt;0,DK7/PLANEL_Pot_Trim!DK7,0)</f>
        <v>0.42625832594982077</v>
      </c>
      <c r="DL32" s="48">
        <f>IF(PLANEL_Pot_Trim!DL7&lt;&gt;0,DL7/PLANEL_Pot_Trim!DL7,0)</f>
        <v>5.0647915826233956E-3</v>
      </c>
      <c r="DM32" s="48">
        <f>IF(PLANEL_Pot_Trim!DM7&lt;&gt;0,DM7/PLANEL_Pot_Trim!DM7,0)</f>
        <v>5.0647915826233956E-3</v>
      </c>
      <c r="DN32" s="48">
        <f>IF(PLANEL_Pot_Trim!DN7&lt;&gt;0,DN7/PLANEL_Pot_Trim!DN7,0)</f>
        <v>0.43451560923679999</v>
      </c>
      <c r="DO32" s="48">
        <f>IF(PLANEL_Pot_Trim!DO7&lt;&gt;0,DO7/PLANEL_Pot_Trim!DO7,0)</f>
        <v>0.42684741030016171</v>
      </c>
      <c r="DP32" s="48">
        <f>IF(PLANEL_Pot_Trim!DP7&lt;&gt;0,DP7/PLANEL_Pot_Trim!DP7,0)</f>
        <v>4.9951266268944781E-3</v>
      </c>
      <c r="DQ32" s="48">
        <f>IF(PLANEL_Pot_Trim!DQ7&lt;&gt;0,DQ7/PLANEL_Pot_Trim!DQ7,0)</f>
        <v>4.9951266268944781E-3</v>
      </c>
      <c r="DR32" s="48">
        <f>IF(PLANEL_Pot_Trim!DR7&lt;&gt;0,DR7/PLANEL_Pot_Trim!DR7,0)</f>
        <v>0.42684741030016171</v>
      </c>
      <c r="DS32" s="48">
        <f>IF(PLANEL_Pot_Trim!DS7&lt;&gt;0,DS7/PLANEL_Pot_Trim!DS7,0)</f>
        <v>0.43542722835038017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0.43542722835038017</v>
      </c>
      <c r="DW32" s="48">
        <f>IF(PLANEL_Pot_Trim!DW7&lt;&gt;0,DW7/PLANEL_Pot_Trim!DW7,0)</f>
        <v>0.44306049093611949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0.44306049093611949</v>
      </c>
      <c r="EA32" s="48">
        <f>IF(PLANEL_Pot_Trim!EA7&lt;&gt;0,EA7/PLANEL_Pot_Trim!EA7,0)</f>
        <v>0.4474556372744295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0.4474556372744295</v>
      </c>
      <c r="EE32" s="48">
        <f>IF(PLANEL_Pot_Trim!EE7&lt;&gt;0,EE7/PLANEL_Pot_Trim!EE7,0)</f>
        <v>0.4527472440475418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0.4527472440475418</v>
      </c>
      <c r="EI32" s="48">
        <f>IF(PLANEL_Pot_Trim!EI7&lt;&gt;0,EI7/PLANEL_Pot_Trim!EI7,0)</f>
        <v>0.46332174255456487</v>
      </c>
      <c r="EJ32" s="48">
        <f>IF(PLANEL_Pot_Trim!EJ7&lt;&gt;0,EJ7/PLANEL_Pot_Trim!EJ7,0)</f>
        <v>0</v>
      </c>
      <c r="EK32" s="48">
        <f>IF(PLANEL_Pot_Trim!EK7&lt;&gt;0,EK7/PLANEL_Pot_Trim!EK7,0)</f>
        <v>4.0444607221218468E-2</v>
      </c>
      <c r="EL32" s="48">
        <f>IF(PLANEL_Pot_Trim!EL7&lt;&gt;0,EL7/PLANEL_Pot_Trim!EL7,0)</f>
        <v>0.46332174255456487</v>
      </c>
      <c r="EM32" s="48">
        <f>IF(PLANEL_Pot_Trim!EM7&lt;&gt;0,EM7/PLANEL_Pot_Trim!EM7,0)</f>
        <v>0.47628785569494603</v>
      </c>
      <c r="EN32" s="48">
        <f>IF(PLANEL_Pot_Trim!EN7&lt;&gt;0,EN7/PLANEL_Pot_Trim!EN7,0)</f>
        <v>5.0183671776503527E-2</v>
      </c>
      <c r="EO32" s="48">
        <f>IF(PLANEL_Pot_Trim!EO7&lt;&gt;0,EO7/PLANEL_Pot_Trim!EO7,0)</f>
        <v>8.4461695505663681E-2</v>
      </c>
      <c r="EP32" s="48">
        <f>IF(PLANEL_Pot_Trim!EP7&lt;&gt;0,EP7/PLANEL_Pot_Trim!EP7,0)</f>
        <v>0.47628785569494603</v>
      </c>
    </row>
    <row r="33" spans="2:146" x14ac:dyDescent="0.3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3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0.77626209147058822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3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3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0.85579066745213561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3">
      <c r="B37" s="16" t="s">
        <v>57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3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3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3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0.95755516673267327</v>
      </c>
      <c r="S40" s="52">
        <f>IF(PLANEL_Pot_Trim!S15&lt;&gt;0,S15/PLANEL_Pot_Trim!S15,0)</f>
        <v>0.89177557428998511</v>
      </c>
      <c r="T40" s="52">
        <f>IF(PLANEL_Pot_Trim!T15&lt;&gt;0,T15/PLANEL_Pot_Trim!T15,0)</f>
        <v>0.69104321255605383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0.70510375676795578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0.89060092527624313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0.73558374625360234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0.75790536008645537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0.92909952435158505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0.55379266640746494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3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3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0.35441279580676482</v>
      </c>
      <c r="AZ42" s="51">
        <f>IF(PLANEL_Pot_Trim!AZ17&lt;&gt;0,AZ17/PLANEL_Pot_Trim!AZ17,0)</f>
        <v>0.4266489802053316</v>
      </c>
      <c r="BA42" s="51">
        <f>IF(PLANEL_Pot_Trim!BA17&lt;&gt;0,BA17/PLANEL_Pot_Trim!BA17,0)</f>
        <v>0.56506542107837376</v>
      </c>
      <c r="BB42" s="51">
        <f>IF(PLANEL_Pot_Trim!BB17&lt;&gt;0,BB17/PLANEL_Pot_Trim!BB17,0)</f>
        <v>0.46656149942230274</v>
      </c>
      <c r="BC42" s="51">
        <f>IF(PLANEL_Pot_Trim!BC17&lt;&gt;0,BC17/PLANEL_Pot_Trim!BC17,0)</f>
        <v>0.35439560487121385</v>
      </c>
      <c r="BD42" s="51">
        <f>IF(PLANEL_Pot_Trim!BD17&lt;&gt;0,BD17/PLANEL_Pot_Trim!BD17,0)</f>
        <v>0.42688304145611367</v>
      </c>
      <c r="BE42" s="51">
        <f>IF(PLANEL_Pot_Trim!BE17&lt;&gt;0,BE17/PLANEL_Pot_Trim!BE17,0)</f>
        <v>0.56549590657595383</v>
      </c>
      <c r="BF42" s="51">
        <f>IF(PLANEL_Pot_Trim!BF17&lt;&gt;0,BF17/PLANEL_Pot_Trim!BF17,0)</f>
        <v>0.46676931647200298</v>
      </c>
      <c r="BG42" s="51">
        <f>IF(PLANEL_Pot_Trim!BG17&lt;&gt;0,BG17/PLANEL_Pot_Trim!BG17,0)</f>
        <v>0.35437462878238368</v>
      </c>
      <c r="BH42" s="51">
        <f>IF(PLANEL_Pot_Trim!BH17&lt;&gt;0,BH17/PLANEL_Pot_Trim!BH17,0)</f>
        <v>0.42716863928982884</v>
      </c>
      <c r="BI42" s="51">
        <f>IF(PLANEL_Pot_Trim!BI17&lt;&gt;0,BI17/PLANEL_Pot_Trim!BI17,0)</f>
        <v>0.56602117837118704</v>
      </c>
      <c r="BJ42" s="51">
        <f>IF(PLANEL_Pot_Trim!BJ17&lt;&gt;0,BJ17/PLANEL_Pot_Trim!BJ17,0)</f>
        <v>0.46702289151099829</v>
      </c>
      <c r="BK42" s="51">
        <f>IF(PLANEL_Pot_Trim!BK17&lt;&gt;0,BK17/PLANEL_Pot_Trim!BK17,0)</f>
        <v>0.35435649331234748</v>
      </c>
      <c r="BL42" s="51">
        <f>IF(PLANEL_Pot_Trim!BL17&lt;&gt;0,BL17/PLANEL_Pot_Trim!BL17,0)</f>
        <v>0.42741556063448466</v>
      </c>
      <c r="BM42" s="51">
        <f>IF(PLANEL_Pot_Trim!BM17&lt;&gt;0,BM17/PLANEL_Pot_Trim!BM17,0)</f>
        <v>0.56647531615869806</v>
      </c>
      <c r="BN42" s="51">
        <f>IF(PLANEL_Pot_Trim!BN17&lt;&gt;0,BN17/PLANEL_Pot_Trim!BN17,0)</f>
        <v>0.46724212674786419</v>
      </c>
      <c r="BO42" s="51">
        <f>IF(PLANEL_Pot_Trim!BO17&lt;&gt;0,BO17/PLANEL_Pot_Trim!BO17,0)</f>
        <v>0.35433987719706056</v>
      </c>
      <c r="BP42" s="51">
        <f>IF(PLANEL_Pot_Trim!BP17&lt;&gt;0,BP17/PLANEL_Pot_Trim!BP17,0)</f>
        <v>0.42764179541201147</v>
      </c>
      <c r="BQ42" s="51">
        <f>IF(PLANEL_Pot_Trim!BQ17&lt;&gt;0,BQ17/PLANEL_Pot_Trim!BQ17,0)</f>
        <v>0.56689140724936493</v>
      </c>
      <c r="BR42" s="51">
        <f>IF(PLANEL_Pot_Trim!BR17&lt;&gt;0,BR17/PLANEL_Pot_Trim!BR17,0)</f>
        <v>0.46744299491532987</v>
      </c>
      <c r="BS42" s="51">
        <f>IF(PLANEL_Pot_Trim!BS17&lt;&gt;0,BS17/PLANEL_Pot_Trim!BS17,0)</f>
        <v>0.3543071895737625</v>
      </c>
      <c r="BT42" s="51">
        <f>IF(PLANEL_Pot_Trim!BT17&lt;&gt;0,BT17/PLANEL_Pot_Trim!BT17,0)</f>
        <v>0.42808685030526195</v>
      </c>
      <c r="BU42" s="51">
        <f>IF(PLANEL_Pot_Trim!BU17&lt;&gt;0,BU17/PLANEL_Pot_Trim!BU17,0)</f>
        <v>0.56770995236080024</v>
      </c>
      <c r="BV42" s="51">
        <f>IF(PLANEL_Pot_Trim!BV17&lt;&gt;0,BV17/PLANEL_Pot_Trim!BV17,0)</f>
        <v>0.46783814795326362</v>
      </c>
      <c r="BW42" s="51">
        <f>IF(PLANEL_Pot_Trim!BW17&lt;&gt;0,BW17/PLANEL_Pot_Trim!BW17,0)</f>
        <v>0.35427673684949651</v>
      </c>
      <c r="BX42" s="51">
        <f>IF(PLANEL_Pot_Trim!BX17&lt;&gt;0,BX17/PLANEL_Pot_Trim!BX17,0)</f>
        <v>0.42850147521191001</v>
      </c>
      <c r="BY42" s="51">
        <f>IF(PLANEL_Pot_Trim!BY17&lt;&gt;0,BY17/PLANEL_Pot_Trim!BY17,0)</f>
        <v>0.56847253070119586</v>
      </c>
      <c r="BZ42" s="51">
        <f>IF(PLANEL_Pot_Trim!BZ17&lt;&gt;0,BZ17/PLANEL_Pot_Trim!BZ17,0)</f>
        <v>0.46820628296649197</v>
      </c>
      <c r="CA42" s="51">
        <f>IF(PLANEL_Pot_Trim!CA17&lt;&gt;0,CA17/PLANEL_Pot_Trim!CA17,0)</f>
        <v>0.35424799509796145</v>
      </c>
      <c r="CB42" s="51">
        <f>IF(PLANEL_Pot_Trim!CB17&lt;&gt;0,CB17/PLANEL_Pot_Trim!CB17,0)</f>
        <v>0.42889280537830293</v>
      </c>
      <c r="CC42" s="51">
        <f>IF(PLANEL_Pot_Trim!CC17&lt;&gt;0,CC17/PLANEL_Pot_Trim!CC17,0)</f>
        <v>0.56919226526317768</v>
      </c>
      <c r="CD42" s="51">
        <f>IF(PLANEL_Pot_Trim!CD17&lt;&gt;0,CD17/PLANEL_Pot_Trim!CD17,0)</f>
        <v>0.46855373513692861</v>
      </c>
      <c r="CE42" s="51">
        <f>IF(PLANEL_Pot_Trim!CE17&lt;&gt;0,CE17/PLANEL_Pot_Trim!CE17,0)</f>
        <v>0.35420072438391631</v>
      </c>
      <c r="CF42" s="51">
        <f>IF(PLANEL_Pot_Trim!CF17&lt;&gt;0,CF17/PLANEL_Pot_Trim!CF17,0)</f>
        <v>0.42953641509611101</v>
      </c>
      <c r="CG42" s="51">
        <f>IF(PLANEL_Pot_Trim!CG17&lt;&gt;0,CG17/PLANEL_Pot_Trim!CG17,0)</f>
        <v>0.57037599259736671</v>
      </c>
      <c r="CH42" s="51">
        <f>IF(PLANEL_Pot_Trim!CH17&lt;&gt;0,CH17/PLANEL_Pot_Trim!CH17,0)</f>
        <v>0.46912518005673515</v>
      </c>
      <c r="CI42" s="51">
        <f>IF(PLANEL_Pot_Trim!CI17&lt;&gt;0,CI17/PLANEL_Pot_Trim!CI17,0)</f>
        <v>0.35419399039130428</v>
      </c>
      <c r="CJ42" s="51">
        <f>IF(PLANEL_Pot_Trim!CJ17&lt;&gt;0,CJ17/PLANEL_Pot_Trim!CJ17,0)</f>
        <v>0.42962810059242307</v>
      </c>
      <c r="CK42" s="51">
        <f>IF(PLANEL_Pot_Trim!CK17&lt;&gt;0,CK17/PLANEL_Pot_Trim!CK17,0)</f>
        <v>0.57054462045093823</v>
      </c>
      <c r="CL42" s="51">
        <f>IF(PLANEL_Pot_Trim!CL17&lt;&gt;0,CL17/PLANEL_Pot_Trim!CL17,0)</f>
        <v>0.46920658537178872</v>
      </c>
      <c r="CM42" s="51">
        <f>IF(PLANEL_Pot_Trim!CM17&lt;&gt;0,CM17/PLANEL_Pot_Trim!CM17,0)</f>
        <v>0.35417417910921734</v>
      </c>
      <c r="CN42" s="51">
        <f>IF(PLANEL_Pot_Trim!CN17&lt;&gt;0,CN17/PLANEL_Pot_Trim!CN17,0)</f>
        <v>0.42989783906362122</v>
      </c>
      <c r="CO42" s="51">
        <f>IF(PLANEL_Pot_Trim!CO17&lt;&gt;0,CO17/PLANEL_Pot_Trim!CO17,0)</f>
        <v>0.57104072335814693</v>
      </c>
      <c r="CP42" s="51">
        <f>IF(PLANEL_Pot_Trim!CP17&lt;&gt;0,CP17/PLANEL_Pot_Trim!CP17,0)</f>
        <v>0.46944607918825032</v>
      </c>
      <c r="CQ42" s="51">
        <f>IF(PLANEL_Pot_Trim!CQ17&lt;&gt;0,CQ17/PLANEL_Pot_Trim!CQ17,0)</f>
        <v>0.35424268946450899</v>
      </c>
      <c r="CR42" s="51">
        <f>IF(PLANEL_Pot_Trim!CR17&lt;&gt;0,CR17/PLANEL_Pot_Trim!CR17,0)</f>
        <v>0.42896504329913288</v>
      </c>
      <c r="CS42" s="51">
        <f>IF(PLANEL_Pot_Trim!CS17&lt;&gt;0,CS17/PLANEL_Pot_Trim!CS17,0)</f>
        <v>0.56932512523525969</v>
      </c>
      <c r="CT42" s="51">
        <f>IF(PLANEL_Pot_Trim!CT17&lt;&gt;0,CT17/PLANEL_Pot_Trim!CT17,0)</f>
        <v>0.46861787341635736</v>
      </c>
      <c r="CU42" s="51">
        <f>IF(PLANEL_Pot_Trim!CU17&lt;&gt;0,CU17/PLANEL_Pot_Trim!CU17,0)</f>
        <v>0.35447342014998034</v>
      </c>
      <c r="CV42" s="51">
        <f>IF(PLANEL_Pot_Trim!CV17&lt;&gt;0,CV17/PLANEL_Pot_Trim!CV17,0)</f>
        <v>0.42582355656241272</v>
      </c>
      <c r="CW42" s="51">
        <f>IF(PLANEL_Pot_Trim!CW17&lt;&gt;0,CW17/PLANEL_Pot_Trim!CW17,0)</f>
        <v>0.56354730165845046</v>
      </c>
      <c r="CX42" s="51">
        <f>IF(PLANEL_Pot_Trim!CX17&lt;&gt;0,CX17/PLANEL_Pot_Trim!CX17,0)</f>
        <v>0.46582862637429739</v>
      </c>
      <c r="CY42" s="81">
        <f>IF(PLANEL_Pot_Trim!CY17&lt;&gt;0,CY17/PLANEL_Pot_Trim!CY17,0)</f>
        <v>0.35444488208045993</v>
      </c>
      <c r="CZ42" s="81">
        <f>IF(PLANEL_Pot_Trim!CZ17&lt;&gt;0,CZ17/PLANEL_Pot_Trim!CZ17,0)</f>
        <v>0.42621211350339255</v>
      </c>
      <c r="DA42" s="81">
        <f>IF(PLANEL_Pot_Trim!DA17&lt;&gt;0,DA17/PLANEL_Pot_Trim!DA17,0)</f>
        <v>0.56426193571021077</v>
      </c>
      <c r="DB42" s="81">
        <f>IF(PLANEL_Pot_Trim!DB17&lt;&gt;0,DB17/PLANEL_Pot_Trim!DB17,0)</f>
        <v>0.46617361630188175</v>
      </c>
      <c r="DC42" s="51">
        <f>IF(PLANEL_Pot_Trim!DC17&lt;&gt;0,DC17/PLANEL_Pot_Trim!DC17,0)</f>
        <v>0.35443735675289362</v>
      </c>
      <c r="DD42" s="51">
        <f>IF(PLANEL_Pot_Trim!DD17&lt;&gt;0,DD17/PLANEL_Pot_Trim!DD17,0)</f>
        <v>0.4263145737434792</v>
      </c>
      <c r="DE42" s="51">
        <f>IF(PLANEL_Pot_Trim!DE17&lt;&gt;0,DE17/PLANEL_Pot_Trim!DE17,0)</f>
        <v>0.56445038061322517</v>
      </c>
      <c r="DF42" s="51">
        <f>IF(PLANEL_Pot_Trim!DF17&lt;&gt;0,DF17/PLANEL_Pot_Trim!DF17,0)</f>
        <v>0.46626458817654642</v>
      </c>
      <c r="DG42" s="51">
        <f>IF(PLANEL_Pot_Trim!DG17&lt;&gt;0,DG17/PLANEL_Pot_Trim!DG17,0)</f>
        <v>0.35442843206459484</v>
      </c>
      <c r="DH42" s="51">
        <f>IF(PLANEL_Pot_Trim!DH17&lt;&gt;0,DH17/PLANEL_Pot_Trim!DH17,0)</f>
        <v>0.42643608659032584</v>
      </c>
      <c r="DI42" s="51">
        <f>IF(PLANEL_Pot_Trim!DI17&lt;&gt;0,DI17/PLANEL_Pot_Trim!DI17,0)</f>
        <v>0.56467386709101419</v>
      </c>
      <c r="DJ42" s="51">
        <f>IF(PLANEL_Pot_Trim!DJ17&lt;&gt;0,DJ17/PLANEL_Pot_Trim!DJ17,0)</f>
        <v>0.46637247637264212</v>
      </c>
      <c r="DK42" s="51">
        <f>IF(PLANEL_Pot_Trim!DK17&lt;&gt;0,DK17/PLANEL_Pot_Trim!DK17,0)</f>
        <v>0.35441784334987142</v>
      </c>
      <c r="DL42" s="51">
        <f>IF(PLANEL_Pot_Trim!DL17&lt;&gt;0,DL17/PLANEL_Pot_Trim!DL17,0)</f>
        <v>0.4265802559281297</v>
      </c>
      <c r="DM42" s="51">
        <f>IF(PLANEL_Pot_Trim!DM17&lt;&gt;0,DM17/PLANEL_Pot_Trim!DM17,0)</f>
        <v>0.56493902337755142</v>
      </c>
      <c r="DN42" s="51">
        <f>IF(PLANEL_Pot_Trim!DN17&lt;&gt;0,DN17/PLANEL_Pot_Trim!DN17,0)</f>
        <v>0.46650048068947414</v>
      </c>
      <c r="DO42" s="51">
        <f>IF(PLANEL_Pot_Trim!DO17&lt;&gt;0,DO17/PLANEL_Pot_Trim!DO17,0)</f>
        <v>0.35440870319245243</v>
      </c>
      <c r="DP42" s="51">
        <f>IF(PLANEL_Pot_Trim!DP17&lt;&gt;0,DP17/PLANEL_Pot_Trim!DP17,0)</f>
        <v>0.42670470288424478</v>
      </c>
      <c r="DQ42" s="51">
        <f>IF(PLANEL_Pot_Trim!DQ17&lt;&gt;0,DQ17/PLANEL_Pot_Trim!DQ17,0)</f>
        <v>0.56516790630690061</v>
      </c>
      <c r="DR42" s="51">
        <f>IF(PLANEL_Pot_Trim!DR17&lt;&gt;0,DR17/PLANEL_Pot_Trim!DR17,0)</f>
        <v>0.46661097405548729</v>
      </c>
      <c r="DS42" s="51">
        <f>IF(PLANEL_Pot_Trim!DS17&lt;&gt;0,DS17/PLANEL_Pot_Trim!DS17,0)</f>
        <v>0.35439780844777818</v>
      </c>
      <c r="DT42" s="51">
        <f>IF(PLANEL_Pot_Trim!DT17&lt;&gt;0,DT17/PLANEL_Pot_Trim!DT17,0)</f>
        <v>0.42685303835682376</v>
      </c>
      <c r="DU42" s="51">
        <f>IF(PLANEL_Pot_Trim!DU17&lt;&gt;0,DU17/PLANEL_Pot_Trim!DU17,0)</f>
        <v>0.56544072490225838</v>
      </c>
      <c r="DV42" s="51">
        <f>IF(PLANEL_Pot_Trim!DV17&lt;&gt;0,DV17/PLANEL_Pot_Trim!DV17,0)</f>
        <v>0.46674267729109814</v>
      </c>
      <c r="DW42" s="51">
        <f>IF(PLANEL_Pot_Trim!DW17&lt;&gt;0,DW17/PLANEL_Pot_Trim!DW17,0)</f>
        <v>0.35438816562265824</v>
      </c>
      <c r="DX42" s="51">
        <f>IF(PLANEL_Pot_Trim!DX17&lt;&gt;0,DX17/PLANEL_Pot_Trim!DX17,0)</f>
        <v>0.42698432991791063</v>
      </c>
      <c r="DY42" s="51">
        <f>IF(PLANEL_Pot_Trim!DY17&lt;&gt;0,DY17/PLANEL_Pot_Trim!DY17,0)</f>
        <v>0.56568219646089146</v>
      </c>
      <c r="DZ42" s="51">
        <f>IF(PLANEL_Pot_Trim!DZ17&lt;&gt;0,DZ17/PLANEL_Pot_Trim!DZ17,0)</f>
        <v>0.46685924783547</v>
      </c>
      <c r="EA42" s="51">
        <f>IF(PLANEL_Pot_Trim!EA17&lt;&gt;0,EA17/PLANEL_Pot_Trim!EA17,0)</f>
        <v>0.35438009620898403</v>
      </c>
      <c r="EB42" s="51">
        <f>IF(PLANEL_Pot_Trim!EB17&lt;&gt;0,EB17/PLANEL_Pot_Trim!EB17,0)</f>
        <v>0.42709419759369144</v>
      </c>
      <c r="EC42" s="51">
        <f>IF(PLANEL_Pot_Trim!EC17&lt;&gt;0,EC17/PLANEL_Pot_Trim!EC17,0)</f>
        <v>0.56588426502614975</v>
      </c>
      <c r="ED42" s="51">
        <f>IF(PLANEL_Pot_Trim!ED17&lt;&gt;0,ED17/PLANEL_Pot_Trim!ED17,0)</f>
        <v>0.46695679656146066</v>
      </c>
      <c r="EE42" s="51">
        <f>IF(PLANEL_Pot_Trim!EE17&lt;&gt;0,EE17/PLANEL_Pot_Trim!EE17,0)</f>
        <v>0.35437192817542068</v>
      </c>
      <c r="EF42" s="51">
        <f>IF(PLANEL_Pot_Trim!EF17&lt;&gt;0,EF17/PLANEL_Pot_Trim!EF17,0)</f>
        <v>0.42720540923970557</v>
      </c>
      <c r="EG42" s="51">
        <f>IF(PLANEL_Pot_Trim!EG17&lt;&gt;0,EG17/PLANEL_Pot_Trim!EG17,0)</f>
        <v>0.56608880559773944</v>
      </c>
      <c r="EH42" s="51">
        <f>IF(PLANEL_Pot_Trim!EH17&lt;&gt;0,EH17/PLANEL_Pot_Trim!EH17,0)</f>
        <v>0.4670555385794164</v>
      </c>
      <c r="EI42" s="51">
        <f>IF(PLANEL_Pot_Trim!EI17&lt;&gt;0,EI17/PLANEL_Pot_Trim!EI17,0)</f>
        <v>0.35436459171992024</v>
      </c>
      <c r="EJ42" s="51">
        <f>IF(PLANEL_Pot_Trim!EJ17&lt;&gt;0,EJ17/PLANEL_Pot_Trim!EJ17,0)</f>
        <v>0.42730529779670012</v>
      </c>
      <c r="EK42" s="51">
        <f>IF(PLANEL_Pot_Trim!EK17&lt;&gt;0,EK17/PLANEL_Pot_Trim!EK17,0)</f>
        <v>0.5662725205852448</v>
      </c>
      <c r="EL42" s="51">
        <f>IF(PLANEL_Pot_Trim!EL17&lt;&gt;0,EL17/PLANEL_Pot_Trim!EL17,0)</f>
        <v>0.46714422708658981</v>
      </c>
      <c r="EM42" s="51">
        <f>IF(PLANEL_Pot_Trim!EM17&lt;&gt;0,EM17/PLANEL_Pot_Trim!EM17,0)</f>
        <v>0.35436303266359742</v>
      </c>
      <c r="EN42" s="51">
        <f>IF(PLANEL_Pot_Trim!EN17&lt;&gt;0,EN17/PLANEL_Pot_Trim!EN17,0)</f>
        <v>0.42732652469743221</v>
      </c>
      <c r="EO42" s="51">
        <f>IF(PLANEL_Pot_Trim!EO17&lt;&gt;0,EO17/PLANEL_Pot_Trim!EO17,0)</f>
        <v>0.56631156116366976</v>
      </c>
      <c r="EP42" s="51">
        <f>IF(PLANEL_Pot_Trim!EP17&lt;&gt;0,EP17/PLANEL_Pot_Trim!EP17,0)</f>
        <v>0.46716307397500695</v>
      </c>
    </row>
    <row r="43" spans="2:146" x14ac:dyDescent="0.3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3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3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0.28404604489656637</v>
      </c>
      <c r="CJ45" s="53">
        <f>IF(PLANEL_Pot_Trim!CJ20&lt;&gt;0,CJ20/PLANEL_Pot_Trim!CJ20,0)</f>
        <v>0.2775309784185605</v>
      </c>
      <c r="CK45" s="53">
        <f>IF(PLANEL_Pot_Trim!CK20&lt;&gt;0,CK20/PLANEL_Pot_Trim!CK20,0)</f>
        <v>0.27277778161314142</v>
      </c>
      <c r="CL45" s="53">
        <f>IF(PLANEL_Pot_Trim!CL20&lt;&gt;0,CL20/PLANEL_Pot_Trim!CL20,0)</f>
        <v>0.28219188309305271</v>
      </c>
      <c r="CM45" s="53">
        <f>IF(PLANEL_Pot_Trim!CM20&lt;&gt;0,CM20/PLANEL_Pot_Trim!CM20,0)</f>
        <v>0.28404604489656637</v>
      </c>
      <c r="CN45" s="53">
        <f>IF(PLANEL_Pot_Trim!CN20&lt;&gt;0,CN20/PLANEL_Pot_Trim!CN20,0)</f>
        <v>0.2775309784185605</v>
      </c>
      <c r="CO45" s="53">
        <f>IF(PLANEL_Pot_Trim!CO20&lt;&gt;0,CO20/PLANEL_Pot_Trim!CO20,0)</f>
        <v>0.27277778161314142</v>
      </c>
      <c r="CP45" s="53">
        <f>IF(PLANEL_Pot_Trim!CP20&lt;&gt;0,CP20/PLANEL_Pot_Trim!CP20,0)</f>
        <v>0.28219188309305271</v>
      </c>
      <c r="CQ45" s="53">
        <f>IF(PLANEL_Pot_Trim!CQ20&lt;&gt;0,CQ20/PLANEL_Pot_Trim!CQ20,0)</f>
        <v>0.28419313396901186</v>
      </c>
      <c r="CR45" s="53">
        <f>IF(PLANEL_Pot_Trim!CR20&lt;&gt;0,CR20/PLANEL_Pot_Trim!CR20,0)</f>
        <v>0.27957817439075988</v>
      </c>
      <c r="CS45" s="53">
        <f>IF(PLANEL_Pot_Trim!CS20&lt;&gt;0,CS20/PLANEL_Pot_Trim!CS20,0)</f>
        <v>0.27402897568804679</v>
      </c>
      <c r="CT45" s="53">
        <f>IF(PLANEL_Pot_Trim!CT20&lt;&gt;0,CT20/PLANEL_Pot_Trim!CT20,0)</f>
        <v>0.28231657608646199</v>
      </c>
      <c r="CU45" s="53">
        <f>IF(PLANEL_Pot_Trim!CU20&lt;&gt;0,CU20/PLANEL_Pot_Trim!CU20,0)</f>
        <v>0.28435304648791976</v>
      </c>
      <c r="CV45" s="53">
        <f>IF(PLANEL_Pot_Trim!CV20&lt;&gt;0,CV20/PLANEL_Pot_Trim!CV20,0)</f>
        <v>0.28184661216672896</v>
      </c>
      <c r="CW45" s="53">
        <f>IF(PLANEL_Pot_Trim!CW20&lt;&gt;0,CW20/PLANEL_Pot_Trim!CW20,0)</f>
        <v>0.27549701842175223</v>
      </c>
      <c r="CX45" s="53">
        <f>IF(PLANEL_Pot_Trim!CX20&lt;&gt;0,CX20/PLANEL_Pot_Trim!CX20,0)</f>
        <v>0.28245191905679973</v>
      </c>
      <c r="CY45" s="83">
        <f>IF(PLANEL_Pot_Trim!CY20&lt;&gt;0,CY20/PLANEL_Pot_Trim!CY20,0)</f>
        <v>0.28439796000131023</v>
      </c>
      <c r="CZ45" s="83">
        <f>IF(PLANEL_Pot_Trim!CZ20&lt;&gt;0,CZ20/PLANEL_Pot_Trim!CZ20,0)</f>
        <v>0.28248990000477142</v>
      </c>
      <c r="DA45" s="83">
        <f>IF(PLANEL_Pot_Trim!DA20&lt;&gt;0,DA20/PLANEL_Pot_Trim!DA20,0)</f>
        <v>0.27592488000188797</v>
      </c>
      <c r="DB45" s="83">
        <f>IF(PLANEL_Pot_Trim!DB20&lt;&gt;0,DB20/PLANEL_Pot_Trim!DB20,0)</f>
        <v>0.28248990000477142</v>
      </c>
      <c r="DC45" s="53">
        <f>IF(PLANEL_Pot_Trim!DC20&lt;&gt;0,DC20/PLANEL_Pot_Trim!DC20,0)</f>
        <v>0.28439795998805856</v>
      </c>
      <c r="DD45" s="53">
        <f>IF(PLANEL_Pot_Trim!DD20&lt;&gt;0,DD20/PLANEL_Pot_Trim!DD20,0)</f>
        <v>0.28248990002448621</v>
      </c>
      <c r="DE45" s="53">
        <f>IF(PLANEL_Pot_Trim!DE20&lt;&gt;0,DE20/PLANEL_Pot_Trim!DE20,0)</f>
        <v>0.27592488002347149</v>
      </c>
      <c r="DF45" s="53">
        <f>IF(PLANEL_Pot_Trim!DF20&lt;&gt;0,DF20/PLANEL_Pot_Trim!DF20,0)</f>
        <v>0.28248990002448621</v>
      </c>
      <c r="DG45" s="53">
        <f>IF(PLANEL_Pot_Trim!DG20&lt;&gt;0,DG20/PLANEL_Pot_Trim!DG20,0)</f>
        <v>0.28439796002735224</v>
      </c>
      <c r="DH45" s="53">
        <f>IF(PLANEL_Pot_Trim!DH20&lt;&gt;0,DH20/PLANEL_Pot_Trim!DH20,0)</f>
        <v>0.2824899000398905</v>
      </c>
      <c r="DI45" s="53">
        <f>IF(PLANEL_Pot_Trim!DI20&lt;&gt;0,DI20/PLANEL_Pot_Trim!DI20,0)</f>
        <v>0.27592488003727356</v>
      </c>
      <c r="DJ45" s="53">
        <f>IF(PLANEL_Pot_Trim!DJ20&lt;&gt;0,DJ20/PLANEL_Pot_Trim!DJ20,0)</f>
        <v>0.2824899000398905</v>
      </c>
      <c r="DK45" s="53">
        <f>IF(PLANEL_Pot_Trim!DK20&lt;&gt;0,DK20/PLANEL_Pot_Trim!DK20,0)</f>
        <v>0.28439796001786893</v>
      </c>
      <c r="DL45" s="53">
        <f>IF(PLANEL_Pot_Trim!DL20&lt;&gt;0,DL20/PLANEL_Pot_Trim!DL20,0)</f>
        <v>0.28248990003569302</v>
      </c>
      <c r="DM45" s="53">
        <f>IF(PLANEL_Pot_Trim!DM20&lt;&gt;0,DM20/PLANEL_Pot_Trim!DM20,0)</f>
        <v>0.2759248800463841</v>
      </c>
      <c r="DN45" s="53">
        <f>IF(PLANEL_Pot_Trim!DN20&lt;&gt;0,DN20/PLANEL_Pot_Trim!DN20,0)</f>
        <v>0.28248990003569302</v>
      </c>
      <c r="DO45" s="53">
        <f>IF(PLANEL_Pot_Trim!DO20&lt;&gt;0,DO20/PLANEL_Pot_Trim!DO20,0)</f>
        <v>0.28439796000816248</v>
      </c>
      <c r="DP45" s="53">
        <f>IF(PLANEL_Pot_Trim!DP20&lt;&gt;0,DP20/PLANEL_Pot_Trim!DP20,0)</f>
        <v>0.28248990003657337</v>
      </c>
      <c r="DQ45" s="53">
        <f>IF(PLANEL_Pot_Trim!DQ20&lt;&gt;0,DQ20/PLANEL_Pot_Trim!DQ20,0)</f>
        <v>0.27592488001536825</v>
      </c>
      <c r="DR45" s="53">
        <f>IF(PLANEL_Pot_Trim!DR20&lt;&gt;0,DR20/PLANEL_Pot_Trim!DR20,0)</f>
        <v>0.28248990003657337</v>
      </c>
      <c r="DS45" s="53">
        <f>IF(PLANEL_Pot_Trim!DS20&lt;&gt;0,DS20/PLANEL_Pot_Trim!DS20,0)</f>
        <v>0.28439795997210832</v>
      </c>
      <c r="DT45" s="53">
        <f>IF(PLANEL_Pot_Trim!DT20&lt;&gt;0,DT20/PLANEL_Pot_Trim!DT20,0)</f>
        <v>0.2824898999949077</v>
      </c>
      <c r="DU45" s="53">
        <f>IF(PLANEL_Pot_Trim!DU20&lt;&gt;0,DU20/PLANEL_Pot_Trim!DU20,0)</f>
        <v>0.27592487997709314</v>
      </c>
      <c r="DV45" s="53">
        <f>IF(PLANEL_Pot_Trim!DV20&lt;&gt;0,DV20/PLANEL_Pot_Trim!DV20,0)</f>
        <v>0.2824898999949077</v>
      </c>
      <c r="DW45" s="53">
        <f>IF(PLANEL_Pot_Trim!DW20&lt;&gt;0,DW20/PLANEL_Pot_Trim!DW20,0)</f>
        <v>0.28439795998955059</v>
      </c>
      <c r="DX45" s="53">
        <f>IF(PLANEL_Pot_Trim!DX20&lt;&gt;0,DX20/PLANEL_Pot_Trim!DX20,0)</f>
        <v>0.28248990001381974</v>
      </c>
      <c r="DY45" s="53">
        <f>IF(PLANEL_Pot_Trim!DY20&lt;&gt;0,DY20/PLANEL_Pot_Trim!DY20,0)</f>
        <v>0.27592488000174203</v>
      </c>
      <c r="DZ45" s="53">
        <f>IF(PLANEL_Pot_Trim!DZ20&lt;&gt;0,DZ20/PLANEL_Pot_Trim!DZ20,0)</f>
        <v>0.28248990001381974</v>
      </c>
      <c r="EA45" s="53">
        <f>IF(PLANEL_Pot_Trim!EA20&lt;&gt;0,EA20/PLANEL_Pot_Trim!EA20,0)</f>
        <v>0.28439795999050516</v>
      </c>
      <c r="EB45" s="53">
        <f>IF(PLANEL_Pot_Trim!EB20&lt;&gt;0,EB20/PLANEL_Pot_Trim!EB20,0)</f>
        <v>0.2824899000106843</v>
      </c>
      <c r="EC45" s="53">
        <f>IF(PLANEL_Pot_Trim!EC20&lt;&gt;0,EC20/PLANEL_Pot_Trim!EC20,0)</f>
        <v>0.27592488000653653</v>
      </c>
      <c r="ED45" s="53">
        <f>IF(PLANEL_Pot_Trim!ED20&lt;&gt;0,ED20/PLANEL_Pot_Trim!ED20,0)</f>
        <v>0.2824899000106843</v>
      </c>
      <c r="EE45" s="53">
        <f>IF(PLANEL_Pot_Trim!EE20&lt;&gt;0,EE20/PLANEL_Pot_Trim!EE20,0)</f>
        <v>0.2843979600179235</v>
      </c>
      <c r="EF45" s="53">
        <f>IF(PLANEL_Pot_Trim!EF20&lt;&gt;0,EF20/PLANEL_Pot_Trim!EF20,0)</f>
        <v>0.28248990002529623</v>
      </c>
      <c r="EG45" s="53">
        <f>IF(PLANEL_Pot_Trim!EG20&lt;&gt;0,EG20/PLANEL_Pot_Trim!EG20,0)</f>
        <v>0.27592488002429161</v>
      </c>
      <c r="EH45" s="53">
        <f>IF(PLANEL_Pot_Trim!EH20&lt;&gt;0,EH20/PLANEL_Pot_Trim!EH20,0)</f>
        <v>0.28248990002529623</v>
      </c>
      <c r="EI45" s="53">
        <f>IF(PLANEL_Pot_Trim!EI20&lt;&gt;0,EI20/PLANEL_Pot_Trim!EI20,0)</f>
        <v>0.28439795998076983</v>
      </c>
      <c r="EJ45" s="53">
        <f>IF(PLANEL_Pot_Trim!EJ20&lt;&gt;0,EJ20/PLANEL_Pot_Trim!EJ20,0)</f>
        <v>0.28248989996648566</v>
      </c>
      <c r="EK45" s="53">
        <f>IF(PLANEL_Pot_Trim!EK20&lt;&gt;0,EK20/PLANEL_Pot_Trim!EK20,0)</f>
        <v>0.27592487998616644</v>
      </c>
      <c r="EL45" s="53">
        <f>IF(PLANEL_Pot_Trim!EL20&lt;&gt;0,EL20/PLANEL_Pot_Trim!EL20,0)</f>
        <v>0.28248989996648566</v>
      </c>
      <c r="EM45" s="53">
        <f>IF(PLANEL_Pot_Trim!EM20&lt;&gt;0,EM20/PLANEL_Pot_Trim!EM20,0)</f>
        <v>0.2843979600452286</v>
      </c>
      <c r="EN45" s="53">
        <f>IF(PLANEL_Pot_Trim!EN20&lt;&gt;0,EN20/PLANEL_Pot_Trim!EN20,0)</f>
        <v>0.28248990006427932</v>
      </c>
      <c r="EO45" s="53">
        <f>IF(PLANEL_Pot_Trim!EO20&lt;&gt;0,EO20/PLANEL_Pot_Trim!EO20,0)</f>
        <v>0.27592487994619797</v>
      </c>
      <c r="EP45" s="53">
        <f>IF(PLANEL_Pot_Trim!EP20&lt;&gt;0,EP20/PLANEL_Pot_Trim!EP20,0)</f>
        <v>0.28248990006427932</v>
      </c>
    </row>
    <row r="46" spans="2:146" x14ac:dyDescent="0.3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3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3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3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42" s="56" customFormat="1" x14ac:dyDescent="0.3">
      <c r="A1" s="55" t="s">
        <v>71</v>
      </c>
    </row>
    <row r="3" spans="1:42" x14ac:dyDescent="0.3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3">
      <c r="B4" s="33" t="s">
        <v>12</v>
      </c>
      <c r="C4" s="33" t="s">
        <v>13</v>
      </c>
    </row>
    <row r="5" spans="1:42" x14ac:dyDescent="0.3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3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3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3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3">
      <c r="B9" s="33" t="s">
        <v>14</v>
      </c>
      <c r="C9" s="4" t="s">
        <v>40</v>
      </c>
    </row>
    <row r="10" spans="1:42" x14ac:dyDescent="0.3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3">
      <c r="B11" s="33" t="s">
        <v>14</v>
      </c>
      <c r="C11" s="4" t="s">
        <v>42</v>
      </c>
    </row>
    <row r="12" spans="1:42" x14ac:dyDescent="0.3">
      <c r="B12" s="33" t="s">
        <v>14</v>
      </c>
      <c r="C12" s="4" t="s">
        <v>43</v>
      </c>
    </row>
    <row r="13" spans="1:42" x14ac:dyDescent="0.3">
      <c r="B13" s="33" t="s">
        <v>14</v>
      </c>
      <c r="C13" s="4" t="s">
        <v>44</v>
      </c>
    </row>
    <row r="14" spans="1:42" x14ac:dyDescent="0.3">
      <c r="B14" s="33" t="s">
        <v>14</v>
      </c>
      <c r="C14" s="4" t="s">
        <v>45</v>
      </c>
    </row>
    <row r="15" spans="1:42" x14ac:dyDescent="0.3">
      <c r="B15" s="33" t="s">
        <v>14</v>
      </c>
      <c r="C15" s="4" t="s">
        <v>46</v>
      </c>
    </row>
    <row r="16" spans="1:42" x14ac:dyDescent="0.3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3">
      <c r="B17" s="33" t="s">
        <v>16</v>
      </c>
      <c r="C17" s="4" t="s">
        <v>36</v>
      </c>
    </row>
    <row r="18" spans="2:42" x14ac:dyDescent="0.3">
      <c r="B18" s="33" t="s">
        <v>16</v>
      </c>
      <c r="C18" s="4" t="s">
        <v>37</v>
      </c>
    </row>
    <row r="19" spans="2:42" x14ac:dyDescent="0.3">
      <c r="B19" s="33" t="s">
        <v>16</v>
      </c>
      <c r="C19" s="4" t="s">
        <v>38</v>
      </c>
    </row>
    <row r="20" spans="2:42" x14ac:dyDescent="0.3">
      <c r="B20" s="33" t="s">
        <v>16</v>
      </c>
      <c r="C20" s="4" t="s">
        <v>39</v>
      </c>
    </row>
    <row r="21" spans="2:42" x14ac:dyDescent="0.3">
      <c r="B21" s="33" t="s">
        <v>16</v>
      </c>
      <c r="C21" s="4" t="s">
        <v>40</v>
      </c>
    </row>
    <row r="22" spans="2:42" x14ac:dyDescent="0.3">
      <c r="B22" s="33" t="s">
        <v>16</v>
      </c>
      <c r="C22" s="4" t="s">
        <v>41</v>
      </c>
    </row>
    <row r="23" spans="2:42" x14ac:dyDescent="0.3">
      <c r="B23" s="33" t="s">
        <v>16</v>
      </c>
      <c r="C23" s="4" t="s">
        <v>42</v>
      </c>
    </row>
    <row r="24" spans="2:42" x14ac:dyDescent="0.3">
      <c r="B24" s="33" t="s">
        <v>16</v>
      </c>
      <c r="C24" s="4" t="s">
        <v>43</v>
      </c>
    </row>
    <row r="25" spans="2:42" x14ac:dyDescent="0.3">
      <c r="B25" s="33" t="s">
        <v>16</v>
      </c>
      <c r="C25" s="4" t="s">
        <v>44</v>
      </c>
    </row>
    <row r="26" spans="2:42" x14ac:dyDescent="0.3">
      <c r="B26" s="33" t="s">
        <v>16</v>
      </c>
      <c r="C26" s="4" t="s">
        <v>45</v>
      </c>
    </row>
    <row r="27" spans="2:42" x14ac:dyDescent="0.3">
      <c r="B27" s="33" t="s">
        <v>16</v>
      </c>
      <c r="C27" s="4" t="s">
        <v>46</v>
      </c>
    </row>
    <row r="28" spans="2:42" x14ac:dyDescent="0.3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3">
      <c r="B29" s="33" t="s">
        <v>17</v>
      </c>
      <c r="C29" s="4" t="s">
        <v>36</v>
      </c>
    </row>
    <row r="30" spans="2:42" x14ac:dyDescent="0.3">
      <c r="B30" s="33" t="s">
        <v>17</v>
      </c>
      <c r="C30" s="4" t="s">
        <v>37</v>
      </c>
    </row>
    <row r="31" spans="2:42" x14ac:dyDescent="0.3">
      <c r="B31" s="33" t="s">
        <v>17</v>
      </c>
      <c r="C31" s="4" t="s">
        <v>38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531.26034909999998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3">
      <c r="B32" s="33" t="s">
        <v>17</v>
      </c>
      <c r="C32" s="4" t="s">
        <v>39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82.425178650000007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3">
      <c r="B33" s="33" t="s">
        <v>17</v>
      </c>
      <c r="C33" s="4" t="s">
        <v>40</v>
      </c>
    </row>
    <row r="34" spans="2:42" x14ac:dyDescent="0.3">
      <c r="B34" s="33" t="s">
        <v>17</v>
      </c>
      <c r="C34" s="4" t="s">
        <v>41</v>
      </c>
    </row>
    <row r="35" spans="2:42" x14ac:dyDescent="0.3">
      <c r="B35" s="33" t="s">
        <v>17</v>
      </c>
      <c r="C35" s="4" t="s">
        <v>42</v>
      </c>
    </row>
    <row r="36" spans="2:42" x14ac:dyDescent="0.3">
      <c r="B36" s="33" t="s">
        <v>17</v>
      </c>
      <c r="C36" s="4" t="s">
        <v>43</v>
      </c>
    </row>
    <row r="37" spans="2:42" x14ac:dyDescent="0.3">
      <c r="B37" s="33" t="s">
        <v>17</v>
      </c>
      <c r="C37" s="4" t="s">
        <v>44</v>
      </c>
    </row>
    <row r="38" spans="2:42" x14ac:dyDescent="0.3">
      <c r="B38" s="33" t="s">
        <v>17</v>
      </c>
      <c r="C38" s="4" t="s">
        <v>45</v>
      </c>
    </row>
    <row r="39" spans="2:42" x14ac:dyDescent="0.3">
      <c r="B39" s="33" t="s">
        <v>17</v>
      </c>
      <c r="C39" s="4" t="s">
        <v>46</v>
      </c>
    </row>
    <row r="40" spans="2:42" x14ac:dyDescent="0.3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461.52767949999998</v>
      </c>
      <c r="N40" s="33">
        <v>698.87160640000002</v>
      </c>
      <c r="O40" s="33">
        <v>620.68795650000004</v>
      </c>
      <c r="P40" s="33">
        <v>687.62764879999997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3">
      <c r="B41" s="33" t="s">
        <v>18</v>
      </c>
      <c r="C41" s="4" t="s">
        <v>36</v>
      </c>
    </row>
    <row r="42" spans="2:42" x14ac:dyDescent="0.3">
      <c r="B42" s="33" t="s">
        <v>18</v>
      </c>
      <c r="C42" s="4" t="s">
        <v>37</v>
      </c>
    </row>
    <row r="43" spans="2:42" x14ac:dyDescent="0.3">
      <c r="B43" s="33" t="s">
        <v>18</v>
      </c>
      <c r="C43" s="4" t="s">
        <v>38</v>
      </c>
    </row>
    <row r="44" spans="2:42" x14ac:dyDescent="0.3">
      <c r="B44" s="33" t="s">
        <v>18</v>
      </c>
      <c r="C44" s="4" t="s">
        <v>39</v>
      </c>
    </row>
    <row r="45" spans="2:42" x14ac:dyDescent="0.3">
      <c r="B45" s="33" t="s">
        <v>18</v>
      </c>
      <c r="C45" s="4" t="s">
        <v>40</v>
      </c>
    </row>
    <row r="46" spans="2:42" x14ac:dyDescent="0.3">
      <c r="B46" s="33" t="s">
        <v>18</v>
      </c>
      <c r="C46" s="4" t="s">
        <v>41</v>
      </c>
    </row>
    <row r="47" spans="2:42" x14ac:dyDescent="0.3">
      <c r="B47" s="33" t="s">
        <v>18</v>
      </c>
      <c r="C47" s="4" t="s">
        <v>42</v>
      </c>
    </row>
    <row r="48" spans="2:42" x14ac:dyDescent="0.3">
      <c r="B48" s="33" t="s">
        <v>18</v>
      </c>
      <c r="C48" s="4" t="s">
        <v>43</v>
      </c>
    </row>
    <row r="49" spans="2:42" x14ac:dyDescent="0.3">
      <c r="B49" s="33" t="s">
        <v>18</v>
      </c>
      <c r="C49" s="4" t="s">
        <v>44</v>
      </c>
    </row>
    <row r="50" spans="2:42" x14ac:dyDescent="0.3">
      <c r="B50" s="33" t="s">
        <v>18</v>
      </c>
      <c r="C50" s="4" t="s">
        <v>45</v>
      </c>
    </row>
    <row r="51" spans="2:42" x14ac:dyDescent="0.3">
      <c r="B51" s="33" t="s">
        <v>18</v>
      </c>
      <c r="C51" s="4" t="s">
        <v>46</v>
      </c>
    </row>
    <row r="52" spans="2:42" x14ac:dyDescent="0.3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3">
      <c r="B53" s="33" t="s">
        <v>761</v>
      </c>
      <c r="C53" s="4" t="s">
        <v>36</v>
      </c>
    </row>
    <row r="54" spans="2:42" x14ac:dyDescent="0.3">
      <c r="B54" s="33" t="s">
        <v>761</v>
      </c>
      <c r="C54" s="4" t="s">
        <v>37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3">
      <c r="B55" s="33" t="s">
        <v>761</v>
      </c>
      <c r="C55" s="4" t="s">
        <v>38</v>
      </c>
    </row>
    <row r="56" spans="2:42" x14ac:dyDescent="0.3">
      <c r="B56" s="33" t="s">
        <v>761</v>
      </c>
      <c r="C56" s="4" t="s">
        <v>39</v>
      </c>
    </row>
    <row r="57" spans="2:42" x14ac:dyDescent="0.3">
      <c r="B57" s="33" t="s">
        <v>761</v>
      </c>
      <c r="C57" s="4" t="s">
        <v>40</v>
      </c>
    </row>
    <row r="58" spans="2:42" x14ac:dyDescent="0.3">
      <c r="B58" s="33" t="s">
        <v>761</v>
      </c>
      <c r="C58" s="4" t="s">
        <v>41</v>
      </c>
    </row>
    <row r="59" spans="2:42" x14ac:dyDescent="0.3">
      <c r="B59" s="33" t="s">
        <v>761</v>
      </c>
      <c r="C59" s="4" t="s">
        <v>42</v>
      </c>
    </row>
    <row r="60" spans="2:42" x14ac:dyDescent="0.3">
      <c r="B60" s="33" t="s">
        <v>761</v>
      </c>
      <c r="C60" s="4" t="s">
        <v>43</v>
      </c>
    </row>
    <row r="61" spans="2:42" x14ac:dyDescent="0.3">
      <c r="B61" s="33" t="s">
        <v>761</v>
      </c>
      <c r="C61" s="4" t="s">
        <v>44</v>
      </c>
    </row>
    <row r="62" spans="2:42" x14ac:dyDescent="0.3">
      <c r="B62" s="33" t="s">
        <v>761</v>
      </c>
      <c r="C62" s="4" t="s">
        <v>45</v>
      </c>
    </row>
    <row r="63" spans="2:42" x14ac:dyDescent="0.3">
      <c r="B63" s="33" t="s">
        <v>761</v>
      </c>
      <c r="C63" s="4" t="s">
        <v>46</v>
      </c>
    </row>
    <row r="64" spans="2:42" x14ac:dyDescent="0.3">
      <c r="B64" s="33" t="s">
        <v>761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3">
      <c r="B65" s="33" t="s">
        <v>19</v>
      </c>
      <c r="C65" s="4" t="s">
        <v>36</v>
      </c>
    </row>
    <row r="66" spans="2:42" x14ac:dyDescent="0.3">
      <c r="B66" s="33" t="s">
        <v>19</v>
      </c>
      <c r="C66" s="4" t="s">
        <v>37</v>
      </c>
    </row>
    <row r="67" spans="2:42" x14ac:dyDescent="0.3">
      <c r="B67" s="33" t="s">
        <v>19</v>
      </c>
      <c r="C67" s="4" t="s">
        <v>38</v>
      </c>
    </row>
    <row r="68" spans="2:42" x14ac:dyDescent="0.3">
      <c r="B68" s="33" t="s">
        <v>19</v>
      </c>
      <c r="C68" s="4" t="s">
        <v>39</v>
      </c>
    </row>
    <row r="69" spans="2:42" x14ac:dyDescent="0.3">
      <c r="B69" s="33" t="s">
        <v>19</v>
      </c>
      <c r="C69" s="4" t="s">
        <v>40</v>
      </c>
    </row>
    <row r="70" spans="2:42" x14ac:dyDescent="0.3">
      <c r="B70" s="33" t="s">
        <v>19</v>
      </c>
      <c r="C70" s="4" t="s">
        <v>41</v>
      </c>
    </row>
    <row r="71" spans="2:42" x14ac:dyDescent="0.3">
      <c r="B71" s="33" t="s">
        <v>19</v>
      </c>
      <c r="C71" s="4" t="s">
        <v>42</v>
      </c>
    </row>
    <row r="72" spans="2:42" x14ac:dyDescent="0.3">
      <c r="B72" s="33" t="s">
        <v>19</v>
      </c>
      <c r="C72" s="4" t="s">
        <v>43</v>
      </c>
    </row>
    <row r="73" spans="2:42" x14ac:dyDescent="0.3">
      <c r="B73" s="33" t="s">
        <v>19</v>
      </c>
      <c r="C73" s="4" t="s">
        <v>44</v>
      </c>
    </row>
    <row r="74" spans="2:42" x14ac:dyDescent="0.3">
      <c r="B74" s="33" t="s">
        <v>19</v>
      </c>
      <c r="C74" s="4" t="s">
        <v>45</v>
      </c>
    </row>
    <row r="75" spans="2:42" x14ac:dyDescent="0.3">
      <c r="B75" s="33" t="s">
        <v>19</v>
      </c>
      <c r="C75" s="4" t="s">
        <v>46</v>
      </c>
    </row>
    <row r="76" spans="2:42" x14ac:dyDescent="0.3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3">
      <c r="B77" s="33" t="s">
        <v>762</v>
      </c>
      <c r="C77" s="4" t="s">
        <v>36</v>
      </c>
    </row>
    <row r="78" spans="2:42" x14ac:dyDescent="0.3">
      <c r="B78" s="33" t="s">
        <v>762</v>
      </c>
      <c r="C78" s="4" t="s">
        <v>37</v>
      </c>
    </row>
    <row r="79" spans="2:42" x14ac:dyDescent="0.3">
      <c r="B79" s="33" t="s">
        <v>762</v>
      </c>
      <c r="C79" s="4" t="s">
        <v>38</v>
      </c>
    </row>
    <row r="80" spans="2:42" x14ac:dyDescent="0.3">
      <c r="B80" s="33" t="s">
        <v>762</v>
      </c>
      <c r="C80" s="4" t="s">
        <v>39</v>
      </c>
    </row>
    <row r="81" spans="2:42" x14ac:dyDescent="0.3">
      <c r="B81" s="33" t="s">
        <v>762</v>
      </c>
      <c r="C81" s="4" t="s">
        <v>40</v>
      </c>
    </row>
    <row r="82" spans="2:42" x14ac:dyDescent="0.3">
      <c r="B82" s="33" t="s">
        <v>762</v>
      </c>
      <c r="C82" s="4" t="s">
        <v>41</v>
      </c>
    </row>
    <row r="83" spans="2:42" x14ac:dyDescent="0.3">
      <c r="B83" s="33" t="s">
        <v>762</v>
      </c>
      <c r="C83" s="4" t="s">
        <v>42</v>
      </c>
    </row>
    <row r="84" spans="2:42" x14ac:dyDescent="0.3">
      <c r="B84" s="33" t="s">
        <v>762</v>
      </c>
      <c r="C84" s="4" t="s">
        <v>43</v>
      </c>
    </row>
    <row r="85" spans="2:42" x14ac:dyDescent="0.3">
      <c r="B85" s="33" t="s">
        <v>762</v>
      </c>
      <c r="C85" s="4" t="s">
        <v>44</v>
      </c>
    </row>
    <row r="86" spans="2:42" x14ac:dyDescent="0.3">
      <c r="B86" s="33" t="s">
        <v>762</v>
      </c>
      <c r="C86" s="4" t="s">
        <v>45</v>
      </c>
    </row>
    <row r="87" spans="2:42" x14ac:dyDescent="0.3">
      <c r="B87" s="33" t="s">
        <v>762</v>
      </c>
      <c r="C87" s="4" t="s">
        <v>46</v>
      </c>
    </row>
    <row r="88" spans="2:42" x14ac:dyDescent="0.3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3">
      <c r="B89" s="33" t="s">
        <v>673</v>
      </c>
      <c r="C89" s="4" t="s">
        <v>36</v>
      </c>
    </row>
    <row r="90" spans="2:42" x14ac:dyDescent="0.3">
      <c r="B90" s="33" t="s">
        <v>673</v>
      </c>
      <c r="C90" s="4" t="s">
        <v>37</v>
      </c>
    </row>
    <row r="91" spans="2:42" x14ac:dyDescent="0.3">
      <c r="B91" s="33" t="s">
        <v>673</v>
      </c>
      <c r="C91" s="4" t="s">
        <v>38</v>
      </c>
    </row>
    <row r="92" spans="2:42" x14ac:dyDescent="0.3">
      <c r="B92" s="33" t="s">
        <v>673</v>
      </c>
      <c r="C92" s="4" t="s">
        <v>39</v>
      </c>
    </row>
    <row r="93" spans="2:42" x14ac:dyDescent="0.3">
      <c r="B93" s="33" t="s">
        <v>673</v>
      </c>
      <c r="C93" s="4" t="s">
        <v>40</v>
      </c>
    </row>
    <row r="94" spans="2:42" x14ac:dyDescent="0.3">
      <c r="B94" s="33" t="s">
        <v>673</v>
      </c>
      <c r="C94" s="4" t="s">
        <v>41</v>
      </c>
    </row>
    <row r="95" spans="2:42" x14ac:dyDescent="0.3">
      <c r="B95" s="33" t="s">
        <v>673</v>
      </c>
      <c r="C95" s="4" t="s">
        <v>42</v>
      </c>
    </row>
    <row r="96" spans="2:42" x14ac:dyDescent="0.3">
      <c r="B96" s="33" t="s">
        <v>673</v>
      </c>
      <c r="C96" s="4" t="s">
        <v>43</v>
      </c>
    </row>
    <row r="97" spans="1:42" x14ac:dyDescent="0.3">
      <c r="B97" s="33" t="s">
        <v>673</v>
      </c>
      <c r="C97" s="4" t="s">
        <v>44</v>
      </c>
    </row>
    <row r="98" spans="1:42" x14ac:dyDescent="0.3">
      <c r="B98" s="33" t="s">
        <v>673</v>
      </c>
      <c r="C98" s="4" t="s">
        <v>45</v>
      </c>
    </row>
    <row r="99" spans="1:42" x14ac:dyDescent="0.3">
      <c r="B99" s="33" t="s">
        <v>673</v>
      </c>
      <c r="C99" s="4" t="s">
        <v>46</v>
      </c>
    </row>
    <row r="100" spans="1:42" x14ac:dyDescent="0.3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3">
      <c r="B101" s="33" t="s">
        <v>763</v>
      </c>
      <c r="C101" s="4" t="s">
        <v>36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3">
      <c r="B102" s="33" t="s">
        <v>763</v>
      </c>
      <c r="C102" s="4" t="s">
        <v>37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322.36115039999999</v>
      </c>
      <c r="Q102" s="33">
        <v>322.36115039999999</v>
      </c>
      <c r="R102" s="33">
        <v>322.36115039999999</v>
      </c>
      <c r="S102" s="33">
        <v>1445.8823580000001</v>
      </c>
      <c r="T102" s="33">
        <v>1044.8865430000001</v>
      </c>
      <c r="U102" s="33">
        <v>1044.8865430000001</v>
      </c>
      <c r="V102" s="33">
        <v>1073.3288869999999</v>
      </c>
      <c r="W102" s="33">
        <v>1044.8865430000001</v>
      </c>
      <c r="X102" s="33">
        <v>1044.8865430000001</v>
      </c>
      <c r="Y102" s="33">
        <v>1044.8865430000001</v>
      </c>
      <c r="Z102" s="33">
        <v>1044.8865430000001</v>
      </c>
      <c r="AA102" s="33">
        <v>1044.8865430000001</v>
      </c>
      <c r="AB102" s="33">
        <v>1044.8865430000001</v>
      </c>
      <c r="AC102" s="33">
        <v>1044.8865430000001</v>
      </c>
      <c r="AD102" s="33">
        <v>1044.8865430000001</v>
      </c>
      <c r="AE102" s="33">
        <v>1044.8865430000001</v>
      </c>
      <c r="AF102" s="33">
        <v>1044.8865430000001</v>
      </c>
      <c r="AG102" s="33">
        <v>1044.8865430000001</v>
      </c>
      <c r="AH102" s="33">
        <v>1044.8865430000001</v>
      </c>
      <c r="AI102" s="33">
        <v>1044.8865430000001</v>
      </c>
      <c r="AJ102" s="33">
        <v>1044.8865430000001</v>
      </c>
      <c r="AK102" s="33">
        <v>607.67958650000003</v>
      </c>
      <c r="AL102" s="33">
        <v>838.76565370000003</v>
      </c>
      <c r="AM102" s="33">
        <v>522.4432716</v>
      </c>
      <c r="AN102" s="33">
        <v>522.4432716</v>
      </c>
      <c r="AO102" s="33">
        <v>522.4432716</v>
      </c>
      <c r="AP102" s="33">
        <v>522.4432716</v>
      </c>
    </row>
    <row r="103" spans="1:42" x14ac:dyDescent="0.3">
      <c r="B103" s="33" t="s">
        <v>763</v>
      </c>
      <c r="C103" s="4" t="s">
        <v>38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900.96592810000004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3">
      <c r="B104" s="33" t="s">
        <v>763</v>
      </c>
      <c r="C104" s="4" t="s">
        <v>39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968.05370259999995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3">
      <c r="B105" s="33" t="s">
        <v>763</v>
      </c>
      <c r="C105" s="4" t="s">
        <v>40</v>
      </c>
    </row>
    <row r="106" spans="1:42" x14ac:dyDescent="0.3">
      <c r="B106" s="33" t="s">
        <v>763</v>
      </c>
      <c r="C106" s="4" t="s">
        <v>41</v>
      </c>
    </row>
    <row r="107" spans="1:42" x14ac:dyDescent="0.3">
      <c r="B107" s="33" t="s">
        <v>763</v>
      </c>
      <c r="C107" s="4" t="s">
        <v>42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701.60378509999998</v>
      </c>
      <c r="K107" s="33">
        <v>709.72253760000001</v>
      </c>
      <c r="L107" s="33">
        <v>638.34415720000004</v>
      </c>
      <c r="M107" s="33">
        <v>709.72253760000001</v>
      </c>
      <c r="N107" s="33">
        <v>807.35461789999999</v>
      </c>
      <c r="O107" s="33">
        <v>874.70706389999998</v>
      </c>
      <c r="P107" s="33">
        <v>1063.7990669999999</v>
      </c>
      <c r="Q107" s="33">
        <v>1077.432149</v>
      </c>
      <c r="R107" s="33">
        <v>1149.6006850000001</v>
      </c>
      <c r="S107" s="33">
        <v>1390.204203</v>
      </c>
      <c r="T107" s="33">
        <v>1519.098729</v>
      </c>
      <c r="U107" s="33">
        <v>1338.0725890000001</v>
      </c>
      <c r="V107" s="33">
        <v>1506.61546</v>
      </c>
      <c r="W107" s="33">
        <v>1092.679715</v>
      </c>
      <c r="X107" s="33">
        <v>1031.470812</v>
      </c>
      <c r="Y107" s="33">
        <v>864.55179090000001</v>
      </c>
      <c r="Z107" s="33">
        <v>775.92653110000003</v>
      </c>
      <c r="AA107" s="33">
        <v>880.19436780000001</v>
      </c>
      <c r="AB107" s="33">
        <v>1030.2056769999999</v>
      </c>
      <c r="AC107" s="33">
        <v>633.50636710000003</v>
      </c>
      <c r="AD107" s="33">
        <v>633.50636710000003</v>
      </c>
      <c r="AE107" s="33">
        <v>633.50636710000003</v>
      </c>
      <c r="AF107" s="33">
        <v>633.50636710000003</v>
      </c>
      <c r="AG107" s="33">
        <v>633.50636710000003</v>
      </c>
      <c r="AH107" s="33">
        <v>633.50636710000003</v>
      </c>
      <c r="AI107" s="33">
        <v>494.3199937</v>
      </c>
      <c r="AJ107" s="33">
        <v>412.57137899999998</v>
      </c>
      <c r="AK107" s="33">
        <v>633.50636710000003</v>
      </c>
      <c r="AL107" s="33">
        <v>316.75318349999998</v>
      </c>
      <c r="AM107" s="33">
        <v>467.77486340000002</v>
      </c>
      <c r="AN107" s="33">
        <v>316.75318349999998</v>
      </c>
      <c r="AO107" s="33">
        <v>316.75318349999998</v>
      </c>
      <c r="AP107" s="33">
        <v>316.75318349999998</v>
      </c>
    </row>
    <row r="108" spans="1:42" x14ac:dyDescent="0.3">
      <c r="B108" s="33" t="s">
        <v>763</v>
      </c>
      <c r="C108" s="4" t="s">
        <v>43</v>
      </c>
    </row>
    <row r="109" spans="1:42" x14ac:dyDescent="0.3">
      <c r="B109" s="33" t="s">
        <v>763</v>
      </c>
      <c r="C109" s="4" t="s">
        <v>44</v>
      </c>
    </row>
    <row r="110" spans="1:42" x14ac:dyDescent="0.3">
      <c r="B110" s="33" t="s">
        <v>763</v>
      </c>
      <c r="C110" s="4" t="s">
        <v>45</v>
      </c>
    </row>
    <row r="111" spans="1:42" x14ac:dyDescent="0.3">
      <c r="B111" s="33" t="s">
        <v>763</v>
      </c>
      <c r="C111" s="4" t="s">
        <v>46</v>
      </c>
    </row>
    <row r="112" spans="1:42" x14ac:dyDescent="0.3">
      <c r="A112" s="33">
        <v>8</v>
      </c>
      <c r="B112" s="33" t="s">
        <v>763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4371.4226239999998</v>
      </c>
      <c r="K112" s="33">
        <v>4785.0506139999998</v>
      </c>
      <c r="L112" s="33">
        <v>5296.48729</v>
      </c>
      <c r="M112" s="33">
        <v>5764.7045870000002</v>
      </c>
      <c r="N112" s="33">
        <v>5794.1877649999997</v>
      </c>
      <c r="O112" s="33">
        <v>5913.7903919999999</v>
      </c>
      <c r="P112" s="33">
        <v>6033.7199849999997</v>
      </c>
      <c r="Q112" s="33">
        <v>4296.8006830000004</v>
      </c>
      <c r="R112" s="33">
        <v>4306.3148739999997</v>
      </c>
      <c r="S112" s="33">
        <v>5602.879852</v>
      </c>
      <c r="T112" s="33">
        <v>5227.84033</v>
      </c>
      <c r="U112" s="33">
        <v>5046.8141900000001</v>
      </c>
      <c r="V112" s="33">
        <v>5243.7994049999998</v>
      </c>
      <c r="W112" s="33">
        <v>4083.2515469999998</v>
      </c>
      <c r="X112" s="33">
        <v>3985.5710589999999</v>
      </c>
      <c r="Y112" s="33">
        <v>3757.6287160000002</v>
      </c>
      <c r="Z112" s="33">
        <v>2864.5295430000001</v>
      </c>
      <c r="AA112" s="33">
        <v>2972.397496</v>
      </c>
      <c r="AB112" s="33">
        <v>3265.1104580000001</v>
      </c>
      <c r="AC112" s="33">
        <v>2868.4111480000001</v>
      </c>
      <c r="AD112" s="33">
        <v>2868.4111480000001</v>
      </c>
      <c r="AE112" s="33">
        <v>2885.327534</v>
      </c>
      <c r="AF112" s="33">
        <v>2848.8559479999999</v>
      </c>
      <c r="AG112" s="33">
        <v>1822.243567</v>
      </c>
      <c r="AH112" s="33">
        <v>1822.243567</v>
      </c>
      <c r="AI112" s="33">
        <v>1683.057194</v>
      </c>
      <c r="AJ112" s="33">
        <v>1601.308579</v>
      </c>
      <c r="AK112" s="33">
        <v>1241.185954</v>
      </c>
      <c r="AL112" s="33">
        <v>1155.5188370000001</v>
      </c>
      <c r="AM112" s="33">
        <v>990.21813499999996</v>
      </c>
      <c r="AN112" s="33">
        <v>839.19645509999998</v>
      </c>
      <c r="AO112" s="33">
        <v>839.19645509999998</v>
      </c>
      <c r="AP112" s="33">
        <v>839.19645509999998</v>
      </c>
    </row>
    <row r="113" spans="1:42" x14ac:dyDescent="0.3">
      <c r="B113" s="33" t="s">
        <v>764</v>
      </c>
      <c r="C113" s="4" t="s">
        <v>36</v>
      </c>
      <c r="AG113" s="33">
        <v>380.17296349999998</v>
      </c>
      <c r="AH113" s="33">
        <v>633.62160570000003</v>
      </c>
      <c r="AI113" s="33">
        <v>1013.794569</v>
      </c>
      <c r="AJ113" s="33">
        <v>1024.7053149999999</v>
      </c>
      <c r="AK113" s="33">
        <v>1470.3398</v>
      </c>
      <c r="AL113" s="33">
        <v>1695.628485</v>
      </c>
      <c r="AM113" s="33">
        <v>1907.805427</v>
      </c>
      <c r="AN113" s="33">
        <v>2401.4918029999999</v>
      </c>
      <c r="AO113" s="33">
        <v>2726.7319379999999</v>
      </c>
      <c r="AP113" s="33">
        <v>3960.849455</v>
      </c>
    </row>
    <row r="114" spans="1:42" x14ac:dyDescent="0.3">
      <c r="B114" s="33" t="s">
        <v>764</v>
      </c>
      <c r="C114" s="4" t="s">
        <v>37</v>
      </c>
    </row>
    <row r="115" spans="1:42" x14ac:dyDescent="0.3">
      <c r="B115" s="33" t="s">
        <v>764</v>
      </c>
      <c r="C115" s="4" t="s">
        <v>38</v>
      </c>
      <c r="AG115" s="33">
        <v>90.009798200000006</v>
      </c>
      <c r="AH115" s="33">
        <v>180.01959640000001</v>
      </c>
      <c r="AI115" s="33">
        <v>270.02939459999999</v>
      </c>
      <c r="AJ115" s="33">
        <v>270.02939459999999</v>
      </c>
      <c r="AK115" s="33">
        <v>270.02939459999999</v>
      </c>
      <c r="AL115" s="33">
        <v>270.02939459999999</v>
      </c>
      <c r="AM115" s="33">
        <v>360.03919280000002</v>
      </c>
      <c r="AN115" s="33">
        <v>270.02939459999999</v>
      </c>
      <c r="AO115" s="33">
        <v>270.02939459999999</v>
      </c>
      <c r="AP115" s="33">
        <v>374.10094930000002</v>
      </c>
    </row>
    <row r="116" spans="1:42" x14ac:dyDescent="0.3">
      <c r="B116" s="33" t="s">
        <v>764</v>
      </c>
      <c r="C116" s="4" t="s">
        <v>39</v>
      </c>
    </row>
    <row r="117" spans="1:42" x14ac:dyDescent="0.3">
      <c r="B117" s="33" t="s">
        <v>764</v>
      </c>
      <c r="C117" s="4" t="s">
        <v>40</v>
      </c>
    </row>
    <row r="118" spans="1:42" x14ac:dyDescent="0.3">
      <c r="B118" s="33" t="s">
        <v>764</v>
      </c>
      <c r="C118" s="4" t="s">
        <v>41</v>
      </c>
    </row>
    <row r="119" spans="1:42" x14ac:dyDescent="0.3">
      <c r="B119" s="33" t="s">
        <v>764</v>
      </c>
      <c r="C119" s="4" t="s">
        <v>42</v>
      </c>
    </row>
    <row r="120" spans="1:42" x14ac:dyDescent="0.3">
      <c r="B120" s="33" t="s">
        <v>764</v>
      </c>
      <c r="C120" s="4" t="s">
        <v>43</v>
      </c>
    </row>
    <row r="121" spans="1:42" x14ac:dyDescent="0.3">
      <c r="B121" s="33" t="s">
        <v>764</v>
      </c>
      <c r="C121" s="4" t="s">
        <v>44</v>
      </c>
    </row>
    <row r="122" spans="1:42" x14ac:dyDescent="0.3">
      <c r="B122" s="33" t="s">
        <v>764</v>
      </c>
      <c r="C122" s="4" t="s">
        <v>45</v>
      </c>
    </row>
    <row r="123" spans="1:42" x14ac:dyDescent="0.3">
      <c r="B123" s="33" t="s">
        <v>764</v>
      </c>
      <c r="C123" s="4" t="s">
        <v>46</v>
      </c>
    </row>
    <row r="124" spans="1:42" x14ac:dyDescent="0.3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813.64120219999995</v>
      </c>
      <c r="AI124" s="33">
        <v>1283.8239639999999</v>
      </c>
      <c r="AJ124" s="33">
        <v>1294.7347090000001</v>
      </c>
      <c r="AK124" s="33">
        <v>1740.3691940000001</v>
      </c>
      <c r="AL124" s="33">
        <v>1965.65788</v>
      </c>
      <c r="AM124" s="33">
        <v>2267.8446199999998</v>
      </c>
      <c r="AN124" s="33">
        <v>2671.521197</v>
      </c>
      <c r="AO124" s="33">
        <v>2996.7613329999999</v>
      </c>
      <c r="AP124" s="33">
        <v>4334.9504040000002</v>
      </c>
    </row>
    <row r="125" spans="1:42" x14ac:dyDescent="0.3">
      <c r="B125" s="33" t="s">
        <v>765</v>
      </c>
      <c r="C125" s="4" t="s">
        <v>36</v>
      </c>
      <c r="W125" s="33">
        <v>380.17296349999998</v>
      </c>
      <c r="X125" s="33">
        <v>760.34592689999999</v>
      </c>
      <c r="Y125" s="33">
        <v>1013.794569</v>
      </c>
      <c r="Z125" s="33">
        <v>1381.5844099999999</v>
      </c>
      <c r="AA125" s="33">
        <v>1635.033048</v>
      </c>
      <c r="AB125" s="33">
        <v>2014.023081</v>
      </c>
      <c r="AC125" s="33">
        <v>2539.3324750000002</v>
      </c>
      <c r="AD125" s="33">
        <v>2914.6593859999998</v>
      </c>
      <c r="AE125" s="33">
        <v>3688.8695090000001</v>
      </c>
      <c r="AF125" s="33">
        <v>3240.1206099999999</v>
      </c>
      <c r="AG125" s="33">
        <v>3769.463679</v>
      </c>
      <c r="AH125" s="33">
        <v>3308.4639189999998</v>
      </c>
      <c r="AI125" s="33">
        <v>3712.9841110000002</v>
      </c>
      <c r="AJ125" s="33">
        <v>3548.280992</v>
      </c>
      <c r="AK125" s="33">
        <v>3278.5536310000002</v>
      </c>
      <c r="AL125" s="33">
        <v>3645.191863</v>
      </c>
      <c r="AM125" s="33">
        <v>3310.7234560000002</v>
      </c>
      <c r="AN125" s="33">
        <v>3050.283238</v>
      </c>
      <c r="AO125" s="33">
        <v>3701.0544220000002</v>
      </c>
      <c r="AP125" s="33">
        <v>3421.5566709999998</v>
      </c>
    </row>
    <row r="126" spans="1:42" x14ac:dyDescent="0.3">
      <c r="B126" s="33" t="s">
        <v>765</v>
      </c>
      <c r="C126" s="4" t="s">
        <v>37</v>
      </c>
    </row>
    <row r="127" spans="1:42" x14ac:dyDescent="0.3">
      <c r="B127" s="33" t="s">
        <v>765</v>
      </c>
      <c r="C127" s="4" t="s">
        <v>38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633.76172359999998</v>
      </c>
      <c r="AD127" s="33">
        <v>798.96614829999999</v>
      </c>
      <c r="AE127" s="33">
        <v>900.097982</v>
      </c>
      <c r="AF127" s="33">
        <v>990.10778019999998</v>
      </c>
      <c r="AG127" s="33">
        <v>900.097982</v>
      </c>
      <c r="AH127" s="33">
        <v>945.10288109999999</v>
      </c>
      <c r="AI127" s="33">
        <v>900.097982</v>
      </c>
      <c r="AJ127" s="33">
        <v>945.10288109999999</v>
      </c>
      <c r="AK127" s="33">
        <v>900.097982</v>
      </c>
      <c r="AL127" s="33">
        <v>900.097982</v>
      </c>
      <c r="AM127" s="33">
        <v>1125.122478</v>
      </c>
      <c r="AN127" s="33">
        <v>1080.1175780000001</v>
      </c>
      <c r="AO127" s="33">
        <v>900.097982</v>
      </c>
      <c r="AP127" s="33">
        <v>945.10288109999999</v>
      </c>
    </row>
    <row r="128" spans="1:42" x14ac:dyDescent="0.3">
      <c r="B128" s="33" t="s">
        <v>765</v>
      </c>
      <c r="C128" s="4" t="s">
        <v>39</v>
      </c>
    </row>
    <row r="129" spans="1:42" x14ac:dyDescent="0.3">
      <c r="B129" s="33" t="s">
        <v>765</v>
      </c>
      <c r="C129" s="4" t="s">
        <v>40</v>
      </c>
    </row>
    <row r="130" spans="1:42" x14ac:dyDescent="0.3">
      <c r="B130" s="33" t="s">
        <v>765</v>
      </c>
      <c r="C130" s="4" t="s">
        <v>41</v>
      </c>
    </row>
    <row r="131" spans="1:42" x14ac:dyDescent="0.3">
      <c r="B131" s="33" t="s">
        <v>765</v>
      </c>
      <c r="C131" s="4" t="s">
        <v>42</v>
      </c>
    </row>
    <row r="132" spans="1:42" x14ac:dyDescent="0.3">
      <c r="B132" s="33" t="s">
        <v>765</v>
      </c>
      <c r="C132" s="4" t="s">
        <v>43</v>
      </c>
    </row>
    <row r="133" spans="1:42" x14ac:dyDescent="0.3">
      <c r="B133" s="33" t="s">
        <v>765</v>
      </c>
      <c r="C133" s="4" t="s">
        <v>44</v>
      </c>
    </row>
    <row r="134" spans="1:42" x14ac:dyDescent="0.3">
      <c r="B134" s="33" t="s">
        <v>765</v>
      </c>
      <c r="C134" s="4" t="s">
        <v>45</v>
      </c>
    </row>
    <row r="135" spans="1:42" x14ac:dyDescent="0.3">
      <c r="B135" s="33" t="s">
        <v>765</v>
      </c>
      <c r="C135" s="4" t="s">
        <v>46</v>
      </c>
    </row>
    <row r="136" spans="1:42" x14ac:dyDescent="0.3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1283.8239639999999</v>
      </c>
      <c r="Z136" s="33">
        <v>1741.623603</v>
      </c>
      <c r="AA136" s="33">
        <v>2085.0820389999999</v>
      </c>
      <c r="AB136" s="33">
        <v>2554.0818709999999</v>
      </c>
      <c r="AC136" s="33">
        <v>3173.0941979999998</v>
      </c>
      <c r="AD136" s="33">
        <v>3713.6255350000001</v>
      </c>
      <c r="AE136" s="33">
        <v>4588.9674910000003</v>
      </c>
      <c r="AF136" s="33">
        <v>4230.2283900000002</v>
      </c>
      <c r="AG136" s="33">
        <v>4669.5616609999997</v>
      </c>
      <c r="AH136" s="33">
        <v>4253.5667999999996</v>
      </c>
      <c r="AI136" s="33">
        <v>4613.082093</v>
      </c>
      <c r="AJ136" s="33">
        <v>4493.3838729999998</v>
      </c>
      <c r="AK136" s="33">
        <v>4178.651613</v>
      </c>
      <c r="AL136" s="33">
        <v>4545.2898450000002</v>
      </c>
      <c r="AM136" s="33">
        <v>4435.8459339999999</v>
      </c>
      <c r="AN136" s="33">
        <v>4130.4008169999997</v>
      </c>
      <c r="AO136" s="33">
        <v>4601.1524040000004</v>
      </c>
      <c r="AP136" s="33">
        <v>4366.6595520000001</v>
      </c>
    </row>
    <row r="137" spans="1:42" x14ac:dyDescent="0.3">
      <c r="B137" s="33" t="s">
        <v>20</v>
      </c>
      <c r="C137" s="4" t="s">
        <v>36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452.28951519999998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3">
      <c r="B138" s="33" t="s">
        <v>20</v>
      </c>
      <c r="C138" s="4" t="s">
        <v>37</v>
      </c>
    </row>
    <row r="139" spans="1:42" x14ac:dyDescent="0.3">
      <c r="B139" s="33" t="s">
        <v>20</v>
      </c>
      <c r="C139" s="4" t="s">
        <v>38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3">
      <c r="B140" s="33" t="s">
        <v>20</v>
      </c>
      <c r="C140" s="4" t="s">
        <v>39</v>
      </c>
    </row>
    <row r="141" spans="1:42" x14ac:dyDescent="0.3">
      <c r="B141" s="33" t="s">
        <v>20</v>
      </c>
      <c r="C141" s="4" t="s">
        <v>40</v>
      </c>
    </row>
    <row r="142" spans="1:42" x14ac:dyDescent="0.3">
      <c r="B142" s="33" t="s">
        <v>20</v>
      </c>
      <c r="C142" s="4" t="s">
        <v>41</v>
      </c>
    </row>
    <row r="143" spans="1:42" x14ac:dyDescent="0.3">
      <c r="B143" s="33" t="s">
        <v>20</v>
      </c>
      <c r="C143" s="4" t="s">
        <v>42</v>
      </c>
    </row>
    <row r="144" spans="1:42" x14ac:dyDescent="0.3">
      <c r="B144" s="33" t="s">
        <v>20</v>
      </c>
      <c r="C144" s="4" t="s">
        <v>43</v>
      </c>
    </row>
    <row r="145" spans="1:42" x14ac:dyDescent="0.3">
      <c r="B145" s="33" t="s">
        <v>20</v>
      </c>
      <c r="C145" s="4" t="s">
        <v>44</v>
      </c>
    </row>
    <row r="146" spans="1:42" x14ac:dyDescent="0.3">
      <c r="B146" s="33" t="s">
        <v>20</v>
      </c>
      <c r="C146" s="4" t="s">
        <v>45</v>
      </c>
    </row>
    <row r="147" spans="1:42" x14ac:dyDescent="0.3">
      <c r="B147" s="33" t="s">
        <v>20</v>
      </c>
      <c r="C147" s="4" t="s">
        <v>46</v>
      </c>
    </row>
    <row r="148" spans="1:42" x14ac:dyDescent="0.3">
      <c r="A148" s="33">
        <v>10</v>
      </c>
      <c r="B148" s="33" t="s">
        <v>20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494.1898549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3">
      <c r="B149" s="33" t="s">
        <v>21</v>
      </c>
      <c r="C149" s="4" t="s">
        <v>36</v>
      </c>
      <c r="D149" s="33">
        <v>1724.9081000000001</v>
      </c>
      <c r="E149" s="33">
        <v>1760.011649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3">
      <c r="B150" s="33" t="s">
        <v>21</v>
      </c>
      <c r="C150" s="4" t="s">
        <v>37</v>
      </c>
    </row>
    <row r="151" spans="1:42" x14ac:dyDescent="0.3">
      <c r="B151" s="33" t="s">
        <v>21</v>
      </c>
      <c r="C151" s="4" t="s">
        <v>38</v>
      </c>
    </row>
    <row r="152" spans="1:42" x14ac:dyDescent="0.3">
      <c r="B152" s="33" t="s">
        <v>21</v>
      </c>
      <c r="C152" s="4" t="s">
        <v>39</v>
      </c>
    </row>
    <row r="153" spans="1:42" x14ac:dyDescent="0.3">
      <c r="B153" s="33" t="s">
        <v>21</v>
      </c>
      <c r="C153" s="4" t="s">
        <v>40</v>
      </c>
    </row>
    <row r="154" spans="1:42" x14ac:dyDescent="0.3">
      <c r="B154" s="33" t="s">
        <v>21</v>
      </c>
      <c r="C154" s="4" t="s">
        <v>41</v>
      </c>
    </row>
    <row r="155" spans="1:42" x14ac:dyDescent="0.3">
      <c r="B155" s="33" t="s">
        <v>21</v>
      </c>
      <c r="C155" s="4" t="s">
        <v>42</v>
      </c>
    </row>
    <row r="156" spans="1:42" x14ac:dyDescent="0.3">
      <c r="B156" s="33" t="s">
        <v>21</v>
      </c>
      <c r="C156" s="4" t="s">
        <v>43</v>
      </c>
    </row>
    <row r="157" spans="1:42" x14ac:dyDescent="0.3">
      <c r="B157" s="33" t="s">
        <v>21</v>
      </c>
      <c r="C157" s="4" t="s">
        <v>44</v>
      </c>
    </row>
    <row r="158" spans="1:42" x14ac:dyDescent="0.3">
      <c r="B158" s="33" t="s">
        <v>21</v>
      </c>
      <c r="C158" s="4" t="s">
        <v>45</v>
      </c>
    </row>
    <row r="159" spans="1:42" x14ac:dyDescent="0.3">
      <c r="B159" s="33" t="s">
        <v>21</v>
      </c>
      <c r="C159" s="4" t="s">
        <v>46</v>
      </c>
    </row>
    <row r="160" spans="1:42" x14ac:dyDescent="0.3">
      <c r="B160" s="33" t="s">
        <v>21</v>
      </c>
      <c r="C160" s="4" t="s">
        <v>15</v>
      </c>
      <c r="D160" s="33">
        <v>1724.9081000000001</v>
      </c>
      <c r="E160" s="33">
        <v>1760.011649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3">
      <c r="B161" s="33" t="s">
        <v>22</v>
      </c>
      <c r="C161" s="4" t="s">
        <v>36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3">
      <c r="B162" s="33" t="s">
        <v>22</v>
      </c>
      <c r="C162" s="4" t="s">
        <v>37</v>
      </c>
    </row>
    <row r="163" spans="2:42" x14ac:dyDescent="0.3">
      <c r="B163" s="33" t="s">
        <v>22</v>
      </c>
      <c r="C163" s="4" t="s">
        <v>38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3">
      <c r="B164" s="33" t="s">
        <v>22</v>
      </c>
      <c r="C164" s="4" t="s">
        <v>39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3">
      <c r="B165" s="33" t="s">
        <v>22</v>
      </c>
      <c r="C165" s="4" t="s">
        <v>40</v>
      </c>
    </row>
    <row r="166" spans="2:42" x14ac:dyDescent="0.3">
      <c r="B166" s="33" t="s">
        <v>22</v>
      </c>
      <c r="C166" s="4" t="s">
        <v>41</v>
      </c>
    </row>
    <row r="167" spans="2:42" x14ac:dyDescent="0.3">
      <c r="B167" s="33" t="s">
        <v>22</v>
      </c>
      <c r="C167" s="4" t="s">
        <v>42</v>
      </c>
    </row>
    <row r="168" spans="2:42" x14ac:dyDescent="0.3">
      <c r="B168" s="33" t="s">
        <v>22</v>
      </c>
      <c r="C168" s="4" t="s">
        <v>43</v>
      </c>
    </row>
    <row r="169" spans="2:42" x14ac:dyDescent="0.3">
      <c r="B169" s="33" t="s">
        <v>22</v>
      </c>
      <c r="C169" s="4" t="s">
        <v>44</v>
      </c>
    </row>
    <row r="170" spans="2:42" x14ac:dyDescent="0.3">
      <c r="B170" s="33" t="s">
        <v>22</v>
      </c>
      <c r="C170" s="4" t="s">
        <v>45</v>
      </c>
    </row>
    <row r="171" spans="2:42" x14ac:dyDescent="0.3">
      <c r="B171" s="33" t="s">
        <v>22</v>
      </c>
      <c r="C171" s="4" t="s">
        <v>46</v>
      </c>
    </row>
    <row r="172" spans="2:42" x14ac:dyDescent="0.3">
      <c r="B172" s="33" t="s">
        <v>22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3">
      <c r="B173" s="33" t="s">
        <v>23</v>
      </c>
      <c r="C173" s="4" t="s">
        <v>36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3">
      <c r="B174" s="33" t="s">
        <v>23</v>
      </c>
      <c r="C174" s="4" t="s">
        <v>37</v>
      </c>
    </row>
    <row r="175" spans="2:42" x14ac:dyDescent="0.3">
      <c r="B175" s="33" t="s">
        <v>23</v>
      </c>
      <c r="C175" s="4" t="s">
        <v>38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3">
      <c r="B176" s="33" t="s">
        <v>23</v>
      </c>
      <c r="C176" s="4" t="s">
        <v>39</v>
      </c>
    </row>
    <row r="177" spans="2:42" x14ac:dyDescent="0.3">
      <c r="B177" s="33" t="s">
        <v>23</v>
      </c>
      <c r="C177" s="4" t="s">
        <v>40</v>
      </c>
    </row>
    <row r="178" spans="2:42" x14ac:dyDescent="0.3">
      <c r="B178" s="33" t="s">
        <v>23</v>
      </c>
      <c r="C178" s="4" t="s">
        <v>41</v>
      </c>
    </row>
    <row r="179" spans="2:42" x14ac:dyDescent="0.3">
      <c r="B179" s="33" t="s">
        <v>23</v>
      </c>
      <c r="C179" s="4" t="s">
        <v>42</v>
      </c>
    </row>
    <row r="180" spans="2:42" x14ac:dyDescent="0.3">
      <c r="B180" s="33" t="s">
        <v>23</v>
      </c>
      <c r="C180" s="4" t="s">
        <v>43</v>
      </c>
    </row>
    <row r="181" spans="2:42" x14ac:dyDescent="0.3">
      <c r="B181" s="33" t="s">
        <v>23</v>
      </c>
      <c r="C181" s="4" t="s">
        <v>44</v>
      </c>
    </row>
    <row r="182" spans="2:42" x14ac:dyDescent="0.3">
      <c r="B182" s="33" t="s">
        <v>23</v>
      </c>
      <c r="C182" s="4" t="s">
        <v>45</v>
      </c>
    </row>
    <row r="183" spans="2:42" x14ac:dyDescent="0.3">
      <c r="B183" s="33" t="s">
        <v>23</v>
      </c>
      <c r="C183" s="4" t="s">
        <v>46</v>
      </c>
    </row>
    <row r="184" spans="2:42" x14ac:dyDescent="0.3">
      <c r="B184" s="33" t="s">
        <v>23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3">
      <c r="B185" s="33" t="s">
        <v>691</v>
      </c>
      <c r="C185" s="4" t="s">
        <v>36</v>
      </c>
    </row>
    <row r="186" spans="2:42" x14ac:dyDescent="0.3">
      <c r="B186" s="33" t="s">
        <v>691</v>
      </c>
      <c r="C186" s="4" t="s">
        <v>37</v>
      </c>
    </row>
    <row r="187" spans="2:42" x14ac:dyDescent="0.3">
      <c r="B187" s="33" t="s">
        <v>691</v>
      </c>
      <c r="C187" s="4" t="s">
        <v>38</v>
      </c>
    </row>
    <row r="188" spans="2:42" x14ac:dyDescent="0.3">
      <c r="B188" s="33" t="s">
        <v>691</v>
      </c>
      <c r="C188" s="4" t="s">
        <v>39</v>
      </c>
    </row>
    <row r="189" spans="2:42" x14ac:dyDescent="0.3">
      <c r="B189" s="33" t="s">
        <v>691</v>
      </c>
      <c r="C189" s="4" t="s">
        <v>40</v>
      </c>
    </row>
    <row r="190" spans="2:42" x14ac:dyDescent="0.3">
      <c r="B190" s="33" t="s">
        <v>691</v>
      </c>
      <c r="C190" s="4" t="s">
        <v>41</v>
      </c>
    </row>
    <row r="191" spans="2:42" x14ac:dyDescent="0.3">
      <c r="B191" s="33" t="s">
        <v>691</v>
      </c>
      <c r="C191" s="4" t="s">
        <v>42</v>
      </c>
    </row>
    <row r="192" spans="2:42" x14ac:dyDescent="0.3">
      <c r="B192" s="33" t="s">
        <v>691</v>
      </c>
      <c r="C192" s="4" t="s">
        <v>43</v>
      </c>
    </row>
    <row r="193" spans="2:42" x14ac:dyDescent="0.3">
      <c r="B193" s="33" t="s">
        <v>691</v>
      </c>
      <c r="C193" s="4" t="s">
        <v>44</v>
      </c>
    </row>
    <row r="194" spans="2:42" x14ac:dyDescent="0.3">
      <c r="B194" s="33" t="s">
        <v>691</v>
      </c>
      <c r="C194" s="4" t="s">
        <v>45</v>
      </c>
    </row>
    <row r="195" spans="2:42" x14ac:dyDescent="0.3">
      <c r="B195" s="33" t="s">
        <v>691</v>
      </c>
      <c r="C195" s="4" t="s">
        <v>46</v>
      </c>
    </row>
    <row r="196" spans="2:42" x14ac:dyDescent="0.3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3">
      <c r="B197" s="33" t="s">
        <v>692</v>
      </c>
      <c r="C197" s="4" t="s">
        <v>36</v>
      </c>
    </row>
    <row r="198" spans="2:42" x14ac:dyDescent="0.3">
      <c r="B198" s="33" t="s">
        <v>692</v>
      </c>
      <c r="C198" s="4" t="s">
        <v>37</v>
      </c>
    </row>
    <row r="199" spans="2:42" x14ac:dyDescent="0.3">
      <c r="B199" s="33" t="s">
        <v>692</v>
      </c>
      <c r="C199" s="4" t="s">
        <v>38</v>
      </c>
    </row>
    <row r="200" spans="2:42" x14ac:dyDescent="0.3">
      <c r="B200" s="33" t="s">
        <v>692</v>
      </c>
      <c r="C200" s="4" t="s">
        <v>39</v>
      </c>
    </row>
    <row r="201" spans="2:42" x14ac:dyDescent="0.3">
      <c r="B201" s="33" t="s">
        <v>692</v>
      </c>
      <c r="C201" s="4" t="s">
        <v>40</v>
      </c>
    </row>
    <row r="202" spans="2:42" x14ac:dyDescent="0.3">
      <c r="B202" s="33" t="s">
        <v>692</v>
      </c>
      <c r="C202" s="4" t="s">
        <v>41</v>
      </c>
    </row>
    <row r="203" spans="2:42" x14ac:dyDescent="0.3">
      <c r="B203" s="33" t="s">
        <v>692</v>
      </c>
      <c r="C203" s="4" t="s">
        <v>42</v>
      </c>
    </row>
    <row r="204" spans="2:42" x14ac:dyDescent="0.3">
      <c r="B204" s="33" t="s">
        <v>692</v>
      </c>
      <c r="C204" s="4" t="s">
        <v>43</v>
      </c>
    </row>
    <row r="205" spans="2:42" x14ac:dyDescent="0.3">
      <c r="B205" s="33" t="s">
        <v>692</v>
      </c>
      <c r="C205" s="4" t="s">
        <v>44</v>
      </c>
    </row>
    <row r="206" spans="2:42" x14ac:dyDescent="0.3">
      <c r="B206" s="33" t="s">
        <v>692</v>
      </c>
      <c r="C206" s="4" t="s">
        <v>45</v>
      </c>
    </row>
    <row r="207" spans="2:42" x14ac:dyDescent="0.3">
      <c r="B207" s="33" t="s">
        <v>692</v>
      </c>
      <c r="C207" s="4" t="s">
        <v>46</v>
      </c>
    </row>
    <row r="208" spans="2:42" x14ac:dyDescent="0.3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3">
      <c r="B209" s="33" t="s">
        <v>693</v>
      </c>
      <c r="C209" s="4" t="s">
        <v>36</v>
      </c>
    </row>
    <row r="210" spans="2:42" x14ac:dyDescent="0.3">
      <c r="B210" s="33" t="s">
        <v>693</v>
      </c>
      <c r="C210" s="4" t="s">
        <v>37</v>
      </c>
    </row>
    <row r="211" spans="2:42" x14ac:dyDescent="0.3">
      <c r="B211" s="33" t="s">
        <v>693</v>
      </c>
      <c r="C211" s="4" t="s">
        <v>38</v>
      </c>
    </row>
    <row r="212" spans="2:42" x14ac:dyDescent="0.3">
      <c r="B212" s="33" t="s">
        <v>693</v>
      </c>
      <c r="C212" s="4" t="s">
        <v>39</v>
      </c>
    </row>
    <row r="213" spans="2:42" x14ac:dyDescent="0.3">
      <c r="B213" s="33" t="s">
        <v>693</v>
      </c>
      <c r="C213" s="4" t="s">
        <v>40</v>
      </c>
    </row>
    <row r="214" spans="2:42" x14ac:dyDescent="0.3">
      <c r="B214" s="33" t="s">
        <v>693</v>
      </c>
      <c r="C214" s="4" t="s">
        <v>41</v>
      </c>
    </row>
    <row r="215" spans="2:42" x14ac:dyDescent="0.3">
      <c r="B215" s="33" t="s">
        <v>693</v>
      </c>
      <c r="C215" s="4" t="s">
        <v>42</v>
      </c>
    </row>
    <row r="216" spans="2:42" x14ac:dyDescent="0.3">
      <c r="B216" s="33" t="s">
        <v>693</v>
      </c>
      <c r="C216" s="4" t="s">
        <v>43</v>
      </c>
    </row>
    <row r="217" spans="2:42" x14ac:dyDescent="0.3">
      <c r="B217" s="33" t="s">
        <v>693</v>
      </c>
      <c r="C217" s="4" t="s">
        <v>44</v>
      </c>
    </row>
    <row r="218" spans="2:42" x14ac:dyDescent="0.3">
      <c r="B218" s="33" t="s">
        <v>693</v>
      </c>
      <c r="C218" s="4" t="s">
        <v>45</v>
      </c>
    </row>
    <row r="219" spans="2:42" x14ac:dyDescent="0.3">
      <c r="B219" s="33" t="s">
        <v>693</v>
      </c>
      <c r="C219" s="4" t="s">
        <v>46</v>
      </c>
    </row>
    <row r="220" spans="2:42" x14ac:dyDescent="0.3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3">
      <c r="B221" s="33" t="s">
        <v>24</v>
      </c>
      <c r="C221" s="4" t="s">
        <v>36</v>
      </c>
    </row>
    <row r="222" spans="2:42" x14ac:dyDescent="0.3">
      <c r="B222" s="33" t="s">
        <v>24</v>
      </c>
      <c r="C222" s="4" t="s">
        <v>37</v>
      </c>
    </row>
    <row r="223" spans="2:42" x14ac:dyDescent="0.3">
      <c r="B223" s="33" t="s">
        <v>24</v>
      </c>
      <c r="C223" s="4" t="s">
        <v>38</v>
      </c>
    </row>
    <row r="224" spans="2:42" x14ac:dyDescent="0.3">
      <c r="B224" s="33" t="s">
        <v>24</v>
      </c>
      <c r="C224" s="4" t="s">
        <v>39</v>
      </c>
    </row>
    <row r="225" spans="2:42" x14ac:dyDescent="0.3">
      <c r="B225" s="33" t="s">
        <v>24</v>
      </c>
      <c r="C225" s="4" t="s">
        <v>40</v>
      </c>
    </row>
    <row r="226" spans="2:42" x14ac:dyDescent="0.3">
      <c r="B226" s="33" t="s">
        <v>24</v>
      </c>
      <c r="C226" s="4" t="s">
        <v>41</v>
      </c>
    </row>
    <row r="227" spans="2:42" x14ac:dyDescent="0.3">
      <c r="B227" s="33" t="s">
        <v>24</v>
      </c>
      <c r="C227" s="4" t="s">
        <v>42</v>
      </c>
    </row>
    <row r="228" spans="2:42" x14ac:dyDescent="0.3">
      <c r="B228" s="33" t="s">
        <v>24</v>
      </c>
      <c r="C228" s="4" t="s">
        <v>43</v>
      </c>
    </row>
    <row r="229" spans="2:42" x14ac:dyDescent="0.3">
      <c r="B229" s="33" t="s">
        <v>24</v>
      </c>
      <c r="C229" s="4" t="s">
        <v>44</v>
      </c>
    </row>
    <row r="230" spans="2:42" x14ac:dyDescent="0.3">
      <c r="B230" s="33" t="s">
        <v>24</v>
      </c>
      <c r="C230" s="4" t="s">
        <v>45</v>
      </c>
    </row>
    <row r="231" spans="2:42" x14ac:dyDescent="0.3">
      <c r="B231" s="33" t="s">
        <v>24</v>
      </c>
      <c r="C231" s="4" t="s">
        <v>46</v>
      </c>
    </row>
    <row r="232" spans="2:42" x14ac:dyDescent="0.3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3">
      <c r="B233" s="33" t="s">
        <v>1</v>
      </c>
      <c r="C233" s="4" t="s">
        <v>36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18898.82214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3">
      <c r="B234" s="33" t="s">
        <v>1</v>
      </c>
      <c r="C234" s="4" t="s">
        <v>37</v>
      </c>
      <c r="D234" s="33">
        <v>7002.9905650000001</v>
      </c>
      <c r="E234" s="33">
        <v>7002.9905650000001</v>
      </c>
      <c r="F234" s="33">
        <v>6578.5264070000003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7137.8006930000001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3">
      <c r="B235" s="33" t="s">
        <v>1</v>
      </c>
      <c r="C235" s="4" t="s">
        <v>38</v>
      </c>
      <c r="D235" s="33">
        <v>5213.9749780000002</v>
      </c>
      <c r="E235" s="33">
        <v>5362.7833330000003</v>
      </c>
      <c r="F235" s="33">
        <v>5274.9252740000002</v>
      </c>
      <c r="G235" s="33">
        <v>5312.8646550000003</v>
      </c>
      <c r="H235" s="33">
        <v>4736.6405789999999</v>
      </c>
      <c r="I235" s="33">
        <v>4744.2351639999997</v>
      </c>
      <c r="J235" s="33">
        <v>4321.4367679999996</v>
      </c>
      <c r="K235" s="33">
        <v>3644.4576609999999</v>
      </c>
      <c r="L235" s="33">
        <v>5098.9828129999996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5207.920556</v>
      </c>
      <c r="T235" s="33">
        <v>5359.5133610000003</v>
      </c>
      <c r="U235" s="33">
        <v>5467.2872950000001</v>
      </c>
      <c r="V235" s="33">
        <v>5515.1148460000004</v>
      </c>
      <c r="W235" s="33">
        <v>5514.2141119999997</v>
      </c>
      <c r="X235" s="33">
        <v>5513.7243230000004</v>
      </c>
      <c r="Y235" s="33">
        <v>5442.4603870000001</v>
      </c>
      <c r="Z235" s="33">
        <v>5496.7441570000001</v>
      </c>
      <c r="AA235" s="33">
        <v>5509.3065420000003</v>
      </c>
      <c r="AB235" s="33">
        <v>5507.6855139999998</v>
      </c>
      <c r="AC235" s="33">
        <v>5505.2913829999998</v>
      </c>
      <c r="AD235" s="33">
        <v>5503.9357959999998</v>
      </c>
      <c r="AE235" s="33">
        <v>5502.5776949999999</v>
      </c>
      <c r="AF235" s="33">
        <v>5154.0988580000003</v>
      </c>
      <c r="AG235" s="33">
        <v>5353.1730930000003</v>
      </c>
      <c r="AH235" s="33">
        <v>5352.3468380000004</v>
      </c>
      <c r="AI235" s="33">
        <v>5237.8967069999999</v>
      </c>
      <c r="AJ235" s="33">
        <v>5135.1284580000001</v>
      </c>
      <c r="AK235" s="33">
        <v>4946.4806259999996</v>
      </c>
      <c r="AL235" s="33">
        <v>4748.5775739999999</v>
      </c>
      <c r="AM235" s="33">
        <v>4569.3026959999997</v>
      </c>
      <c r="AN235" s="33">
        <v>4386.3842359999999</v>
      </c>
      <c r="AO235" s="33">
        <v>3871.3348660000001</v>
      </c>
      <c r="AP235" s="33">
        <v>3871.3348660000001</v>
      </c>
    </row>
    <row r="236" spans="2:42" x14ac:dyDescent="0.3">
      <c r="B236" s="33" t="s">
        <v>1</v>
      </c>
      <c r="C236" s="4" t="s">
        <v>39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5048.7800379999999</v>
      </c>
      <c r="J236" s="33">
        <v>5661.7123069999998</v>
      </c>
      <c r="K236" s="33">
        <v>8082.5552799999996</v>
      </c>
      <c r="L236" s="33">
        <v>9165.0317869999999</v>
      </c>
      <c r="M236" s="33">
        <v>8744.0113590000001</v>
      </c>
      <c r="N236" s="33">
        <v>9642.7908399999997</v>
      </c>
      <c r="O236" s="33">
        <v>9642.7908399999997</v>
      </c>
      <c r="P236" s="33">
        <v>9642.7908399999997</v>
      </c>
      <c r="Q236" s="33">
        <v>9566.6105759999991</v>
      </c>
      <c r="R236" s="33">
        <v>9642.7908399999997</v>
      </c>
      <c r="S236" s="33">
        <v>9642.7908399999997</v>
      </c>
      <c r="T236" s="33">
        <v>9572.1535559999993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3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6398.7550780000001</v>
      </c>
      <c r="K237" s="33">
        <v>6826.0461379999997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3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4086.02036</v>
      </c>
      <c r="K238" s="33">
        <v>4527.490417</v>
      </c>
      <c r="L238" s="33">
        <v>2784.327288</v>
      </c>
      <c r="M238" s="33">
        <v>4527.490417</v>
      </c>
      <c r="N238" s="33">
        <v>3853.16959</v>
      </c>
      <c r="O238" s="33">
        <v>4527.490417</v>
      </c>
      <c r="P238" s="33">
        <v>4504.0086149999997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3">
      <c r="B239" s="33" t="s">
        <v>1</v>
      </c>
      <c r="C239" s="4" t="s">
        <v>42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81.023154759999997</v>
      </c>
      <c r="K239" s="33">
        <v>225.67141369999999</v>
      </c>
      <c r="L239" s="33">
        <v>140.01943449999999</v>
      </c>
      <c r="M239" s="33">
        <v>225.67141369999999</v>
      </c>
      <c r="N239" s="33">
        <v>350.72741070000001</v>
      </c>
      <c r="O239" s="33">
        <v>350.72741070000001</v>
      </c>
      <c r="P239" s="33">
        <v>242.0989137</v>
      </c>
      <c r="Q239" s="33">
        <v>240.51467149999999</v>
      </c>
      <c r="R239" s="33">
        <v>350.72741070000001</v>
      </c>
      <c r="S239" s="33">
        <v>505.03711829999997</v>
      </c>
      <c r="T239" s="33">
        <v>563.57513110000002</v>
      </c>
      <c r="U239" s="33">
        <v>651.10002910000003</v>
      </c>
      <c r="V239" s="33">
        <v>727.26389859999995</v>
      </c>
      <c r="W239" s="33">
        <v>844.38780380000003</v>
      </c>
      <c r="X239" s="33">
        <v>873.58324089999996</v>
      </c>
      <c r="Y239" s="33">
        <v>873.58324089999996</v>
      </c>
      <c r="Z239" s="33">
        <v>809.66413379999995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3">
      <c r="B240" s="33" t="s">
        <v>1</v>
      </c>
      <c r="C240" s="4" t="s">
        <v>43</v>
      </c>
      <c r="W240" s="33">
        <v>398.13385890000001</v>
      </c>
      <c r="X240" s="33">
        <v>1313.603333</v>
      </c>
      <c r="Y240" s="33">
        <v>1301.4671559999999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3">
      <c r="B241" s="33" t="s">
        <v>1</v>
      </c>
      <c r="C241" s="4" t="s">
        <v>44</v>
      </c>
      <c r="L241" s="33">
        <v>1889.9911400000001</v>
      </c>
      <c r="M241" s="33">
        <v>1339.3887500000001</v>
      </c>
      <c r="N241" s="33">
        <v>1339.3887500000001</v>
      </c>
      <c r="O241" s="33">
        <v>1339.3887500000001</v>
      </c>
      <c r="P241" s="33">
        <v>1339.3887500000001</v>
      </c>
      <c r="Q241" s="33">
        <v>1911.44119</v>
      </c>
      <c r="R241" s="33">
        <v>1457.460969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3">
      <c r="B242" s="33" t="s">
        <v>1</v>
      </c>
      <c r="C242" s="4" t="s">
        <v>45</v>
      </c>
    </row>
    <row r="243" spans="2:42" x14ac:dyDescent="0.3">
      <c r="B243" s="33" t="s">
        <v>1</v>
      </c>
      <c r="C243" s="4" t="s">
        <v>46</v>
      </c>
    </row>
    <row r="244" spans="2:42" x14ac:dyDescent="0.3">
      <c r="B244" s="33" t="s">
        <v>1</v>
      </c>
      <c r="C244" s="4" t="s">
        <v>15</v>
      </c>
      <c r="D244" s="33">
        <v>41226.412349999999</v>
      </c>
      <c r="E244" s="33">
        <v>41951.359400000001</v>
      </c>
      <c r="F244" s="33">
        <v>41478.167739999997</v>
      </c>
      <c r="G244" s="33">
        <v>42009.646130000001</v>
      </c>
      <c r="H244" s="33">
        <v>44305.291519999999</v>
      </c>
      <c r="I244" s="33">
        <v>44518.909500000002</v>
      </c>
      <c r="J244" s="33">
        <v>45690.364739999997</v>
      </c>
      <c r="K244" s="33">
        <v>48666.48861</v>
      </c>
      <c r="L244" s="33">
        <v>51782.568090000001</v>
      </c>
      <c r="M244" s="33">
        <v>52903.560899999997</v>
      </c>
      <c r="N244" s="33">
        <v>53177.061249999999</v>
      </c>
      <c r="O244" s="33">
        <v>54065.273939999999</v>
      </c>
      <c r="P244" s="33">
        <v>54119.656020000002</v>
      </c>
      <c r="Q244" s="33">
        <v>54637.425750000002</v>
      </c>
      <c r="R244" s="33">
        <v>54812.71976</v>
      </c>
      <c r="S244" s="33">
        <v>55266.146910000003</v>
      </c>
      <c r="T244" s="33">
        <v>57013.862200000003</v>
      </c>
      <c r="U244" s="33">
        <v>58161.131800000003</v>
      </c>
      <c r="V244" s="33">
        <v>58285.123220000001</v>
      </c>
      <c r="W244" s="33">
        <v>58799.480250000001</v>
      </c>
      <c r="X244" s="33">
        <v>59743.65537</v>
      </c>
      <c r="Y244" s="33">
        <v>59660.255259999998</v>
      </c>
      <c r="Z244" s="33">
        <v>59662.756099999999</v>
      </c>
      <c r="AA244" s="33">
        <v>59739.237589999997</v>
      </c>
      <c r="AB244" s="33">
        <v>59737.616560000002</v>
      </c>
      <c r="AC244" s="33">
        <v>59735.222430000002</v>
      </c>
      <c r="AD244" s="33">
        <v>59733.866840000002</v>
      </c>
      <c r="AE244" s="33">
        <v>59749.96226</v>
      </c>
      <c r="AF244" s="33">
        <v>59401.483419999997</v>
      </c>
      <c r="AG244" s="33">
        <v>59600.557650000002</v>
      </c>
      <c r="AH244" s="33">
        <v>59599.731399999997</v>
      </c>
      <c r="AI244" s="33">
        <v>59485.281269999999</v>
      </c>
      <c r="AJ244" s="33">
        <v>59382.513019999999</v>
      </c>
      <c r="AK244" s="33">
        <v>59193.865189999997</v>
      </c>
      <c r="AL244" s="33">
        <v>58995.96213</v>
      </c>
      <c r="AM244" s="33">
        <v>58816.687259999999</v>
      </c>
      <c r="AN244" s="33">
        <v>58633.768799999998</v>
      </c>
      <c r="AO244" s="33">
        <v>58118.719429999997</v>
      </c>
      <c r="AP244" s="33">
        <v>58155.717879999997</v>
      </c>
    </row>
    <row r="245" spans="2:42" x14ac:dyDescent="0.3">
      <c r="B245" s="33" t="s">
        <v>25</v>
      </c>
      <c r="C245" s="4" t="s">
        <v>36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3218.3302130000002</v>
      </c>
      <c r="N245" s="33">
        <v>4173.2139429999997</v>
      </c>
      <c r="O245" s="33">
        <v>3617.665</v>
      </c>
      <c r="P245" s="33">
        <v>4035.3664690000001</v>
      </c>
      <c r="Q245" s="33">
        <v>3834.630009</v>
      </c>
      <c r="R245" s="33">
        <v>4173.2139429999997</v>
      </c>
      <c r="S245" s="33">
        <v>4169.3111790000003</v>
      </c>
      <c r="T245" s="33">
        <v>4173.2139429999997</v>
      </c>
      <c r="U245" s="33">
        <v>5194.7787010000002</v>
      </c>
      <c r="V245" s="33">
        <v>5078.8951530000004</v>
      </c>
      <c r="W245" s="33">
        <v>5194.7787010000002</v>
      </c>
      <c r="X245" s="33">
        <v>5169.972178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3">
      <c r="B246" s="33" t="s">
        <v>25</v>
      </c>
      <c r="C246" s="4" t="s">
        <v>37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3">
      <c r="B247" s="33" t="s">
        <v>25</v>
      </c>
      <c r="C247" s="4" t="s">
        <v>38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95.770652330000004</v>
      </c>
      <c r="P247" s="33">
        <v>107.4813339</v>
      </c>
      <c r="Q247" s="33">
        <v>107.4813339</v>
      </c>
      <c r="R247" s="33">
        <v>107.4813339</v>
      </c>
      <c r="S247" s="33">
        <v>95.770652330000004</v>
      </c>
      <c r="T247" s="33">
        <v>107.4813339</v>
      </c>
      <c r="U247" s="33">
        <v>107.031932</v>
      </c>
      <c r="V247" s="33">
        <v>107.4813339</v>
      </c>
      <c r="W247" s="33">
        <v>107.4813339</v>
      </c>
      <c r="X247" s="33">
        <v>107.4813339</v>
      </c>
      <c r="Y247" s="33">
        <v>93.475749089999994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93.819502979999996</v>
      </c>
      <c r="AJ247" s="33">
        <v>93.819502979999996</v>
      </c>
      <c r="AK247" s="33">
        <v>93.819502979999996</v>
      </c>
      <c r="AL247" s="33">
        <v>97.257628560000001</v>
      </c>
      <c r="AM247" s="33">
        <v>93.293548229999999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3">
      <c r="B248" s="33" t="s">
        <v>25</v>
      </c>
      <c r="C248" s="4" t="s">
        <v>39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3">
      <c r="B249" s="33" t="s">
        <v>25</v>
      </c>
      <c r="C249" s="4" t="s">
        <v>40</v>
      </c>
    </row>
    <row r="250" spans="2:42" x14ac:dyDescent="0.3">
      <c r="B250" s="33" t="s">
        <v>25</v>
      </c>
      <c r="C250" s="4" t="s">
        <v>41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207.4206906</v>
      </c>
      <c r="O250" s="33">
        <v>228.7702262</v>
      </c>
      <c r="P250" s="33">
        <v>184.13474790000001</v>
      </c>
      <c r="Q250" s="33">
        <v>184.13474790000001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184.13474790000001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3">
      <c r="B251" s="33" t="s">
        <v>25</v>
      </c>
      <c r="C251" s="4" t="s">
        <v>42</v>
      </c>
    </row>
    <row r="252" spans="2:42" x14ac:dyDescent="0.3">
      <c r="B252" s="33" t="s">
        <v>25</v>
      </c>
      <c r="C252" s="4" t="s">
        <v>43</v>
      </c>
      <c r="K252" s="33">
        <v>0.85311573460000001</v>
      </c>
      <c r="L252" s="33">
        <v>0.79675311609999999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1.725394756</v>
      </c>
      <c r="S252" s="33">
        <v>1.3215026240000001</v>
      </c>
      <c r="T252" s="33">
        <v>1.8143031460000001</v>
      </c>
      <c r="U252" s="33">
        <v>1.8143031460000001</v>
      </c>
      <c r="V252" s="33">
        <v>1.7863952780000001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3">
      <c r="B253" s="33" t="s">
        <v>25</v>
      </c>
      <c r="C253" s="4" t="s">
        <v>44</v>
      </c>
      <c r="L253" s="33">
        <v>1.4775450000000001</v>
      </c>
      <c r="M253" s="33">
        <v>1.5399</v>
      </c>
      <c r="N253" s="33">
        <v>1.5399</v>
      </c>
      <c r="O253" s="33">
        <v>1.5399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3">
      <c r="B254" s="33" t="s">
        <v>25</v>
      </c>
      <c r="C254" s="4" t="s">
        <v>45</v>
      </c>
    </row>
    <row r="255" spans="2:42" x14ac:dyDescent="0.3">
      <c r="B255" s="33" t="s">
        <v>25</v>
      </c>
      <c r="C255" s="4" t="s">
        <v>46</v>
      </c>
    </row>
    <row r="256" spans="2:42" x14ac:dyDescent="0.3">
      <c r="B256" s="33" t="s">
        <v>25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3433.6350809999999</v>
      </c>
      <c r="M256" s="33">
        <v>4692.670948</v>
      </c>
      <c r="N256" s="33">
        <v>5626.2051430000001</v>
      </c>
      <c r="O256" s="33">
        <v>5080.2950529999998</v>
      </c>
      <c r="P256" s="33">
        <v>7030.6103720000001</v>
      </c>
      <c r="Q256" s="33">
        <v>6830.3248569999996</v>
      </c>
      <c r="R256" s="33">
        <v>7214.0463540000001</v>
      </c>
      <c r="S256" s="33">
        <v>7198.0290160000004</v>
      </c>
      <c r="T256" s="33">
        <v>7214.1352619999998</v>
      </c>
      <c r="U256" s="33">
        <v>8235.250618</v>
      </c>
      <c r="V256" s="33">
        <v>8119.7885640000004</v>
      </c>
      <c r="W256" s="33">
        <v>8235.7000200000002</v>
      </c>
      <c r="X256" s="33">
        <v>8210.8934969999991</v>
      </c>
      <c r="Y256" s="33">
        <v>8177.0589570000002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8222.0381890000008</v>
      </c>
      <c r="AJ256" s="33">
        <v>8222.0381890000008</v>
      </c>
      <c r="AK256" s="33">
        <v>8222.0381890000008</v>
      </c>
      <c r="AL256" s="33">
        <v>8225.4763149999999</v>
      </c>
      <c r="AM256" s="33">
        <v>8221.5122350000001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3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3">
      <c r="B258" s="33" t="s">
        <v>26</v>
      </c>
      <c r="C258" s="4" t="s">
        <v>37</v>
      </c>
    </row>
    <row r="259" spans="2:42" x14ac:dyDescent="0.3">
      <c r="B259" s="33" t="s">
        <v>26</v>
      </c>
      <c r="C259" s="4" t="s">
        <v>38</v>
      </c>
    </row>
    <row r="260" spans="2:42" x14ac:dyDescent="0.3">
      <c r="B260" s="33" t="s">
        <v>26</v>
      </c>
      <c r="C260" s="4" t="s">
        <v>39</v>
      </c>
    </row>
    <row r="261" spans="2:42" x14ac:dyDescent="0.3">
      <c r="B261" s="33" t="s">
        <v>26</v>
      </c>
      <c r="C261" s="4" t="s">
        <v>40</v>
      </c>
    </row>
    <row r="262" spans="2:42" x14ac:dyDescent="0.3">
      <c r="B262" s="33" t="s">
        <v>26</v>
      </c>
      <c r="C262" s="4" t="s">
        <v>41</v>
      </c>
    </row>
    <row r="263" spans="2:42" x14ac:dyDescent="0.3">
      <c r="B263" s="33" t="s">
        <v>26</v>
      </c>
      <c r="C263" s="4" t="s">
        <v>42</v>
      </c>
    </row>
    <row r="264" spans="2:42" x14ac:dyDescent="0.3">
      <c r="B264" s="33" t="s">
        <v>26</v>
      </c>
      <c r="C264" s="4" t="s">
        <v>43</v>
      </c>
    </row>
    <row r="265" spans="2:42" x14ac:dyDescent="0.3">
      <c r="B265" s="33" t="s">
        <v>26</v>
      </c>
      <c r="C265" s="4" t="s">
        <v>44</v>
      </c>
    </row>
    <row r="266" spans="2:42" x14ac:dyDescent="0.3">
      <c r="B266" s="33" t="s">
        <v>26</v>
      </c>
      <c r="C266" s="4" t="s">
        <v>45</v>
      </c>
    </row>
    <row r="267" spans="2:42" x14ac:dyDescent="0.3">
      <c r="B267" s="33" t="s">
        <v>26</v>
      </c>
      <c r="C267" s="4" t="s">
        <v>46</v>
      </c>
    </row>
    <row r="268" spans="2:42" x14ac:dyDescent="0.3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3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3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3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3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3">
      <c r="B273" s="33" t="s">
        <v>60</v>
      </c>
      <c r="C273" s="4" t="s">
        <v>40</v>
      </c>
    </row>
    <row r="274" spans="2:42" x14ac:dyDescent="0.3">
      <c r="B274" s="33" t="s">
        <v>60</v>
      </c>
      <c r="C274" s="4" t="s">
        <v>41</v>
      </c>
    </row>
    <row r="275" spans="2:42" x14ac:dyDescent="0.3">
      <c r="B275" s="33" t="s">
        <v>60</v>
      </c>
      <c r="C275" s="4" t="s">
        <v>42</v>
      </c>
    </row>
    <row r="276" spans="2:42" x14ac:dyDescent="0.3">
      <c r="B276" s="33" t="s">
        <v>60</v>
      </c>
      <c r="C276" s="4" t="s">
        <v>43</v>
      </c>
    </row>
    <row r="277" spans="2:42" x14ac:dyDescent="0.3">
      <c r="B277" s="33" t="s">
        <v>60</v>
      </c>
      <c r="C277" s="4" t="s">
        <v>44</v>
      </c>
    </row>
    <row r="278" spans="2:42" x14ac:dyDescent="0.3">
      <c r="B278" s="33" t="s">
        <v>60</v>
      </c>
      <c r="C278" s="4" t="s">
        <v>45</v>
      </c>
    </row>
    <row r="279" spans="2:42" x14ac:dyDescent="0.3">
      <c r="B279" s="33" t="s">
        <v>60</v>
      </c>
      <c r="C279" s="4" t="s">
        <v>46</v>
      </c>
    </row>
    <row r="280" spans="2:42" x14ac:dyDescent="0.3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3">
      <c r="B281" s="33" t="s">
        <v>61</v>
      </c>
      <c r="C281" s="4" t="s">
        <v>36</v>
      </c>
    </row>
    <row r="282" spans="2:42" x14ac:dyDescent="0.3">
      <c r="B282" s="33" t="s">
        <v>61</v>
      </c>
      <c r="C282" s="4" t="s">
        <v>37</v>
      </c>
    </row>
    <row r="283" spans="2:42" x14ac:dyDescent="0.3">
      <c r="B283" s="33" t="s">
        <v>61</v>
      </c>
      <c r="C283" s="4" t="s">
        <v>38</v>
      </c>
    </row>
    <row r="284" spans="2:42" x14ac:dyDescent="0.3">
      <c r="B284" s="33" t="s">
        <v>61</v>
      </c>
      <c r="C284" s="4" t="s">
        <v>39</v>
      </c>
    </row>
    <row r="285" spans="2:42" x14ac:dyDescent="0.3">
      <c r="B285" s="33" t="s">
        <v>61</v>
      </c>
      <c r="C285" s="4" t="s">
        <v>40</v>
      </c>
    </row>
    <row r="286" spans="2:42" x14ac:dyDescent="0.3">
      <c r="B286" s="33" t="s">
        <v>61</v>
      </c>
      <c r="C286" s="4" t="s">
        <v>41</v>
      </c>
    </row>
    <row r="287" spans="2:42" x14ac:dyDescent="0.3">
      <c r="B287" s="33" t="s">
        <v>61</v>
      </c>
      <c r="C287" s="4" t="s">
        <v>42</v>
      </c>
    </row>
    <row r="288" spans="2:42" x14ac:dyDescent="0.3">
      <c r="B288" s="33" t="s">
        <v>61</v>
      </c>
      <c r="C288" s="4" t="s">
        <v>43</v>
      </c>
    </row>
    <row r="289" spans="2:42" x14ac:dyDescent="0.3">
      <c r="B289" s="33" t="s">
        <v>61</v>
      </c>
      <c r="C289" s="4" t="s">
        <v>44</v>
      </c>
    </row>
    <row r="290" spans="2:42" x14ac:dyDescent="0.3">
      <c r="B290" s="33" t="s">
        <v>61</v>
      </c>
      <c r="C290" s="4" t="s">
        <v>45</v>
      </c>
    </row>
    <row r="291" spans="2:42" x14ac:dyDescent="0.3">
      <c r="B291" s="33" t="s">
        <v>61</v>
      </c>
      <c r="C291" s="4" t="s">
        <v>46</v>
      </c>
    </row>
    <row r="292" spans="2:42" x14ac:dyDescent="0.3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3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7698.2404619999998</v>
      </c>
      <c r="AC293" s="33">
        <v>7698.2404619999998</v>
      </c>
      <c r="AD293" s="33">
        <v>7698.2404619999998</v>
      </c>
      <c r="AE293" s="33">
        <v>7698.2404619999998</v>
      </c>
      <c r="AF293" s="33">
        <v>7698.2404619999998</v>
      </c>
      <c r="AG293" s="33">
        <v>7698.2404619999998</v>
      </c>
      <c r="AH293" s="33">
        <v>7698.2404619999998</v>
      </c>
      <c r="AI293" s="33">
        <v>7698.2404619999998</v>
      </c>
      <c r="AJ293" s="33">
        <v>7698.2404619999998</v>
      </c>
      <c r="AK293" s="33">
        <v>7698.2404619999998</v>
      </c>
      <c r="AL293" s="33">
        <v>7698.2404619999998</v>
      </c>
      <c r="AM293" s="33">
        <v>7698.2404619999998</v>
      </c>
      <c r="AN293" s="33">
        <v>7698.2404619999998</v>
      </c>
      <c r="AO293" s="33">
        <v>7698.2404619999998</v>
      </c>
      <c r="AP293" s="33">
        <v>7698.2404619999998</v>
      </c>
    </row>
    <row r="294" spans="2:42" x14ac:dyDescent="0.3">
      <c r="B294" s="33" t="s">
        <v>62</v>
      </c>
      <c r="C294" s="4" t="s">
        <v>37</v>
      </c>
    </row>
    <row r="295" spans="2:42" x14ac:dyDescent="0.3">
      <c r="B295" s="33" t="s">
        <v>62</v>
      </c>
      <c r="C295" s="4" t="s">
        <v>38</v>
      </c>
    </row>
    <row r="296" spans="2:42" x14ac:dyDescent="0.3">
      <c r="B296" s="33" t="s">
        <v>62</v>
      </c>
      <c r="C296" s="4" t="s">
        <v>39</v>
      </c>
    </row>
    <row r="297" spans="2:42" x14ac:dyDescent="0.3">
      <c r="B297" s="33" t="s">
        <v>62</v>
      </c>
      <c r="C297" s="4" t="s">
        <v>40</v>
      </c>
    </row>
    <row r="298" spans="2:42" x14ac:dyDescent="0.3">
      <c r="B298" s="33" t="s">
        <v>62</v>
      </c>
      <c r="C298" s="4" t="s">
        <v>41</v>
      </c>
    </row>
    <row r="299" spans="2:42" x14ac:dyDescent="0.3">
      <c r="B299" s="33" t="s">
        <v>62</v>
      </c>
      <c r="C299" s="4" t="s">
        <v>42</v>
      </c>
    </row>
    <row r="300" spans="2:42" x14ac:dyDescent="0.3">
      <c r="B300" s="33" t="s">
        <v>62</v>
      </c>
      <c r="C300" s="4" t="s">
        <v>43</v>
      </c>
    </row>
    <row r="301" spans="2:42" x14ac:dyDescent="0.3">
      <c r="B301" s="33" t="s">
        <v>62</v>
      </c>
      <c r="C301" s="4" t="s">
        <v>44</v>
      </c>
    </row>
    <row r="302" spans="2:42" x14ac:dyDescent="0.3">
      <c r="B302" s="33" t="s">
        <v>62</v>
      </c>
      <c r="C302" s="4" t="s">
        <v>45</v>
      </c>
    </row>
    <row r="303" spans="2:42" x14ac:dyDescent="0.3">
      <c r="B303" s="33" t="s">
        <v>62</v>
      </c>
      <c r="C303" s="4" t="s">
        <v>46</v>
      </c>
    </row>
    <row r="304" spans="2:42" x14ac:dyDescent="0.3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7698.2404619999998</v>
      </c>
      <c r="AC304" s="33">
        <v>7698.2404619999998</v>
      </c>
      <c r="AD304" s="33">
        <v>7698.2404619999998</v>
      </c>
      <c r="AE304" s="33">
        <v>7698.2404619999998</v>
      </c>
      <c r="AF304" s="33">
        <v>7698.2404619999998</v>
      </c>
      <c r="AG304" s="33">
        <v>7698.2404619999998</v>
      </c>
      <c r="AH304" s="33">
        <v>7698.2404619999998</v>
      </c>
      <c r="AI304" s="33">
        <v>7698.2404619999998</v>
      </c>
      <c r="AJ304" s="33">
        <v>7698.2404619999998</v>
      </c>
      <c r="AK304" s="33">
        <v>7698.2404619999998</v>
      </c>
      <c r="AL304" s="33">
        <v>7698.2404619999998</v>
      </c>
      <c r="AM304" s="33">
        <v>7698.2404619999998</v>
      </c>
      <c r="AN304" s="33">
        <v>7698.2404619999998</v>
      </c>
      <c r="AO304" s="33">
        <v>7698.2404619999998</v>
      </c>
      <c r="AP304" s="33">
        <v>7698.2404619999998</v>
      </c>
    </row>
    <row r="305" spans="2:42" x14ac:dyDescent="0.3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3">
      <c r="B306" s="33" t="s">
        <v>63</v>
      </c>
      <c r="C306" s="4" t="s">
        <v>37</v>
      </c>
    </row>
    <row r="307" spans="2:42" x14ac:dyDescent="0.3">
      <c r="B307" s="33" t="s">
        <v>63</v>
      </c>
      <c r="C307" s="4" t="s">
        <v>38</v>
      </c>
    </row>
    <row r="308" spans="2:42" x14ac:dyDescent="0.3">
      <c r="B308" s="33" t="s">
        <v>63</v>
      </c>
      <c r="C308" s="4" t="s">
        <v>39</v>
      </c>
    </row>
    <row r="309" spans="2:42" x14ac:dyDescent="0.3">
      <c r="B309" s="33" t="s">
        <v>63</v>
      </c>
      <c r="C309" s="4" t="s">
        <v>40</v>
      </c>
    </row>
    <row r="310" spans="2:42" x14ac:dyDescent="0.3">
      <c r="B310" s="33" t="s">
        <v>63</v>
      </c>
      <c r="C310" s="4" t="s">
        <v>41</v>
      </c>
    </row>
    <row r="311" spans="2:42" x14ac:dyDescent="0.3">
      <c r="B311" s="33" t="s">
        <v>63</v>
      </c>
      <c r="C311" s="4" t="s">
        <v>42</v>
      </c>
    </row>
    <row r="312" spans="2:42" x14ac:dyDescent="0.3">
      <c r="B312" s="33" t="s">
        <v>63</v>
      </c>
      <c r="C312" s="4" t="s">
        <v>43</v>
      </c>
    </row>
    <row r="313" spans="2:42" x14ac:dyDescent="0.3">
      <c r="B313" s="33" t="s">
        <v>63</v>
      </c>
      <c r="C313" s="4" t="s">
        <v>44</v>
      </c>
    </row>
    <row r="314" spans="2:42" x14ac:dyDescent="0.3">
      <c r="B314" s="33" t="s">
        <v>63</v>
      </c>
      <c r="C314" s="4" t="s">
        <v>45</v>
      </c>
    </row>
    <row r="315" spans="2:42" x14ac:dyDescent="0.3">
      <c r="B315" s="33" t="s">
        <v>63</v>
      </c>
      <c r="C315" s="4" t="s">
        <v>46</v>
      </c>
    </row>
    <row r="316" spans="2:42" x14ac:dyDescent="0.3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3">
      <c r="B317" s="33" t="s">
        <v>64</v>
      </c>
      <c r="C317" s="4" t="s">
        <v>36</v>
      </c>
    </row>
    <row r="318" spans="2:42" x14ac:dyDescent="0.3">
      <c r="B318" s="33" t="s">
        <v>64</v>
      </c>
      <c r="C318" s="4" t="s">
        <v>37</v>
      </c>
    </row>
    <row r="319" spans="2:42" x14ac:dyDescent="0.3">
      <c r="B319" s="33" t="s">
        <v>64</v>
      </c>
      <c r="C319" s="4" t="s">
        <v>38</v>
      </c>
    </row>
    <row r="320" spans="2:42" x14ac:dyDescent="0.3">
      <c r="B320" s="33" t="s">
        <v>64</v>
      </c>
      <c r="C320" s="4" t="s">
        <v>39</v>
      </c>
    </row>
    <row r="321" spans="2:42" x14ac:dyDescent="0.3">
      <c r="B321" s="33" t="s">
        <v>64</v>
      </c>
      <c r="C321" s="4" t="s">
        <v>40</v>
      </c>
    </row>
    <row r="322" spans="2:42" x14ac:dyDescent="0.3">
      <c r="B322" s="33" t="s">
        <v>64</v>
      </c>
      <c r="C322" s="4" t="s">
        <v>41</v>
      </c>
    </row>
    <row r="323" spans="2:42" x14ac:dyDescent="0.3">
      <c r="B323" s="33" t="s">
        <v>64</v>
      </c>
      <c r="C323" s="4" t="s">
        <v>42</v>
      </c>
    </row>
    <row r="324" spans="2:42" x14ac:dyDescent="0.3">
      <c r="B324" s="33" t="s">
        <v>64</v>
      </c>
      <c r="C324" s="4" t="s">
        <v>43</v>
      </c>
    </row>
    <row r="325" spans="2:42" x14ac:dyDescent="0.3">
      <c r="B325" s="33" t="s">
        <v>64</v>
      </c>
      <c r="C325" s="4" t="s">
        <v>44</v>
      </c>
    </row>
    <row r="326" spans="2:42" x14ac:dyDescent="0.3">
      <c r="B326" s="33" t="s">
        <v>64</v>
      </c>
      <c r="C326" s="4" t="s">
        <v>45</v>
      </c>
    </row>
    <row r="327" spans="2:42" x14ac:dyDescent="0.3">
      <c r="B327" s="33" t="s">
        <v>64</v>
      </c>
      <c r="C327" s="4" t="s">
        <v>46</v>
      </c>
    </row>
    <row r="328" spans="2:42" x14ac:dyDescent="0.3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3">
      <c r="B329" s="33" t="s">
        <v>65</v>
      </c>
      <c r="C329" s="4" t="s">
        <v>36</v>
      </c>
    </row>
    <row r="330" spans="2:42" x14ac:dyDescent="0.3">
      <c r="B330" s="33" t="s">
        <v>65</v>
      </c>
      <c r="C330" s="4" t="s">
        <v>37</v>
      </c>
    </row>
    <row r="331" spans="2:42" x14ac:dyDescent="0.3">
      <c r="B331" s="33" t="s">
        <v>65</v>
      </c>
      <c r="C331" s="4" t="s">
        <v>38</v>
      </c>
    </row>
    <row r="332" spans="2:42" x14ac:dyDescent="0.3">
      <c r="B332" s="33" t="s">
        <v>65</v>
      </c>
      <c r="C332" s="4" t="s">
        <v>39</v>
      </c>
    </row>
    <row r="333" spans="2:42" x14ac:dyDescent="0.3">
      <c r="B333" s="33" t="s">
        <v>65</v>
      </c>
      <c r="C333" s="4" t="s">
        <v>40</v>
      </c>
    </row>
    <row r="334" spans="2:42" x14ac:dyDescent="0.3">
      <c r="B334" s="33" t="s">
        <v>65</v>
      </c>
      <c r="C334" s="4" t="s">
        <v>41</v>
      </c>
    </row>
    <row r="335" spans="2:42" x14ac:dyDescent="0.3">
      <c r="B335" s="33" t="s">
        <v>65</v>
      </c>
      <c r="C335" s="4" t="s">
        <v>42</v>
      </c>
    </row>
    <row r="336" spans="2:42" x14ac:dyDescent="0.3">
      <c r="B336" s="33" t="s">
        <v>65</v>
      </c>
      <c r="C336" s="4" t="s">
        <v>43</v>
      </c>
    </row>
    <row r="337" spans="2:42" x14ac:dyDescent="0.3">
      <c r="B337" s="33" t="s">
        <v>65</v>
      </c>
      <c r="C337" s="4" t="s">
        <v>44</v>
      </c>
    </row>
    <row r="338" spans="2:42" x14ac:dyDescent="0.3">
      <c r="B338" s="33" t="s">
        <v>65</v>
      </c>
      <c r="C338" s="4" t="s">
        <v>45</v>
      </c>
    </row>
    <row r="339" spans="2:42" x14ac:dyDescent="0.3">
      <c r="B339" s="33" t="s">
        <v>65</v>
      </c>
      <c r="C339" s="4" t="s">
        <v>46</v>
      </c>
    </row>
    <row r="340" spans="2:42" x14ac:dyDescent="0.3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3">
      <c r="B341" s="33" t="s">
        <v>66</v>
      </c>
      <c r="C341" s="33" t="s">
        <v>36</v>
      </c>
    </row>
    <row r="342" spans="2:42" x14ac:dyDescent="0.3">
      <c r="B342" s="33" t="s">
        <v>66</v>
      </c>
      <c r="C342" s="33" t="s">
        <v>37</v>
      </c>
    </row>
    <row r="343" spans="2:42" x14ac:dyDescent="0.3">
      <c r="B343" s="33" t="s">
        <v>66</v>
      </c>
      <c r="C343" s="33" t="s">
        <v>38</v>
      </c>
    </row>
    <row r="344" spans="2:42" x14ac:dyDescent="0.3">
      <c r="B344" s="33" t="s">
        <v>66</v>
      </c>
      <c r="C344" s="33" t="s">
        <v>39</v>
      </c>
    </row>
    <row r="345" spans="2:42" x14ac:dyDescent="0.3">
      <c r="B345" s="33" t="s">
        <v>66</v>
      </c>
      <c r="C345" s="33" t="s">
        <v>40</v>
      </c>
    </row>
    <row r="346" spans="2:42" x14ac:dyDescent="0.3">
      <c r="B346" s="33" t="s">
        <v>66</v>
      </c>
      <c r="C346" s="33" t="s">
        <v>41</v>
      </c>
    </row>
    <row r="347" spans="2:42" x14ac:dyDescent="0.3">
      <c r="B347" s="33" t="s">
        <v>66</v>
      </c>
      <c r="C347" s="33" t="s">
        <v>42</v>
      </c>
    </row>
    <row r="348" spans="2:42" x14ac:dyDescent="0.3">
      <c r="B348" s="33" t="s">
        <v>66</v>
      </c>
      <c r="C348" s="33" t="s">
        <v>43</v>
      </c>
    </row>
    <row r="349" spans="2:42" x14ac:dyDescent="0.3">
      <c r="B349" s="33" t="s">
        <v>66</v>
      </c>
      <c r="C349" s="33" t="s">
        <v>44</v>
      </c>
    </row>
    <row r="350" spans="2:42" x14ac:dyDescent="0.3">
      <c r="B350" s="33" t="s">
        <v>66</v>
      </c>
      <c r="C350" s="33" t="s">
        <v>45</v>
      </c>
    </row>
    <row r="351" spans="2:42" x14ac:dyDescent="0.3">
      <c r="B351" s="33" t="s">
        <v>66</v>
      </c>
      <c r="C351" s="33" t="s">
        <v>46</v>
      </c>
    </row>
    <row r="352" spans="2:42" x14ac:dyDescent="0.3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3">
      <c r="B353" s="33" t="s">
        <v>67</v>
      </c>
      <c r="C353" s="33" t="s">
        <v>36</v>
      </c>
    </row>
    <row r="354" spans="2:42" x14ac:dyDescent="0.3">
      <c r="B354" s="33" t="s">
        <v>67</v>
      </c>
      <c r="C354" s="33" t="s">
        <v>37</v>
      </c>
    </row>
    <row r="355" spans="2:42" x14ac:dyDescent="0.3">
      <c r="B355" s="33" t="s">
        <v>67</v>
      </c>
      <c r="C355" s="33" t="s">
        <v>38</v>
      </c>
    </row>
    <row r="356" spans="2:42" x14ac:dyDescent="0.3">
      <c r="B356" s="33" t="s">
        <v>67</v>
      </c>
      <c r="C356" s="33" t="s">
        <v>39</v>
      </c>
    </row>
    <row r="357" spans="2:42" x14ac:dyDescent="0.3">
      <c r="B357" s="33" t="s">
        <v>67</v>
      </c>
      <c r="C357" s="33" t="s">
        <v>40</v>
      </c>
    </row>
    <row r="358" spans="2:42" x14ac:dyDescent="0.3">
      <c r="B358" s="33" t="s">
        <v>67</v>
      </c>
      <c r="C358" s="33" t="s">
        <v>41</v>
      </c>
    </row>
    <row r="359" spans="2:42" x14ac:dyDescent="0.3">
      <c r="B359" s="33" t="s">
        <v>67</v>
      </c>
      <c r="C359" s="33" t="s">
        <v>42</v>
      </c>
    </row>
    <row r="360" spans="2:42" x14ac:dyDescent="0.3">
      <c r="B360" s="33" t="s">
        <v>67</v>
      </c>
      <c r="C360" s="33" t="s">
        <v>43</v>
      </c>
    </row>
    <row r="361" spans="2:42" x14ac:dyDescent="0.3">
      <c r="B361" s="33" t="s">
        <v>67</v>
      </c>
      <c r="C361" s="33" t="s">
        <v>44</v>
      </c>
    </row>
    <row r="362" spans="2:42" x14ac:dyDescent="0.3">
      <c r="B362" s="33" t="s">
        <v>67</v>
      </c>
      <c r="C362" s="33" t="s">
        <v>45</v>
      </c>
    </row>
    <row r="363" spans="2:42" x14ac:dyDescent="0.3">
      <c r="B363" s="33" t="s">
        <v>67</v>
      </c>
      <c r="C363" s="33" t="s">
        <v>46</v>
      </c>
    </row>
    <row r="364" spans="2:42" x14ac:dyDescent="0.3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3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3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3">
      <c r="B367" s="33" t="s">
        <v>27</v>
      </c>
      <c r="C367" s="33" t="s">
        <v>38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145.98258749999999</v>
      </c>
      <c r="K367" s="33">
        <v>112.4076</v>
      </c>
      <c r="L367" s="33">
        <v>186.72345000000001</v>
      </c>
      <c r="M367" s="33">
        <v>186.72345000000001</v>
      </c>
      <c r="N367" s="33">
        <v>186.72345000000001</v>
      </c>
      <c r="O367" s="33">
        <v>157.01876250000001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154.18965</v>
      </c>
      <c r="AJ367" s="33">
        <v>158.05994999999999</v>
      </c>
      <c r="AK367" s="33">
        <v>158.05994999999999</v>
      </c>
    </row>
    <row r="368" spans="2:42" x14ac:dyDescent="0.3">
      <c r="B368" s="33" t="s">
        <v>27</v>
      </c>
      <c r="C368" s="33" t="s">
        <v>39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3">
      <c r="B369" s="33" t="s">
        <v>27</v>
      </c>
      <c r="C369" s="33" t="s">
        <v>40</v>
      </c>
    </row>
    <row r="370" spans="2:42" x14ac:dyDescent="0.3">
      <c r="B370" s="33" t="s">
        <v>27</v>
      </c>
      <c r="C370" s="33" t="s">
        <v>41</v>
      </c>
    </row>
    <row r="371" spans="2:42" x14ac:dyDescent="0.3">
      <c r="B371" s="33" t="s">
        <v>27</v>
      </c>
      <c r="C371" s="33" t="s">
        <v>42</v>
      </c>
    </row>
    <row r="372" spans="2:42" x14ac:dyDescent="0.3">
      <c r="B372" s="33" t="s">
        <v>27</v>
      </c>
      <c r="C372" s="33" t="s">
        <v>43</v>
      </c>
    </row>
    <row r="373" spans="2:42" x14ac:dyDescent="0.3">
      <c r="B373" s="33" t="s">
        <v>27</v>
      </c>
      <c r="C373" s="33" t="s">
        <v>44</v>
      </c>
    </row>
    <row r="374" spans="2:42" x14ac:dyDescent="0.3">
      <c r="B374" s="33" t="s">
        <v>27</v>
      </c>
      <c r="C374" s="33" t="s">
        <v>45</v>
      </c>
    </row>
    <row r="375" spans="2:42" x14ac:dyDescent="0.3">
      <c r="B375" s="33" t="s">
        <v>27</v>
      </c>
      <c r="C375" s="33" t="s">
        <v>46</v>
      </c>
    </row>
    <row r="376" spans="2:42" x14ac:dyDescent="0.3">
      <c r="B376" s="33" t="s">
        <v>27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442.83449669999999</v>
      </c>
      <c r="K376" s="33">
        <v>550.95550920000005</v>
      </c>
      <c r="L376" s="33">
        <v>668.7361449</v>
      </c>
      <c r="M376" s="33">
        <v>673.46856990000003</v>
      </c>
      <c r="N376" s="33">
        <v>673.46856990000003</v>
      </c>
      <c r="O376" s="33">
        <v>643.76388240000006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344.08286070000003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3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3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3">
      <c r="B379" s="33" t="s">
        <v>28</v>
      </c>
      <c r="C379" s="33" t="s">
        <v>38</v>
      </c>
    </row>
    <row r="380" spans="2:42" x14ac:dyDescent="0.3">
      <c r="B380" s="33" t="s">
        <v>28</v>
      </c>
      <c r="C380" s="33" t="s">
        <v>39</v>
      </c>
    </row>
    <row r="381" spans="2:42" x14ac:dyDescent="0.3">
      <c r="B381" s="33" t="s">
        <v>28</v>
      </c>
      <c r="C381" s="33" t="s">
        <v>40</v>
      </c>
    </row>
    <row r="382" spans="2:42" x14ac:dyDescent="0.3">
      <c r="B382" s="33" t="s">
        <v>28</v>
      </c>
      <c r="C382" s="33" t="s">
        <v>41</v>
      </c>
    </row>
    <row r="383" spans="2:42" x14ac:dyDescent="0.3">
      <c r="B383" s="33" t="s">
        <v>28</v>
      </c>
      <c r="C383" s="33" t="s">
        <v>42</v>
      </c>
    </row>
    <row r="384" spans="2:42" x14ac:dyDescent="0.3">
      <c r="B384" s="33" t="s">
        <v>28</v>
      </c>
      <c r="C384" s="33" t="s">
        <v>43</v>
      </c>
    </row>
    <row r="385" spans="2:42" x14ac:dyDescent="0.3">
      <c r="B385" s="33" t="s">
        <v>28</v>
      </c>
      <c r="C385" s="33" t="s">
        <v>44</v>
      </c>
    </row>
    <row r="386" spans="2:42" x14ac:dyDescent="0.3">
      <c r="B386" s="33" t="s">
        <v>28</v>
      </c>
      <c r="C386" s="33" t="s">
        <v>45</v>
      </c>
    </row>
    <row r="387" spans="2:42" x14ac:dyDescent="0.3">
      <c r="B387" s="33" t="s">
        <v>28</v>
      </c>
      <c r="C387" s="33" t="s">
        <v>46</v>
      </c>
    </row>
    <row r="388" spans="2:42" x14ac:dyDescent="0.3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3">
      <c r="B389" s="33" t="s">
        <v>29</v>
      </c>
      <c r="C389" s="33" t="s">
        <v>36</v>
      </c>
    </row>
    <row r="390" spans="2:42" x14ac:dyDescent="0.3">
      <c r="B390" s="33" t="s">
        <v>29</v>
      </c>
      <c r="C390" s="33" t="s">
        <v>37</v>
      </c>
    </row>
    <row r="391" spans="2:42" x14ac:dyDescent="0.3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3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3">
      <c r="B393" s="33" t="s">
        <v>29</v>
      </c>
      <c r="C393" s="33" t="s">
        <v>40</v>
      </c>
    </row>
    <row r="394" spans="2:42" x14ac:dyDescent="0.3">
      <c r="B394" s="33" t="s">
        <v>29</v>
      </c>
      <c r="C394" s="33" t="s">
        <v>41</v>
      </c>
    </row>
    <row r="395" spans="2:42" x14ac:dyDescent="0.3">
      <c r="B395" s="33" t="s">
        <v>29</v>
      </c>
      <c r="C395" s="33" t="s">
        <v>42</v>
      </c>
    </row>
    <row r="396" spans="2:42" x14ac:dyDescent="0.3">
      <c r="B396" s="33" t="s">
        <v>29</v>
      </c>
      <c r="C396" s="33" t="s">
        <v>43</v>
      </c>
    </row>
    <row r="397" spans="2:42" x14ac:dyDescent="0.3">
      <c r="B397" s="33" t="s">
        <v>29</v>
      </c>
      <c r="C397" s="33" t="s">
        <v>44</v>
      </c>
    </row>
    <row r="398" spans="2:42" x14ac:dyDescent="0.3">
      <c r="B398" s="33" t="s">
        <v>29</v>
      </c>
      <c r="C398" s="33" t="s">
        <v>45</v>
      </c>
    </row>
    <row r="399" spans="2:42" x14ac:dyDescent="0.3">
      <c r="B399" s="33" t="s">
        <v>29</v>
      </c>
      <c r="C399" s="33" t="s">
        <v>46</v>
      </c>
    </row>
    <row r="400" spans="2:42" x14ac:dyDescent="0.3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3">
      <c r="B401" s="33" t="s">
        <v>30</v>
      </c>
      <c r="C401" s="33" t="s">
        <v>36</v>
      </c>
    </row>
    <row r="402" spans="2:42" x14ac:dyDescent="0.3">
      <c r="B402" s="33" t="s">
        <v>30</v>
      </c>
      <c r="C402" s="33" t="s">
        <v>37</v>
      </c>
    </row>
    <row r="403" spans="2:42" x14ac:dyDescent="0.3">
      <c r="B403" s="33" t="s">
        <v>30</v>
      </c>
      <c r="C403" s="33" t="s">
        <v>38</v>
      </c>
    </row>
    <row r="404" spans="2:42" x14ac:dyDescent="0.3">
      <c r="B404" s="33" t="s">
        <v>30</v>
      </c>
      <c r="C404" s="33" t="s">
        <v>39</v>
      </c>
    </row>
    <row r="405" spans="2:42" x14ac:dyDescent="0.3">
      <c r="B405" s="33" t="s">
        <v>30</v>
      </c>
      <c r="C405" s="33" t="s">
        <v>40</v>
      </c>
    </row>
    <row r="406" spans="2:42" x14ac:dyDescent="0.3">
      <c r="B406" s="33" t="s">
        <v>30</v>
      </c>
      <c r="C406" s="33" t="s">
        <v>41</v>
      </c>
    </row>
    <row r="407" spans="2:42" x14ac:dyDescent="0.3">
      <c r="B407" s="33" t="s">
        <v>30</v>
      </c>
      <c r="C407" s="33" t="s">
        <v>42</v>
      </c>
    </row>
    <row r="408" spans="2:42" x14ac:dyDescent="0.3">
      <c r="B408" s="33" t="s">
        <v>30</v>
      </c>
      <c r="C408" s="33" t="s">
        <v>43</v>
      </c>
    </row>
    <row r="409" spans="2:42" x14ac:dyDescent="0.3">
      <c r="B409" s="33" t="s">
        <v>30</v>
      </c>
      <c r="C409" s="33" t="s">
        <v>44</v>
      </c>
    </row>
    <row r="410" spans="2:42" x14ac:dyDescent="0.3">
      <c r="B410" s="33" t="s">
        <v>30</v>
      </c>
      <c r="C410" s="33" t="s">
        <v>45</v>
      </c>
    </row>
    <row r="411" spans="2:42" x14ac:dyDescent="0.3">
      <c r="B411" s="33" t="s">
        <v>30</v>
      </c>
      <c r="C411" s="33" t="s">
        <v>46</v>
      </c>
    </row>
    <row r="412" spans="2:42" x14ac:dyDescent="0.3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3">
      <c r="B413" s="33" t="s">
        <v>31</v>
      </c>
      <c r="C413" s="33" t="s">
        <v>36</v>
      </c>
    </row>
    <row r="414" spans="2:42" x14ac:dyDescent="0.3">
      <c r="B414" s="33" t="s">
        <v>31</v>
      </c>
      <c r="C414" s="33" t="s">
        <v>37</v>
      </c>
    </row>
    <row r="415" spans="2:42" x14ac:dyDescent="0.3">
      <c r="B415" s="33" t="s">
        <v>31</v>
      </c>
      <c r="C415" s="33" t="s">
        <v>38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11427.493479999999</v>
      </c>
      <c r="T415" s="33">
        <v>12764.043439999999</v>
      </c>
      <c r="U415" s="33">
        <v>14742.02614</v>
      </c>
      <c r="V415" s="33">
        <v>14742.02614</v>
      </c>
      <c r="W415" s="33">
        <v>14742.02614</v>
      </c>
      <c r="X415" s="33">
        <v>14742.02614</v>
      </c>
      <c r="Y415" s="33">
        <v>14742.02614</v>
      </c>
      <c r="Z415" s="33">
        <v>14742.02614</v>
      </c>
      <c r="AA415" s="33">
        <v>14742.02614</v>
      </c>
      <c r="AB415" s="33">
        <v>14742.02614</v>
      </c>
      <c r="AC415" s="33">
        <v>14742.02614</v>
      </c>
      <c r="AD415" s="33">
        <v>14742.02614</v>
      </c>
      <c r="AE415" s="33">
        <v>14742.02614</v>
      </c>
      <c r="AF415" s="33">
        <v>14742.02614</v>
      </c>
      <c r="AG415" s="33">
        <v>14742.02614</v>
      </c>
      <c r="AH415" s="33">
        <v>14742.02614</v>
      </c>
      <c r="AI415" s="33">
        <v>14742.02614</v>
      </c>
      <c r="AJ415" s="33">
        <v>14742.02614</v>
      </c>
      <c r="AK415" s="33">
        <v>14742.02614</v>
      </c>
      <c r="AL415" s="33">
        <v>14742.02614</v>
      </c>
      <c r="AM415" s="33">
        <v>14742.02614</v>
      </c>
      <c r="AN415" s="33">
        <v>14742.02614</v>
      </c>
      <c r="AO415" s="33">
        <v>14742.02614</v>
      </c>
      <c r="AP415" s="33">
        <v>14742.02614</v>
      </c>
    </row>
    <row r="416" spans="2:42" x14ac:dyDescent="0.3">
      <c r="B416" s="33" t="s">
        <v>31</v>
      </c>
      <c r="C416" s="33" t="s">
        <v>39</v>
      </c>
    </row>
    <row r="417" spans="2:42" x14ac:dyDescent="0.3">
      <c r="B417" s="33" t="s">
        <v>31</v>
      </c>
      <c r="C417" s="33" t="s">
        <v>40</v>
      </c>
    </row>
    <row r="418" spans="2:42" x14ac:dyDescent="0.3">
      <c r="B418" s="33" t="s">
        <v>31</v>
      </c>
      <c r="C418" s="33" t="s">
        <v>41</v>
      </c>
    </row>
    <row r="419" spans="2:42" x14ac:dyDescent="0.3">
      <c r="B419" s="33" t="s">
        <v>31</v>
      </c>
      <c r="C419" s="33" t="s">
        <v>42</v>
      </c>
    </row>
    <row r="420" spans="2:42" x14ac:dyDescent="0.3">
      <c r="B420" s="33" t="s">
        <v>31</v>
      </c>
      <c r="C420" s="33" t="s">
        <v>43</v>
      </c>
    </row>
    <row r="421" spans="2:42" x14ac:dyDescent="0.3">
      <c r="B421" s="33" t="s">
        <v>31</v>
      </c>
      <c r="C421" s="33" t="s">
        <v>44</v>
      </c>
    </row>
    <row r="422" spans="2:42" x14ac:dyDescent="0.3">
      <c r="B422" s="33" t="s">
        <v>31</v>
      </c>
      <c r="C422" s="33" t="s">
        <v>45</v>
      </c>
    </row>
    <row r="423" spans="2:42" x14ac:dyDescent="0.3">
      <c r="B423" s="33" t="s">
        <v>31</v>
      </c>
      <c r="C423" s="33" t="s">
        <v>46</v>
      </c>
    </row>
    <row r="424" spans="2:42" x14ac:dyDescent="0.3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11427.493479999999</v>
      </c>
      <c r="T424" s="33">
        <v>12764.043439999999</v>
      </c>
      <c r="U424" s="33">
        <v>14742.02614</v>
      </c>
      <c r="V424" s="33">
        <v>14742.02614</v>
      </c>
      <c r="W424" s="33">
        <v>14742.02614</v>
      </c>
      <c r="X424" s="33">
        <v>14742.02614</v>
      </c>
      <c r="Y424" s="33">
        <v>14742.02614</v>
      </c>
      <c r="Z424" s="33">
        <v>14742.02614</v>
      </c>
      <c r="AA424" s="33">
        <v>14742.02614</v>
      </c>
      <c r="AB424" s="33">
        <v>14742.02614</v>
      </c>
      <c r="AC424" s="33">
        <v>14742.02614</v>
      </c>
      <c r="AD424" s="33">
        <v>14742.02614</v>
      </c>
      <c r="AE424" s="33">
        <v>14742.02614</v>
      </c>
      <c r="AF424" s="33">
        <v>14742.02614</v>
      </c>
      <c r="AG424" s="33">
        <v>14742.02614</v>
      </c>
      <c r="AH424" s="33">
        <v>14742.02614</v>
      </c>
      <c r="AI424" s="33">
        <v>14742.02614</v>
      </c>
      <c r="AJ424" s="33">
        <v>14742.02614</v>
      </c>
      <c r="AK424" s="33">
        <v>14742.02614</v>
      </c>
      <c r="AL424" s="33">
        <v>14742.02614</v>
      </c>
      <c r="AM424" s="33">
        <v>14742.02614</v>
      </c>
      <c r="AN424" s="33">
        <v>14742.02614</v>
      </c>
      <c r="AO424" s="33">
        <v>14742.02614</v>
      </c>
      <c r="AP424" s="33">
        <v>14742.02614</v>
      </c>
    </row>
    <row r="425" spans="2:42" x14ac:dyDescent="0.3">
      <c r="B425" s="33" t="s">
        <v>32</v>
      </c>
      <c r="C425" s="33" t="s">
        <v>36</v>
      </c>
    </row>
    <row r="426" spans="2:42" x14ac:dyDescent="0.3">
      <c r="B426" s="33" t="s">
        <v>32</v>
      </c>
      <c r="C426" s="33" t="s">
        <v>37</v>
      </c>
      <c r="AD426" s="33">
        <v>467.13509329999999</v>
      </c>
      <c r="AE426" s="33">
        <v>2241.1232530000002</v>
      </c>
      <c r="AF426" s="33">
        <v>2241.1232530000002</v>
      </c>
      <c r="AG426" s="33">
        <v>2241.1232530000002</v>
      </c>
      <c r="AH426" s="33">
        <v>2241.1232530000002</v>
      </c>
      <c r="AI426" s="33">
        <v>2241.1232530000002</v>
      </c>
      <c r="AJ426" s="33">
        <v>2241.1232530000002</v>
      </c>
      <c r="AK426" s="33">
        <v>2241.1232530000002</v>
      </c>
      <c r="AL426" s="33">
        <v>2241.1232530000002</v>
      </c>
      <c r="AM426" s="33">
        <v>2241.1232530000002</v>
      </c>
      <c r="AN426" s="33">
        <v>2241.1232530000002</v>
      </c>
      <c r="AO426" s="33">
        <v>2241.1232530000002</v>
      </c>
      <c r="AP426" s="33">
        <v>2241.1232530000002</v>
      </c>
    </row>
    <row r="427" spans="2:42" x14ac:dyDescent="0.3">
      <c r="B427" s="33" t="s">
        <v>32</v>
      </c>
      <c r="C427" s="33" t="s">
        <v>38</v>
      </c>
    </row>
    <row r="428" spans="2:42" x14ac:dyDescent="0.3">
      <c r="B428" s="33" t="s">
        <v>32</v>
      </c>
      <c r="C428" s="33" t="s">
        <v>39</v>
      </c>
    </row>
    <row r="429" spans="2:42" x14ac:dyDescent="0.3">
      <c r="B429" s="33" t="s">
        <v>32</v>
      </c>
      <c r="C429" s="33" t="s">
        <v>40</v>
      </c>
    </row>
    <row r="430" spans="2:42" x14ac:dyDescent="0.3">
      <c r="B430" s="33" t="s">
        <v>32</v>
      </c>
      <c r="C430" s="33" t="s">
        <v>41</v>
      </c>
    </row>
    <row r="431" spans="2:42" x14ac:dyDescent="0.3">
      <c r="B431" s="33" t="s">
        <v>32</v>
      </c>
      <c r="C431" s="33" t="s">
        <v>42</v>
      </c>
    </row>
    <row r="432" spans="2:42" x14ac:dyDescent="0.3">
      <c r="B432" s="33" t="s">
        <v>32</v>
      </c>
      <c r="C432" s="33" t="s">
        <v>43</v>
      </c>
    </row>
    <row r="433" spans="2:42" x14ac:dyDescent="0.3">
      <c r="B433" s="33" t="s">
        <v>32</v>
      </c>
      <c r="C433" s="33" t="s">
        <v>44</v>
      </c>
    </row>
    <row r="434" spans="2:42" x14ac:dyDescent="0.3">
      <c r="B434" s="33" t="s">
        <v>32</v>
      </c>
      <c r="C434" s="33" t="s">
        <v>45</v>
      </c>
    </row>
    <row r="435" spans="2:42" x14ac:dyDescent="0.3">
      <c r="B435" s="33" t="s">
        <v>32</v>
      </c>
      <c r="C435" s="33" t="s">
        <v>46</v>
      </c>
    </row>
    <row r="436" spans="2:42" x14ac:dyDescent="0.3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467.13509329999999</v>
      </c>
      <c r="AE436" s="33">
        <v>2241.1232530000002</v>
      </c>
      <c r="AF436" s="33">
        <v>2241.1232530000002</v>
      </c>
      <c r="AG436" s="33">
        <v>2241.1232530000002</v>
      </c>
      <c r="AH436" s="33">
        <v>2241.1232530000002</v>
      </c>
      <c r="AI436" s="33">
        <v>2241.1232530000002</v>
      </c>
      <c r="AJ436" s="33">
        <v>2241.1232530000002</v>
      </c>
      <c r="AK436" s="33">
        <v>2241.1232530000002</v>
      </c>
      <c r="AL436" s="33">
        <v>2241.1232530000002</v>
      </c>
      <c r="AM436" s="33">
        <v>2241.1232530000002</v>
      </c>
      <c r="AN436" s="33">
        <v>2241.1232530000002</v>
      </c>
      <c r="AO436" s="33">
        <v>2241.1232530000002</v>
      </c>
      <c r="AP436" s="33">
        <v>2241.1232530000002</v>
      </c>
    </row>
    <row r="437" spans="2:42" x14ac:dyDescent="0.3">
      <c r="B437" s="33" t="s">
        <v>33</v>
      </c>
      <c r="C437" s="33" t="s">
        <v>36</v>
      </c>
    </row>
    <row r="438" spans="2:42" x14ac:dyDescent="0.3">
      <c r="B438" s="33" t="s">
        <v>33</v>
      </c>
      <c r="C438" s="33" t="s">
        <v>37</v>
      </c>
    </row>
    <row r="439" spans="2:42" x14ac:dyDescent="0.3">
      <c r="B439" s="33" t="s">
        <v>33</v>
      </c>
      <c r="C439" s="33" t="s">
        <v>38</v>
      </c>
      <c r="V439" s="33">
        <v>2113.704647</v>
      </c>
      <c r="W439" s="33">
        <v>3934.4744449999998</v>
      </c>
      <c r="X439" s="33">
        <v>4924.5482060000004</v>
      </c>
      <c r="Y439" s="33">
        <v>8361.3590970000005</v>
      </c>
      <c r="Z439" s="33">
        <v>11461.682280000001</v>
      </c>
      <c r="AA439" s="33">
        <v>13854.776320000001</v>
      </c>
      <c r="AB439" s="33">
        <v>17131.567729999999</v>
      </c>
      <c r="AC439" s="33">
        <v>21971.133890000001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3">
      <c r="B440" s="33" t="s">
        <v>33</v>
      </c>
      <c r="C440" s="33" t="s">
        <v>39</v>
      </c>
    </row>
    <row r="441" spans="2:42" x14ac:dyDescent="0.3">
      <c r="B441" s="33" t="s">
        <v>33</v>
      </c>
      <c r="C441" s="33" t="s">
        <v>40</v>
      </c>
    </row>
    <row r="442" spans="2:42" x14ac:dyDescent="0.3">
      <c r="B442" s="33" t="s">
        <v>33</v>
      </c>
      <c r="C442" s="33" t="s">
        <v>41</v>
      </c>
    </row>
    <row r="443" spans="2:42" x14ac:dyDescent="0.3">
      <c r="B443" s="33" t="s">
        <v>33</v>
      </c>
      <c r="C443" s="33" t="s">
        <v>42</v>
      </c>
    </row>
    <row r="444" spans="2:42" x14ac:dyDescent="0.3">
      <c r="B444" s="33" t="s">
        <v>33</v>
      </c>
      <c r="C444" s="33" t="s">
        <v>43</v>
      </c>
    </row>
    <row r="445" spans="2:42" x14ac:dyDescent="0.3">
      <c r="B445" s="33" t="s">
        <v>33</v>
      </c>
      <c r="C445" s="33" t="s">
        <v>44</v>
      </c>
    </row>
    <row r="446" spans="2:42" x14ac:dyDescent="0.3">
      <c r="B446" s="33" t="s">
        <v>33</v>
      </c>
      <c r="C446" s="33" t="s">
        <v>45</v>
      </c>
    </row>
    <row r="447" spans="2:42" x14ac:dyDescent="0.3">
      <c r="B447" s="33" t="s">
        <v>33</v>
      </c>
      <c r="C447" s="33" t="s">
        <v>46</v>
      </c>
    </row>
    <row r="448" spans="2:42" x14ac:dyDescent="0.3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3934.4744449999998</v>
      </c>
      <c r="X448" s="33">
        <v>4924.5482060000004</v>
      </c>
      <c r="Y448" s="33">
        <v>8361.3590970000005</v>
      </c>
      <c r="Z448" s="33">
        <v>11461.682280000001</v>
      </c>
      <c r="AA448" s="33">
        <v>13854.776320000001</v>
      </c>
      <c r="AB448" s="33">
        <v>17131.567729999999</v>
      </c>
      <c r="AC448" s="33">
        <v>21971.133890000001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3">
      <c r="B449" s="33" t="s">
        <v>34</v>
      </c>
      <c r="C449" s="33" t="s">
        <v>36</v>
      </c>
    </row>
    <row r="450" spans="2:42" x14ac:dyDescent="0.3">
      <c r="B450" s="33" t="s">
        <v>34</v>
      </c>
      <c r="C450" s="33" t="s">
        <v>37</v>
      </c>
    </row>
    <row r="451" spans="2:42" x14ac:dyDescent="0.3">
      <c r="B451" s="33" t="s">
        <v>34</v>
      </c>
      <c r="C451" s="33" t="s">
        <v>38</v>
      </c>
    </row>
    <row r="452" spans="2:42" x14ac:dyDescent="0.3">
      <c r="B452" s="33" t="s">
        <v>34</v>
      </c>
      <c r="C452" s="33" t="s">
        <v>39</v>
      </c>
    </row>
    <row r="453" spans="2:42" x14ac:dyDescent="0.3">
      <c r="B453" s="33" t="s">
        <v>34</v>
      </c>
      <c r="C453" s="33" t="s">
        <v>40</v>
      </c>
    </row>
    <row r="454" spans="2:42" x14ac:dyDescent="0.3">
      <c r="B454" s="33" t="s">
        <v>34</v>
      </c>
      <c r="C454" s="33" t="s">
        <v>41</v>
      </c>
    </row>
    <row r="455" spans="2:42" x14ac:dyDescent="0.3">
      <c r="B455" s="33" t="s">
        <v>34</v>
      </c>
      <c r="C455" s="33" t="s">
        <v>42</v>
      </c>
    </row>
    <row r="456" spans="2:42" x14ac:dyDescent="0.3">
      <c r="B456" s="33" t="s">
        <v>34</v>
      </c>
      <c r="C456" s="33" t="s">
        <v>43</v>
      </c>
    </row>
    <row r="457" spans="2:42" x14ac:dyDescent="0.3">
      <c r="B457" s="33" t="s">
        <v>34</v>
      </c>
      <c r="C457" s="33" t="s">
        <v>44</v>
      </c>
    </row>
    <row r="458" spans="2:42" x14ac:dyDescent="0.3">
      <c r="B458" s="33" t="s">
        <v>34</v>
      </c>
      <c r="C458" s="33" t="s">
        <v>45</v>
      </c>
    </row>
    <row r="459" spans="2:42" x14ac:dyDescent="0.3">
      <c r="B459" s="33" t="s">
        <v>34</v>
      </c>
      <c r="C459" s="33" t="s">
        <v>46</v>
      </c>
    </row>
    <row r="460" spans="2:42" x14ac:dyDescent="0.3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3">
      <c r="B461" s="33" t="s">
        <v>35</v>
      </c>
      <c r="C461" s="33" t="s">
        <v>36</v>
      </c>
    </row>
    <row r="462" spans="2:42" x14ac:dyDescent="0.3">
      <c r="B462" s="33" t="s">
        <v>35</v>
      </c>
      <c r="C462" s="33" t="s">
        <v>37</v>
      </c>
    </row>
    <row r="463" spans="2:42" x14ac:dyDescent="0.3">
      <c r="B463" s="33" t="s">
        <v>35</v>
      </c>
      <c r="C463" s="33" t="s">
        <v>38</v>
      </c>
      <c r="AF463" s="33">
        <v>4891.2113760000002</v>
      </c>
      <c r="AG463" s="33">
        <v>6272.1566849999999</v>
      </c>
      <c r="AH463" s="33">
        <v>7942.3710970000002</v>
      </c>
      <c r="AI463" s="33">
        <v>10071.30847</v>
      </c>
      <c r="AJ463" s="33">
        <v>12052.1052</v>
      </c>
      <c r="AK463" s="33">
        <v>14608.218080000001</v>
      </c>
      <c r="AL463" s="33">
        <v>17070.199970000001</v>
      </c>
      <c r="AM463" s="33">
        <v>19292.799220000001</v>
      </c>
      <c r="AN463" s="33">
        <v>21711.253649999999</v>
      </c>
      <c r="AO463" s="33">
        <v>24044.42092</v>
      </c>
      <c r="AP463" s="33">
        <v>24561.469229999999</v>
      </c>
    </row>
    <row r="464" spans="2:42" x14ac:dyDescent="0.3">
      <c r="B464" s="33" t="s">
        <v>35</v>
      </c>
      <c r="C464" s="33" t="s">
        <v>39</v>
      </c>
    </row>
    <row r="465" spans="2:42" x14ac:dyDescent="0.3">
      <c r="B465" s="33" t="s">
        <v>35</v>
      </c>
      <c r="C465" s="33" t="s">
        <v>40</v>
      </c>
    </row>
    <row r="466" spans="2:42" x14ac:dyDescent="0.3">
      <c r="B466" s="33" t="s">
        <v>35</v>
      </c>
      <c r="C466" s="33" t="s">
        <v>41</v>
      </c>
    </row>
    <row r="467" spans="2:42" x14ac:dyDescent="0.3">
      <c r="B467" s="33" t="s">
        <v>35</v>
      </c>
      <c r="C467" s="33" t="s">
        <v>42</v>
      </c>
    </row>
    <row r="468" spans="2:42" x14ac:dyDescent="0.3">
      <c r="B468" s="33" t="s">
        <v>35</v>
      </c>
      <c r="C468" s="33" t="s">
        <v>43</v>
      </c>
    </row>
    <row r="469" spans="2:42" x14ac:dyDescent="0.3">
      <c r="B469" s="33" t="s">
        <v>35</v>
      </c>
      <c r="C469" s="33" t="s">
        <v>44</v>
      </c>
    </row>
    <row r="470" spans="2:42" x14ac:dyDescent="0.3">
      <c r="B470" s="33" t="s">
        <v>35</v>
      </c>
      <c r="C470" s="33" t="s">
        <v>45</v>
      </c>
    </row>
    <row r="471" spans="2:42" x14ac:dyDescent="0.3">
      <c r="B471" s="33" t="s">
        <v>35</v>
      </c>
      <c r="C471" s="33" t="s">
        <v>46</v>
      </c>
    </row>
    <row r="472" spans="2:42" x14ac:dyDescent="0.3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4891.2113760000002</v>
      </c>
      <c r="AG472" s="33">
        <v>6272.1566849999999</v>
      </c>
      <c r="AH472" s="33">
        <v>7942.3710970000002</v>
      </c>
      <c r="AI472" s="33">
        <v>10071.30847</v>
      </c>
      <c r="AJ472" s="33">
        <v>12052.1052</v>
      </c>
      <c r="AK472" s="33">
        <v>14608.218080000001</v>
      </c>
      <c r="AL472" s="33">
        <v>17070.199970000001</v>
      </c>
      <c r="AM472" s="33">
        <v>19292.799220000001</v>
      </c>
      <c r="AN472" s="33">
        <v>21711.253649999999</v>
      </c>
      <c r="AO472" s="33">
        <v>24044.42092</v>
      </c>
      <c r="AP472" s="33">
        <v>24561.469229999999</v>
      </c>
    </row>
    <row r="473" spans="2:42" x14ac:dyDescent="0.3">
      <c r="B473" s="33" t="s">
        <v>228</v>
      </c>
      <c r="C473" s="33" t="s">
        <v>36</v>
      </c>
    </row>
    <row r="474" spans="2:42" x14ac:dyDescent="0.3">
      <c r="B474" s="33" t="s">
        <v>228</v>
      </c>
      <c r="C474" s="33" t="s">
        <v>37</v>
      </c>
    </row>
    <row r="475" spans="2:42" x14ac:dyDescent="0.3">
      <c r="B475" s="33" t="s">
        <v>228</v>
      </c>
      <c r="C475" s="33" t="s">
        <v>38</v>
      </c>
    </row>
    <row r="476" spans="2:42" x14ac:dyDescent="0.3">
      <c r="B476" s="33" t="s">
        <v>228</v>
      </c>
      <c r="C476" s="33" t="s">
        <v>39</v>
      </c>
    </row>
    <row r="477" spans="2:42" x14ac:dyDescent="0.3">
      <c r="B477" s="33" t="s">
        <v>228</v>
      </c>
      <c r="C477" s="33" t="s">
        <v>40</v>
      </c>
    </row>
    <row r="478" spans="2:42" x14ac:dyDescent="0.3">
      <c r="B478" s="33" t="s">
        <v>228</v>
      </c>
      <c r="C478" s="33" t="s">
        <v>41</v>
      </c>
    </row>
    <row r="479" spans="2:42" x14ac:dyDescent="0.3">
      <c r="B479" s="33" t="s">
        <v>228</v>
      </c>
      <c r="C479" s="33" t="s">
        <v>42</v>
      </c>
    </row>
    <row r="480" spans="2:42" x14ac:dyDescent="0.3">
      <c r="B480" s="33" t="s">
        <v>228</v>
      </c>
      <c r="C480" s="33" t="s">
        <v>43</v>
      </c>
    </row>
    <row r="481" spans="2:42" x14ac:dyDescent="0.3">
      <c r="B481" s="33" t="s">
        <v>228</v>
      </c>
      <c r="C481" s="33" t="s">
        <v>44</v>
      </c>
    </row>
    <row r="482" spans="2:42" x14ac:dyDescent="0.3">
      <c r="B482" s="33" t="s">
        <v>228</v>
      </c>
      <c r="C482" s="33" t="s">
        <v>45</v>
      </c>
    </row>
    <row r="483" spans="2:42" x14ac:dyDescent="0.3">
      <c r="B483" s="33" t="s">
        <v>228</v>
      </c>
      <c r="C483" s="33" t="s">
        <v>46</v>
      </c>
    </row>
    <row r="484" spans="2:42" x14ac:dyDescent="0.3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3">
      <c r="B485" s="33" t="s">
        <v>229</v>
      </c>
      <c r="C485" s="33" t="s">
        <v>36</v>
      </c>
    </row>
    <row r="486" spans="2:42" x14ac:dyDescent="0.3">
      <c r="B486" s="33" t="s">
        <v>229</v>
      </c>
      <c r="C486" s="33" t="s">
        <v>37</v>
      </c>
    </row>
    <row r="487" spans="2:42" x14ac:dyDescent="0.3">
      <c r="B487" s="33" t="s">
        <v>229</v>
      </c>
      <c r="C487" s="33" t="s">
        <v>38</v>
      </c>
    </row>
    <row r="488" spans="2:42" x14ac:dyDescent="0.3">
      <c r="B488" s="33" t="s">
        <v>229</v>
      </c>
      <c r="C488" s="33" t="s">
        <v>39</v>
      </c>
    </row>
    <row r="489" spans="2:42" x14ac:dyDescent="0.3">
      <c r="B489" s="33" t="s">
        <v>229</v>
      </c>
      <c r="C489" s="33" t="s">
        <v>40</v>
      </c>
    </row>
    <row r="490" spans="2:42" x14ac:dyDescent="0.3">
      <c r="B490" s="33" t="s">
        <v>229</v>
      </c>
      <c r="C490" s="33" t="s">
        <v>41</v>
      </c>
    </row>
    <row r="491" spans="2:42" x14ac:dyDescent="0.3">
      <c r="B491" s="33" t="s">
        <v>229</v>
      </c>
      <c r="C491" s="33" t="s">
        <v>42</v>
      </c>
    </row>
    <row r="492" spans="2:42" x14ac:dyDescent="0.3">
      <c r="B492" s="33" t="s">
        <v>229</v>
      </c>
      <c r="C492" s="33" t="s">
        <v>43</v>
      </c>
    </row>
    <row r="493" spans="2:42" x14ac:dyDescent="0.3">
      <c r="B493" s="33" t="s">
        <v>229</v>
      </c>
      <c r="C493" s="33" t="s">
        <v>44</v>
      </c>
    </row>
    <row r="494" spans="2:42" x14ac:dyDescent="0.3">
      <c r="B494" s="33" t="s">
        <v>229</v>
      </c>
      <c r="C494" s="33" t="s">
        <v>45</v>
      </c>
    </row>
    <row r="495" spans="2:42" x14ac:dyDescent="0.3">
      <c r="B495" s="33" t="s">
        <v>229</v>
      </c>
      <c r="C495" s="33" t="s">
        <v>46</v>
      </c>
    </row>
    <row r="496" spans="2:42" x14ac:dyDescent="0.3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3">
      <c r="B497" s="33" t="s">
        <v>230</v>
      </c>
      <c r="C497" s="33" t="s">
        <v>36</v>
      </c>
    </row>
    <row r="498" spans="2:42" x14ac:dyDescent="0.3">
      <c r="B498" s="33" t="s">
        <v>230</v>
      </c>
      <c r="C498" s="33" t="s">
        <v>37</v>
      </c>
    </row>
    <row r="499" spans="2:42" x14ac:dyDescent="0.3">
      <c r="B499" s="33" t="s">
        <v>230</v>
      </c>
      <c r="C499" s="33" t="s">
        <v>38</v>
      </c>
    </row>
    <row r="500" spans="2:42" x14ac:dyDescent="0.3">
      <c r="B500" s="33" t="s">
        <v>230</v>
      </c>
      <c r="C500" s="33" t="s">
        <v>39</v>
      </c>
    </row>
    <row r="501" spans="2:42" x14ac:dyDescent="0.3">
      <c r="B501" s="33" t="s">
        <v>230</v>
      </c>
      <c r="C501" s="33" t="s">
        <v>40</v>
      </c>
    </row>
    <row r="502" spans="2:42" x14ac:dyDescent="0.3">
      <c r="B502" s="33" t="s">
        <v>230</v>
      </c>
      <c r="C502" s="33" t="s">
        <v>41</v>
      </c>
    </row>
    <row r="503" spans="2:42" x14ac:dyDescent="0.3">
      <c r="B503" s="33" t="s">
        <v>230</v>
      </c>
      <c r="C503" s="33" t="s">
        <v>42</v>
      </c>
    </row>
    <row r="504" spans="2:42" x14ac:dyDescent="0.3">
      <c r="B504" s="33" t="s">
        <v>230</v>
      </c>
      <c r="C504" s="33" t="s">
        <v>43</v>
      </c>
    </row>
    <row r="505" spans="2:42" x14ac:dyDescent="0.3">
      <c r="B505" s="33" t="s">
        <v>230</v>
      </c>
      <c r="C505" s="33" t="s">
        <v>44</v>
      </c>
    </row>
    <row r="506" spans="2:42" x14ac:dyDescent="0.3">
      <c r="B506" s="33" t="s">
        <v>230</v>
      </c>
      <c r="C506" s="33" t="s">
        <v>45</v>
      </c>
    </row>
    <row r="507" spans="2:42" x14ac:dyDescent="0.3">
      <c r="B507" s="33" t="s">
        <v>230</v>
      </c>
      <c r="C507" s="33" t="s">
        <v>46</v>
      </c>
    </row>
    <row r="508" spans="2:42" x14ac:dyDescent="0.3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3">
      <c r="B509" s="33" t="s">
        <v>231</v>
      </c>
      <c r="C509" s="33" t="s">
        <v>36</v>
      </c>
    </row>
    <row r="510" spans="2:42" x14ac:dyDescent="0.3">
      <c r="B510" s="33" t="s">
        <v>231</v>
      </c>
      <c r="C510" s="33" t="s">
        <v>37</v>
      </c>
    </row>
    <row r="511" spans="2:42" x14ac:dyDescent="0.3">
      <c r="B511" s="33" t="s">
        <v>231</v>
      </c>
      <c r="C511" s="33" t="s">
        <v>38</v>
      </c>
    </row>
    <row r="512" spans="2:42" x14ac:dyDescent="0.3">
      <c r="B512" s="33" t="s">
        <v>231</v>
      </c>
      <c r="C512" s="33" t="s">
        <v>39</v>
      </c>
    </row>
    <row r="513" spans="2:42" x14ac:dyDescent="0.3">
      <c r="B513" s="33" t="s">
        <v>231</v>
      </c>
      <c r="C513" s="33" t="s">
        <v>40</v>
      </c>
    </row>
    <row r="514" spans="2:42" x14ac:dyDescent="0.3">
      <c r="B514" s="33" t="s">
        <v>231</v>
      </c>
      <c r="C514" s="33" t="s">
        <v>41</v>
      </c>
    </row>
    <row r="515" spans="2:42" x14ac:dyDescent="0.3">
      <c r="B515" s="33" t="s">
        <v>231</v>
      </c>
      <c r="C515" s="33" t="s">
        <v>42</v>
      </c>
    </row>
    <row r="516" spans="2:42" x14ac:dyDescent="0.3">
      <c r="B516" s="33" t="s">
        <v>231</v>
      </c>
      <c r="C516" s="33" t="s">
        <v>43</v>
      </c>
    </row>
    <row r="517" spans="2:42" x14ac:dyDescent="0.3">
      <c r="B517" s="33" t="s">
        <v>231</v>
      </c>
      <c r="C517" s="33" t="s">
        <v>44</v>
      </c>
    </row>
    <row r="518" spans="2:42" x14ac:dyDescent="0.3">
      <c r="B518" s="33" t="s">
        <v>231</v>
      </c>
      <c r="C518" s="33" t="s">
        <v>45</v>
      </c>
    </row>
    <row r="519" spans="2:42" x14ac:dyDescent="0.3">
      <c r="B519" s="33" t="s">
        <v>231</v>
      </c>
      <c r="C519" s="33" t="s">
        <v>46</v>
      </c>
    </row>
    <row r="520" spans="2:42" x14ac:dyDescent="0.3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3">
      <c r="B521" s="33" t="s">
        <v>232</v>
      </c>
      <c r="C521" s="33" t="s">
        <v>36</v>
      </c>
    </row>
    <row r="522" spans="2:42" x14ac:dyDescent="0.3">
      <c r="B522" s="33" t="s">
        <v>232</v>
      </c>
      <c r="C522" s="33" t="s">
        <v>37</v>
      </c>
    </row>
    <row r="523" spans="2:42" x14ac:dyDescent="0.3">
      <c r="B523" s="33" t="s">
        <v>232</v>
      </c>
      <c r="C523" s="33" t="s">
        <v>38</v>
      </c>
    </row>
    <row r="524" spans="2:42" x14ac:dyDescent="0.3">
      <c r="B524" s="33" t="s">
        <v>232</v>
      </c>
      <c r="C524" s="33" t="s">
        <v>39</v>
      </c>
    </row>
    <row r="525" spans="2:42" x14ac:dyDescent="0.3">
      <c r="B525" s="33" t="s">
        <v>232</v>
      </c>
      <c r="C525" s="33" t="s">
        <v>40</v>
      </c>
    </row>
    <row r="526" spans="2:42" x14ac:dyDescent="0.3">
      <c r="B526" s="33" t="s">
        <v>232</v>
      </c>
      <c r="C526" s="33" t="s">
        <v>41</v>
      </c>
    </row>
    <row r="527" spans="2:42" x14ac:dyDescent="0.3">
      <c r="B527" s="33" t="s">
        <v>232</v>
      </c>
      <c r="C527" s="33" t="s">
        <v>42</v>
      </c>
    </row>
    <row r="528" spans="2:42" x14ac:dyDescent="0.3">
      <c r="B528" s="33" t="s">
        <v>232</v>
      </c>
      <c r="C528" s="33" t="s">
        <v>43</v>
      </c>
    </row>
    <row r="529" spans="2:42" x14ac:dyDescent="0.3">
      <c r="B529" s="33" t="s">
        <v>232</v>
      </c>
      <c r="C529" s="33" t="s">
        <v>44</v>
      </c>
    </row>
    <row r="530" spans="2:42" x14ac:dyDescent="0.3">
      <c r="B530" s="33" t="s">
        <v>232</v>
      </c>
      <c r="C530" s="33" t="s">
        <v>45</v>
      </c>
    </row>
    <row r="531" spans="2:42" x14ac:dyDescent="0.3">
      <c r="B531" s="33" t="s">
        <v>232</v>
      </c>
      <c r="C531" s="33" t="s">
        <v>46</v>
      </c>
    </row>
    <row r="532" spans="2:42" x14ac:dyDescent="0.3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3">
      <c r="B533" s="33" t="s">
        <v>233</v>
      </c>
      <c r="C533" s="33" t="s">
        <v>36</v>
      </c>
    </row>
    <row r="534" spans="2:42" x14ac:dyDescent="0.3">
      <c r="B534" s="33" t="s">
        <v>233</v>
      </c>
      <c r="C534" s="33" t="s">
        <v>37</v>
      </c>
    </row>
    <row r="535" spans="2:42" x14ac:dyDescent="0.3">
      <c r="B535" s="33" t="s">
        <v>233</v>
      </c>
      <c r="C535" s="33" t="s">
        <v>38</v>
      </c>
    </row>
    <row r="536" spans="2:42" x14ac:dyDescent="0.3">
      <c r="B536" s="33" t="s">
        <v>233</v>
      </c>
      <c r="C536" s="33" t="s">
        <v>39</v>
      </c>
    </row>
    <row r="537" spans="2:42" x14ac:dyDescent="0.3">
      <c r="B537" s="33" t="s">
        <v>233</v>
      </c>
      <c r="C537" s="33" t="s">
        <v>40</v>
      </c>
    </row>
    <row r="538" spans="2:42" x14ac:dyDescent="0.3">
      <c r="B538" s="33" t="s">
        <v>233</v>
      </c>
      <c r="C538" s="33" t="s">
        <v>41</v>
      </c>
    </row>
    <row r="539" spans="2:42" x14ac:dyDescent="0.3">
      <c r="B539" s="33" t="s">
        <v>233</v>
      </c>
      <c r="C539" s="33" t="s">
        <v>42</v>
      </c>
    </row>
    <row r="540" spans="2:42" x14ac:dyDescent="0.3">
      <c r="B540" s="33" t="s">
        <v>233</v>
      </c>
      <c r="C540" s="33" t="s">
        <v>43</v>
      </c>
    </row>
    <row r="541" spans="2:42" x14ac:dyDescent="0.3">
      <c r="B541" s="33" t="s">
        <v>233</v>
      </c>
      <c r="C541" s="33" t="s">
        <v>44</v>
      </c>
    </row>
    <row r="542" spans="2:42" x14ac:dyDescent="0.3">
      <c r="B542" s="33" t="s">
        <v>233</v>
      </c>
      <c r="C542" s="33" t="s">
        <v>45</v>
      </c>
    </row>
    <row r="543" spans="2:42" x14ac:dyDescent="0.3">
      <c r="B543" s="33" t="s">
        <v>233</v>
      </c>
      <c r="C543" s="33" t="s">
        <v>46</v>
      </c>
    </row>
    <row r="544" spans="2:42" x14ac:dyDescent="0.3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3">
      <c r="B545" s="33" t="s">
        <v>234</v>
      </c>
      <c r="C545" s="33" t="s">
        <v>36</v>
      </c>
    </row>
    <row r="546" spans="2:42" x14ac:dyDescent="0.3">
      <c r="B546" s="33" t="s">
        <v>234</v>
      </c>
      <c r="C546" s="33" t="s">
        <v>37</v>
      </c>
    </row>
    <row r="547" spans="2:42" x14ac:dyDescent="0.3">
      <c r="B547" s="33" t="s">
        <v>234</v>
      </c>
      <c r="C547" s="33" t="s">
        <v>38</v>
      </c>
    </row>
    <row r="548" spans="2:42" x14ac:dyDescent="0.3">
      <c r="B548" s="33" t="s">
        <v>234</v>
      </c>
      <c r="C548" s="33" t="s">
        <v>39</v>
      </c>
    </row>
    <row r="549" spans="2:42" x14ac:dyDescent="0.3">
      <c r="B549" s="33" t="s">
        <v>234</v>
      </c>
      <c r="C549" s="33" t="s">
        <v>40</v>
      </c>
    </row>
    <row r="550" spans="2:42" x14ac:dyDescent="0.3">
      <c r="B550" s="33" t="s">
        <v>234</v>
      </c>
      <c r="C550" s="33" t="s">
        <v>41</v>
      </c>
    </row>
    <row r="551" spans="2:42" x14ac:dyDescent="0.3">
      <c r="B551" s="33" t="s">
        <v>234</v>
      </c>
      <c r="C551" s="33" t="s">
        <v>42</v>
      </c>
    </row>
    <row r="552" spans="2:42" x14ac:dyDescent="0.3">
      <c r="B552" s="33" t="s">
        <v>234</v>
      </c>
      <c r="C552" s="33" t="s">
        <v>43</v>
      </c>
    </row>
    <row r="553" spans="2:42" x14ac:dyDescent="0.3">
      <c r="B553" s="33" t="s">
        <v>234</v>
      </c>
      <c r="C553" s="33" t="s">
        <v>44</v>
      </c>
    </row>
    <row r="554" spans="2:42" x14ac:dyDescent="0.3">
      <c r="B554" s="33" t="s">
        <v>234</v>
      </c>
      <c r="C554" s="33" t="s">
        <v>45</v>
      </c>
    </row>
    <row r="555" spans="2:42" x14ac:dyDescent="0.3">
      <c r="B555" s="33" t="s">
        <v>234</v>
      </c>
      <c r="C555" s="33" t="s">
        <v>46</v>
      </c>
    </row>
    <row r="556" spans="2:42" x14ac:dyDescent="0.3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3">
      <c r="B557" s="33" t="s">
        <v>235</v>
      </c>
      <c r="C557" s="33" t="s">
        <v>36</v>
      </c>
    </row>
    <row r="558" spans="2:42" x14ac:dyDescent="0.3">
      <c r="B558" s="33" t="s">
        <v>235</v>
      </c>
      <c r="C558" s="33" t="s">
        <v>37</v>
      </c>
    </row>
    <row r="559" spans="2:42" x14ac:dyDescent="0.3">
      <c r="B559" s="33" t="s">
        <v>235</v>
      </c>
      <c r="C559" s="33" t="s">
        <v>38</v>
      </c>
    </row>
    <row r="560" spans="2:42" x14ac:dyDescent="0.3">
      <c r="B560" s="33" t="s">
        <v>235</v>
      </c>
      <c r="C560" s="33" t="s">
        <v>39</v>
      </c>
    </row>
    <row r="561" spans="2:42" x14ac:dyDescent="0.3">
      <c r="B561" s="33" t="s">
        <v>235</v>
      </c>
      <c r="C561" s="33" t="s">
        <v>40</v>
      </c>
    </row>
    <row r="562" spans="2:42" x14ac:dyDescent="0.3">
      <c r="B562" s="33" t="s">
        <v>235</v>
      </c>
      <c r="C562" s="33" t="s">
        <v>41</v>
      </c>
    </row>
    <row r="563" spans="2:42" x14ac:dyDescent="0.3">
      <c r="B563" s="33" t="s">
        <v>235</v>
      </c>
      <c r="C563" s="33" t="s">
        <v>42</v>
      </c>
    </row>
    <row r="564" spans="2:42" x14ac:dyDescent="0.3">
      <c r="B564" s="33" t="s">
        <v>235</v>
      </c>
      <c r="C564" s="33" t="s">
        <v>43</v>
      </c>
    </row>
    <row r="565" spans="2:42" x14ac:dyDescent="0.3">
      <c r="B565" s="33" t="s">
        <v>235</v>
      </c>
      <c r="C565" s="33" t="s">
        <v>44</v>
      </c>
    </row>
    <row r="566" spans="2:42" x14ac:dyDescent="0.3">
      <c r="B566" s="33" t="s">
        <v>235</v>
      </c>
      <c r="C566" s="33" t="s">
        <v>45</v>
      </c>
    </row>
    <row r="567" spans="2:42" x14ac:dyDescent="0.3">
      <c r="B567" s="33" t="s">
        <v>235</v>
      </c>
      <c r="C567" s="33" t="s">
        <v>46</v>
      </c>
    </row>
    <row r="568" spans="2:42" x14ac:dyDescent="0.3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3">
      <c r="B569" s="33" t="s">
        <v>236</v>
      </c>
      <c r="C569" s="33" t="s">
        <v>36</v>
      </c>
    </row>
    <row r="570" spans="2:42" x14ac:dyDescent="0.3">
      <c r="B570" s="33" t="s">
        <v>236</v>
      </c>
      <c r="C570" s="33" t="s">
        <v>37</v>
      </c>
    </row>
    <row r="571" spans="2:42" x14ac:dyDescent="0.3">
      <c r="B571" s="33" t="s">
        <v>236</v>
      </c>
      <c r="C571" s="33" t="s">
        <v>38</v>
      </c>
    </row>
    <row r="572" spans="2:42" x14ac:dyDescent="0.3">
      <c r="B572" s="33" t="s">
        <v>236</v>
      </c>
      <c r="C572" s="33" t="s">
        <v>39</v>
      </c>
    </row>
    <row r="573" spans="2:42" x14ac:dyDescent="0.3">
      <c r="B573" s="33" t="s">
        <v>236</v>
      </c>
      <c r="C573" s="33" t="s">
        <v>40</v>
      </c>
    </row>
    <row r="574" spans="2:42" x14ac:dyDescent="0.3">
      <c r="B574" s="33" t="s">
        <v>236</v>
      </c>
      <c r="C574" s="33" t="s">
        <v>41</v>
      </c>
    </row>
    <row r="575" spans="2:42" x14ac:dyDescent="0.3">
      <c r="B575" s="33" t="s">
        <v>236</v>
      </c>
      <c r="C575" s="33" t="s">
        <v>42</v>
      </c>
    </row>
    <row r="576" spans="2:42" x14ac:dyDescent="0.3">
      <c r="B576" s="33" t="s">
        <v>236</v>
      </c>
      <c r="C576" s="33" t="s">
        <v>43</v>
      </c>
    </row>
    <row r="577" spans="2:42" x14ac:dyDescent="0.3">
      <c r="B577" s="33" t="s">
        <v>236</v>
      </c>
      <c r="C577" s="33" t="s">
        <v>44</v>
      </c>
    </row>
    <row r="578" spans="2:42" x14ac:dyDescent="0.3">
      <c r="B578" s="33" t="s">
        <v>236</v>
      </c>
      <c r="C578" s="33" t="s">
        <v>45</v>
      </c>
    </row>
    <row r="579" spans="2:42" x14ac:dyDescent="0.3">
      <c r="B579" s="33" t="s">
        <v>236</v>
      </c>
      <c r="C579" s="33" t="s">
        <v>46</v>
      </c>
    </row>
    <row r="580" spans="2:42" x14ac:dyDescent="0.3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3">
      <c r="B581" s="33" t="s">
        <v>237</v>
      </c>
      <c r="C581" s="33" t="s">
        <v>36</v>
      </c>
    </row>
    <row r="582" spans="2:42" x14ac:dyDescent="0.3">
      <c r="B582" s="33" t="s">
        <v>237</v>
      </c>
      <c r="C582" s="33" t="s">
        <v>37</v>
      </c>
    </row>
    <row r="583" spans="2:42" x14ac:dyDescent="0.3">
      <c r="B583" s="33" t="s">
        <v>237</v>
      </c>
      <c r="C583" s="33" t="s">
        <v>38</v>
      </c>
    </row>
    <row r="584" spans="2:42" x14ac:dyDescent="0.3">
      <c r="B584" s="33" t="s">
        <v>237</v>
      </c>
      <c r="C584" s="33" t="s">
        <v>39</v>
      </c>
    </row>
    <row r="585" spans="2:42" x14ac:dyDescent="0.3">
      <c r="B585" s="33" t="s">
        <v>237</v>
      </c>
      <c r="C585" s="33" t="s">
        <v>40</v>
      </c>
    </row>
    <row r="586" spans="2:42" x14ac:dyDescent="0.3">
      <c r="B586" s="33" t="s">
        <v>237</v>
      </c>
      <c r="C586" s="33" t="s">
        <v>41</v>
      </c>
    </row>
    <row r="587" spans="2:42" x14ac:dyDescent="0.3">
      <c r="B587" s="33" t="s">
        <v>237</v>
      </c>
      <c r="C587" s="33" t="s">
        <v>42</v>
      </c>
    </row>
    <row r="588" spans="2:42" x14ac:dyDescent="0.3">
      <c r="B588" s="33" t="s">
        <v>237</v>
      </c>
      <c r="C588" s="33" t="s">
        <v>43</v>
      </c>
    </row>
    <row r="589" spans="2:42" x14ac:dyDescent="0.3">
      <c r="B589" s="33" t="s">
        <v>237</v>
      </c>
      <c r="C589" s="33" t="s">
        <v>44</v>
      </c>
    </row>
    <row r="590" spans="2:42" x14ac:dyDescent="0.3">
      <c r="B590" s="33" t="s">
        <v>237</v>
      </c>
      <c r="C590" s="33" t="s">
        <v>45</v>
      </c>
    </row>
    <row r="591" spans="2:42" x14ac:dyDescent="0.3">
      <c r="B591" s="33" t="s">
        <v>237</v>
      </c>
      <c r="C591" s="33" t="s">
        <v>46</v>
      </c>
    </row>
    <row r="592" spans="2:42" x14ac:dyDescent="0.3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3">
      <c r="B593" s="33" t="s">
        <v>238</v>
      </c>
      <c r="C593" s="33" t="s">
        <v>36</v>
      </c>
    </row>
    <row r="594" spans="2:42" x14ac:dyDescent="0.3">
      <c r="B594" s="33" t="s">
        <v>238</v>
      </c>
      <c r="C594" s="33" t="s">
        <v>37</v>
      </c>
    </row>
    <row r="595" spans="2:42" x14ac:dyDescent="0.3">
      <c r="B595" s="33" t="s">
        <v>238</v>
      </c>
      <c r="C595" s="33" t="s">
        <v>38</v>
      </c>
    </row>
    <row r="596" spans="2:42" x14ac:dyDescent="0.3">
      <c r="B596" s="33" t="s">
        <v>238</v>
      </c>
      <c r="C596" s="33" t="s">
        <v>39</v>
      </c>
    </row>
    <row r="597" spans="2:42" x14ac:dyDescent="0.3">
      <c r="B597" s="33" t="s">
        <v>238</v>
      </c>
      <c r="C597" s="33" t="s">
        <v>40</v>
      </c>
    </row>
    <row r="598" spans="2:42" x14ac:dyDescent="0.3">
      <c r="B598" s="33" t="s">
        <v>238</v>
      </c>
      <c r="C598" s="33" t="s">
        <v>41</v>
      </c>
    </row>
    <row r="599" spans="2:42" x14ac:dyDescent="0.3">
      <c r="B599" s="33" t="s">
        <v>238</v>
      </c>
      <c r="C599" s="33" t="s">
        <v>42</v>
      </c>
    </row>
    <row r="600" spans="2:42" x14ac:dyDescent="0.3">
      <c r="B600" s="33" t="s">
        <v>238</v>
      </c>
      <c r="C600" s="33" t="s">
        <v>43</v>
      </c>
    </row>
    <row r="601" spans="2:42" x14ac:dyDescent="0.3">
      <c r="B601" s="33" t="s">
        <v>238</v>
      </c>
      <c r="C601" s="33" t="s">
        <v>44</v>
      </c>
    </row>
    <row r="602" spans="2:42" x14ac:dyDescent="0.3">
      <c r="B602" s="33" t="s">
        <v>238</v>
      </c>
      <c r="C602" s="33" t="s">
        <v>45</v>
      </c>
    </row>
    <row r="603" spans="2:42" x14ac:dyDescent="0.3">
      <c r="B603" s="33" t="s">
        <v>238</v>
      </c>
      <c r="C603" s="33" t="s">
        <v>46</v>
      </c>
    </row>
    <row r="604" spans="2:42" x14ac:dyDescent="0.3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3">
      <c r="B605" s="33" t="s">
        <v>239</v>
      </c>
      <c r="C605" s="33" t="s">
        <v>36</v>
      </c>
    </row>
    <row r="606" spans="2:42" x14ac:dyDescent="0.3">
      <c r="B606" s="33" t="s">
        <v>239</v>
      </c>
      <c r="C606" s="33" t="s">
        <v>37</v>
      </c>
    </row>
    <row r="607" spans="2:42" x14ac:dyDescent="0.3">
      <c r="B607" s="33" t="s">
        <v>239</v>
      </c>
      <c r="C607" s="33" t="s">
        <v>38</v>
      </c>
    </row>
    <row r="608" spans="2:42" x14ac:dyDescent="0.3">
      <c r="B608" s="33" t="s">
        <v>239</v>
      </c>
      <c r="C608" s="33" t="s">
        <v>39</v>
      </c>
    </row>
    <row r="609" spans="2:42" x14ac:dyDescent="0.3">
      <c r="B609" s="33" t="s">
        <v>239</v>
      </c>
      <c r="C609" s="33" t="s">
        <v>40</v>
      </c>
    </row>
    <row r="610" spans="2:42" x14ac:dyDescent="0.3">
      <c r="B610" s="33" t="s">
        <v>239</v>
      </c>
      <c r="C610" s="33" t="s">
        <v>41</v>
      </c>
    </row>
    <row r="611" spans="2:42" x14ac:dyDescent="0.3">
      <c r="B611" s="33" t="s">
        <v>239</v>
      </c>
      <c r="C611" s="33" t="s">
        <v>42</v>
      </c>
    </row>
    <row r="612" spans="2:42" x14ac:dyDescent="0.3">
      <c r="B612" s="33" t="s">
        <v>239</v>
      </c>
      <c r="C612" s="33" t="s">
        <v>43</v>
      </c>
    </row>
    <row r="613" spans="2:42" x14ac:dyDescent="0.3">
      <c r="B613" s="33" t="s">
        <v>239</v>
      </c>
      <c r="C613" s="33" t="s">
        <v>44</v>
      </c>
    </row>
    <row r="614" spans="2:42" x14ac:dyDescent="0.3">
      <c r="B614" s="33" t="s">
        <v>239</v>
      </c>
      <c r="C614" s="33" t="s">
        <v>45</v>
      </c>
    </row>
    <row r="615" spans="2:42" x14ac:dyDescent="0.3">
      <c r="B615" s="33" t="s">
        <v>239</v>
      </c>
      <c r="C615" s="33" t="s">
        <v>46</v>
      </c>
    </row>
    <row r="616" spans="2:42" x14ac:dyDescent="0.3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3">
      <c r="B617" s="33" t="s">
        <v>647</v>
      </c>
      <c r="C617" s="33" t="s">
        <v>36</v>
      </c>
    </row>
    <row r="618" spans="2:42" x14ac:dyDescent="0.3">
      <c r="B618" s="33" t="s">
        <v>647</v>
      </c>
      <c r="C618" s="33" t="s">
        <v>37</v>
      </c>
    </row>
    <row r="619" spans="2:42" x14ac:dyDescent="0.3">
      <c r="B619" s="33" t="s">
        <v>647</v>
      </c>
      <c r="C619" s="33" t="s">
        <v>38</v>
      </c>
    </row>
    <row r="620" spans="2:42" x14ac:dyDescent="0.3">
      <c r="B620" s="33" t="s">
        <v>647</v>
      </c>
      <c r="C620" s="33" t="s">
        <v>39</v>
      </c>
    </row>
    <row r="621" spans="2:42" x14ac:dyDescent="0.3">
      <c r="B621" s="33" t="s">
        <v>647</v>
      </c>
      <c r="C621" s="33" t="s">
        <v>40</v>
      </c>
    </row>
    <row r="622" spans="2:42" x14ac:dyDescent="0.3">
      <c r="B622" s="33" t="s">
        <v>647</v>
      </c>
      <c r="C622" s="33" t="s">
        <v>41</v>
      </c>
    </row>
    <row r="623" spans="2:42" x14ac:dyDescent="0.3">
      <c r="B623" s="33" t="s">
        <v>647</v>
      </c>
      <c r="C623" s="33" t="s">
        <v>42</v>
      </c>
    </row>
    <row r="624" spans="2:42" x14ac:dyDescent="0.3">
      <c r="B624" s="33" t="s">
        <v>647</v>
      </c>
      <c r="C624" s="33" t="s">
        <v>43</v>
      </c>
    </row>
    <row r="625" spans="2:42" x14ac:dyDescent="0.3">
      <c r="B625" s="33" t="s">
        <v>647</v>
      </c>
      <c r="C625" s="33" t="s">
        <v>44</v>
      </c>
    </row>
    <row r="626" spans="2:42" x14ac:dyDescent="0.3">
      <c r="B626" s="33" t="s">
        <v>647</v>
      </c>
      <c r="C626" s="33" t="s">
        <v>45</v>
      </c>
    </row>
    <row r="627" spans="2:42" x14ac:dyDescent="0.3">
      <c r="B627" s="33" t="s">
        <v>647</v>
      </c>
      <c r="C627" s="33" t="s">
        <v>46</v>
      </c>
    </row>
    <row r="628" spans="2:42" x14ac:dyDescent="0.3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3">
      <c r="B629" s="33" t="s">
        <v>766</v>
      </c>
      <c r="C629" s="33" t="s">
        <v>36</v>
      </c>
    </row>
    <row r="630" spans="2:42" x14ac:dyDescent="0.3">
      <c r="B630" s="33" t="s">
        <v>766</v>
      </c>
      <c r="C630" s="33" t="s">
        <v>37</v>
      </c>
    </row>
    <row r="631" spans="2:42" x14ac:dyDescent="0.3">
      <c r="B631" s="33" t="s">
        <v>766</v>
      </c>
      <c r="C631" s="33" t="s">
        <v>38</v>
      </c>
    </row>
    <row r="632" spans="2:42" x14ac:dyDescent="0.3">
      <c r="B632" s="33" t="s">
        <v>766</v>
      </c>
      <c r="C632" s="33" t="s">
        <v>39</v>
      </c>
    </row>
    <row r="633" spans="2:42" x14ac:dyDescent="0.3">
      <c r="B633" s="33" t="s">
        <v>766</v>
      </c>
      <c r="C633" s="33" t="s">
        <v>40</v>
      </c>
    </row>
    <row r="634" spans="2:42" x14ac:dyDescent="0.3">
      <c r="B634" s="33" t="s">
        <v>766</v>
      </c>
      <c r="C634" s="33" t="s">
        <v>41</v>
      </c>
    </row>
    <row r="635" spans="2:42" x14ac:dyDescent="0.3">
      <c r="B635" s="33" t="s">
        <v>766</v>
      </c>
      <c r="C635" s="33" t="s">
        <v>42</v>
      </c>
    </row>
    <row r="636" spans="2:42" x14ac:dyDescent="0.3">
      <c r="B636" s="33" t="s">
        <v>766</v>
      </c>
      <c r="C636" s="33" t="s">
        <v>43</v>
      </c>
    </row>
    <row r="637" spans="2:42" x14ac:dyDescent="0.3">
      <c r="B637" s="33" t="s">
        <v>766</v>
      </c>
      <c r="C637" s="33" t="s">
        <v>44</v>
      </c>
    </row>
    <row r="638" spans="2:42" x14ac:dyDescent="0.3">
      <c r="B638" s="33" t="s">
        <v>766</v>
      </c>
      <c r="C638" s="33" t="s">
        <v>45</v>
      </c>
    </row>
    <row r="639" spans="2:42" x14ac:dyDescent="0.3">
      <c r="B639" s="33" t="s">
        <v>766</v>
      </c>
      <c r="C639" s="33" t="s">
        <v>46</v>
      </c>
    </row>
    <row r="640" spans="2:42" x14ac:dyDescent="0.3">
      <c r="B640" s="33" t="s">
        <v>766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3">
      <c r="B641" s="33" t="s">
        <v>674</v>
      </c>
      <c r="C641" s="33" t="s">
        <v>36</v>
      </c>
    </row>
    <row r="642" spans="2:42" x14ac:dyDescent="0.3">
      <c r="B642" s="33" t="s">
        <v>674</v>
      </c>
      <c r="C642" s="33" t="s">
        <v>37</v>
      </c>
    </row>
    <row r="643" spans="2:42" x14ac:dyDescent="0.3">
      <c r="B643" s="33" t="s">
        <v>674</v>
      </c>
      <c r="C643" s="33" t="s">
        <v>38</v>
      </c>
    </row>
    <row r="644" spans="2:42" x14ac:dyDescent="0.3">
      <c r="B644" s="33" t="s">
        <v>674</v>
      </c>
      <c r="C644" s="33" t="s">
        <v>39</v>
      </c>
    </row>
    <row r="645" spans="2:42" x14ac:dyDescent="0.3">
      <c r="B645" s="33" t="s">
        <v>674</v>
      </c>
      <c r="C645" s="33" t="s">
        <v>40</v>
      </c>
    </row>
    <row r="646" spans="2:42" x14ac:dyDescent="0.3">
      <c r="B646" s="33" t="s">
        <v>674</v>
      </c>
      <c r="C646" s="33" t="s">
        <v>41</v>
      </c>
    </row>
    <row r="647" spans="2:42" x14ac:dyDescent="0.3">
      <c r="B647" s="33" t="s">
        <v>674</v>
      </c>
      <c r="C647" s="33" t="s">
        <v>42</v>
      </c>
    </row>
    <row r="648" spans="2:42" x14ac:dyDescent="0.3">
      <c r="B648" s="33" t="s">
        <v>674</v>
      </c>
      <c r="C648" s="33" t="s">
        <v>43</v>
      </c>
    </row>
    <row r="649" spans="2:42" x14ac:dyDescent="0.3">
      <c r="B649" s="33" t="s">
        <v>674</v>
      </c>
      <c r="C649" s="33" t="s">
        <v>44</v>
      </c>
    </row>
    <row r="650" spans="2:42" x14ac:dyDescent="0.3">
      <c r="B650" s="33" t="s">
        <v>674</v>
      </c>
      <c r="C650" s="33" t="s">
        <v>45</v>
      </c>
    </row>
    <row r="651" spans="2:42" x14ac:dyDescent="0.3">
      <c r="B651" s="33" t="s">
        <v>674</v>
      </c>
      <c r="C651" s="33" t="s">
        <v>46</v>
      </c>
    </row>
    <row r="652" spans="2:42" x14ac:dyDescent="0.3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3">
      <c r="B653" s="33" t="s">
        <v>767</v>
      </c>
      <c r="C653" s="33" t="s">
        <v>36</v>
      </c>
      <c r="W653" s="33">
        <v>1019.716266</v>
      </c>
      <c r="X653" s="33">
        <v>1019.716266</v>
      </c>
      <c r="Y653" s="33">
        <v>971.31050760000005</v>
      </c>
      <c r="Z653" s="33">
        <v>1056.430789</v>
      </c>
      <c r="AA653" s="33">
        <v>1056.430789</v>
      </c>
      <c r="AB653" s="33">
        <v>930.89080769999998</v>
      </c>
      <c r="AC653" s="33">
        <v>930.89080769999998</v>
      </c>
      <c r="AD653" s="33">
        <v>935.14887490000001</v>
      </c>
      <c r="AE653" s="33">
        <v>1181.970771</v>
      </c>
      <c r="AF653" s="33">
        <v>1071.9274579999999</v>
      </c>
      <c r="AG653" s="33">
        <v>930.89080769999998</v>
      </c>
      <c r="AH653" s="33">
        <v>1396.3362119999999</v>
      </c>
      <c r="AI653" s="33">
        <v>930.89080769999998</v>
      </c>
      <c r="AJ653" s="33">
        <v>1056.430789</v>
      </c>
      <c r="AK653" s="33">
        <v>1259.7602810000001</v>
      </c>
      <c r="AL653" s="33">
        <v>930.89080769999998</v>
      </c>
      <c r="AM653" s="33">
        <v>930.89080769999998</v>
      </c>
      <c r="AN653" s="33">
        <v>1056.430789</v>
      </c>
      <c r="AO653" s="33">
        <v>930.89080769999998</v>
      </c>
      <c r="AP653" s="33">
        <v>1056.430789</v>
      </c>
    </row>
    <row r="654" spans="2:42" x14ac:dyDescent="0.3">
      <c r="B654" s="33" t="s">
        <v>767</v>
      </c>
      <c r="C654" s="33" t="s">
        <v>37</v>
      </c>
    </row>
    <row r="655" spans="2:42" x14ac:dyDescent="0.3">
      <c r="B655" s="33" t="s">
        <v>767</v>
      </c>
      <c r="C655" s="33" t="s">
        <v>38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592.16972499999997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3">
      <c r="B656" s="33" t="s">
        <v>767</v>
      </c>
      <c r="C656" s="33" t="s">
        <v>39</v>
      </c>
    </row>
    <row r="657" spans="1:42" x14ac:dyDescent="0.3">
      <c r="B657" s="33" t="s">
        <v>767</v>
      </c>
      <c r="C657" s="33" t="s">
        <v>40</v>
      </c>
    </row>
    <row r="658" spans="1:42" x14ac:dyDescent="0.3">
      <c r="B658" s="33" t="s">
        <v>767</v>
      </c>
      <c r="C658" s="33" t="s">
        <v>41</v>
      </c>
    </row>
    <row r="659" spans="1:42" x14ac:dyDescent="0.3">
      <c r="B659" s="33" t="s">
        <v>767</v>
      </c>
      <c r="C659" s="33" t="s">
        <v>42</v>
      </c>
    </row>
    <row r="660" spans="1:42" x14ac:dyDescent="0.3">
      <c r="B660" s="33" t="s">
        <v>767</v>
      </c>
      <c r="C660" s="33" t="s">
        <v>43</v>
      </c>
    </row>
    <row r="661" spans="1:42" x14ac:dyDescent="0.3">
      <c r="B661" s="33" t="s">
        <v>767</v>
      </c>
      <c r="C661" s="33" t="s">
        <v>44</v>
      </c>
    </row>
    <row r="662" spans="1:42" x14ac:dyDescent="0.3">
      <c r="B662" s="33" t="s">
        <v>767</v>
      </c>
      <c r="C662" s="33" t="s">
        <v>45</v>
      </c>
    </row>
    <row r="663" spans="1:42" x14ac:dyDescent="0.3">
      <c r="B663" s="33" t="s">
        <v>767</v>
      </c>
      <c r="C663" s="33" t="s">
        <v>46</v>
      </c>
    </row>
    <row r="664" spans="1:42" x14ac:dyDescent="0.3">
      <c r="A664" s="33">
        <v>4</v>
      </c>
      <c r="B664" s="33" t="s">
        <v>767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971.31050760000005</v>
      </c>
      <c r="Z664" s="33">
        <v>1056.430789</v>
      </c>
      <c r="AA664" s="33">
        <v>1056.430789</v>
      </c>
      <c r="AB664" s="33">
        <v>930.89080769999998</v>
      </c>
      <c r="AC664" s="33">
        <v>930.89080769999998</v>
      </c>
      <c r="AD664" s="33">
        <v>935.14887490000001</v>
      </c>
      <c r="AE664" s="33">
        <v>1195.235373</v>
      </c>
      <c r="AF664" s="33">
        <v>1085.1920600000001</v>
      </c>
      <c r="AG664" s="33">
        <v>1516.428232</v>
      </c>
      <c r="AH664" s="33">
        <v>1981.873636</v>
      </c>
      <c r="AI664" s="33">
        <v>1516.428232</v>
      </c>
      <c r="AJ664" s="33">
        <v>1641.9682130000001</v>
      </c>
      <c r="AK664" s="33">
        <v>1845.297705</v>
      </c>
      <c r="AL664" s="33">
        <v>1516.428232</v>
      </c>
      <c r="AM664" s="33">
        <v>1523.0605330000001</v>
      </c>
      <c r="AN664" s="33">
        <v>1641.9682130000001</v>
      </c>
      <c r="AO664" s="33">
        <v>1516.428232</v>
      </c>
      <c r="AP664" s="33">
        <v>1641.9682130000001</v>
      </c>
    </row>
    <row r="665" spans="1:42" x14ac:dyDescent="0.3">
      <c r="B665" s="33" t="s">
        <v>768</v>
      </c>
      <c r="C665" s="33" t="s">
        <v>36</v>
      </c>
      <c r="O665" s="33">
        <v>41.215012860000002</v>
      </c>
      <c r="P665" s="33">
        <v>207.02253590000001</v>
      </c>
      <c r="Q665" s="33">
        <v>1259.1970260000001</v>
      </c>
      <c r="R665" s="33">
        <v>1357.2530099999999</v>
      </c>
      <c r="S665" s="33">
        <v>1357.2530099999999</v>
      </c>
      <c r="T665" s="33">
        <v>1546.0398709999999</v>
      </c>
      <c r="U665" s="33">
        <v>1555.34214</v>
      </c>
      <c r="V665" s="33">
        <v>1405.574059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1308.9319599999999</v>
      </c>
      <c r="AD665" s="33">
        <v>1357.2530099999999</v>
      </c>
      <c r="AE665" s="33">
        <v>1357.2530099999999</v>
      </c>
      <c r="AF665" s="33">
        <v>874.58520190000002</v>
      </c>
      <c r="AG665" s="33">
        <v>890.42800269999998</v>
      </c>
      <c r="AH665" s="33">
        <v>678.62650480000002</v>
      </c>
      <c r="AI665" s="33">
        <v>678.62650480000002</v>
      </c>
      <c r="AJ665" s="33">
        <v>761.53026639999996</v>
      </c>
      <c r="AK665" s="33">
        <v>699.23401130000002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3">
      <c r="B666" s="33" t="s">
        <v>768</v>
      </c>
      <c r="C666" s="33" t="s">
        <v>37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176.94031380000001</v>
      </c>
      <c r="U666" s="33">
        <v>176.94031380000001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58.980104609999998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58.980104609999998</v>
      </c>
      <c r="AK666" s="33">
        <v>117.96020919999999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84.959937690000004</v>
      </c>
    </row>
    <row r="667" spans="1:42" x14ac:dyDescent="0.3">
      <c r="B667" s="33" t="s">
        <v>768</v>
      </c>
      <c r="C667" s="33" t="s">
        <v>38</v>
      </c>
      <c r="N667" s="33">
        <v>131.22481110000001</v>
      </c>
      <c r="O667" s="33">
        <v>131.22481110000001</v>
      </c>
      <c r="P667" s="33">
        <v>380.63182619999998</v>
      </c>
      <c r="Q667" s="33">
        <v>604.01311950000002</v>
      </c>
      <c r="R667" s="33">
        <v>723.39636429999996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601.69946930000003</v>
      </c>
      <c r="AA667" s="33">
        <v>528.32450470000003</v>
      </c>
      <c r="AB667" s="33">
        <v>489.61044520000002</v>
      </c>
      <c r="AC667" s="33">
        <v>431.45732659999999</v>
      </c>
      <c r="AD667" s="33">
        <v>389.55342230000002</v>
      </c>
      <c r="AE667" s="33">
        <v>599.18430230000001</v>
      </c>
      <c r="AF667" s="33">
        <v>367.61896530000001</v>
      </c>
      <c r="AG667" s="33">
        <v>367.61896530000001</v>
      </c>
      <c r="AH667" s="33">
        <v>418.47889220000002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3">
      <c r="B668" s="33" t="s">
        <v>768</v>
      </c>
      <c r="C668" s="33" t="s">
        <v>39</v>
      </c>
      <c r="T668" s="33">
        <v>84.324968839999997</v>
      </c>
      <c r="U668" s="33">
        <v>126.4874533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56.848685619999998</v>
      </c>
      <c r="AA668" s="33">
        <v>42.162484419999998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42.162484419999998</v>
      </c>
      <c r="AH668" s="33">
        <v>84.324968839999997</v>
      </c>
      <c r="AI668" s="33">
        <v>42.162484419999998</v>
      </c>
      <c r="AJ668" s="33">
        <v>42.162484419999998</v>
      </c>
      <c r="AK668" s="33">
        <v>84.324968839999997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3">
      <c r="B669" s="33" t="s">
        <v>768</v>
      </c>
      <c r="C669" s="33" t="s">
        <v>40</v>
      </c>
    </row>
    <row r="670" spans="1:42" x14ac:dyDescent="0.3">
      <c r="B670" s="33" t="s">
        <v>768</v>
      </c>
      <c r="C670" s="33" t="s">
        <v>41</v>
      </c>
    </row>
    <row r="671" spans="1:42" x14ac:dyDescent="0.3">
      <c r="B671" s="33" t="s">
        <v>768</v>
      </c>
      <c r="C671" s="33" t="s">
        <v>42</v>
      </c>
    </row>
    <row r="672" spans="1:42" x14ac:dyDescent="0.3">
      <c r="B672" s="33" t="s">
        <v>768</v>
      </c>
      <c r="C672" s="33" t="s">
        <v>43</v>
      </c>
    </row>
    <row r="673" spans="1:42" x14ac:dyDescent="0.3">
      <c r="B673" s="33" t="s">
        <v>768</v>
      </c>
      <c r="C673" s="33" t="s">
        <v>44</v>
      </c>
    </row>
    <row r="674" spans="1:42" x14ac:dyDescent="0.3">
      <c r="B674" s="33" t="s">
        <v>768</v>
      </c>
      <c r="C674" s="33" t="s">
        <v>45</v>
      </c>
    </row>
    <row r="675" spans="1:42" x14ac:dyDescent="0.3">
      <c r="B675" s="33" t="s">
        <v>768</v>
      </c>
      <c r="C675" s="33" t="s">
        <v>46</v>
      </c>
    </row>
    <row r="676" spans="1:42" x14ac:dyDescent="0.3">
      <c r="A676" s="33">
        <v>8</v>
      </c>
      <c r="B676" s="33" t="s">
        <v>768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705.61457129999997</v>
      </c>
      <c r="Q676" s="33">
        <v>1981.170355</v>
      </c>
      <c r="R676" s="33">
        <v>2198.6095829999999</v>
      </c>
      <c r="S676" s="33">
        <v>2210.451149</v>
      </c>
      <c r="T676" s="33">
        <v>2542.5430839999999</v>
      </c>
      <c r="U676" s="33">
        <v>2594.0078370000001</v>
      </c>
      <c r="V676" s="33">
        <v>2343.0971679999998</v>
      </c>
      <c r="W676" s="33">
        <v>2294.7761180000002</v>
      </c>
      <c r="X676" s="33">
        <v>2294.7761180000002</v>
      </c>
      <c r="Y676" s="33">
        <v>2294.7761180000002</v>
      </c>
      <c r="Z676" s="33">
        <v>2133.7613740000002</v>
      </c>
      <c r="AA676" s="33">
        <v>1986.7201030000001</v>
      </c>
      <c r="AB676" s="33">
        <v>2049.1486329999998</v>
      </c>
      <c r="AC676" s="33">
        <v>1942.6744650000001</v>
      </c>
      <c r="AD676" s="33">
        <v>1949.0916099999999</v>
      </c>
      <c r="AE676" s="33">
        <v>2158.7224900000001</v>
      </c>
      <c r="AF676" s="33">
        <v>1444.489345</v>
      </c>
      <c r="AG676" s="33">
        <v>1418.169662</v>
      </c>
      <c r="AH676" s="33">
        <v>1299.3905749999999</v>
      </c>
      <c r="AI676" s="33">
        <v>1206.368164</v>
      </c>
      <c r="AJ676" s="33">
        <v>1230.291821</v>
      </c>
      <c r="AK676" s="33">
        <v>1269.1381550000001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1173.367892</v>
      </c>
    </row>
    <row r="677" spans="1:42" x14ac:dyDescent="0.3">
      <c r="B677" s="33" t="s">
        <v>769</v>
      </c>
      <c r="C677" s="33" t="s">
        <v>36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533.75934840000002</v>
      </c>
      <c r="W677" s="33">
        <v>565.25144909999995</v>
      </c>
      <c r="X677" s="33">
        <v>466.15600749999999</v>
      </c>
      <c r="Y677" s="33">
        <v>162.20620890000001</v>
      </c>
      <c r="AC677" s="33">
        <v>22.410853929999998</v>
      </c>
      <c r="AD677" s="33">
        <v>239.33864209999999</v>
      </c>
      <c r="AE677" s="33">
        <v>466.15600749999999</v>
      </c>
      <c r="AF677" s="33">
        <v>134.3141162</v>
      </c>
      <c r="AG677" s="33">
        <v>213.41617020000001</v>
      </c>
      <c r="AH677" s="33">
        <v>221.74244909999999</v>
      </c>
      <c r="AI677" s="33">
        <v>145.1760462</v>
      </c>
      <c r="AJ677" s="33">
        <v>234.6880304</v>
      </c>
      <c r="AK677" s="33">
        <v>240.76463659999999</v>
      </c>
      <c r="AL677" s="33">
        <v>238.64974380000001</v>
      </c>
      <c r="AM677" s="33">
        <v>236.70190669999999</v>
      </c>
      <c r="AN677" s="33">
        <v>234.59972429999999</v>
      </c>
      <c r="AO677" s="33">
        <v>232.61049310000001</v>
      </c>
      <c r="AP677" s="33">
        <v>466.15600749999999</v>
      </c>
    </row>
    <row r="678" spans="1:42" x14ac:dyDescent="0.3">
      <c r="B678" s="33" t="s">
        <v>769</v>
      </c>
      <c r="C678" s="33" t="s">
        <v>37</v>
      </c>
    </row>
    <row r="679" spans="1:42" x14ac:dyDescent="0.3">
      <c r="B679" s="33" t="s">
        <v>769</v>
      </c>
      <c r="C679" s="33" t="s">
        <v>38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49.205461290000002</v>
      </c>
      <c r="AE679" s="33">
        <v>52.821539469999998</v>
      </c>
      <c r="AP679" s="33">
        <v>52.821539469999998</v>
      </c>
    </row>
    <row r="680" spans="1:42" x14ac:dyDescent="0.3">
      <c r="B680" s="33" t="s">
        <v>769</v>
      </c>
      <c r="C680" s="33" t="s">
        <v>39</v>
      </c>
    </row>
    <row r="681" spans="1:42" x14ac:dyDescent="0.3">
      <c r="B681" s="33" t="s">
        <v>769</v>
      </c>
      <c r="C681" s="33" t="s">
        <v>40</v>
      </c>
    </row>
    <row r="682" spans="1:42" x14ac:dyDescent="0.3">
      <c r="B682" s="33" t="s">
        <v>769</v>
      </c>
      <c r="C682" s="33" t="s">
        <v>41</v>
      </c>
    </row>
    <row r="683" spans="1:42" x14ac:dyDescent="0.3">
      <c r="B683" s="33" t="s">
        <v>769</v>
      </c>
      <c r="C683" s="33" t="s">
        <v>42</v>
      </c>
    </row>
    <row r="684" spans="1:42" x14ac:dyDescent="0.3">
      <c r="B684" s="33" t="s">
        <v>769</v>
      </c>
      <c r="C684" s="33" t="s">
        <v>43</v>
      </c>
    </row>
    <row r="685" spans="1:42" x14ac:dyDescent="0.3">
      <c r="B685" s="33" t="s">
        <v>769</v>
      </c>
      <c r="C685" s="33" t="s">
        <v>44</v>
      </c>
    </row>
    <row r="686" spans="1:42" x14ac:dyDescent="0.3">
      <c r="B686" s="33" t="s">
        <v>769</v>
      </c>
      <c r="C686" s="33" t="s">
        <v>45</v>
      </c>
    </row>
    <row r="687" spans="1:42" x14ac:dyDescent="0.3">
      <c r="B687" s="33" t="s">
        <v>769</v>
      </c>
      <c r="C687" s="33" t="s">
        <v>46</v>
      </c>
    </row>
    <row r="688" spans="1:42" x14ac:dyDescent="0.3">
      <c r="A688" s="33">
        <v>10</v>
      </c>
      <c r="B688" s="33" t="s">
        <v>769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586.58088789999999</v>
      </c>
      <c r="W688" s="33">
        <v>618.07298860000003</v>
      </c>
      <c r="X688" s="33">
        <v>515.36146880000001</v>
      </c>
      <c r="Y688" s="33">
        <v>162.20620890000001</v>
      </c>
      <c r="Z688" s="33">
        <v>0</v>
      </c>
      <c r="AA688" s="33">
        <v>0</v>
      </c>
      <c r="AB688" s="33">
        <v>0</v>
      </c>
      <c r="AC688" s="33">
        <v>22.410853929999998</v>
      </c>
      <c r="AD688" s="33">
        <v>239.33864209999999</v>
      </c>
      <c r="AE688" s="33">
        <v>518.97754699999996</v>
      </c>
      <c r="AF688" s="33">
        <v>134.3141162</v>
      </c>
      <c r="AG688" s="33">
        <v>213.41617020000001</v>
      </c>
      <c r="AH688" s="33">
        <v>221.74244909999999</v>
      </c>
      <c r="AI688" s="33">
        <v>145.1760462</v>
      </c>
      <c r="AJ688" s="33">
        <v>234.6880304</v>
      </c>
      <c r="AK688" s="33">
        <v>240.76463659999999</v>
      </c>
      <c r="AL688" s="33">
        <v>238.64974380000001</v>
      </c>
      <c r="AM688" s="33">
        <v>236.70190669999999</v>
      </c>
      <c r="AN688" s="33">
        <v>234.59972429999999</v>
      </c>
      <c r="AO688" s="33">
        <v>232.61049310000001</v>
      </c>
      <c r="AP688" s="33">
        <v>518.97754699999996</v>
      </c>
    </row>
    <row r="689" spans="2:42" x14ac:dyDescent="0.3">
      <c r="B689" s="33" t="s">
        <v>696</v>
      </c>
      <c r="C689" s="33" t="s">
        <v>36</v>
      </c>
    </row>
    <row r="690" spans="2:42" x14ac:dyDescent="0.3">
      <c r="B690" s="33" t="s">
        <v>696</v>
      </c>
      <c r="C690" s="33" t="s">
        <v>37</v>
      </c>
    </row>
    <row r="691" spans="2:42" x14ac:dyDescent="0.3">
      <c r="B691" s="33" t="s">
        <v>696</v>
      </c>
      <c r="C691" s="33" t="s">
        <v>38</v>
      </c>
    </row>
    <row r="692" spans="2:42" x14ac:dyDescent="0.3">
      <c r="B692" s="33" t="s">
        <v>696</v>
      </c>
      <c r="C692" s="33" t="s">
        <v>39</v>
      </c>
    </row>
    <row r="693" spans="2:42" x14ac:dyDescent="0.3">
      <c r="B693" s="33" t="s">
        <v>696</v>
      </c>
      <c r="C693" s="33" t="s">
        <v>40</v>
      </c>
    </row>
    <row r="694" spans="2:42" x14ac:dyDescent="0.3">
      <c r="B694" s="33" t="s">
        <v>696</v>
      </c>
      <c r="C694" s="33" t="s">
        <v>41</v>
      </c>
    </row>
    <row r="695" spans="2:42" x14ac:dyDescent="0.3">
      <c r="B695" s="33" t="s">
        <v>696</v>
      </c>
      <c r="C695" s="33" t="s">
        <v>42</v>
      </c>
    </row>
    <row r="696" spans="2:42" x14ac:dyDescent="0.3">
      <c r="B696" s="33" t="s">
        <v>696</v>
      </c>
      <c r="C696" s="33" t="s">
        <v>43</v>
      </c>
    </row>
    <row r="697" spans="2:42" x14ac:dyDescent="0.3">
      <c r="B697" s="33" t="s">
        <v>696</v>
      </c>
      <c r="C697" s="33" t="s">
        <v>44</v>
      </c>
    </row>
    <row r="698" spans="2:42" x14ac:dyDescent="0.3">
      <c r="B698" s="33" t="s">
        <v>696</v>
      </c>
      <c r="C698" s="33" t="s">
        <v>45</v>
      </c>
    </row>
    <row r="699" spans="2:42" x14ac:dyDescent="0.3">
      <c r="B699" s="33" t="s">
        <v>696</v>
      </c>
      <c r="C699" s="33" t="s">
        <v>46</v>
      </c>
    </row>
    <row r="700" spans="2:42" x14ac:dyDescent="0.3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3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3">
      <c r="B702" s="33" t="s">
        <v>695</v>
      </c>
      <c r="C702" s="33" t="s">
        <v>37</v>
      </c>
    </row>
    <row r="703" spans="2:42" x14ac:dyDescent="0.3">
      <c r="B703" s="33" t="s">
        <v>695</v>
      </c>
      <c r="C703" s="33" t="s">
        <v>38</v>
      </c>
    </row>
    <row r="704" spans="2:42" x14ac:dyDescent="0.3">
      <c r="B704" s="33" t="s">
        <v>695</v>
      </c>
      <c r="C704" s="33" t="s">
        <v>39</v>
      </c>
    </row>
    <row r="705" spans="2:42" x14ac:dyDescent="0.3">
      <c r="B705" s="33" t="s">
        <v>695</v>
      </c>
      <c r="C705" s="33" t="s">
        <v>40</v>
      </c>
    </row>
    <row r="706" spans="2:42" x14ac:dyDescent="0.3">
      <c r="B706" s="33" t="s">
        <v>695</v>
      </c>
      <c r="C706" s="33" t="s">
        <v>41</v>
      </c>
    </row>
    <row r="707" spans="2:42" x14ac:dyDescent="0.3">
      <c r="B707" s="33" t="s">
        <v>695</v>
      </c>
      <c r="C707" s="33" t="s">
        <v>42</v>
      </c>
    </row>
    <row r="708" spans="2:42" x14ac:dyDescent="0.3">
      <c r="B708" s="33" t="s">
        <v>695</v>
      </c>
      <c r="C708" s="33" t="s">
        <v>43</v>
      </c>
    </row>
    <row r="709" spans="2:42" x14ac:dyDescent="0.3">
      <c r="B709" s="33" t="s">
        <v>695</v>
      </c>
      <c r="C709" s="33" t="s">
        <v>44</v>
      </c>
    </row>
    <row r="710" spans="2:42" x14ac:dyDescent="0.3">
      <c r="B710" s="33" t="s">
        <v>695</v>
      </c>
      <c r="C710" s="33" t="s">
        <v>45</v>
      </c>
    </row>
    <row r="711" spans="2:42" x14ac:dyDescent="0.3">
      <c r="B711" s="33" t="s">
        <v>695</v>
      </c>
      <c r="C711" s="33" t="s">
        <v>46</v>
      </c>
    </row>
    <row r="712" spans="2:42" x14ac:dyDescent="0.3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3">
      <c r="B713" s="33" t="s">
        <v>770</v>
      </c>
      <c r="C713" s="33" t="s">
        <v>36</v>
      </c>
    </row>
    <row r="714" spans="2:42" x14ac:dyDescent="0.3">
      <c r="B714" s="33" t="s">
        <v>770</v>
      </c>
      <c r="C714" s="33" t="s">
        <v>37</v>
      </c>
    </row>
    <row r="715" spans="2:42" x14ac:dyDescent="0.3">
      <c r="B715" s="33" t="s">
        <v>770</v>
      </c>
      <c r="C715" s="33" t="s">
        <v>38</v>
      </c>
    </row>
    <row r="716" spans="2:42" x14ac:dyDescent="0.3">
      <c r="B716" s="33" t="s">
        <v>770</v>
      </c>
      <c r="C716" s="33" t="s">
        <v>39</v>
      </c>
    </row>
    <row r="717" spans="2:42" x14ac:dyDescent="0.3">
      <c r="B717" s="33" t="s">
        <v>770</v>
      </c>
      <c r="C717" s="33" t="s">
        <v>40</v>
      </c>
    </row>
    <row r="718" spans="2:42" x14ac:dyDescent="0.3">
      <c r="B718" s="33" t="s">
        <v>770</v>
      </c>
      <c r="C718" s="33" t="s">
        <v>41</v>
      </c>
    </row>
    <row r="719" spans="2:42" x14ac:dyDescent="0.3">
      <c r="B719" s="33" t="s">
        <v>770</v>
      </c>
      <c r="C719" s="33" t="s">
        <v>42</v>
      </c>
    </row>
    <row r="720" spans="2:42" x14ac:dyDescent="0.3">
      <c r="B720" s="33" t="s">
        <v>770</v>
      </c>
      <c r="C720" s="33" t="s">
        <v>43</v>
      </c>
    </row>
    <row r="721" spans="1:42" x14ac:dyDescent="0.3">
      <c r="B721" s="33" t="s">
        <v>770</v>
      </c>
      <c r="C721" s="33" t="s">
        <v>44</v>
      </c>
    </row>
    <row r="722" spans="1:42" x14ac:dyDescent="0.3">
      <c r="B722" s="33" t="s">
        <v>770</v>
      </c>
      <c r="C722" s="33" t="s">
        <v>45</v>
      </c>
    </row>
    <row r="723" spans="1:42" x14ac:dyDescent="0.3">
      <c r="B723" s="33" t="s">
        <v>770</v>
      </c>
      <c r="C723" s="33" t="s">
        <v>46</v>
      </c>
    </row>
    <row r="724" spans="1:42" x14ac:dyDescent="0.3">
      <c r="A724" s="33">
        <v>6</v>
      </c>
      <c r="B724" s="33" t="s">
        <v>770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3">
      <c r="B725" s="33" t="s">
        <v>707</v>
      </c>
      <c r="C725" s="33" t="s">
        <v>36</v>
      </c>
    </row>
    <row r="726" spans="1:42" x14ac:dyDescent="0.3">
      <c r="B726" s="33" t="s">
        <v>707</v>
      </c>
      <c r="C726" s="33" t="s">
        <v>37</v>
      </c>
    </row>
    <row r="727" spans="1:42" x14ac:dyDescent="0.3">
      <c r="B727" s="33" t="s">
        <v>707</v>
      </c>
      <c r="C727" s="33" t="s">
        <v>38</v>
      </c>
    </row>
    <row r="728" spans="1:42" x14ac:dyDescent="0.3">
      <c r="B728" s="33" t="s">
        <v>707</v>
      </c>
      <c r="C728" s="33" t="s">
        <v>39</v>
      </c>
    </row>
    <row r="729" spans="1:42" x14ac:dyDescent="0.3">
      <c r="B729" s="33" t="s">
        <v>707</v>
      </c>
      <c r="C729" s="33" t="s">
        <v>40</v>
      </c>
    </row>
    <row r="730" spans="1:42" x14ac:dyDescent="0.3">
      <c r="B730" s="33" t="s">
        <v>707</v>
      </c>
      <c r="C730" s="33" t="s">
        <v>41</v>
      </c>
    </row>
    <row r="731" spans="1:42" x14ac:dyDescent="0.3">
      <c r="B731" s="33" t="s">
        <v>707</v>
      </c>
      <c r="C731" s="33" t="s">
        <v>42</v>
      </c>
    </row>
    <row r="732" spans="1:42" x14ac:dyDescent="0.3">
      <c r="B732" s="33" t="s">
        <v>707</v>
      </c>
      <c r="C732" s="33" t="s">
        <v>43</v>
      </c>
    </row>
    <row r="733" spans="1:42" x14ac:dyDescent="0.3">
      <c r="B733" s="33" t="s">
        <v>707</v>
      </c>
      <c r="C733" s="33" t="s">
        <v>44</v>
      </c>
    </row>
    <row r="734" spans="1:42" x14ac:dyDescent="0.3">
      <c r="B734" s="33" t="s">
        <v>707</v>
      </c>
      <c r="C734" s="33" t="s">
        <v>45</v>
      </c>
    </row>
    <row r="735" spans="1:42" x14ac:dyDescent="0.3">
      <c r="B735" s="33" t="s">
        <v>707</v>
      </c>
      <c r="C735" s="33" t="s">
        <v>46</v>
      </c>
    </row>
    <row r="736" spans="1:42" x14ac:dyDescent="0.3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3">
      <c r="B737" s="33" t="s">
        <v>720</v>
      </c>
      <c r="C737" s="33" t="s">
        <v>36</v>
      </c>
    </row>
    <row r="738" spans="2:42" x14ac:dyDescent="0.3">
      <c r="B738" s="33" t="s">
        <v>720</v>
      </c>
      <c r="C738" s="33" t="s">
        <v>37</v>
      </c>
    </row>
    <row r="739" spans="2:42" x14ac:dyDescent="0.3">
      <c r="B739" s="33" t="s">
        <v>720</v>
      </c>
      <c r="C739" s="33" t="s">
        <v>38</v>
      </c>
    </row>
    <row r="740" spans="2:42" x14ac:dyDescent="0.3">
      <c r="B740" s="33" t="s">
        <v>720</v>
      </c>
      <c r="C740" s="33" t="s">
        <v>39</v>
      </c>
    </row>
    <row r="741" spans="2:42" x14ac:dyDescent="0.3">
      <c r="B741" s="33" t="s">
        <v>720</v>
      </c>
      <c r="C741" s="33" t="s">
        <v>40</v>
      </c>
    </row>
    <row r="742" spans="2:42" x14ac:dyDescent="0.3">
      <c r="B742" s="33" t="s">
        <v>720</v>
      </c>
      <c r="C742" s="33" t="s">
        <v>41</v>
      </c>
    </row>
    <row r="743" spans="2:42" x14ac:dyDescent="0.3">
      <c r="B743" s="33" t="s">
        <v>720</v>
      </c>
      <c r="C743" s="33" t="s">
        <v>42</v>
      </c>
    </row>
    <row r="744" spans="2:42" x14ac:dyDescent="0.3">
      <c r="B744" s="33" t="s">
        <v>720</v>
      </c>
      <c r="C744" s="33" t="s">
        <v>43</v>
      </c>
    </row>
    <row r="745" spans="2:42" x14ac:dyDescent="0.3">
      <c r="B745" s="33" t="s">
        <v>720</v>
      </c>
      <c r="C745" s="33" t="s">
        <v>44</v>
      </c>
    </row>
    <row r="746" spans="2:42" x14ac:dyDescent="0.3">
      <c r="B746" s="33" t="s">
        <v>720</v>
      </c>
      <c r="C746" s="33" t="s">
        <v>45</v>
      </c>
    </row>
    <row r="747" spans="2:42" x14ac:dyDescent="0.3">
      <c r="B747" s="33" t="s">
        <v>720</v>
      </c>
      <c r="C747" s="33" t="s">
        <v>46</v>
      </c>
    </row>
    <row r="748" spans="2:42" x14ac:dyDescent="0.3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3">
      <c r="B749" s="33" t="s">
        <v>771</v>
      </c>
      <c r="C749" s="33" t="s">
        <v>36</v>
      </c>
    </row>
    <row r="750" spans="2:42" x14ac:dyDescent="0.3">
      <c r="B750" s="33" t="s">
        <v>771</v>
      </c>
      <c r="C750" s="33" t="s">
        <v>37</v>
      </c>
      <c r="W750" s="33">
        <v>142.120734</v>
      </c>
      <c r="X750" s="33">
        <v>284.241468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797.20845269999995</v>
      </c>
      <c r="AE750" s="33">
        <v>852.72440400000005</v>
      </c>
      <c r="AF750" s="33">
        <v>947.47155999999995</v>
      </c>
      <c r="AG750" s="33">
        <v>1130.2843339999999</v>
      </c>
      <c r="AH750" s="33">
        <v>1261.86194</v>
      </c>
      <c r="AI750" s="33">
        <v>1308.6282209999999</v>
      </c>
      <c r="AJ750" s="33">
        <v>1521.0969230000001</v>
      </c>
      <c r="AK750" s="33">
        <v>1650.000704</v>
      </c>
      <c r="AL750" s="33">
        <v>1770.3563140000001</v>
      </c>
      <c r="AM750" s="33">
        <v>1890.3001919999999</v>
      </c>
      <c r="AN750" s="33">
        <v>2006.046726</v>
      </c>
      <c r="AO750" s="33">
        <v>1898.4570980000001</v>
      </c>
      <c r="AP750" s="33">
        <v>1957.2930260000001</v>
      </c>
    </row>
    <row r="751" spans="2:42" x14ac:dyDescent="0.3">
      <c r="B751" s="33" t="s">
        <v>771</v>
      </c>
      <c r="C751" s="33" t="s">
        <v>38</v>
      </c>
    </row>
    <row r="752" spans="2:42" x14ac:dyDescent="0.3">
      <c r="B752" s="33" t="s">
        <v>771</v>
      </c>
      <c r="C752" s="33" t="s">
        <v>39</v>
      </c>
      <c r="W752" s="33">
        <v>377.8246729</v>
      </c>
      <c r="X752" s="33">
        <v>354.82608649999997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564.61373409999999</v>
      </c>
      <c r="AO752" s="33">
        <v>472.55144059999998</v>
      </c>
      <c r="AP752" s="33">
        <v>595.48587550000002</v>
      </c>
    </row>
    <row r="753" spans="2:42" x14ac:dyDescent="0.3">
      <c r="B753" s="33" t="s">
        <v>771</v>
      </c>
      <c r="C753" s="33" t="s">
        <v>40</v>
      </c>
    </row>
    <row r="754" spans="2:42" x14ac:dyDescent="0.3">
      <c r="B754" s="33" t="s">
        <v>771</v>
      </c>
      <c r="C754" s="33" t="s">
        <v>41</v>
      </c>
    </row>
    <row r="755" spans="2:42" x14ac:dyDescent="0.3">
      <c r="B755" s="33" t="s">
        <v>771</v>
      </c>
      <c r="C755" s="33" t="s">
        <v>42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477.7901301</v>
      </c>
      <c r="AD755" s="33">
        <v>499.70953559999998</v>
      </c>
      <c r="AE755" s="33">
        <v>521.68956760000003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465.40187300000002</v>
      </c>
      <c r="AN755" s="33">
        <v>485.4499313</v>
      </c>
      <c r="AO755" s="33">
        <v>505.00511010000002</v>
      </c>
      <c r="AP755" s="33">
        <v>523.88686710000002</v>
      </c>
    </row>
    <row r="756" spans="2:42" x14ac:dyDescent="0.3">
      <c r="B756" s="33" t="s">
        <v>771</v>
      </c>
      <c r="C756" s="33" t="s">
        <v>43</v>
      </c>
    </row>
    <row r="757" spans="2:42" x14ac:dyDescent="0.3">
      <c r="B757" s="33" t="s">
        <v>771</v>
      </c>
      <c r="C757" s="33" t="s">
        <v>44</v>
      </c>
    </row>
    <row r="758" spans="2:42" x14ac:dyDescent="0.3">
      <c r="B758" s="33" t="s">
        <v>771</v>
      </c>
      <c r="C758" s="33" t="s">
        <v>45</v>
      </c>
    </row>
    <row r="759" spans="2:42" x14ac:dyDescent="0.3">
      <c r="B759" s="33" t="s">
        <v>771</v>
      </c>
      <c r="C759" s="33" t="s">
        <v>46</v>
      </c>
    </row>
    <row r="760" spans="2:42" x14ac:dyDescent="0.3">
      <c r="B760" s="33" t="s">
        <v>771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794.94902720000005</v>
      </c>
      <c r="X760" s="33">
        <v>914.07117479999999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1733.663683</v>
      </c>
      <c r="AD760" s="33">
        <v>1889.561449</v>
      </c>
      <c r="AE760" s="33">
        <v>1967.0574320000001</v>
      </c>
      <c r="AF760" s="33">
        <v>2003.4286139999999</v>
      </c>
      <c r="AG760" s="33">
        <v>2189.0838020000001</v>
      </c>
      <c r="AH760" s="33">
        <v>2320.6614079999999</v>
      </c>
      <c r="AI760" s="33">
        <v>2367.4276890000001</v>
      </c>
      <c r="AJ760" s="33">
        <v>2579.8963910000002</v>
      </c>
      <c r="AK760" s="33">
        <v>2708.8001730000001</v>
      </c>
      <c r="AL760" s="33">
        <v>2829.1557819999998</v>
      </c>
      <c r="AM760" s="33">
        <v>2951.1879410000001</v>
      </c>
      <c r="AN760" s="33">
        <v>3056.110392</v>
      </c>
      <c r="AO760" s="33">
        <v>2876.013649</v>
      </c>
      <c r="AP760" s="33">
        <v>3076.6657679999998</v>
      </c>
    </row>
    <row r="761" spans="2:42" x14ac:dyDescent="0.3">
      <c r="B761" s="33" t="s">
        <v>15</v>
      </c>
      <c r="D761" s="33">
        <v>60470.570789999998</v>
      </c>
      <c r="E761" s="33">
        <v>62737.409449999999</v>
      </c>
      <c r="F761" s="33">
        <v>62313.005499999999</v>
      </c>
      <c r="G761" s="33">
        <v>64275.249739999999</v>
      </c>
      <c r="H761" s="33">
        <v>65882.199259999994</v>
      </c>
      <c r="I761" s="33">
        <v>67080.555489999999</v>
      </c>
      <c r="J761" s="33">
        <v>68156.620980000007</v>
      </c>
      <c r="K761" s="33">
        <v>73155.52824</v>
      </c>
      <c r="L761" s="33">
        <v>76830.765119999996</v>
      </c>
      <c r="M761" s="33">
        <v>80602.379849999998</v>
      </c>
      <c r="N761" s="33">
        <v>83898.827279999998</v>
      </c>
      <c r="O761" s="33">
        <v>87331.533960000001</v>
      </c>
      <c r="P761" s="33">
        <v>90801.385280000002</v>
      </c>
      <c r="Q761" s="33">
        <v>94390.816709999999</v>
      </c>
      <c r="R761" s="33">
        <v>97479.486579999997</v>
      </c>
      <c r="S761" s="33">
        <v>100376.16280000001</v>
      </c>
      <c r="T761" s="33">
        <v>103383.09239999999</v>
      </c>
      <c r="U761" s="33">
        <v>106477.1302</v>
      </c>
      <c r="V761" s="33">
        <v>109672.59299999999</v>
      </c>
      <c r="W761" s="33">
        <v>113023.075</v>
      </c>
      <c r="X761" s="33">
        <v>116432.6746</v>
      </c>
      <c r="Y761" s="33">
        <v>119841.78320000001</v>
      </c>
      <c r="Z761" s="33">
        <v>123355.3759</v>
      </c>
      <c r="AA761" s="33">
        <v>126990.2309</v>
      </c>
      <c r="AB761" s="33">
        <v>130866.5632</v>
      </c>
      <c r="AC761" s="33">
        <v>134691.0601</v>
      </c>
      <c r="AD761" s="33">
        <v>138544.13959999999</v>
      </c>
      <c r="AE761" s="33">
        <v>142248.97089999999</v>
      </c>
      <c r="AF761" s="33">
        <v>145923.4344</v>
      </c>
      <c r="AG761" s="33">
        <v>149167.13939999999</v>
      </c>
      <c r="AH761" s="33">
        <v>152419.9001</v>
      </c>
      <c r="AI761" s="33">
        <v>155684.69399999999</v>
      </c>
      <c r="AJ761" s="33">
        <v>159011.7781</v>
      </c>
      <c r="AK761" s="33">
        <v>162404.86439999999</v>
      </c>
      <c r="AL761" s="33">
        <v>165819.93309999999</v>
      </c>
      <c r="AM761" s="33">
        <v>169202.84659999999</v>
      </c>
      <c r="AN761" s="33">
        <v>172913.67569999999</v>
      </c>
      <c r="AO761" s="33">
        <v>176479.47210000001</v>
      </c>
      <c r="AP761" s="33">
        <v>180004.0871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PLANEL_GerCrit_Resultado!G244+PLANEL_GerCrit_Resultado!G748</f>
        <v>42009.646130000001</v>
      </c>
      <c r="D4" s="1">
        <f>PLANEL_GerCrit_Resultado!H244+PLANEL_GerCrit_Resultado!H748</f>
        <v>44305.291519999999</v>
      </c>
      <c r="E4" s="1">
        <f>PLANEL_GerCrit_Resultado!I244+PLANEL_GerCrit_Resultado!I748</f>
        <v>44518.909500000002</v>
      </c>
      <c r="F4" s="1">
        <f>PLANEL_GerCrit_Resultado!J244+PLANEL_GerCrit_Resultado!J748</f>
        <v>45690.364739999997</v>
      </c>
      <c r="G4" s="1">
        <f>PLANEL_GerCrit_Resultado!K244+PLANEL_GerCrit_Resultado!K748</f>
        <v>48666.48861</v>
      </c>
      <c r="H4" s="1">
        <f>PLANEL_GerCrit_Resultado!L244+PLANEL_GerCrit_Resultado!L748</f>
        <v>51782.568090000001</v>
      </c>
      <c r="I4" s="1">
        <f>PLANEL_GerCrit_Resultado!M244+PLANEL_GerCrit_Resultado!M748</f>
        <v>52903.560899999997</v>
      </c>
      <c r="J4" s="1">
        <f>PLANEL_GerCrit_Resultado!N244+PLANEL_GerCrit_Resultado!N748</f>
        <v>53177.061249999999</v>
      </c>
      <c r="K4" s="1">
        <f>PLANEL_GerCrit_Resultado!O244+PLANEL_GerCrit_Resultado!O748</f>
        <v>54065.273939999999</v>
      </c>
      <c r="L4" s="1">
        <f>PLANEL_GerCrit_Resultado!P244+PLANEL_GerCrit_Resultado!P748</f>
        <v>54119.656020000002</v>
      </c>
      <c r="M4" s="1">
        <f>PLANEL_GerCrit_Resultado!Q244+PLANEL_GerCrit_Resultado!Q748</f>
        <v>54637.425750000002</v>
      </c>
      <c r="N4" s="1">
        <f>PLANEL_GerCrit_Resultado!R244+PLANEL_GerCrit_Resultado!R748</f>
        <v>54812.71976</v>
      </c>
      <c r="O4" s="1">
        <f>PLANEL_GerCrit_Resultado!S244+PLANEL_GerCrit_Resultado!S748</f>
        <v>55266.146910000003</v>
      </c>
      <c r="P4" s="1">
        <f>PLANEL_GerCrit_Resultado!T244+PLANEL_GerCrit_Resultado!T748</f>
        <v>57013.862200000003</v>
      </c>
      <c r="Q4" s="1">
        <f>PLANEL_GerCrit_Resultado!U244+PLANEL_GerCrit_Resultado!U748</f>
        <v>58161.131800000003</v>
      </c>
      <c r="R4" s="1">
        <f>PLANEL_GerCrit_Resultado!V244+PLANEL_GerCrit_Resultado!V748</f>
        <v>58285.123220000001</v>
      </c>
      <c r="S4" s="1">
        <f>PLANEL_GerCrit_Resultado!W244+PLANEL_GerCrit_Resultado!W748</f>
        <v>58799.480250000001</v>
      </c>
      <c r="T4" s="1">
        <f>PLANEL_GerCrit_Resultado!X244+PLANEL_GerCrit_Resultado!X748</f>
        <v>59743.65537</v>
      </c>
      <c r="U4" s="1">
        <f>PLANEL_GerCrit_Resultado!Y244+PLANEL_GerCrit_Resultado!Y748</f>
        <v>59660.255259999998</v>
      </c>
      <c r="V4" s="1">
        <f>PLANEL_GerCrit_Resultado!Z244+PLANEL_GerCrit_Resultado!Z748</f>
        <v>59662.756099999999</v>
      </c>
      <c r="W4" s="1">
        <f>PLANEL_GerCrit_Resultado!AA244+PLANEL_GerCrit_Resultado!AA748</f>
        <v>59739.237589999997</v>
      </c>
      <c r="X4" s="1">
        <f>PLANEL_GerCrit_Resultado!AB244+PLANEL_GerCrit_Resultado!AB748</f>
        <v>59737.616560000002</v>
      </c>
      <c r="Y4" s="1">
        <f>PLANEL_GerCrit_Resultado!AC244+PLANEL_GerCrit_Resultado!AC748</f>
        <v>59735.222430000002</v>
      </c>
      <c r="Z4" s="1">
        <f>PLANEL_GerCrit_Resultado!AD244+PLANEL_GerCrit_Resultado!AD748</f>
        <v>59733.866840000002</v>
      </c>
      <c r="AA4" s="1">
        <f>PLANEL_GerCrit_Resultado!AE244+PLANEL_GerCrit_Resultado!AE748</f>
        <v>59749.96226</v>
      </c>
      <c r="AB4" s="1">
        <f>PLANEL_GerCrit_Resultado!AF244+PLANEL_GerCrit_Resultado!AF748</f>
        <v>59401.483419999997</v>
      </c>
      <c r="AC4" s="1">
        <f>PLANEL_GerCrit_Resultado!AG244+PLANEL_GerCrit_Resultado!AG748</f>
        <v>59600.557650000002</v>
      </c>
      <c r="AD4" s="1">
        <f>PLANEL_GerCrit_Resultado!AH244+PLANEL_GerCrit_Resultado!AH748</f>
        <v>59599.731399999997</v>
      </c>
      <c r="AE4" s="1">
        <f>PLANEL_GerCrit_Resultado!AI244+PLANEL_GerCrit_Resultado!AI748</f>
        <v>59485.281269999999</v>
      </c>
      <c r="AF4" s="1">
        <f>PLANEL_GerCrit_Resultado!AJ244+PLANEL_GerCrit_Resultado!AJ748</f>
        <v>59382.513019999999</v>
      </c>
      <c r="AG4" s="1">
        <f>PLANEL_GerCrit_Resultado!AK244+PLANEL_GerCrit_Resultado!AK748</f>
        <v>59193.865189999997</v>
      </c>
      <c r="AH4" s="1">
        <f>PLANEL_GerCrit_Resultado!AL244+PLANEL_GerCrit_Resultado!AL748</f>
        <v>58995.96213</v>
      </c>
      <c r="AI4" s="1">
        <f>PLANEL_GerCrit_Resultado!AM244+PLANEL_GerCrit_Resultado!AM748</f>
        <v>58816.687259999999</v>
      </c>
      <c r="AJ4" s="1">
        <f>PLANEL_GerCrit_Resultado!AN244+PLANEL_GerCrit_Resultado!AN748</f>
        <v>58633.768799999998</v>
      </c>
      <c r="AK4" s="1">
        <f>PLANEL_GerCrit_Resultado!AO244+PLANEL_GerCrit_Resultado!AO748</f>
        <v>58118.719429999997</v>
      </c>
      <c r="AL4" s="1">
        <f>PLANEL_GerCrit_Resultado!AP244+PLANEL_GerCrit_Resultado!AP748</f>
        <v>58155.717879999997</v>
      </c>
    </row>
    <row r="5" spans="2:38" x14ac:dyDescent="0.3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3433.6350809999999</v>
      </c>
      <c r="I5" s="1">
        <f>PLANEL_GerCrit_Resultado!M256</f>
        <v>4692.670948</v>
      </c>
      <c r="J5" s="1">
        <f>PLANEL_GerCrit_Resultado!N256</f>
        <v>5626.2051430000001</v>
      </c>
      <c r="K5" s="1">
        <f>PLANEL_GerCrit_Resultado!O256</f>
        <v>5080.2950529999998</v>
      </c>
      <c r="L5" s="1">
        <f>PLANEL_GerCrit_Resultado!P256</f>
        <v>7030.6103720000001</v>
      </c>
      <c r="M5" s="1">
        <f>PLANEL_GerCrit_Resultado!Q256</f>
        <v>6830.3248569999996</v>
      </c>
      <c r="N5" s="1">
        <f>PLANEL_GerCrit_Resultado!R256</f>
        <v>7214.0463540000001</v>
      </c>
      <c r="O5" s="1">
        <f>PLANEL_GerCrit_Resultado!S256</f>
        <v>7198.0290160000004</v>
      </c>
      <c r="P5" s="1">
        <f>PLANEL_GerCrit_Resultado!T256</f>
        <v>7214.1352619999998</v>
      </c>
      <c r="Q5" s="1">
        <f>PLANEL_GerCrit_Resultado!U256</f>
        <v>8235.250618</v>
      </c>
      <c r="R5" s="1">
        <f>PLANEL_GerCrit_Resultado!V256</f>
        <v>8119.7885640000004</v>
      </c>
      <c r="S5" s="1">
        <f>PLANEL_GerCrit_Resultado!W256</f>
        <v>8235.7000200000002</v>
      </c>
      <c r="T5" s="1">
        <f>PLANEL_GerCrit_Resultado!X256</f>
        <v>8210.8934969999991</v>
      </c>
      <c r="U5" s="1">
        <f>PLANEL_GerCrit_Resultado!Y256</f>
        <v>8177.0589570000002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8222.0381890000008</v>
      </c>
      <c r="AF5" s="1">
        <f>PLANEL_GerCrit_Resultado!AJ256</f>
        <v>8222.0381890000008</v>
      </c>
      <c r="AG5" s="1">
        <f>PLANEL_GerCrit_Resultado!AK256</f>
        <v>8222.0381890000008</v>
      </c>
      <c r="AH5" s="1">
        <f>PLANEL_GerCrit_Resultado!AL256</f>
        <v>8225.4763149999999</v>
      </c>
      <c r="AI5" s="1">
        <f>PLANEL_GerCrit_Resultado!AM256</f>
        <v>8221.5122350000001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5549.2918171000001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6258.8944418999999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6846.6813956999995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6955.0872820399991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7467.8372949999994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6998.8631351000013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7250.7079644000005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8642.2661930000013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8599.3186060000007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8469.757219000001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8483.4351059000001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9280.9487084000011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9669.8616098999992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9284.0973202999994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8951.3131410000005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9350.3454149999998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10143.693913700001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10671.14515563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11595.177259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13314.287867000001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11746.5084732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12299.0858558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12713.119637299998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12815.363382199999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13076.271616400001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13224.207430600001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13398.088378800001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13552.247128700001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13721.184857400001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14209.550625200003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15951.785831100002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49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3">
      <c r="B10" s="19" t="s">
        <v>50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461.52767949999998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687.62764879999997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3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3">
      <c r="B12" s="16" t="s">
        <v>57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3">
      <c r="B15" s="23" t="s">
        <v>52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442.83449669999999</v>
      </c>
      <c r="G15" s="24">
        <f>PLANEL_GerCrit_Resultado!K376</f>
        <v>550.95550920000005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643.76388240000006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344.08286070000003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18727.250926299999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20056.3910235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21989.557796500001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23986.097548499998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25668.0893545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26485.6731659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29116.831215800001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31586.361681499999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33346.441919699995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36380.359828200002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39679.799647899999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42846.994414200002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45056.059937500002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49383.503778420003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50711.966078000005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52382.180490000006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54511.117863000007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56491.914593000001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59048.027473000002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61510.009363000005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63732.608613000004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66151.063043000002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68484.230313000007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69001.278623000006</v>
      </c>
    </row>
    <row r="18" spans="2:40" x14ac:dyDescent="0.3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8238.6636937000003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8238.6636937000003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8001.8718723000002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7762.43163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9025.7095379999992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10189.300637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11358.639413000001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12524.234389000001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13708.511469999999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14910.003167999999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16113.576636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17302.971126999997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18623.274711999999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19882.587442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21110.920512000001</v>
      </c>
    </row>
    <row r="21" spans="2:40" x14ac:dyDescent="0.3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3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3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3">
      <c r="B24" s="27" t="s">
        <v>9</v>
      </c>
      <c r="C24" s="28">
        <f t="shared" ref="C24:AL24" si="0">SUM(C4:C23)</f>
        <v>63888.164485496003</v>
      </c>
      <c r="D24" s="28">
        <f t="shared" si="0"/>
        <v>65880.313196295989</v>
      </c>
      <c r="E24" s="28">
        <f t="shared" si="0"/>
        <v>67055.643934100008</v>
      </c>
      <c r="F24" s="28">
        <f t="shared" si="0"/>
        <v>68156.620986089998</v>
      </c>
      <c r="G24" s="28">
        <f t="shared" si="0"/>
        <v>73155.528232500015</v>
      </c>
      <c r="H24" s="28">
        <f t="shared" si="0"/>
        <v>76830.765122600002</v>
      </c>
      <c r="I24" s="28">
        <f t="shared" si="0"/>
        <v>80600.493792199995</v>
      </c>
      <c r="J24" s="28">
        <f t="shared" si="0"/>
        <v>83871.586739000006</v>
      </c>
      <c r="K24" s="28">
        <f t="shared" si="0"/>
        <v>87308.275625940019</v>
      </c>
      <c r="L24" s="28">
        <f t="shared" si="0"/>
        <v>90801.385279600014</v>
      </c>
      <c r="M24" s="28">
        <f t="shared" si="0"/>
        <v>94387.970756370007</v>
      </c>
      <c r="N24" s="28">
        <f t="shared" si="0"/>
        <v>97476.640635300006</v>
      </c>
      <c r="O24" s="28">
        <f t="shared" si="0"/>
        <v>100376.16277939</v>
      </c>
      <c r="P24" s="28">
        <f t="shared" si="0"/>
        <v>103383.0923759</v>
      </c>
      <c r="Q24" s="28">
        <f t="shared" si="0"/>
        <v>106477.13022380002</v>
      </c>
      <c r="R24" s="28">
        <f t="shared" si="0"/>
        <v>109672.59304969999</v>
      </c>
      <c r="S24" s="28">
        <f t="shared" si="0"/>
        <v>113023.0749544</v>
      </c>
      <c r="T24" s="28">
        <f t="shared" si="0"/>
        <v>116432.6746463</v>
      </c>
      <c r="U24" s="28">
        <f t="shared" si="0"/>
        <v>119841.7831956</v>
      </c>
      <c r="V24" s="28">
        <f t="shared" si="0"/>
        <v>123355.37585800001</v>
      </c>
      <c r="W24" s="28">
        <f t="shared" si="0"/>
        <v>126990.2309002</v>
      </c>
      <c r="X24" s="28">
        <f t="shared" si="0"/>
        <v>130866.56320559999</v>
      </c>
      <c r="Y24" s="28">
        <f t="shared" si="0"/>
        <v>134691.06013722997</v>
      </c>
      <c r="Z24" s="28">
        <f t="shared" si="0"/>
        <v>138544.13959549999</v>
      </c>
      <c r="AA24" s="28">
        <f t="shared" si="0"/>
        <v>142248.97090449999</v>
      </c>
      <c r="AB24" s="76">
        <f t="shared" si="0"/>
        <v>145923.43441961997</v>
      </c>
      <c r="AC24" s="28">
        <f t="shared" si="0"/>
        <v>149167.13943080002</v>
      </c>
      <c r="AD24" s="28">
        <f t="shared" si="0"/>
        <v>152419.90015029997</v>
      </c>
      <c r="AE24" s="28">
        <f t="shared" si="0"/>
        <v>155684.69398320001</v>
      </c>
      <c r="AF24" s="28">
        <f t="shared" si="0"/>
        <v>159011.77807839998</v>
      </c>
      <c r="AG24" s="28">
        <f t="shared" si="0"/>
        <v>162404.86440539997</v>
      </c>
      <c r="AH24" s="28">
        <f t="shared" si="0"/>
        <v>165819.93304590002</v>
      </c>
      <c r="AI24" s="28">
        <f t="shared" si="0"/>
        <v>169202.84658680001</v>
      </c>
      <c r="AJ24" s="28">
        <f t="shared" si="0"/>
        <v>172913.67566549999</v>
      </c>
      <c r="AK24" s="28">
        <f t="shared" si="0"/>
        <v>176479.4720633</v>
      </c>
      <c r="AL24" s="28">
        <f t="shared" si="0"/>
        <v>180004.08709920003</v>
      </c>
    </row>
    <row r="26" spans="2:40" x14ac:dyDescent="0.3">
      <c r="D26" s="1"/>
    </row>
    <row r="27" spans="2:40" x14ac:dyDescent="0.3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0.4681445105966478</v>
      </c>
      <c r="D29" s="47">
        <f>IF(PLANEL_Pot_anual!D4&lt;&gt;0,D4/PLANEL_Pot_anual!D4,0)</f>
        <v>0.49372658249221507</v>
      </c>
      <c r="E29" s="47">
        <f>IF(PLANEL_Pot_anual!E4&lt;&gt;0,E4/PLANEL_Pot_anual!E4,0)</f>
        <v>0.49610708539843523</v>
      </c>
      <c r="F29" s="47">
        <f>IF(PLANEL_Pot_anual!F4&lt;&gt;0,F4/PLANEL_Pot_anual!F4,0)</f>
        <v>0.45587630188936162</v>
      </c>
      <c r="G29" s="47">
        <f>IF(PLANEL_Pot_anual!G4&lt;&gt;0,G4/PLANEL_Pot_anual!G4,0)</f>
        <v>0.46226234885381179</v>
      </c>
      <c r="H29" s="47">
        <f>IF(PLANEL_Pot_anual!H4&lt;&gt;0,H4/PLANEL_Pot_anual!H4,0)</f>
        <v>0.4745562538513971</v>
      </c>
      <c r="I29" s="47">
        <f>IF(PLANEL_Pot_anual!I4&lt;&gt;0,I4/PLANEL_Pot_anual!I4,0)</f>
        <v>0.48482948223943995</v>
      </c>
      <c r="J29" s="47">
        <f>IF(PLANEL_Pot_anual!J4&lt;&gt;0,J4/PLANEL_Pot_anual!J4,0)</f>
        <v>0.48670302677094207</v>
      </c>
      <c r="K29" s="47">
        <f>IF(PLANEL_Pot_anual!K4&lt;&gt;0,K4/PLANEL_Pot_anual!K4,0)</f>
        <v>0.49429855303963</v>
      </c>
      <c r="L29" s="47">
        <f>IF(PLANEL_Pot_anual!L4&lt;&gt;0,L4/PLANEL_Pot_anual!L4,0)</f>
        <v>0.49335552468853067</v>
      </c>
      <c r="M29" s="47">
        <f>IF(PLANEL_Pot_anual!M4&lt;&gt;0,M4/PLANEL_Pot_anual!M4,0)</f>
        <v>0.49807552063081068</v>
      </c>
      <c r="N29" s="47">
        <f>IF(PLANEL_Pot_anual!N4&lt;&gt;0,N4/PLANEL_Pot_anual!N4,0)</f>
        <v>0.49546845809143686</v>
      </c>
      <c r="O29" s="47">
        <f>IF(PLANEL_Pot_anual!O4&lt;&gt;0,O4/PLANEL_Pot_anual!O4,0)</f>
        <v>0.49776733408256735</v>
      </c>
      <c r="P29" s="47">
        <f>IF(PLANEL_Pot_anual!P4&lt;&gt;0,P4/PLANEL_Pot_anual!P4,0)</f>
        <v>0.4995933834202016</v>
      </c>
      <c r="Q29" s="47">
        <f>IF(PLANEL_Pot_anual!Q4&lt;&gt;0,Q4/PLANEL_Pot_anual!Q4,0)</f>
        <v>0.49881817128703587</v>
      </c>
      <c r="R29" s="47">
        <f>IF(PLANEL_Pot_anual!R4&lt;&gt;0,R4/PLANEL_Pot_anual!R4,0)</f>
        <v>0.49988158204720412</v>
      </c>
      <c r="S29" s="47">
        <f>IF(PLANEL_Pot_anual!S4&lt;&gt;0,S4/PLANEL_Pot_anual!S4,0)</f>
        <v>0.50124667500875808</v>
      </c>
      <c r="T29" s="47">
        <f>IF(PLANEL_Pot_anual!T4&lt;&gt;0,T4/PLANEL_Pot_anual!T4,0)</f>
        <v>0.502318265220277</v>
      </c>
      <c r="U29" s="47">
        <f>IF(PLANEL_Pot_anual!U4&lt;&gt;0,U4/PLANEL_Pot_anual!U4,0)</f>
        <v>0.50161704601440604</v>
      </c>
      <c r="V29" s="47">
        <f>IF(PLANEL_Pot_anual!V4&lt;&gt;0,V4/PLANEL_Pot_anual!V4,0)</f>
        <v>0.50163807280968009</v>
      </c>
      <c r="W29" s="47">
        <f>IF(PLANEL_Pot_anual!W4&lt;&gt;0,W4/PLANEL_Pot_anual!W4,0)</f>
        <v>0.50228112099848499</v>
      </c>
      <c r="X29" s="47">
        <f>IF(PLANEL_Pot_anual!X4&lt;&gt;0,X4/PLANEL_Pot_anual!X4,0)</f>
        <v>0.50226749155160189</v>
      </c>
      <c r="Y29" s="47">
        <f>IF(PLANEL_Pot_anual!Y4&lt;&gt;0,Y4/PLANEL_Pot_anual!Y4,0)</f>
        <v>0.50224736196259601</v>
      </c>
      <c r="Z29" s="47">
        <f>IF(PLANEL_Pot_anual!Z4&lt;&gt;0,Z4/PLANEL_Pot_anual!Z4,0)</f>
        <v>0.50223596430684603</v>
      </c>
      <c r="AA29" s="47">
        <f>IF(PLANEL_Pot_anual!AA4&lt;&gt;0,AA4/PLANEL_Pot_anual!AA4,0)</f>
        <v>0.50223278767506685</v>
      </c>
      <c r="AB29" s="77">
        <f>IF(PLANEL_Pot_anual!AB4&lt;&gt;0,AB4/PLANEL_Pot_anual!AB4,0)</f>
        <v>0.4993036226573988</v>
      </c>
      <c r="AC29" s="47">
        <f>IF(PLANEL_Pot_anual!AC4&lt;&gt;0,AC4/PLANEL_Pot_anual!AC4,0)</f>
        <v>0.50097695602373815</v>
      </c>
      <c r="AD29" s="47">
        <f>IF(PLANEL_Pot_anual!AD4&lt;&gt;0,AD4/PLANEL_Pot_anual!AD4,0)</f>
        <v>0.500970010917413</v>
      </c>
      <c r="AE29" s="47">
        <f>IF(PLANEL_Pot_anual!AE4&lt;&gt;0,AE4/PLANEL_Pot_anual!AE4,0)</f>
        <v>0.50000799176852129</v>
      </c>
      <c r="AF29" s="47">
        <f>IF(PLANEL_Pot_anual!AF4&lt;&gt;0,AF4/PLANEL_Pot_anual!AF4,0)</f>
        <v>0.49914416553784702</v>
      </c>
      <c r="AG29" s="47">
        <f>IF(PLANEL_Pot_anual!AG4&lt;&gt;0,AG4/PLANEL_Pot_anual!AG4,0)</f>
        <v>0.49755847205845244</v>
      </c>
      <c r="AH29" s="47">
        <f>IF(PLANEL_Pot_anual!AH4&lt;&gt;0,AH4/PLANEL_Pot_anual!AH4,0)</f>
        <v>0.49589498304935958</v>
      </c>
      <c r="AI29" s="47">
        <f>IF(PLANEL_Pot_anual!AI4&lt;&gt;0,AI4/PLANEL_Pot_anual!AI4,0)</f>
        <v>0.49438807468800544</v>
      </c>
      <c r="AJ29" s="47">
        <f>IF(PLANEL_Pot_anual!AJ4&lt;&gt;0,AJ4/PLANEL_Pot_anual!AJ4,0)</f>
        <v>0.49285053985771937</v>
      </c>
      <c r="AK29" s="47">
        <f>IF(PLANEL_Pot_anual!AK4&lt;&gt;0,AK4/PLANEL_Pot_anual!AK4,0)</f>
        <v>0.48852125376110606</v>
      </c>
      <c r="AL29" s="47">
        <f>IF(PLANEL_Pot_anual!AL4&lt;&gt;0,AL4/PLANEL_Pot_anual!AL4,0)</f>
        <v>0.48852837622640172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0.51767302217787714</v>
      </c>
      <c r="I30" s="47">
        <f>IF(PLANEL_Pot_anual!I5&lt;&gt;0,I5/PLANEL_Pot_anual!I5,0)</f>
        <v>0.50838999187014189</v>
      </c>
      <c r="J30" s="47">
        <f>IF(PLANEL_Pot_anual!J5&lt;&gt;0,J5/PLANEL_Pot_anual!J5,0)</f>
        <v>0.50228027851345458</v>
      </c>
      <c r="K30" s="47">
        <f>IF(PLANEL_Pot_anual!K5&lt;&gt;0,K5/PLANEL_Pot_anual!K5,0)</f>
        <v>0.45354407621026299</v>
      </c>
      <c r="L30" s="47">
        <f>IF(PLANEL_Pot_anual!L5&lt;&gt;0,L5/PLANEL_Pot_anual!L5,0)</f>
        <v>0.49956992199285377</v>
      </c>
      <c r="M30" s="47">
        <f>IF(PLANEL_Pot_anual!M5&lt;&gt;0,M5/PLANEL_Pot_anual!M5,0)</f>
        <v>0.48533835263959635</v>
      </c>
      <c r="N30" s="47">
        <f>IF(PLANEL_Pot_anual!N5&lt;&gt;0,N5/PLANEL_Pot_anual!N5,0)</f>
        <v>0.51260422404767714</v>
      </c>
      <c r="O30" s="47">
        <f>IF(PLANEL_Pot_anual!O5&lt;&gt;0,O5/PLANEL_Pot_anual!O5,0)</f>
        <v>0.51146608953704342</v>
      </c>
      <c r="P30" s="47">
        <f>IF(PLANEL_Pot_anual!P5&lt;&gt;0,P5/PLANEL_Pot_anual!P5,0)</f>
        <v>0.51261054153083641</v>
      </c>
      <c r="Q30" s="47">
        <f>IF(PLANEL_Pot_anual!Q5&lt;&gt;0,Q5/PLANEL_Pot_anual!Q5,0)</f>
        <v>0.50891973612866681</v>
      </c>
      <c r="R30" s="47">
        <f>IF(PLANEL_Pot_anual!R5&lt;&gt;0,R5/PLANEL_Pot_anual!R5,0)</f>
        <v>0.50178444410414502</v>
      </c>
      <c r="S30" s="47">
        <f>IF(PLANEL_Pot_anual!S5&lt;&gt;0,S5/PLANEL_Pot_anual!S5,0)</f>
        <v>0.50894750814895673</v>
      </c>
      <c r="T30" s="47">
        <f>IF(PLANEL_Pot_anual!T5&lt;&gt;0,T5/PLANEL_Pot_anual!T5,0)</f>
        <v>0.50741452151320865</v>
      </c>
      <c r="U30" s="47">
        <f>IF(PLANEL_Pot_anual!U5&lt;&gt;0,U5/PLANEL_Pot_anual!U5,0)</f>
        <v>0.50532362398409181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0.50810323810180635</v>
      </c>
      <c r="AF30" s="47">
        <f>IF(PLANEL_Pot_anual!AF5&lt;&gt;0,AF5/PLANEL_Pot_anual!AF5,0)</f>
        <v>0.50810323810180635</v>
      </c>
      <c r="AG30" s="47">
        <f>IF(PLANEL_Pot_anual!AG5&lt;&gt;0,AG5/PLANEL_Pot_anual!AG5,0)</f>
        <v>0.50810323810180635</v>
      </c>
      <c r="AH30" s="47">
        <f>IF(PLANEL_Pot_anual!AH5&lt;&gt;0,AH5/PLANEL_Pot_anual!AH5,0)</f>
        <v>0.50831570645982727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0.40151121819415503</v>
      </c>
      <c r="H32" s="48">
        <f>IF(PLANEL_Pot_anual!H7&lt;&gt;0,H7/PLANEL_Pot_anual!H7,0)</f>
        <v>0.40823127355721484</v>
      </c>
      <c r="I32" s="48">
        <f>IF(PLANEL_Pot_anual!I7&lt;&gt;0,I7/PLANEL_Pot_anual!I7,0)</f>
        <v>0.46043288644572772</v>
      </c>
      <c r="J32" s="48">
        <f>IF(PLANEL_Pot_anual!J7&lt;&gt;0,J7/PLANEL_Pot_anual!J7,0)</f>
        <v>0.49957808402690479</v>
      </c>
      <c r="K32" s="48">
        <f>IF(PLANEL_Pot_anual!K7&lt;&gt;0,K7/PLANEL_Pot_anual!K7,0)</f>
        <v>0.49868587245668994</v>
      </c>
      <c r="L32" s="48">
        <f>IF(PLANEL_Pot_anual!L7&lt;&gt;0,L7/PLANEL_Pot_anual!L7,0)</f>
        <v>0.48442055533590289</v>
      </c>
      <c r="M32" s="48">
        <f>IF(PLANEL_Pot_anual!M7&lt;&gt;0,M7/PLANEL_Pot_anual!M7,0)</f>
        <v>0.45399050032811883</v>
      </c>
      <c r="N32" s="48">
        <f>IF(PLANEL_Pot_anual!N7&lt;&gt;0,N7/PLANEL_Pot_anual!N7,0)</f>
        <v>0.47031759544871549</v>
      </c>
      <c r="O32" s="48">
        <f>IF(PLANEL_Pot_anual!O7&lt;&gt;0,O7/PLANEL_Pot_anual!O7,0)</f>
        <v>0.49381025384139848</v>
      </c>
      <c r="P32" s="48">
        <f>IF(PLANEL_Pot_anual!P7&lt;&gt;0,P7/PLANEL_Pot_anual!P7,0)</f>
        <v>0.49136188781585605</v>
      </c>
      <c r="Q32" s="48">
        <f>IF(PLANEL_Pot_anual!Q7&lt;&gt;0,Q7/PLANEL_Pot_anual!Q7,0)</f>
        <v>0.48395879803384212</v>
      </c>
      <c r="R32" s="48">
        <f>IF(PLANEL_Pot_anual!R7&lt;&gt;0,R7/PLANEL_Pot_anual!R7,0)</f>
        <v>0.48474034743751537</v>
      </c>
      <c r="S32" s="48">
        <f>IF(PLANEL_Pot_anual!S7&lt;&gt;0,S7/PLANEL_Pot_anual!S7,0)</f>
        <v>0.5364279787964813</v>
      </c>
      <c r="T32" s="48">
        <f>IF(PLANEL_Pot_anual!T7&lt;&gt;0,T7/PLANEL_Pot_anual!T7,0)</f>
        <v>0.53054184394382853</v>
      </c>
      <c r="U32" s="48">
        <f>IF(PLANEL_Pot_anual!U7&lt;&gt;0,U7/PLANEL_Pot_anual!U7,0)</f>
        <v>0.4847741175737581</v>
      </c>
      <c r="V32" s="48">
        <f>IF(PLANEL_Pot_anual!V7&lt;&gt;0,V7/PLANEL_Pot_anual!V7,0)</f>
        <v>0.44585828263865862</v>
      </c>
      <c r="W32" s="48">
        <f>IF(PLANEL_Pot_anual!W7&lt;&gt;0,W7/PLANEL_Pot_anual!W7,0)</f>
        <v>0.44522087191970411</v>
      </c>
      <c r="X32" s="48">
        <f>IF(PLANEL_Pot_anual!X7&lt;&gt;0,X7/PLANEL_Pot_anual!X7,0)</f>
        <v>0.46262071490954404</v>
      </c>
      <c r="Y32" s="48">
        <f>IF(PLANEL_Pot_anual!Y7&lt;&gt;0,Y7/PLANEL_Pot_anual!Y7,0)</f>
        <v>0.46697199611246654</v>
      </c>
      <c r="Z32" s="48">
        <f>IF(PLANEL_Pot_anual!Z7&lt;&gt;0,Z7/PLANEL_Pot_anual!Z7,0)</f>
        <v>0.48766793715375117</v>
      </c>
      <c r="AA32" s="48">
        <f>IF(PLANEL_Pot_anual!AA7&lt;&gt;0,AA7/PLANEL_Pot_anual!AA7,0)</f>
        <v>0.53900097245069045</v>
      </c>
      <c r="AB32" s="48">
        <f>IF(PLANEL_Pot_anual!AB7&lt;&gt;0,AB7/PLANEL_Pot_anual!AB7,0)</f>
        <v>0.45836834395649895</v>
      </c>
      <c r="AC32" s="48">
        <f>IF(PLANEL_Pot_anual!AC7&lt;&gt;0,AC7/PLANEL_Pot_anual!AC7,0)</f>
        <v>0.46320597303170802</v>
      </c>
      <c r="AD32" s="48">
        <f>IF(PLANEL_Pot_anual!AD7&lt;&gt;0,AD7/PLANEL_Pot_anual!AD7,0)</f>
        <v>0.4626807447599382</v>
      </c>
      <c r="AE32" s="48">
        <f>IF(PLANEL_Pot_anual!AE7&lt;&gt;0,AE7/PLANEL_Pot_anual!AE7,0)</f>
        <v>0.45121201254619953</v>
      </c>
      <c r="AF32" s="48">
        <f>IF(PLANEL_Pot_anual!AF7&lt;&gt;0,AF7/PLANEL_Pot_anual!AF7,0)</f>
        <v>0.45406558272003217</v>
      </c>
      <c r="AG32" s="48">
        <f>IF(PLANEL_Pot_anual!AG7&lt;&gt;0,AG7/PLANEL_Pot_anual!AG7,0)</f>
        <v>0.45195982545593266</v>
      </c>
      <c r="AH32" s="48">
        <f>IF(PLANEL_Pot_anual!AH7&lt;&gt;0,AH7/PLANEL_Pot_anual!AH7,0)</f>
        <v>0.44544243959774249</v>
      </c>
      <c r="AI32" s="48">
        <f>IF(PLANEL_Pot_anual!AI7&lt;&gt;0,AI7/PLANEL_Pot_anual!AI7,0)</f>
        <v>0.44113201329113721</v>
      </c>
      <c r="AJ32" s="48">
        <f>IF(PLANEL_Pot_anual!AJ7&lt;&gt;0,AJ7/PLANEL_Pot_anual!AJ7,0)</f>
        <v>0.43651952889968176</v>
      </c>
      <c r="AK32" s="48">
        <f>IF(PLANEL_Pot_anual!AK7&lt;&gt;0,AK7/PLANEL_Pot_anual!AK7,0)</f>
        <v>0.44239368795459161</v>
      </c>
      <c r="AL32" s="48">
        <f>IF(PLANEL_Pot_anual!AL7&lt;&gt;0,AL7/PLANEL_Pot_anual!AL7,0)</f>
        <v>0.48333514802383548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49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50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0.31930792825515425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0.4757351935796319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3">
      <c r="B37" s="16" t="s">
        <v>57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3">
      <c r="B40" s="23" t="s">
        <v>52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0.87689999346534653</v>
      </c>
      <c r="G40" s="52">
        <f>IF(PLANEL_Pot_anual!G15&lt;&gt;0,G15/PLANEL_Pot_anual!G15,0)</f>
        <v>0.82355083587443956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0.88917663314917139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0.45392091601556023</v>
      </c>
      <c r="P42" s="51">
        <f>IF(PLANEL_Pot_anual!P17&lt;&gt;0,P17/PLANEL_Pot_anual!P17,0)</f>
        <v>0.45416728269281825</v>
      </c>
      <c r="Q42" s="51">
        <f>IF(PLANEL_Pot_anual!Q17&lt;&gt;0,Q17/PLANEL_Pot_anual!Q17,0)</f>
        <v>0.45447044392278724</v>
      </c>
      <c r="R42" s="51">
        <f>IF(PLANEL_Pot_anual!R17&lt;&gt;0,R17/PLANEL_Pot_anual!R17,0)</f>
        <v>0.4547361927258341</v>
      </c>
      <c r="S42" s="51">
        <f>IF(PLANEL_Pot_anual!S17&lt;&gt;0,S17/PLANEL_Pot_anual!S17,0)</f>
        <v>0.45497389587727444</v>
      </c>
      <c r="T42" s="51">
        <f>IF(PLANEL_Pot_anual!T17&lt;&gt;0,T17/PLANEL_Pot_anual!T17,0)</f>
        <v>0.45539961748088725</v>
      </c>
      <c r="U42" s="51">
        <f>IF(PLANEL_Pot_anual!U17&lt;&gt;0,U17/PLANEL_Pot_anual!U17,0)</f>
        <v>0.45584199067737335</v>
      </c>
      <c r="V42" s="51">
        <f>IF(PLANEL_Pot_anual!V17&lt;&gt;0,V17/PLANEL_Pot_anual!V17,0)</f>
        <v>0.4562448427263075</v>
      </c>
      <c r="W42" s="51">
        <f>IF(PLANEL_Pot_anual!W17&lt;&gt;0,W17/PLANEL_Pot_anual!W17,0)</f>
        <v>0.45686867158190564</v>
      </c>
      <c r="X42" s="51">
        <f>IF(PLANEL_Pot_anual!X17&lt;&gt;0,X17/PLANEL_Pot_anual!X17,0)</f>
        <v>0.45697558530036686</v>
      </c>
      <c r="Y42" s="51">
        <f>IF(PLANEL_Pot_anual!Y17&lt;&gt;0,Y17/PLANEL_Pot_anual!Y17,0)</f>
        <v>0.45728340680398177</v>
      </c>
      <c r="Z42" s="51">
        <f>IF(PLANEL_Pot_anual!Z17&lt;&gt;0,Z17/PLANEL_Pot_anual!Z17,0)</f>
        <v>0.45642998094926279</v>
      </c>
      <c r="AA42" s="51">
        <f>IF(PLANEL_Pot_anual!AA17&lt;&gt;0,AA17/PLANEL_Pot_anual!AA17,0)</f>
        <v>0.45359475850366193</v>
      </c>
      <c r="AB42" s="81">
        <f>IF(PLANEL_Pot_anual!AB17&lt;&gt;0,AB17/PLANEL_Pot_anual!AB17,0)</f>
        <v>0.45396900072345336</v>
      </c>
      <c r="AC42" s="51">
        <f>IF(PLANEL_Pot_anual!AC17&lt;&gt;0,AC17/PLANEL_Pot_anual!AC17,0)</f>
        <v>0.45406493165620837</v>
      </c>
      <c r="AD42" s="51">
        <f>IF(PLANEL_Pot_anual!AD17&lt;&gt;0,AD17/PLANEL_Pot_anual!AD17,0)</f>
        <v>0.45417715016895555</v>
      </c>
      <c r="AE42" s="51">
        <f>IF(PLANEL_Pot_anual!AE17&lt;&gt;0,AE17/PLANEL_Pot_anual!AE17,0)</f>
        <v>0.45431029221773911</v>
      </c>
      <c r="AF42" s="51">
        <f>IF(PLANEL_Pot_anual!AF17&lt;&gt;0,AF17/PLANEL_Pot_anual!AF17,0)</f>
        <v>0.45442522047295592</v>
      </c>
      <c r="AG42" s="51">
        <f>IF(PLANEL_Pot_anual!AG17&lt;&gt;0,AG17/PLANEL_Pot_anual!AG17,0)</f>
        <v>0.45456220988681539</v>
      </c>
      <c r="AH42" s="51">
        <f>IF(PLANEL_Pot_anual!AH17&lt;&gt;0,AH17/PLANEL_Pot_anual!AH17,0)</f>
        <v>0.45468345920179937</v>
      </c>
      <c r="AI42" s="51">
        <f>IF(PLANEL_Pot_anual!AI17&lt;&gt;0,AI17/PLANEL_Pot_anual!AI17,0)</f>
        <v>0.45478492323491521</v>
      </c>
      <c r="AJ42" s="51">
        <f>IF(PLANEL_Pot_anual!AJ17&lt;&gt;0,AJ17/PLANEL_Pot_anual!AJ17,0)</f>
        <v>0.45488762849759512</v>
      </c>
      <c r="AK42" s="51">
        <f>IF(PLANEL_Pot_anual!AK17&lt;&gt;0,AK17/PLANEL_Pot_anual!AK17,0)</f>
        <v>0.45497987669030043</v>
      </c>
      <c r="AL42" s="51">
        <f>IF(PLANEL_Pot_anual!AL17&lt;&gt;0,AL17/PLANEL_Pot_anual!AL17,0)</f>
        <v>0.45499948005281365</v>
      </c>
      <c r="AM42" s="46"/>
    </row>
    <row r="43" spans="2:39" x14ac:dyDescent="0.3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0.27913667197822523</v>
      </c>
      <c r="Y45" s="53">
        <f>IF(PLANEL_Pot_anual!Y20&lt;&gt;0,Y20/PLANEL_Pot_anual!Y20,0)</f>
        <v>0.27913667197822523</v>
      </c>
      <c r="Z45" s="53">
        <f>IF(PLANEL_Pot_anual!Z20&lt;&gt;0,Z20/PLANEL_Pot_anual!Z20,0)</f>
        <v>0.28002921500732353</v>
      </c>
      <c r="AA45" s="53">
        <f>IF(PLANEL_Pot_anual!AA20&lt;&gt;0,AA20/PLANEL_Pot_anual!AA20,0)</f>
        <v>0.28103714900614657</v>
      </c>
      <c r="AB45" s="83">
        <f>IF(PLANEL_Pot_anual!AB20&lt;&gt;0,AB20/PLANEL_Pot_anual!AB20,0)</f>
        <v>0.28132565997201586</v>
      </c>
      <c r="AC45" s="53">
        <f>IF(PLANEL_Pot_anual!AC20&lt;&gt;0,AC20/PLANEL_Pot_anual!AC20,0)</f>
        <v>0.28132566000132064</v>
      </c>
      <c r="AD45" s="53">
        <f>IF(PLANEL_Pot_anual!AD20&lt;&gt;0,AD20/PLANEL_Pot_anual!AD20,0)</f>
        <v>0.28132566002990983</v>
      </c>
      <c r="AE45" s="53">
        <f>IF(PLANEL_Pot_anual!AE20&lt;&gt;0,AE20/PLANEL_Pot_anual!AE20,0)</f>
        <v>0.28132566002829418</v>
      </c>
      <c r="AF45" s="53">
        <f>IF(PLANEL_Pot_anual!AF20&lt;&gt;0,AF20/PLANEL_Pot_anual!AF20,0)</f>
        <v>0.28132566001390835</v>
      </c>
      <c r="AG45" s="53">
        <f>IF(PLANEL_Pot_anual!AG20&lt;&gt;0,AG20/PLANEL_Pot_anual!AG20,0)</f>
        <v>0.28132565998003711</v>
      </c>
      <c r="AH45" s="53">
        <f>IF(PLANEL_Pot_anual!AH20&lt;&gt;0,AH20/PLANEL_Pot_anual!AH20,0)</f>
        <v>0.28132565999163883</v>
      </c>
      <c r="AI45" s="53">
        <f>IF(PLANEL_Pot_anual!AI20&lt;&gt;0,AI20/PLANEL_Pot_anual!AI20,0)</f>
        <v>0.28132565999240844</v>
      </c>
      <c r="AJ45" s="53">
        <f>IF(PLANEL_Pot_anual!AJ20&lt;&gt;0,AJ20/PLANEL_Pot_anual!AJ20,0)</f>
        <v>0.28132565993634157</v>
      </c>
      <c r="AK45" s="53">
        <f>IF(PLANEL_Pot_anual!AK20&lt;&gt;0,AK20/PLANEL_Pot_anual!AK20,0)</f>
        <v>0.28132565999973824</v>
      </c>
      <c r="AL45" s="53">
        <f>IF(PLANEL_Pot_anual!AL20&lt;&gt;0,AL20/PLANEL_Pot_anual!AL20,0)</f>
        <v>0.28132565998668657</v>
      </c>
      <c r="AM45" s="46"/>
    </row>
    <row r="46" spans="2:39" x14ac:dyDescent="0.3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3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4.4" x14ac:dyDescent="0.3"/>
  <cols>
    <col min="1" max="1" width="17.33203125" customWidth="1"/>
    <col min="2" max="40" width="13.88671875" customWidth="1"/>
  </cols>
  <sheetData>
    <row r="2" spans="1:40" x14ac:dyDescent="0.3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3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3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3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3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3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3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3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3">
      <c r="A10" s="229" t="s">
        <v>57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3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3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3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3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3">
      <c r="A15" s="229" t="s">
        <v>644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3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3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3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3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3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3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3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3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3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3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3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3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3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3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8671875" defaultRowHeight="14.4" x14ac:dyDescent="0.3"/>
  <cols>
    <col min="1" max="1" width="2.88671875" style="33" customWidth="1"/>
    <col min="2" max="2" width="23.5546875" style="33" bestFit="1" customWidth="1"/>
    <col min="3" max="3" width="14.6640625" style="33" customWidth="1"/>
    <col min="4" max="159" width="13.6640625" style="33" customWidth="1"/>
    <col min="160" max="16384" width="8.88671875" style="33"/>
  </cols>
  <sheetData>
    <row r="1" spans="1:159" s="56" customFormat="1" x14ac:dyDescent="0.3">
      <c r="A1" s="55" t="s">
        <v>73</v>
      </c>
    </row>
    <row r="2" spans="1:159" x14ac:dyDescent="0.3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3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3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3">
      <c r="B5" s="33" t="s">
        <v>250</v>
      </c>
      <c r="C5" s="4"/>
    </row>
    <row r="6" spans="1:159" x14ac:dyDescent="0.3">
      <c r="B6" s="33" t="s">
        <v>1</v>
      </c>
      <c r="C6" s="58">
        <v>58525.797720000002</v>
      </c>
      <c r="D6" s="58">
        <v>54198.578820000002</v>
      </c>
      <c r="E6" s="58">
        <v>49940.728170000002</v>
      </c>
      <c r="F6" s="58">
        <v>54396.993569999999</v>
      </c>
      <c r="G6" s="58">
        <v>60524.187440000002</v>
      </c>
      <c r="H6" s="58">
        <v>54108.49063</v>
      </c>
      <c r="I6" s="58">
        <v>49828.186809999999</v>
      </c>
      <c r="J6" s="58">
        <v>55320.479440000003</v>
      </c>
      <c r="K6" s="58">
        <v>65188.695630000002</v>
      </c>
      <c r="L6" s="58">
        <v>56822.89574</v>
      </c>
      <c r="M6" s="58">
        <v>52584.994850000003</v>
      </c>
      <c r="N6" s="58">
        <v>59193.851049999997</v>
      </c>
      <c r="O6" s="58">
        <v>62792.59115</v>
      </c>
      <c r="P6" s="58">
        <v>58124.025269999998</v>
      </c>
      <c r="Q6" s="58">
        <v>53972.258609999997</v>
      </c>
      <c r="R6" s="58">
        <v>57555.895230000002</v>
      </c>
      <c r="S6" s="58">
        <v>59624.003380000002</v>
      </c>
      <c r="T6" s="58">
        <v>54269.667529999999</v>
      </c>
      <c r="U6" s="58">
        <v>51742.377390000001</v>
      </c>
      <c r="V6" s="58">
        <v>56311.74495</v>
      </c>
      <c r="W6" s="58">
        <v>64046.804300000003</v>
      </c>
      <c r="X6" s="58">
        <v>55351.104339999998</v>
      </c>
      <c r="Y6" s="58">
        <v>53833.141609999999</v>
      </c>
      <c r="Z6" s="58">
        <v>61587.214699999997</v>
      </c>
      <c r="AA6" s="58">
        <v>66662.796749999994</v>
      </c>
      <c r="AB6" s="58">
        <v>60769.259160000001</v>
      </c>
      <c r="AC6" s="58">
        <v>58311.846380000003</v>
      </c>
      <c r="AD6" s="58">
        <v>61900.247600000002</v>
      </c>
      <c r="AE6" s="58">
        <v>70055.400590000005</v>
      </c>
      <c r="AF6" s="58">
        <v>67333.227830000003</v>
      </c>
      <c r="AG6" s="58">
        <v>60491.596980000002</v>
      </c>
      <c r="AH6" s="58">
        <v>65292.478309999999</v>
      </c>
      <c r="AI6" s="58">
        <v>74790.963390000004</v>
      </c>
      <c r="AJ6" s="58">
        <v>68257.958710000006</v>
      </c>
      <c r="AK6" s="58">
        <v>66808.199550000005</v>
      </c>
      <c r="AL6" s="58">
        <v>68435.623160000003</v>
      </c>
      <c r="AM6" s="58">
        <v>75837.107189999995</v>
      </c>
      <c r="AN6" s="58">
        <v>73144.086139999999</v>
      </c>
      <c r="AO6" s="58">
        <v>69050.553759999995</v>
      </c>
      <c r="AP6" s="58">
        <v>69836.651809999996</v>
      </c>
      <c r="AQ6" s="58">
        <v>78593.179730000003</v>
      </c>
      <c r="AR6" s="58">
        <v>76734.192079999993</v>
      </c>
      <c r="AS6" s="58">
        <v>66774.162830000001</v>
      </c>
      <c r="AT6" s="58">
        <v>72072.022819999998</v>
      </c>
      <c r="AU6" s="58">
        <v>80223.155369999993</v>
      </c>
      <c r="AV6" s="58">
        <v>74821.568899999998</v>
      </c>
      <c r="AW6" s="58">
        <v>71782.423370000004</v>
      </c>
      <c r="AX6" s="58">
        <v>73224.478310000006</v>
      </c>
      <c r="AY6" s="58">
        <v>80505.416570000001</v>
      </c>
      <c r="AZ6" s="58">
        <v>74074.203980000006</v>
      </c>
      <c r="BA6" s="58">
        <v>71993.563429999995</v>
      </c>
      <c r="BB6" s="58">
        <v>73563.889370000004</v>
      </c>
      <c r="BC6" s="58">
        <v>80505.416570000001</v>
      </c>
      <c r="BD6" s="58">
        <v>76027.022230000002</v>
      </c>
      <c r="BE6" s="58">
        <v>69637.941770000005</v>
      </c>
      <c r="BF6" s="58">
        <v>73563.889370000004</v>
      </c>
      <c r="BG6" s="58">
        <v>81323.064570000002</v>
      </c>
      <c r="BH6" s="58">
        <v>77307.286590000003</v>
      </c>
      <c r="BI6" s="58">
        <v>68453.350210000004</v>
      </c>
      <c r="BJ6" s="58">
        <v>74390.756370000003</v>
      </c>
      <c r="BK6" s="58">
        <v>81677.064570000002</v>
      </c>
      <c r="BL6" s="58">
        <v>78194.798089999997</v>
      </c>
      <c r="BM6" s="58">
        <v>70189.367759999994</v>
      </c>
      <c r="BN6" s="58">
        <v>74491.647440000001</v>
      </c>
      <c r="BO6" s="58">
        <v>84383.532149999999</v>
      </c>
      <c r="BP6" s="58">
        <v>78200.748789999998</v>
      </c>
      <c r="BQ6" s="58">
        <v>72675.298060000001</v>
      </c>
      <c r="BR6" s="58">
        <v>76902.140719999996</v>
      </c>
      <c r="BS6" s="58">
        <v>86534.419049999997</v>
      </c>
      <c r="BT6" s="58">
        <v>82171.242209999997</v>
      </c>
      <c r="BU6" s="58">
        <v>74942.96127</v>
      </c>
      <c r="BV6" s="58">
        <v>79507.377800000002</v>
      </c>
      <c r="BW6" s="58">
        <v>86534.419049999997</v>
      </c>
      <c r="BX6" s="58">
        <v>80951.511270000003</v>
      </c>
      <c r="BY6" s="58">
        <v>76221.867599999998</v>
      </c>
      <c r="BZ6" s="58">
        <v>78695.590530000001</v>
      </c>
      <c r="CA6" s="58">
        <v>87169.336679999993</v>
      </c>
      <c r="CB6" s="58">
        <v>80397.397450000004</v>
      </c>
      <c r="CC6" s="58">
        <v>77141.839399999997</v>
      </c>
      <c r="CD6" s="58">
        <v>79051.385500000004</v>
      </c>
      <c r="CE6" s="58">
        <v>88629.267049999995</v>
      </c>
      <c r="CF6" s="58">
        <v>82038.261320000005</v>
      </c>
      <c r="CG6" s="58">
        <v>76527.508910000004</v>
      </c>
      <c r="CH6" s="58">
        <v>80603.899799999999</v>
      </c>
      <c r="CI6" s="58">
        <v>88629.267049999995</v>
      </c>
      <c r="CJ6" s="58">
        <v>81185.944080000001</v>
      </c>
      <c r="CK6" s="58">
        <v>77616.031459999998</v>
      </c>
      <c r="CL6" s="58">
        <v>80385.99742</v>
      </c>
      <c r="CM6" s="58">
        <v>88629.267049999995</v>
      </c>
      <c r="CN6" s="58">
        <v>82355.035999999993</v>
      </c>
      <c r="CO6" s="58">
        <v>74472.184930000003</v>
      </c>
      <c r="CP6" s="58">
        <v>80266.449800000002</v>
      </c>
      <c r="CQ6" s="58">
        <v>88629.267049999995</v>
      </c>
      <c r="CR6" s="58">
        <v>82902.964089999994</v>
      </c>
      <c r="CS6" s="58">
        <v>77286.680840000001</v>
      </c>
      <c r="CT6" s="58">
        <v>80204.219289999994</v>
      </c>
      <c r="CU6" s="58">
        <v>88629.267049999995</v>
      </c>
      <c r="CV6" s="58">
        <v>82123.224409999995</v>
      </c>
      <c r="CW6" s="58">
        <v>75810.062730000005</v>
      </c>
      <c r="CX6" s="58">
        <v>79581.246759999995</v>
      </c>
      <c r="CY6" s="58">
        <v>88629.267049999995</v>
      </c>
      <c r="CZ6" s="58">
        <v>82009.757849999995</v>
      </c>
      <c r="DA6" s="58">
        <v>74514.365040000004</v>
      </c>
      <c r="DB6" s="58">
        <v>79670.773329999996</v>
      </c>
      <c r="DC6" s="58">
        <v>88629.267049999995</v>
      </c>
      <c r="DD6" s="58">
        <v>83005.284369999994</v>
      </c>
      <c r="DE6" s="58">
        <v>74225.711519999997</v>
      </c>
      <c r="DF6" s="58">
        <v>79281.440759999998</v>
      </c>
      <c r="DG6" s="58">
        <v>88657.409450000006</v>
      </c>
      <c r="DH6" s="58">
        <v>81668.673859999995</v>
      </c>
      <c r="DI6" s="58">
        <v>77136.077869999994</v>
      </c>
      <c r="DJ6" s="58">
        <v>79367.385540000003</v>
      </c>
      <c r="DK6" s="58">
        <v>88657.409450000006</v>
      </c>
      <c r="DL6" s="58">
        <v>83017.368430000002</v>
      </c>
      <c r="DM6" s="58">
        <v>77093.038620000007</v>
      </c>
      <c r="DN6" s="58">
        <v>79776.506309999997</v>
      </c>
      <c r="DO6" s="58">
        <v>88657.409450000006</v>
      </c>
      <c r="DP6" s="58">
        <v>82903.919460000005</v>
      </c>
      <c r="DQ6" s="58">
        <v>76068.451220000003</v>
      </c>
      <c r="DR6" s="58">
        <v>79418.592999999993</v>
      </c>
      <c r="DS6" s="58">
        <v>88657.409450000006</v>
      </c>
      <c r="DT6" s="58">
        <v>82784.944600000003</v>
      </c>
      <c r="DU6" s="58">
        <v>77340.58541</v>
      </c>
      <c r="DV6" s="58">
        <v>79299.580400000006</v>
      </c>
      <c r="DW6" s="58">
        <v>88657.409450000006</v>
      </c>
      <c r="DX6" s="58">
        <v>83780.013319999998</v>
      </c>
      <c r="DY6" s="58">
        <v>76732.087010000003</v>
      </c>
      <c r="DZ6" s="58">
        <v>79119.833310000002</v>
      </c>
      <c r="EA6" s="58">
        <v>88657.409450000006</v>
      </c>
      <c r="EB6" s="58">
        <v>84147.081120000003</v>
      </c>
      <c r="EC6" s="58">
        <v>77063.854640000005</v>
      </c>
      <c r="ED6" s="58">
        <v>79844.953720000005</v>
      </c>
      <c r="EE6" s="58">
        <v>88487.083629999994</v>
      </c>
      <c r="EF6" s="58">
        <v>84147.081120000003</v>
      </c>
      <c r="EG6" s="58">
        <v>72083.378020000004</v>
      </c>
      <c r="EH6" s="58">
        <v>79194.691680000004</v>
      </c>
      <c r="EI6" s="58">
        <v>87335.5147</v>
      </c>
      <c r="EJ6" s="58">
        <v>84147.081120000003</v>
      </c>
      <c r="EK6" s="58">
        <v>72152.336139999999</v>
      </c>
      <c r="EL6" s="58">
        <v>77826.150399999999</v>
      </c>
      <c r="EM6" s="58">
        <v>86865.931119999994</v>
      </c>
      <c r="EN6" s="58">
        <v>84147.081120000003</v>
      </c>
      <c r="EO6" s="58">
        <v>77363.076050000003</v>
      </c>
      <c r="EP6" s="58">
        <v>76828.031099999993</v>
      </c>
      <c r="EQ6" s="58">
        <v>86010.406409999996</v>
      </c>
      <c r="ER6" s="58">
        <v>84147.081120000003</v>
      </c>
      <c r="ES6" s="58">
        <v>74834.65135</v>
      </c>
      <c r="ET6" s="58">
        <v>76916.831820000007</v>
      </c>
      <c r="EU6" s="58">
        <v>85585.98689</v>
      </c>
      <c r="EV6" s="58">
        <v>84147.081120000003</v>
      </c>
      <c r="EW6" s="58">
        <v>77646.072230000005</v>
      </c>
      <c r="EX6" s="58">
        <v>77471.555399999997</v>
      </c>
      <c r="EY6" s="58">
        <v>86788.451000000001</v>
      </c>
      <c r="EZ6" s="58">
        <v>84213.755120000002</v>
      </c>
      <c r="FA6" s="58">
        <v>70791.241399999999</v>
      </c>
      <c r="FB6" s="58">
        <v>78004.353610000006</v>
      </c>
    </row>
    <row r="7" spans="1:159" x14ac:dyDescent="0.3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4766.9163280000002</v>
      </c>
      <c r="T7" s="58">
        <v>4997.6789099999996</v>
      </c>
      <c r="U7" s="58">
        <v>4731.1219440000004</v>
      </c>
      <c r="V7" s="58">
        <v>4836.8402260000003</v>
      </c>
      <c r="W7" s="58">
        <v>4997.1557080000002</v>
      </c>
      <c r="X7" s="58">
        <v>5073.9787100000003</v>
      </c>
      <c r="Y7" s="58">
        <v>4894.8537239999996</v>
      </c>
      <c r="Z7" s="58">
        <v>4755.8241260000004</v>
      </c>
      <c r="AA7" s="58">
        <v>5043.4573879999998</v>
      </c>
      <c r="AB7" s="58">
        <v>5175.7924320000002</v>
      </c>
      <c r="AC7" s="58">
        <v>5017.9491180000005</v>
      </c>
      <c r="AD7" s="58">
        <v>4969.8137260000003</v>
      </c>
      <c r="AE7" s="58">
        <v>5151.2923879999998</v>
      </c>
      <c r="AF7" s="58">
        <v>5306.6672920000001</v>
      </c>
      <c r="AG7" s="58">
        <v>4956.1458780000003</v>
      </c>
      <c r="AH7" s="58">
        <v>4780.2160260000001</v>
      </c>
      <c r="AI7" s="58">
        <v>5476.0460380000004</v>
      </c>
      <c r="AJ7" s="58">
        <v>5351.5594499999997</v>
      </c>
      <c r="AK7" s="58">
        <v>5330.6380440000003</v>
      </c>
      <c r="AL7" s="58">
        <v>5119.6839259999997</v>
      </c>
      <c r="AM7" s="58">
        <v>7745.756899</v>
      </c>
      <c r="AN7" s="58">
        <v>7617.9387820000002</v>
      </c>
      <c r="AO7" s="58">
        <v>7550.0524779999996</v>
      </c>
      <c r="AP7" s="58">
        <v>7568.3371880000004</v>
      </c>
      <c r="AQ7" s="58">
        <v>9436.7642080000005</v>
      </c>
      <c r="AR7" s="58">
        <v>5151.3960749999997</v>
      </c>
      <c r="AS7" s="58">
        <v>9254.7936179999997</v>
      </c>
      <c r="AT7" s="58">
        <v>9258.3402760000008</v>
      </c>
      <c r="AU7" s="58">
        <v>9530.9359480000003</v>
      </c>
      <c r="AV7" s="58">
        <v>9537.6887920000008</v>
      </c>
      <c r="AW7" s="58">
        <v>6045.6634430000004</v>
      </c>
      <c r="AX7" s="58">
        <v>9235.9431260000001</v>
      </c>
      <c r="AY7" s="58">
        <v>11242.76007</v>
      </c>
      <c r="AZ7" s="58">
        <v>9529.4128099999998</v>
      </c>
      <c r="BA7" s="58">
        <v>11698.42606</v>
      </c>
      <c r="BB7" s="58">
        <v>11835.15223</v>
      </c>
      <c r="BC7" s="58">
        <v>11959.57192</v>
      </c>
      <c r="BD7" s="58">
        <v>9030.7631949999995</v>
      </c>
      <c r="BE7" s="58">
        <v>11556.102279999999</v>
      </c>
      <c r="BF7" s="58">
        <v>11835.15223</v>
      </c>
      <c r="BG7" s="58">
        <v>12072.83035</v>
      </c>
      <c r="BH7" s="58">
        <v>8022.9143100000001</v>
      </c>
      <c r="BI7" s="58">
        <v>9240.0808379999999</v>
      </c>
      <c r="BJ7" s="58">
        <v>11835.15223</v>
      </c>
      <c r="BK7" s="58">
        <v>12072.83035</v>
      </c>
      <c r="BL7" s="58">
        <v>7876.2073499999997</v>
      </c>
      <c r="BM7" s="58">
        <v>10102.959629999999</v>
      </c>
      <c r="BN7" s="58">
        <v>11778.75577</v>
      </c>
      <c r="BO7" s="58">
        <v>12072.83035</v>
      </c>
      <c r="BP7" s="58">
        <v>9525.7062920000008</v>
      </c>
      <c r="BQ7" s="58">
        <v>7739.591692</v>
      </c>
      <c r="BR7" s="58">
        <v>11821.26873</v>
      </c>
      <c r="BS7" s="58">
        <v>13881.923349999999</v>
      </c>
      <c r="BT7" s="58">
        <v>11250.841710000001</v>
      </c>
      <c r="BU7" s="58">
        <v>7406.9010060000001</v>
      </c>
      <c r="BV7" s="58">
        <v>12816.28181</v>
      </c>
      <c r="BW7" s="58">
        <v>13881.923349999999</v>
      </c>
      <c r="BX7" s="58">
        <v>12139.132809999999</v>
      </c>
      <c r="BY7" s="58">
        <v>6761.5218519999999</v>
      </c>
      <c r="BZ7" s="58">
        <v>13533.35528</v>
      </c>
      <c r="CA7" s="58">
        <v>13881.923349999999</v>
      </c>
      <c r="CB7" s="58">
        <v>11102.50411</v>
      </c>
      <c r="CC7" s="58">
        <v>7894.8371379999999</v>
      </c>
      <c r="CD7" s="58">
        <v>13642.13673</v>
      </c>
      <c r="CE7" s="58">
        <v>13881.923349999999</v>
      </c>
      <c r="CF7" s="58">
        <v>12361.17865</v>
      </c>
      <c r="CG7" s="58">
        <v>13570.502350000001</v>
      </c>
      <c r="CH7" s="58">
        <v>13642.13673</v>
      </c>
      <c r="CI7" s="58">
        <v>13881.923349999999</v>
      </c>
      <c r="CJ7" s="58">
        <v>14038.23731</v>
      </c>
      <c r="CK7" s="58">
        <v>8148.7442650000003</v>
      </c>
      <c r="CL7" s="58">
        <v>13642.13673</v>
      </c>
      <c r="CM7" s="58">
        <v>13881.923349999999</v>
      </c>
      <c r="CN7" s="58">
        <v>14038.891310000001</v>
      </c>
      <c r="CO7" s="58">
        <v>12170.353010000001</v>
      </c>
      <c r="CP7" s="58">
        <v>13574.03319</v>
      </c>
      <c r="CQ7" s="58">
        <v>13881.923349999999</v>
      </c>
      <c r="CR7" s="58">
        <v>13528.544980000001</v>
      </c>
      <c r="CS7" s="58">
        <v>10924.064479999999</v>
      </c>
      <c r="CT7" s="58">
        <v>13563.936729999999</v>
      </c>
      <c r="CU7" s="58">
        <v>13881.923349999999</v>
      </c>
      <c r="CV7" s="58">
        <v>14038.891310000001</v>
      </c>
      <c r="CW7" s="58">
        <v>9755.8715049999992</v>
      </c>
      <c r="CX7" s="58">
        <v>13634.287060000001</v>
      </c>
      <c r="CY7" s="58">
        <v>13881.923349999999</v>
      </c>
      <c r="CZ7" s="58">
        <v>13942.53045</v>
      </c>
      <c r="DA7" s="58">
        <v>9671.4532190000009</v>
      </c>
      <c r="DB7" s="58">
        <v>12948.36889</v>
      </c>
      <c r="DC7" s="58">
        <v>13881.923349999999</v>
      </c>
      <c r="DD7" s="58">
        <v>11933.88198</v>
      </c>
      <c r="DE7" s="58">
        <v>11099.348239999999</v>
      </c>
      <c r="DF7" s="58">
        <v>13579.54423</v>
      </c>
      <c r="DG7" s="58">
        <v>13881.923349999999</v>
      </c>
      <c r="DH7" s="58">
        <v>13842.792369999999</v>
      </c>
      <c r="DI7" s="58">
        <v>12721.62563</v>
      </c>
      <c r="DJ7" s="58">
        <v>12419.453100000001</v>
      </c>
      <c r="DK7" s="58">
        <v>13881.923349999999</v>
      </c>
      <c r="DL7" s="58">
        <v>14038.891310000001</v>
      </c>
      <c r="DM7" s="58">
        <v>9669.1687380000003</v>
      </c>
      <c r="DN7" s="58">
        <v>13642.13673</v>
      </c>
      <c r="DO7" s="58">
        <v>13881.923349999999</v>
      </c>
      <c r="DP7" s="58">
        <v>13913.937309999999</v>
      </c>
      <c r="DQ7" s="58">
        <v>10952.362639999999</v>
      </c>
      <c r="DR7" s="58">
        <v>13637.20673</v>
      </c>
      <c r="DS7" s="58">
        <v>13881.923349999999</v>
      </c>
      <c r="DT7" s="58">
        <v>13914.59131</v>
      </c>
      <c r="DU7" s="58">
        <v>7519.2212589999999</v>
      </c>
      <c r="DV7" s="58">
        <v>12405.252280000001</v>
      </c>
      <c r="DW7" s="58">
        <v>13881.923349999999</v>
      </c>
      <c r="DX7" s="58">
        <v>13651.87725</v>
      </c>
      <c r="DY7" s="58">
        <v>8144.3479580000003</v>
      </c>
      <c r="DZ7" s="58">
        <v>12117.197969999999</v>
      </c>
      <c r="EA7" s="58">
        <v>13881.923349999999</v>
      </c>
      <c r="EB7" s="58">
        <v>14038.891310000001</v>
      </c>
      <c r="EC7" s="58">
        <v>7080.9301670000004</v>
      </c>
      <c r="ED7" s="58">
        <v>11101.47495</v>
      </c>
      <c r="EE7" s="58">
        <v>13325.31157</v>
      </c>
      <c r="EF7" s="58">
        <v>14038.891310000001</v>
      </c>
      <c r="EG7" s="58">
        <v>11447.65718</v>
      </c>
      <c r="EH7" s="58">
        <v>12212.8802</v>
      </c>
      <c r="EI7" s="58">
        <v>13878.87695</v>
      </c>
      <c r="EJ7" s="58">
        <v>14038.891310000001</v>
      </c>
      <c r="EK7" s="58">
        <v>11675.743539999999</v>
      </c>
      <c r="EL7" s="58">
        <v>13480.654860000001</v>
      </c>
      <c r="EM7" s="58">
        <v>13881.923349999999</v>
      </c>
      <c r="EN7" s="58">
        <v>14038.891310000001</v>
      </c>
      <c r="EO7" s="58">
        <v>7074.9535379999998</v>
      </c>
      <c r="EP7" s="58">
        <v>12579.266449999999</v>
      </c>
      <c r="EQ7" s="58">
        <v>13655.483609999999</v>
      </c>
      <c r="ER7" s="58">
        <v>14038.891310000001</v>
      </c>
      <c r="ES7" s="58">
        <v>7490.5958710000004</v>
      </c>
      <c r="ET7" s="58">
        <v>10299.812309999999</v>
      </c>
      <c r="EU7" s="58">
        <v>13695.94895</v>
      </c>
      <c r="EV7" s="58">
        <v>14038.891310000001</v>
      </c>
      <c r="EW7" s="58">
        <v>13745.57624</v>
      </c>
      <c r="EX7" s="58">
        <v>13327.219940000001</v>
      </c>
      <c r="EY7" s="58">
        <v>13504.09672</v>
      </c>
      <c r="EZ7" s="58">
        <v>14038.891310000001</v>
      </c>
      <c r="FA7" s="58">
        <v>10976.684240000001</v>
      </c>
      <c r="FB7" s="58">
        <v>9267.8434479999996</v>
      </c>
    </row>
    <row r="8" spans="1:159" x14ac:dyDescent="0.3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10651.664769999999</v>
      </c>
      <c r="S8" s="58">
        <v>11421.27304</v>
      </c>
      <c r="T8" s="58">
        <v>10121.26188</v>
      </c>
      <c r="U8" s="58">
        <v>9640.0493869999991</v>
      </c>
      <c r="V8" s="58">
        <v>11702.97921</v>
      </c>
      <c r="W8" s="58">
        <v>11463.03205</v>
      </c>
      <c r="X8" s="58">
        <v>10881.6729</v>
      </c>
      <c r="Y8" s="58">
        <v>9750.9082249999992</v>
      </c>
      <c r="Z8" s="58">
        <v>11000.5342</v>
      </c>
      <c r="AA8" s="58">
        <v>11105.22731</v>
      </c>
      <c r="AB8" s="58">
        <v>9308.0585580000006</v>
      </c>
      <c r="AC8" s="58">
        <v>9904.4886999999999</v>
      </c>
      <c r="AD8" s="58">
        <v>10079.486699999999</v>
      </c>
      <c r="AE8" s="58">
        <v>11420.06421</v>
      </c>
      <c r="AF8" s="58">
        <v>4692.3527020000001</v>
      </c>
      <c r="AG8" s="58">
        <v>11039.45241</v>
      </c>
      <c r="AH8" s="58">
        <v>9718.2157910000005</v>
      </c>
      <c r="AI8" s="58">
        <v>11565.880080000001</v>
      </c>
      <c r="AJ8" s="58">
        <v>9579.5089790000002</v>
      </c>
      <c r="AK8" s="58">
        <v>10087.60313</v>
      </c>
      <c r="AL8" s="58">
        <v>11425.275299999999</v>
      </c>
      <c r="AM8" s="58">
        <v>11734.719510000001</v>
      </c>
      <c r="AN8" s="58">
        <v>6983.7812640000002</v>
      </c>
      <c r="AO8" s="58">
        <v>11523.433349999999</v>
      </c>
      <c r="AP8" s="58">
        <v>11734.719510000001</v>
      </c>
      <c r="AQ8" s="58">
        <v>12985.028990000001</v>
      </c>
      <c r="AR8" s="58">
        <v>8063.2842339999997</v>
      </c>
      <c r="AS8" s="58">
        <v>12537.822410000001</v>
      </c>
      <c r="AT8" s="58">
        <v>12773.742829999999</v>
      </c>
      <c r="AU8" s="58">
        <v>13214.22515</v>
      </c>
      <c r="AV8" s="58">
        <v>11349.493899999999</v>
      </c>
      <c r="AW8" s="58">
        <v>12689.3259</v>
      </c>
      <c r="AX8" s="58">
        <v>13045.38572</v>
      </c>
      <c r="AY8" s="58">
        <v>14606.24116</v>
      </c>
      <c r="AZ8" s="58">
        <v>13620.77599</v>
      </c>
      <c r="BA8" s="58">
        <v>12809.64558</v>
      </c>
      <c r="BB8" s="58">
        <v>14606.24116</v>
      </c>
      <c r="BC8" s="58">
        <v>14606.5254</v>
      </c>
      <c r="BD8" s="58">
        <v>13461.79026</v>
      </c>
      <c r="BE8" s="58">
        <v>10786.75808</v>
      </c>
      <c r="BF8" s="58">
        <v>14606.5254</v>
      </c>
      <c r="BG8" s="58">
        <v>14606.809639999999</v>
      </c>
      <c r="BH8" s="58">
        <v>12879.284739999999</v>
      </c>
      <c r="BI8" s="58">
        <v>14101.8073</v>
      </c>
      <c r="BJ8" s="58">
        <v>14606.809639999999</v>
      </c>
      <c r="BK8" s="58">
        <v>16581.878100000002</v>
      </c>
      <c r="BL8" s="58">
        <v>13774.91618</v>
      </c>
      <c r="BM8" s="58">
        <v>14280.28018</v>
      </c>
      <c r="BN8" s="58">
        <v>16581.878100000002</v>
      </c>
      <c r="BO8" s="58">
        <v>16581.688600000001</v>
      </c>
      <c r="BP8" s="58">
        <v>14810.295829999999</v>
      </c>
      <c r="BQ8" s="58">
        <v>15111.212740000001</v>
      </c>
      <c r="BR8" s="58">
        <v>16581.688600000001</v>
      </c>
      <c r="BS8" s="58">
        <v>16581.688600000001</v>
      </c>
      <c r="BT8" s="58">
        <v>12813.18541</v>
      </c>
      <c r="BU8" s="58">
        <v>16370.40244</v>
      </c>
      <c r="BV8" s="58">
        <v>16581.688600000001</v>
      </c>
      <c r="BW8" s="58">
        <v>16581.688600000001</v>
      </c>
      <c r="BX8" s="58">
        <v>14996.37919</v>
      </c>
      <c r="BY8" s="58">
        <v>16056.789360000001</v>
      </c>
      <c r="BZ8" s="58">
        <v>16581.688600000001</v>
      </c>
      <c r="CA8" s="58">
        <v>16392.573280000001</v>
      </c>
      <c r="CB8" s="58">
        <v>16392.573280000001</v>
      </c>
      <c r="CC8" s="58">
        <v>15427.099759999999</v>
      </c>
      <c r="CD8" s="58">
        <v>16392.573280000001</v>
      </c>
      <c r="CE8" s="58">
        <v>17268.984469999999</v>
      </c>
      <c r="CF8" s="58">
        <v>16744.085230000001</v>
      </c>
      <c r="CG8" s="58">
        <v>17268.984469999999</v>
      </c>
      <c r="CH8" s="58">
        <v>17268.984469999999</v>
      </c>
      <c r="CI8" s="58">
        <v>18145.395659999998</v>
      </c>
      <c r="CJ8" s="58">
        <v>17939.754089999999</v>
      </c>
      <c r="CK8" s="58">
        <v>18145.395659999998</v>
      </c>
      <c r="CL8" s="58">
        <v>18145.395659999998</v>
      </c>
      <c r="CM8" s="58">
        <v>19021.996350000001</v>
      </c>
      <c r="CN8" s="58">
        <v>18148.42757</v>
      </c>
      <c r="CO8" s="58">
        <v>18394.77018</v>
      </c>
      <c r="CP8" s="58">
        <v>19021.996350000001</v>
      </c>
      <c r="CQ8" s="58">
        <v>19898.40754</v>
      </c>
      <c r="CR8" s="58">
        <v>19898.40754</v>
      </c>
      <c r="CS8" s="58">
        <v>19213.385610000001</v>
      </c>
      <c r="CT8" s="58">
        <v>19898.40754</v>
      </c>
      <c r="CU8" s="58">
        <v>20774.818739999999</v>
      </c>
      <c r="CV8" s="58">
        <v>20774.818739999999</v>
      </c>
      <c r="CW8" s="58">
        <v>20594.799139999999</v>
      </c>
      <c r="CX8" s="58">
        <v>20774.818739999999</v>
      </c>
      <c r="CY8" s="58">
        <v>21651.419430000002</v>
      </c>
      <c r="CZ8" s="58">
        <v>21651.419430000002</v>
      </c>
      <c r="DA8" s="58">
        <v>21646.208330000001</v>
      </c>
      <c r="DB8" s="58">
        <v>21651.419430000002</v>
      </c>
      <c r="DC8" s="58">
        <v>22527.830620000001</v>
      </c>
      <c r="DD8" s="58">
        <v>22527.830620000001</v>
      </c>
      <c r="DE8" s="58">
        <v>20402.46241</v>
      </c>
      <c r="DF8" s="58">
        <v>22527.830620000001</v>
      </c>
      <c r="DG8" s="58">
        <v>23404.24181</v>
      </c>
      <c r="DH8" s="58">
        <v>22388.733749999999</v>
      </c>
      <c r="DI8" s="58">
        <v>22707.850210000001</v>
      </c>
      <c r="DJ8" s="58">
        <v>23404.24181</v>
      </c>
      <c r="DK8" s="58">
        <v>24280.652999999998</v>
      </c>
      <c r="DL8" s="58">
        <v>24280.652999999998</v>
      </c>
      <c r="DM8" s="58">
        <v>23205.988020000001</v>
      </c>
      <c r="DN8" s="58">
        <v>23135.917870000001</v>
      </c>
      <c r="DO8" s="58">
        <v>25157.348440000002</v>
      </c>
      <c r="DP8" s="58">
        <v>24272.41</v>
      </c>
      <c r="DQ8" s="58">
        <v>24797.309249999998</v>
      </c>
      <c r="DR8" s="58">
        <v>24617.289649999999</v>
      </c>
      <c r="DS8" s="58">
        <v>26033.75963</v>
      </c>
      <c r="DT8" s="58">
        <v>26033.75963</v>
      </c>
      <c r="DU8" s="58">
        <v>25467.17164</v>
      </c>
      <c r="DV8" s="58">
        <v>25530.814719999998</v>
      </c>
      <c r="DW8" s="58">
        <v>26910.170819999999</v>
      </c>
      <c r="DX8" s="58">
        <v>26910.170819999999</v>
      </c>
      <c r="DY8" s="58">
        <v>25072.076000000001</v>
      </c>
      <c r="DZ8" s="58">
        <v>26730.151229999999</v>
      </c>
      <c r="EA8" s="58">
        <v>27285.4758</v>
      </c>
      <c r="EB8" s="58">
        <v>27285.4758</v>
      </c>
      <c r="EC8" s="58">
        <v>26475.387610000002</v>
      </c>
      <c r="ED8" s="58">
        <v>27279.790969999998</v>
      </c>
      <c r="EE8" s="58">
        <v>27722.730510000001</v>
      </c>
      <c r="EF8" s="58">
        <v>27722.730510000001</v>
      </c>
      <c r="EG8" s="58">
        <v>26942.01395</v>
      </c>
      <c r="EH8" s="58">
        <v>26315.735250000002</v>
      </c>
      <c r="EI8" s="58">
        <v>28498.199919999999</v>
      </c>
      <c r="EJ8" s="58">
        <v>28498.199919999999</v>
      </c>
      <c r="EK8" s="58">
        <v>26798.435939999999</v>
      </c>
      <c r="EL8" s="58">
        <v>26282.06394</v>
      </c>
      <c r="EM8" s="58">
        <v>29107.768970000001</v>
      </c>
      <c r="EN8" s="58">
        <v>29107.768970000001</v>
      </c>
      <c r="EO8" s="58">
        <v>27515.06928</v>
      </c>
      <c r="EP8" s="58">
        <v>27897.84779</v>
      </c>
      <c r="EQ8" s="58">
        <v>29782.017899999999</v>
      </c>
      <c r="ER8" s="58">
        <v>29782.017899999999</v>
      </c>
      <c r="ES8" s="58">
        <v>28514.300950000001</v>
      </c>
      <c r="ET8" s="58">
        <v>29782.017899999999</v>
      </c>
      <c r="EU8" s="58">
        <v>30041.19241</v>
      </c>
      <c r="EV8" s="58">
        <v>30432.498169999999</v>
      </c>
      <c r="EW8" s="58">
        <v>30432.498169999999</v>
      </c>
      <c r="EX8" s="58">
        <v>28994.236339999999</v>
      </c>
      <c r="EY8" s="58">
        <v>31269.944820000001</v>
      </c>
      <c r="EZ8" s="58">
        <v>31269.944820000001</v>
      </c>
      <c r="FA8" s="58">
        <v>29945.379570000001</v>
      </c>
      <c r="FB8" s="58">
        <v>29618.50189</v>
      </c>
    </row>
    <row r="9" spans="1:159" x14ac:dyDescent="0.3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1840.095</v>
      </c>
      <c r="AA9" s="58">
        <v>1840.095</v>
      </c>
      <c r="AB9" s="58">
        <v>1836.4949999999999</v>
      </c>
      <c r="AC9" s="58">
        <v>2106.5700000000002</v>
      </c>
      <c r="AD9" s="58">
        <v>1840.095</v>
      </c>
      <c r="AE9" s="58">
        <v>2095.0949999999998</v>
      </c>
      <c r="AF9" s="58">
        <v>2125.2449999999999</v>
      </c>
      <c r="AG9" s="58">
        <v>2361.5700000000002</v>
      </c>
      <c r="AH9" s="58">
        <v>2635.32</v>
      </c>
      <c r="AI9" s="58">
        <v>2361.5700000000002</v>
      </c>
      <c r="AJ9" s="58">
        <v>2635.32</v>
      </c>
      <c r="AK9" s="58">
        <v>1825.02</v>
      </c>
      <c r="AL9" s="58">
        <v>2635.32</v>
      </c>
      <c r="AM9" s="58">
        <v>1821.345</v>
      </c>
      <c r="AN9" s="58">
        <v>2346.3000000000002</v>
      </c>
      <c r="AO9" s="58">
        <v>1821.345</v>
      </c>
      <c r="AP9" s="58">
        <v>2635.32</v>
      </c>
      <c r="AQ9" s="58">
        <v>1821.345</v>
      </c>
      <c r="AR9" s="58">
        <v>2635.32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2361.5700000000002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2095.0949999999998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1148.325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3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3">
      <c r="B11" s="33" t="s">
        <v>57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3692.9238230000001</v>
      </c>
      <c r="O11" s="58">
        <v>4151.3722230000003</v>
      </c>
      <c r="P11" s="58">
        <v>3784.1530830000002</v>
      </c>
      <c r="Q11" s="58">
        <v>3818.0263169999998</v>
      </c>
      <c r="R11" s="58">
        <v>4506.9326060000003</v>
      </c>
      <c r="S11" s="58">
        <v>4424.6236959999997</v>
      </c>
      <c r="T11" s="58">
        <v>3999.748865</v>
      </c>
      <c r="U11" s="58">
        <v>4055.6675570000002</v>
      </c>
      <c r="V11" s="58">
        <v>3963.0152790000002</v>
      </c>
      <c r="W11" s="58">
        <v>3738.1805509999999</v>
      </c>
      <c r="X11" s="58">
        <v>4665.7083709999997</v>
      </c>
      <c r="Y11" s="58">
        <v>4425.8175579999997</v>
      </c>
      <c r="Z11" s="58">
        <v>3353.8139970000002</v>
      </c>
      <c r="AA11" s="58">
        <v>3553.0446080000002</v>
      </c>
      <c r="AB11" s="58">
        <v>3075.67373</v>
      </c>
      <c r="AC11" s="58">
        <v>2941.6164050000002</v>
      </c>
      <c r="AD11" s="58">
        <v>4240.3929539999999</v>
      </c>
      <c r="AE11" s="58">
        <v>3724.157972</v>
      </c>
      <c r="AF11" s="58">
        <v>4216.701599</v>
      </c>
      <c r="AG11" s="58">
        <v>3553.2674299999999</v>
      </c>
      <c r="AH11" s="58">
        <v>4362.8964610000003</v>
      </c>
      <c r="AI11" s="58">
        <v>3027.2926400000001</v>
      </c>
      <c r="AJ11" s="58">
        <v>3124.456385</v>
      </c>
      <c r="AK11" s="58">
        <v>2926.7190700000001</v>
      </c>
      <c r="AL11" s="58">
        <v>4052.7308870000002</v>
      </c>
      <c r="AM11" s="58">
        <v>4513.6498119999997</v>
      </c>
      <c r="AN11" s="58">
        <v>3636.2805210000001</v>
      </c>
      <c r="AO11" s="58">
        <v>2649.0371879999998</v>
      </c>
      <c r="AP11" s="58">
        <v>4689.3004129999999</v>
      </c>
      <c r="AQ11" s="58">
        <v>3158.8862170000002</v>
      </c>
      <c r="AR11" s="58">
        <v>4555.8964169999999</v>
      </c>
      <c r="AS11" s="58">
        <v>3671.486112</v>
      </c>
      <c r="AT11" s="58">
        <v>4161.1797660000002</v>
      </c>
      <c r="AU11" s="58">
        <v>4693.6910369999996</v>
      </c>
      <c r="AV11" s="58">
        <v>4234.6889760000004</v>
      </c>
      <c r="AW11" s="58">
        <v>4691.180773</v>
      </c>
      <c r="AX11" s="58">
        <v>4369.0404429999999</v>
      </c>
      <c r="AY11" s="58">
        <v>3761.75801</v>
      </c>
      <c r="AZ11" s="58">
        <v>3602.0622149999999</v>
      </c>
      <c r="BA11" s="58">
        <v>3712.1584109999999</v>
      </c>
      <c r="BB11" s="58">
        <v>3759.2477469999999</v>
      </c>
      <c r="BC11" s="58">
        <v>2309.6630970000001</v>
      </c>
      <c r="BD11" s="58">
        <v>1687.041465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1941.2744789999999</v>
      </c>
      <c r="BJ11" s="58">
        <v>2065.6646620000001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3">
      <c r="B12" s="33" t="s">
        <v>6</v>
      </c>
      <c r="C12" s="58">
        <v>409.226876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4255.1864219999998</v>
      </c>
      <c r="S12" s="58">
        <v>796.07751670000005</v>
      </c>
      <c r="T12" s="58">
        <v>4925.5271769999999</v>
      </c>
      <c r="U12" s="58">
        <v>6662.1716500000002</v>
      </c>
      <c r="V12" s="58">
        <v>4257.9306239999996</v>
      </c>
      <c r="W12" s="58">
        <v>786.86016729999994</v>
      </c>
      <c r="X12" s="58">
        <v>5186.2422630000001</v>
      </c>
      <c r="Y12" s="58">
        <v>6962.0258729999996</v>
      </c>
      <c r="Z12" s="58">
        <v>4401.0182640000003</v>
      </c>
      <c r="AA12" s="58">
        <v>909.16034509999997</v>
      </c>
      <c r="AB12" s="58">
        <v>5014.2278020000003</v>
      </c>
      <c r="AC12" s="58">
        <v>6296.326822</v>
      </c>
      <c r="AD12" s="58">
        <v>4429.957582</v>
      </c>
      <c r="AE12" s="58">
        <v>945.99769790000005</v>
      </c>
      <c r="AF12" s="58">
        <v>5444.7508289999996</v>
      </c>
      <c r="AG12" s="58">
        <v>6906.9140559999996</v>
      </c>
      <c r="AH12" s="58">
        <v>4774.5875919999999</v>
      </c>
      <c r="AI12" s="58">
        <v>1103.889498</v>
      </c>
      <c r="AJ12" s="58">
        <v>5294.8445229999998</v>
      </c>
      <c r="AK12" s="58">
        <v>6616.0581940000002</v>
      </c>
      <c r="AL12" s="58">
        <v>4920.2272000000003</v>
      </c>
      <c r="AM12" s="58">
        <v>1138.285871</v>
      </c>
      <c r="AN12" s="58">
        <v>5447.3652490000004</v>
      </c>
      <c r="AO12" s="58">
        <v>7024.4272760000003</v>
      </c>
      <c r="AP12" s="58">
        <v>4939.5740820000001</v>
      </c>
      <c r="AQ12" s="58">
        <v>1131.755721</v>
      </c>
      <c r="AR12" s="58">
        <v>5594.8523290000003</v>
      </c>
      <c r="AS12" s="58">
        <v>6913.382963</v>
      </c>
      <c r="AT12" s="58">
        <v>4856.0701099999997</v>
      </c>
      <c r="AU12" s="58">
        <v>1160.224598</v>
      </c>
      <c r="AV12" s="58">
        <v>5573.4023289999996</v>
      </c>
      <c r="AW12" s="58">
        <v>7495.4070709999996</v>
      </c>
      <c r="AX12" s="58">
        <v>4961.3340820000003</v>
      </c>
      <c r="AY12" s="58">
        <v>1134.364775</v>
      </c>
      <c r="AZ12" s="58">
        <v>5399.625368</v>
      </c>
      <c r="BA12" s="58">
        <v>7380.8572329999997</v>
      </c>
      <c r="BB12" s="58">
        <v>4944.5880900000002</v>
      </c>
      <c r="BC12" s="58">
        <v>1134.364775</v>
      </c>
      <c r="BD12" s="58">
        <v>5556.1972290000003</v>
      </c>
      <c r="BE12" s="58">
        <v>7372.7572330000003</v>
      </c>
      <c r="BF12" s="58">
        <v>4944.5880900000002</v>
      </c>
      <c r="BG12" s="58">
        <v>1134.364775</v>
      </c>
      <c r="BH12" s="58">
        <v>5573.7753089999997</v>
      </c>
      <c r="BI12" s="58">
        <v>7484.7369660000004</v>
      </c>
      <c r="BJ12" s="58">
        <v>4944.5880900000002</v>
      </c>
      <c r="BK12" s="58">
        <v>1134.364775</v>
      </c>
      <c r="BL12" s="58">
        <v>5579.625309</v>
      </c>
      <c r="BM12" s="58">
        <v>7429.2023529999997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7484.7369660000004</v>
      </c>
      <c r="BV12" s="58">
        <v>4944.5880900000002</v>
      </c>
      <c r="BW12" s="58">
        <v>1134.364775</v>
      </c>
      <c r="BX12" s="58">
        <v>5501.0722500000002</v>
      </c>
      <c r="BY12" s="58">
        <v>7484.7369660000004</v>
      </c>
      <c r="BZ12" s="58">
        <v>4941.1880899999996</v>
      </c>
      <c r="CA12" s="58">
        <v>875.43803530000002</v>
      </c>
      <c r="CB12" s="58">
        <v>5425.7314690000003</v>
      </c>
      <c r="CC12" s="58">
        <v>7369.3772269999999</v>
      </c>
      <c r="CD12" s="58">
        <v>4775.6895500000001</v>
      </c>
      <c r="CE12" s="58">
        <v>875.43803530000002</v>
      </c>
      <c r="CF12" s="58">
        <v>5425.7314690000003</v>
      </c>
      <c r="CG12" s="58">
        <v>7360.6952270000002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5421.051469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3130.8045000000002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1469.48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3">
      <c r="B13" s="33" t="s">
        <v>7</v>
      </c>
      <c r="C13" s="58">
        <v>452.528325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1499.2788619999999</v>
      </c>
      <c r="S13" s="58">
        <v>1662.7857039999999</v>
      </c>
      <c r="T13" s="58">
        <v>1675.897113</v>
      </c>
      <c r="U13" s="58">
        <v>2239.8736669999998</v>
      </c>
      <c r="V13" s="58">
        <v>1785.0480439999999</v>
      </c>
      <c r="W13" s="58">
        <v>1409.223279</v>
      </c>
      <c r="X13" s="58">
        <v>2015.2102219999999</v>
      </c>
      <c r="Y13" s="58">
        <v>2900.9260340000001</v>
      </c>
      <c r="Z13" s="58">
        <v>1524.2238440000001</v>
      </c>
      <c r="AA13" s="58">
        <v>1746.813613</v>
      </c>
      <c r="AB13" s="58">
        <v>2217.4122600000001</v>
      </c>
      <c r="AC13" s="58">
        <v>2419.5381090000001</v>
      </c>
      <c r="AD13" s="58">
        <v>2986.4577380000001</v>
      </c>
      <c r="AE13" s="58">
        <v>2376.1390569999999</v>
      </c>
      <c r="AF13" s="58">
        <v>3137.022946</v>
      </c>
      <c r="AG13" s="58">
        <v>2523.289757</v>
      </c>
      <c r="AH13" s="58">
        <v>3801.3963859999999</v>
      </c>
      <c r="AI13" s="58">
        <v>2517.6341299999999</v>
      </c>
      <c r="AJ13" s="58">
        <v>2943.1307769999999</v>
      </c>
      <c r="AK13" s="58">
        <v>3152.0706369999998</v>
      </c>
      <c r="AL13" s="58">
        <v>3869.9609059999998</v>
      </c>
      <c r="AM13" s="58">
        <v>3050.4718370000001</v>
      </c>
      <c r="AN13" s="58">
        <v>2901.9374149999999</v>
      </c>
      <c r="AO13" s="58">
        <v>2000.445322</v>
      </c>
      <c r="AP13" s="58">
        <v>4085.8166059999999</v>
      </c>
      <c r="AQ13" s="58">
        <v>3242.6914320000001</v>
      </c>
      <c r="AR13" s="58">
        <v>3658.9419029999999</v>
      </c>
      <c r="AS13" s="58">
        <v>5118.8229879999999</v>
      </c>
      <c r="AT13" s="58">
        <v>4282.4845349999996</v>
      </c>
      <c r="AU13" s="58">
        <v>3646.6795069999998</v>
      </c>
      <c r="AV13" s="58">
        <v>3076.9431530000002</v>
      </c>
      <c r="AW13" s="58">
        <v>5118.429787</v>
      </c>
      <c r="AX13" s="58">
        <v>7232.8878580000001</v>
      </c>
      <c r="AY13" s="58">
        <v>5791.7681300000004</v>
      </c>
      <c r="AZ13" s="58">
        <v>6469.6088259999997</v>
      </c>
      <c r="BA13" s="58">
        <v>4577.0958360000004</v>
      </c>
      <c r="BB13" s="58">
        <v>7909.0171140000002</v>
      </c>
      <c r="BC13" s="58">
        <v>7691.5662469999997</v>
      </c>
      <c r="BD13" s="58">
        <v>7886.3535449999999</v>
      </c>
      <c r="BE13" s="58">
        <v>11714.56918</v>
      </c>
      <c r="BF13" s="58">
        <v>10499.62551</v>
      </c>
      <c r="BG13" s="58">
        <v>8160.1269519999996</v>
      </c>
      <c r="BH13" s="58">
        <v>8788.6079499999996</v>
      </c>
      <c r="BI13" s="58">
        <v>12933.807140000001</v>
      </c>
      <c r="BJ13" s="58">
        <v>11138.57193</v>
      </c>
      <c r="BK13" s="58">
        <v>8724.3256739999997</v>
      </c>
      <c r="BL13" s="58">
        <v>9867.6165980000005</v>
      </c>
      <c r="BM13" s="58">
        <v>13245.974700000001</v>
      </c>
      <c r="BN13" s="58">
        <v>11907.09239</v>
      </c>
      <c r="BO13" s="58">
        <v>9363.6218640000006</v>
      </c>
      <c r="BP13" s="58">
        <v>10611.371010000001</v>
      </c>
      <c r="BQ13" s="58">
        <v>14839.997789999999</v>
      </c>
      <c r="BR13" s="58">
        <v>12778.84881</v>
      </c>
      <c r="BS13" s="58">
        <v>10292.94823</v>
      </c>
      <c r="BT13" s="58">
        <v>11348.448700000001</v>
      </c>
      <c r="BU13" s="58">
        <v>16330.62621</v>
      </c>
      <c r="BV13" s="58">
        <v>14046.11204</v>
      </c>
      <c r="BW13" s="58">
        <v>11252.647360000001</v>
      </c>
      <c r="BX13" s="58">
        <v>11981.743640000001</v>
      </c>
      <c r="BY13" s="58">
        <v>17857.420279999998</v>
      </c>
      <c r="BZ13" s="58">
        <v>15332.532670000001</v>
      </c>
      <c r="CA13" s="58">
        <v>12066.51008</v>
      </c>
      <c r="CB13" s="58">
        <v>13671.719230000001</v>
      </c>
      <c r="CC13" s="58">
        <v>18488.489020000001</v>
      </c>
      <c r="CD13" s="58">
        <v>16464.412479999999</v>
      </c>
      <c r="CE13" s="58">
        <v>12502.24013</v>
      </c>
      <c r="CF13" s="58">
        <v>14182.862779999999</v>
      </c>
      <c r="CG13" s="58">
        <v>15334.141869999999</v>
      </c>
      <c r="CH13" s="58">
        <v>17057.060420000002</v>
      </c>
      <c r="CI13" s="58">
        <v>13795.394480000001</v>
      </c>
      <c r="CJ13" s="58">
        <v>15651.949930000001</v>
      </c>
      <c r="CK13" s="58">
        <v>21914.683379999999</v>
      </c>
      <c r="CL13" s="58">
        <v>18819.409670000001</v>
      </c>
      <c r="CM13" s="58">
        <v>15018.19744</v>
      </c>
      <c r="CN13" s="58">
        <v>17048.535530000001</v>
      </c>
      <c r="CO13" s="58">
        <v>23865.67236</v>
      </c>
      <c r="CP13" s="58">
        <v>20485.571189999999</v>
      </c>
      <c r="CQ13" s="58">
        <v>15947.787560000001</v>
      </c>
      <c r="CR13" s="58">
        <v>18113.398150000001</v>
      </c>
      <c r="CS13" s="58">
        <v>25357.58135</v>
      </c>
      <c r="CT13" s="58">
        <v>21750.190470000001</v>
      </c>
      <c r="CU13" s="58">
        <v>17412.447550000001</v>
      </c>
      <c r="CV13" s="58">
        <v>19650.630740000001</v>
      </c>
      <c r="CW13" s="58">
        <v>27688.710609999998</v>
      </c>
      <c r="CX13" s="58">
        <v>23747.225999999999</v>
      </c>
      <c r="CY13" s="58">
        <v>19035.839779999998</v>
      </c>
      <c r="CZ13" s="58">
        <v>21260.351409999999</v>
      </c>
      <c r="DA13" s="58">
        <v>30267.561590000001</v>
      </c>
      <c r="DB13" s="58">
        <v>25941.87617</v>
      </c>
      <c r="DC13" s="58">
        <v>20380.47824</v>
      </c>
      <c r="DD13" s="58">
        <v>23137.138780000001</v>
      </c>
      <c r="DE13" s="58">
        <v>32085.5281</v>
      </c>
      <c r="DF13" s="58">
        <v>27643.770860000001</v>
      </c>
      <c r="DG13" s="58">
        <v>20805.387139999999</v>
      </c>
      <c r="DH13" s="58">
        <v>23555.806659999998</v>
      </c>
      <c r="DI13" s="58">
        <v>26073.648099999999</v>
      </c>
      <c r="DJ13" s="58">
        <v>28401.574949999998</v>
      </c>
      <c r="DK13" s="58">
        <v>22887.776000000002</v>
      </c>
      <c r="DL13" s="58">
        <v>24012.830900000001</v>
      </c>
      <c r="DM13" s="58">
        <v>32539.213530000001</v>
      </c>
      <c r="DN13" s="58">
        <v>30238.758379999999</v>
      </c>
      <c r="DO13" s="58">
        <v>23526.376049999999</v>
      </c>
      <c r="DP13" s="58">
        <v>26648.109410000001</v>
      </c>
      <c r="DQ13" s="58">
        <v>37296.170850000002</v>
      </c>
      <c r="DR13" s="58">
        <v>30862.22509</v>
      </c>
      <c r="DS13" s="58">
        <v>24329.344450000001</v>
      </c>
      <c r="DT13" s="58">
        <v>27560.573489999999</v>
      </c>
      <c r="DU13" s="58">
        <v>37075.727650000001</v>
      </c>
      <c r="DV13" s="58">
        <v>33206.876029999999</v>
      </c>
      <c r="DW13" s="58">
        <v>25352.847430000002</v>
      </c>
      <c r="DX13" s="58">
        <v>28723.645059999999</v>
      </c>
      <c r="DY13" s="58">
        <v>40201.920769999997</v>
      </c>
      <c r="DZ13" s="58">
        <v>34602.561909999997</v>
      </c>
      <c r="EA13" s="58">
        <v>26305.130659999999</v>
      </c>
      <c r="EB13" s="58">
        <v>29805.785090000001</v>
      </c>
      <c r="EC13" s="58">
        <v>41716.916810000002</v>
      </c>
      <c r="ED13" s="58">
        <v>35901.129950000002</v>
      </c>
      <c r="EE13" s="58">
        <v>27534.001540000001</v>
      </c>
      <c r="EF13" s="58">
        <v>31202.22928</v>
      </c>
      <c r="EG13" s="58">
        <v>43671.938670000003</v>
      </c>
      <c r="EH13" s="58">
        <v>37576.862970000002</v>
      </c>
      <c r="EI13" s="58">
        <v>28717.61823</v>
      </c>
      <c r="EJ13" s="58">
        <v>32547.248240000001</v>
      </c>
      <c r="EK13" s="58">
        <v>45554.965219999998</v>
      </c>
      <c r="EL13" s="58">
        <v>39190.885730000002</v>
      </c>
      <c r="EM13" s="58">
        <v>29786.149870000001</v>
      </c>
      <c r="EN13" s="58">
        <v>33761.488749999997</v>
      </c>
      <c r="EO13" s="58">
        <v>46026.237300000001</v>
      </c>
      <c r="EP13" s="58">
        <v>40647.974340000001</v>
      </c>
      <c r="EQ13" s="58">
        <v>30948.840400000001</v>
      </c>
      <c r="ER13" s="58">
        <v>35082.727989999999</v>
      </c>
      <c r="ES13" s="58">
        <v>49104.636859999999</v>
      </c>
      <c r="ET13" s="58">
        <v>42233.46142</v>
      </c>
      <c r="EU13" s="58">
        <v>32070.528470000001</v>
      </c>
      <c r="EV13" s="58">
        <v>36357.373520000001</v>
      </c>
      <c r="EW13" s="58">
        <v>40017.445030000003</v>
      </c>
      <c r="EX13" s="58">
        <v>43763.036059999999</v>
      </c>
      <c r="EY13" s="58">
        <v>30122.16403</v>
      </c>
      <c r="EZ13" s="58">
        <v>36639.84504</v>
      </c>
      <c r="FA13" s="58">
        <v>51284.600740000002</v>
      </c>
      <c r="FB13" s="58">
        <v>44102.00189</v>
      </c>
    </row>
    <row r="14" spans="1:159" x14ac:dyDescent="0.3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5.0967799999999999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286.06799999999998</v>
      </c>
      <c r="AE14" s="58">
        <v>443.25839999999999</v>
      </c>
      <c r="AF14" s="58">
        <v>0</v>
      </c>
      <c r="AG14" s="58">
        <v>0</v>
      </c>
      <c r="AH14" s="58">
        <v>409.86900000000003</v>
      </c>
      <c r="AI14" s="58">
        <v>480.13549999999998</v>
      </c>
      <c r="AJ14" s="58">
        <v>0</v>
      </c>
      <c r="AK14" s="58">
        <v>0</v>
      </c>
      <c r="AL14" s="58">
        <v>406.702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533.34969999999998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7673.8486030000004</v>
      </c>
      <c r="CV14" s="58">
        <v>0</v>
      </c>
      <c r="CW14" s="58">
        <v>0</v>
      </c>
      <c r="CX14" s="58">
        <v>5902.9604639999998</v>
      </c>
      <c r="CY14" s="58">
        <v>7673.8486030000004</v>
      </c>
      <c r="CZ14" s="58">
        <v>0</v>
      </c>
      <c r="DA14" s="58">
        <v>0</v>
      </c>
      <c r="DB14" s="58">
        <v>5902.9604639999998</v>
      </c>
      <c r="DC14" s="58">
        <v>7429.5344029999997</v>
      </c>
      <c r="DD14" s="58">
        <v>0</v>
      </c>
      <c r="DE14" s="58">
        <v>0</v>
      </c>
      <c r="DF14" s="58">
        <v>5703.0264639999996</v>
      </c>
      <c r="DG14" s="58">
        <v>7181.3716830000003</v>
      </c>
      <c r="DH14" s="58">
        <v>0</v>
      </c>
      <c r="DI14" s="58">
        <v>0</v>
      </c>
      <c r="DJ14" s="58">
        <v>5524.1320640000004</v>
      </c>
      <c r="DK14" s="58">
        <v>8341.5230599999995</v>
      </c>
      <c r="DL14" s="58">
        <v>0</v>
      </c>
      <c r="DM14" s="58">
        <v>0</v>
      </c>
      <c r="DN14" s="58">
        <v>6416.5562</v>
      </c>
      <c r="DO14" s="58">
        <v>9416.9090930000002</v>
      </c>
      <c r="DP14" s="58">
        <v>0</v>
      </c>
      <c r="DQ14" s="58">
        <v>0</v>
      </c>
      <c r="DR14" s="58">
        <v>7243.7762249999996</v>
      </c>
      <c r="DS14" s="58">
        <v>10497.607110000001</v>
      </c>
      <c r="DT14" s="58">
        <v>0</v>
      </c>
      <c r="DU14" s="58">
        <v>0</v>
      </c>
      <c r="DV14" s="58">
        <v>8075.0823890000001</v>
      </c>
      <c r="DW14" s="58">
        <v>11574.84511</v>
      </c>
      <c r="DX14" s="58">
        <v>0</v>
      </c>
      <c r="DY14" s="58">
        <v>0</v>
      </c>
      <c r="DZ14" s="58">
        <v>8903.7270110000009</v>
      </c>
      <c r="EA14" s="58">
        <v>12669.349050000001</v>
      </c>
      <c r="EB14" s="58">
        <v>0</v>
      </c>
      <c r="EC14" s="58">
        <v>0</v>
      </c>
      <c r="ED14" s="58">
        <v>9745.6531130000003</v>
      </c>
      <c r="EE14" s="58">
        <v>13779.76266</v>
      </c>
      <c r="EF14" s="58">
        <v>0</v>
      </c>
      <c r="EG14" s="58">
        <v>0</v>
      </c>
      <c r="EH14" s="58">
        <v>10599.817429999999</v>
      </c>
      <c r="EI14" s="58">
        <v>14892.10023</v>
      </c>
      <c r="EJ14" s="58">
        <v>0</v>
      </c>
      <c r="EK14" s="58">
        <v>0</v>
      </c>
      <c r="EL14" s="58">
        <v>11455.46171</v>
      </c>
      <c r="EM14" s="58">
        <v>15991.33365</v>
      </c>
      <c r="EN14" s="58">
        <v>0</v>
      </c>
      <c r="EO14" s="58">
        <v>0</v>
      </c>
      <c r="EP14" s="58">
        <v>12301.025879999999</v>
      </c>
      <c r="EQ14" s="58">
        <v>17211.55271</v>
      </c>
      <c r="ER14" s="58">
        <v>0</v>
      </c>
      <c r="ES14" s="58">
        <v>0</v>
      </c>
      <c r="ET14" s="58">
        <v>13239.655930000001</v>
      </c>
      <c r="EU14" s="58">
        <v>18375.404269999999</v>
      </c>
      <c r="EV14" s="58">
        <v>0</v>
      </c>
      <c r="EW14" s="58">
        <v>0</v>
      </c>
      <c r="EX14" s="58">
        <v>14134.926359999999</v>
      </c>
      <c r="EY14" s="58">
        <v>19510.62457</v>
      </c>
      <c r="EZ14" s="58">
        <v>0</v>
      </c>
      <c r="FA14" s="58">
        <v>0</v>
      </c>
      <c r="FB14" s="58">
        <v>15008.17274</v>
      </c>
    </row>
    <row r="15" spans="1:159" x14ac:dyDescent="0.3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0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775.14024319999999</v>
      </c>
      <c r="AZ15" s="58">
        <v>775.14024319999999</v>
      </c>
      <c r="BA15" s="58">
        <v>775.14024319999999</v>
      </c>
      <c r="BB15" s="58">
        <v>775.14024319999999</v>
      </c>
      <c r="BC15" s="58">
        <v>4706.1757740000003</v>
      </c>
      <c r="BD15" s="58">
        <v>4706.1757740000003</v>
      </c>
      <c r="BE15" s="58">
        <v>4706.1757740000003</v>
      </c>
      <c r="BF15" s="58">
        <v>4706.1757740000003</v>
      </c>
      <c r="BG15" s="58">
        <v>6553.3702599999997</v>
      </c>
      <c r="BH15" s="58">
        <v>6553.3702599999997</v>
      </c>
      <c r="BI15" s="58">
        <v>6553.3702599999997</v>
      </c>
      <c r="BJ15" s="58">
        <v>6553.3702599999997</v>
      </c>
      <c r="BK15" s="58">
        <v>9833.3852869999992</v>
      </c>
      <c r="BL15" s="58">
        <v>9833.3852869999992</v>
      </c>
      <c r="BM15" s="58">
        <v>9833.3852869999992</v>
      </c>
      <c r="BN15" s="58">
        <v>9833.3852869999992</v>
      </c>
      <c r="BO15" s="58">
        <v>11057.98071</v>
      </c>
      <c r="BP15" s="58">
        <v>11057.98071</v>
      </c>
      <c r="BQ15" s="58">
        <v>11057.98071</v>
      </c>
      <c r="BR15" s="58">
        <v>11057.98071</v>
      </c>
      <c r="BS15" s="58">
        <v>11594.550939999999</v>
      </c>
      <c r="BT15" s="58">
        <v>11594.550939999999</v>
      </c>
      <c r="BU15" s="58">
        <v>11594.550939999999</v>
      </c>
      <c r="BV15" s="58">
        <v>11594.550939999999</v>
      </c>
      <c r="BW15" s="58">
        <v>14162.629430000001</v>
      </c>
      <c r="BX15" s="58">
        <v>14162.629430000001</v>
      </c>
      <c r="BY15" s="58">
        <v>14162.629430000001</v>
      </c>
      <c r="BZ15" s="58">
        <v>14162.629430000001</v>
      </c>
      <c r="CA15" s="58">
        <v>18249.429169999999</v>
      </c>
      <c r="CB15" s="58">
        <v>18249.429169999999</v>
      </c>
      <c r="CC15" s="58">
        <v>18249.429169999999</v>
      </c>
      <c r="CD15" s="58">
        <v>18249.429169999999</v>
      </c>
      <c r="CE15" s="58">
        <v>19139.391510000001</v>
      </c>
      <c r="CF15" s="58">
        <v>19139.391510000001</v>
      </c>
      <c r="CG15" s="58">
        <v>19139.391510000001</v>
      </c>
      <c r="CH15" s="58">
        <v>19139.391510000001</v>
      </c>
      <c r="CI15" s="58">
        <v>20604.34144</v>
      </c>
      <c r="CJ15" s="58">
        <v>20275.691050000001</v>
      </c>
      <c r="CK15" s="58">
        <v>20604.34144</v>
      </c>
      <c r="CL15" s="58">
        <v>20604.34144</v>
      </c>
      <c r="CM15" s="58">
        <v>22286.41491</v>
      </c>
      <c r="CN15" s="58">
        <v>22286.41491</v>
      </c>
      <c r="CO15" s="58">
        <v>22286.41491</v>
      </c>
      <c r="CP15" s="58">
        <v>22286.41491</v>
      </c>
      <c r="CQ15" s="58">
        <v>24378.89112</v>
      </c>
      <c r="CR15" s="58">
        <v>24378.89112</v>
      </c>
      <c r="CS15" s="58">
        <v>23324.300790000001</v>
      </c>
      <c r="CT15" s="58">
        <v>24378.89112</v>
      </c>
      <c r="CU15" s="58">
        <v>27487.978299999999</v>
      </c>
      <c r="CV15" s="58">
        <v>27487.978299999999</v>
      </c>
      <c r="CW15" s="58">
        <v>27487.978299999999</v>
      </c>
      <c r="CX15" s="58">
        <v>27487.978299999999</v>
      </c>
      <c r="CY15" s="58">
        <v>30414.474770000001</v>
      </c>
      <c r="CZ15" s="58">
        <v>30414.474770000001</v>
      </c>
      <c r="DA15" s="58">
        <v>30414.474770000001</v>
      </c>
      <c r="DB15" s="58">
        <v>30414.474770000001</v>
      </c>
      <c r="DC15" s="58">
        <v>34013.14862</v>
      </c>
      <c r="DD15" s="58">
        <v>34013.14862</v>
      </c>
      <c r="DE15" s="58">
        <v>34013.14862</v>
      </c>
      <c r="DF15" s="58">
        <v>33340.644560000001</v>
      </c>
      <c r="DG15" s="58">
        <v>38340.301639999998</v>
      </c>
      <c r="DH15" s="58">
        <v>38340.301639999998</v>
      </c>
      <c r="DI15" s="58">
        <v>38340.301639999998</v>
      </c>
      <c r="DJ15" s="58">
        <v>38340.301639999998</v>
      </c>
      <c r="DK15" s="58">
        <v>39616.669190000001</v>
      </c>
      <c r="DL15" s="58">
        <v>39616.669190000001</v>
      </c>
      <c r="DM15" s="58">
        <v>39616.669190000001</v>
      </c>
      <c r="DN15" s="58">
        <v>39616.669190000001</v>
      </c>
      <c r="DO15" s="58">
        <v>41808.423360000001</v>
      </c>
      <c r="DP15" s="58">
        <v>41808.423360000001</v>
      </c>
      <c r="DQ15" s="58">
        <v>41808.423360000001</v>
      </c>
      <c r="DR15" s="58">
        <v>41808.423360000001</v>
      </c>
      <c r="DS15" s="58">
        <v>43854.039510000002</v>
      </c>
      <c r="DT15" s="58">
        <v>43854.039510000002</v>
      </c>
      <c r="DU15" s="58">
        <v>43854.039510000002</v>
      </c>
      <c r="DV15" s="58">
        <v>43854.039510000002</v>
      </c>
      <c r="DW15" s="58">
        <v>45735.032460000002</v>
      </c>
      <c r="DX15" s="58">
        <v>45735.032460000002</v>
      </c>
      <c r="DY15" s="58">
        <v>45735.032460000002</v>
      </c>
      <c r="DZ15" s="58">
        <v>45735.032460000002</v>
      </c>
      <c r="EA15" s="58">
        <v>48301.817089999997</v>
      </c>
      <c r="EB15" s="58">
        <v>48301.817089999997</v>
      </c>
      <c r="EC15" s="58">
        <v>48301.817089999997</v>
      </c>
      <c r="ED15" s="58">
        <v>48301.817089999997</v>
      </c>
      <c r="EE15" s="58">
        <v>51582.747109999997</v>
      </c>
      <c r="EF15" s="58">
        <v>51582.747109999997</v>
      </c>
      <c r="EG15" s="58">
        <v>51582.747109999997</v>
      </c>
      <c r="EH15" s="58">
        <v>51582.747109999997</v>
      </c>
      <c r="EI15" s="58">
        <v>54587.343139999997</v>
      </c>
      <c r="EJ15" s="58">
        <v>54587.343139999997</v>
      </c>
      <c r="EK15" s="58">
        <v>54587.343139999997</v>
      </c>
      <c r="EL15" s="58">
        <v>54587.343139999997</v>
      </c>
      <c r="EM15" s="58">
        <v>57415.09921</v>
      </c>
      <c r="EN15" s="58">
        <v>57684.721250000002</v>
      </c>
      <c r="EO15" s="58">
        <v>57684.721250000002</v>
      </c>
      <c r="EP15" s="58">
        <v>57684.721250000002</v>
      </c>
      <c r="EQ15" s="58">
        <v>61101.775099999999</v>
      </c>
      <c r="ER15" s="58">
        <v>61101.775099999999</v>
      </c>
      <c r="ES15" s="58">
        <v>61101.775099999999</v>
      </c>
      <c r="ET15" s="58">
        <v>61101.775099999999</v>
      </c>
      <c r="EU15" s="58">
        <v>64406.294119999999</v>
      </c>
      <c r="EV15" s="58">
        <v>64406.294119999999</v>
      </c>
      <c r="EW15" s="58">
        <v>64406.294119999999</v>
      </c>
      <c r="EX15" s="58">
        <v>64406.294119999999</v>
      </c>
      <c r="EY15" s="58">
        <v>67767.578720000005</v>
      </c>
      <c r="EZ15" s="58">
        <v>67767.578720000005</v>
      </c>
      <c r="FA15" s="58">
        <v>67767.578720000005</v>
      </c>
      <c r="FB15" s="58">
        <v>67767.578720000005</v>
      </c>
    </row>
    <row r="16" spans="1:159" x14ac:dyDescent="0.3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3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80887.386979999996</v>
      </c>
      <c r="G17" s="58">
        <v>83911.304199999999</v>
      </c>
      <c r="H17" s="58">
        <v>80421.158519999997</v>
      </c>
      <c r="I17" s="58">
        <v>78849.172709999999</v>
      </c>
      <c r="J17" s="58">
        <v>82513.308239999998</v>
      </c>
      <c r="K17" s="58">
        <v>88663.136060000004</v>
      </c>
      <c r="L17" s="58">
        <v>84926.555049999995</v>
      </c>
      <c r="M17" s="58">
        <v>83239.273220000003</v>
      </c>
      <c r="N17" s="58">
        <v>87215.223570000002</v>
      </c>
      <c r="O17" s="58">
        <v>88575.249219999998</v>
      </c>
      <c r="P17" s="58">
        <v>84766.32978</v>
      </c>
      <c r="Q17" s="58">
        <v>83382.817370000004</v>
      </c>
      <c r="R17" s="58">
        <v>87267.606459999995</v>
      </c>
      <c r="S17" s="58">
        <v>87345.770199999999</v>
      </c>
      <c r="T17" s="58">
        <v>83663.33253</v>
      </c>
      <c r="U17" s="58">
        <v>83285.037630000006</v>
      </c>
      <c r="V17" s="58">
        <v>86804.324980000005</v>
      </c>
      <c r="W17" s="58">
        <v>91283.252590000004</v>
      </c>
      <c r="X17" s="58">
        <v>87387.692859999996</v>
      </c>
      <c r="Y17" s="58">
        <v>86981.449070000002</v>
      </c>
      <c r="Z17" s="58">
        <v>90710.342780000006</v>
      </c>
      <c r="AA17" s="58">
        <v>93429.30575</v>
      </c>
      <c r="AB17" s="58">
        <v>89500.449989999994</v>
      </c>
      <c r="AC17" s="58">
        <v>89101.866580000002</v>
      </c>
      <c r="AD17" s="58">
        <v>92836.050340000002</v>
      </c>
      <c r="AE17" s="58">
        <v>98476.079060000004</v>
      </c>
      <c r="AF17" s="58">
        <v>94359.499249999993</v>
      </c>
      <c r="AG17" s="58">
        <v>93935.767550000004</v>
      </c>
      <c r="AH17" s="58">
        <v>97878.510609999998</v>
      </c>
      <c r="AI17" s="58">
        <v>103588.08500000001</v>
      </c>
      <c r="AJ17" s="58">
        <v>99290.309869999997</v>
      </c>
      <c r="AK17" s="58">
        <v>98849.839670000001</v>
      </c>
      <c r="AL17" s="58">
        <v>102969.05439999999</v>
      </c>
      <c r="AM17" s="58">
        <v>108662.2396</v>
      </c>
      <c r="AN17" s="58">
        <v>104181.22040000001</v>
      </c>
      <c r="AO17" s="58">
        <v>103722.8254</v>
      </c>
      <c r="AP17" s="58">
        <v>108022.1197</v>
      </c>
      <c r="AQ17" s="58">
        <v>113167.6747</v>
      </c>
      <c r="AR17" s="58">
        <v>108497.41409999999</v>
      </c>
      <c r="AS17" s="58">
        <v>108017.56200000001</v>
      </c>
      <c r="AT17" s="58">
        <v>112503.6394</v>
      </c>
      <c r="AU17" s="58">
        <v>117933.45510000001</v>
      </c>
      <c r="AV17" s="58">
        <v>113062.5621</v>
      </c>
      <c r="AW17" s="58">
        <v>112561.28140000001</v>
      </c>
      <c r="AX17" s="58">
        <v>117242.1896</v>
      </c>
      <c r="AY17" s="58">
        <v>122830.4574</v>
      </c>
      <c r="AZ17" s="58">
        <v>117758.1455</v>
      </c>
      <c r="BA17" s="58">
        <v>117234.2028</v>
      </c>
      <c r="BB17" s="58">
        <v>122114.861</v>
      </c>
      <c r="BC17" s="58">
        <v>127926.2922</v>
      </c>
      <c r="BD17" s="58">
        <v>122642.6597</v>
      </c>
      <c r="BE17" s="58">
        <v>122095.0232</v>
      </c>
      <c r="BF17" s="58">
        <v>127184.6942</v>
      </c>
      <c r="BG17" s="58">
        <v>132344.4908</v>
      </c>
      <c r="BH17" s="58">
        <v>126893.47100000001</v>
      </c>
      <c r="BI17" s="58">
        <v>126326.9408</v>
      </c>
      <c r="BJ17" s="58">
        <v>131587.69579999999</v>
      </c>
      <c r="BK17" s="58">
        <v>136558.307</v>
      </c>
      <c r="BL17" s="58">
        <v>130935.3147</v>
      </c>
      <c r="BM17" s="58">
        <v>130349.7108</v>
      </c>
      <c r="BN17" s="58">
        <v>135780.38200000001</v>
      </c>
      <c r="BO17" s="58">
        <v>140938.22440000001</v>
      </c>
      <c r="BP17" s="58">
        <v>135134.16649999999</v>
      </c>
      <c r="BQ17" s="58">
        <v>134527.3315</v>
      </c>
      <c r="BR17" s="58">
        <v>140139.29829999999</v>
      </c>
      <c r="BS17" s="58">
        <v>145417.0496</v>
      </c>
      <c r="BT17" s="58">
        <v>139429.6379</v>
      </c>
      <c r="BU17" s="58">
        <v>138801.92240000001</v>
      </c>
      <c r="BV17" s="58">
        <v>144596.39550000001</v>
      </c>
      <c r="BW17" s="58">
        <v>150032.3431</v>
      </c>
      <c r="BX17" s="58">
        <v>143863.9872</v>
      </c>
      <c r="BY17" s="58">
        <v>143216.70910000001</v>
      </c>
      <c r="BZ17" s="58">
        <v>149189.3314</v>
      </c>
      <c r="CA17" s="58">
        <v>154841.53839999999</v>
      </c>
      <c r="CB17" s="58">
        <v>148477.54829999999</v>
      </c>
      <c r="CC17" s="58">
        <v>147809.2653</v>
      </c>
      <c r="CD17" s="58">
        <v>153973.04459999999</v>
      </c>
      <c r="CE17" s="58">
        <v>159689.9687</v>
      </c>
      <c r="CF17" s="58">
        <v>153129.70449999999</v>
      </c>
      <c r="CG17" s="58">
        <v>152439.4179</v>
      </c>
      <c r="CH17" s="58">
        <v>158797.19289999999</v>
      </c>
      <c r="CI17" s="58">
        <v>164508.33230000001</v>
      </c>
      <c r="CJ17" s="58">
        <v>157755.50150000001</v>
      </c>
      <c r="CK17" s="58">
        <v>157043.247</v>
      </c>
      <c r="CL17" s="58">
        <v>163593.65330000001</v>
      </c>
      <c r="CM17" s="58">
        <v>169505.77799999999</v>
      </c>
      <c r="CN17" s="58">
        <v>162541.2304</v>
      </c>
      <c r="CO17" s="58">
        <v>161803.44620000001</v>
      </c>
      <c r="CP17" s="58">
        <v>168566.19829999999</v>
      </c>
      <c r="CQ17" s="58">
        <v>174655.5558</v>
      </c>
      <c r="CR17" s="58">
        <v>167481.4509</v>
      </c>
      <c r="CS17" s="58">
        <v>166720.06390000001</v>
      </c>
      <c r="CT17" s="58">
        <v>173689.9167</v>
      </c>
      <c r="CU17" s="58">
        <v>180128.16440000001</v>
      </c>
      <c r="CV17" s="58">
        <v>172735.43160000001</v>
      </c>
      <c r="CW17" s="58">
        <v>171948.66039999999</v>
      </c>
      <c r="CX17" s="58">
        <v>179137.95540000001</v>
      </c>
      <c r="CY17" s="58">
        <v>185554.6538</v>
      </c>
      <c r="CZ17" s="58">
        <v>177938.42199999999</v>
      </c>
      <c r="DA17" s="58">
        <v>177125.30100000001</v>
      </c>
      <c r="DB17" s="58">
        <v>184539.31109999999</v>
      </c>
      <c r="DC17" s="58">
        <v>191130.0631</v>
      </c>
      <c r="DD17" s="58">
        <v>183277.17249999999</v>
      </c>
      <c r="DE17" s="58">
        <v>182437.43700000001</v>
      </c>
      <c r="DF17" s="58">
        <v>190085.69560000001</v>
      </c>
      <c r="DG17" s="58">
        <v>196538.5159</v>
      </c>
      <c r="DH17" s="58">
        <v>188456.19639999999</v>
      </c>
      <c r="DI17" s="58">
        <v>187590.74160000001</v>
      </c>
      <c r="DJ17" s="58">
        <v>195466.52720000001</v>
      </c>
      <c r="DK17" s="58">
        <v>201933.83480000001</v>
      </c>
      <c r="DL17" s="58">
        <v>193626.3009</v>
      </c>
      <c r="DM17" s="58">
        <v>192735.3162</v>
      </c>
      <c r="DN17" s="58">
        <v>200835.9828</v>
      </c>
      <c r="DO17" s="58">
        <v>206716.27050000001</v>
      </c>
      <c r="DP17" s="58">
        <v>198206.6876</v>
      </c>
      <c r="DQ17" s="58">
        <v>197291.71539999999</v>
      </c>
      <c r="DR17" s="58">
        <v>205596.95209999999</v>
      </c>
      <c r="DS17" s="58">
        <v>211521.96429999999</v>
      </c>
      <c r="DT17" s="58">
        <v>202807.7966</v>
      </c>
      <c r="DU17" s="58">
        <v>201867.98360000001</v>
      </c>
      <c r="DV17" s="58">
        <v>210381.0834</v>
      </c>
      <c r="DW17" s="58">
        <v>216380.10939999999</v>
      </c>
      <c r="DX17" s="58">
        <v>207460.62700000001</v>
      </c>
      <c r="DY17" s="58">
        <v>206496.7023</v>
      </c>
      <c r="DZ17" s="58">
        <v>215217.94200000001</v>
      </c>
      <c r="EA17" s="58">
        <v>221368.98620000001</v>
      </c>
      <c r="EB17" s="58">
        <v>212238.93849999999</v>
      </c>
      <c r="EC17" s="58">
        <v>211250.14439999999</v>
      </c>
      <c r="ED17" s="58">
        <v>220184.2579</v>
      </c>
      <c r="EE17" s="58">
        <v>226444.5178</v>
      </c>
      <c r="EF17" s="58">
        <v>217098.5674</v>
      </c>
      <c r="EG17" s="58">
        <v>216083.973</v>
      </c>
      <c r="EH17" s="58">
        <v>225237.1727</v>
      </c>
      <c r="EI17" s="58">
        <v>231589.78950000001</v>
      </c>
      <c r="EJ17" s="58">
        <v>222026.0073</v>
      </c>
      <c r="EK17" s="58">
        <v>220985.31760000001</v>
      </c>
      <c r="EL17" s="58">
        <v>230360.0534</v>
      </c>
      <c r="EM17" s="58">
        <v>236728.3425</v>
      </c>
      <c r="EN17" s="58">
        <v>226947.19500000001</v>
      </c>
      <c r="EO17" s="58">
        <v>225880.55100000001</v>
      </c>
      <c r="EP17" s="58">
        <v>235476.36040000001</v>
      </c>
      <c r="EQ17" s="58">
        <v>242390.21239999999</v>
      </c>
      <c r="ER17" s="58">
        <v>232359.73699999999</v>
      </c>
      <c r="ES17" s="58">
        <v>231262.45370000001</v>
      </c>
      <c r="ET17" s="58">
        <v>241111.04810000001</v>
      </c>
      <c r="EU17" s="58">
        <v>247855.4914</v>
      </c>
      <c r="EV17" s="58">
        <v>237589.3818</v>
      </c>
      <c r="EW17" s="58">
        <v>236464.37940000001</v>
      </c>
      <c r="EX17" s="58">
        <v>246549.9418</v>
      </c>
      <c r="EY17" s="58">
        <v>252642.99609999999</v>
      </c>
      <c r="EZ17" s="58">
        <v>242137.2586</v>
      </c>
      <c r="FA17" s="58">
        <v>240981.97820000001</v>
      </c>
      <c r="FB17" s="58">
        <v>251305.94589999999</v>
      </c>
    </row>
    <row r="18" spans="2:158" x14ac:dyDescent="0.3">
      <c r="C18" s="4"/>
    </row>
    <row r="19" spans="2:158" x14ac:dyDescent="0.3">
      <c r="C19" s="4"/>
    </row>
    <row r="20" spans="2:158" x14ac:dyDescent="0.3">
      <c r="C20" s="4"/>
    </row>
    <row r="21" spans="2:158" x14ac:dyDescent="0.3">
      <c r="C21" s="4"/>
    </row>
    <row r="22" spans="2:158" x14ac:dyDescent="0.3">
      <c r="C22" s="4"/>
    </row>
    <row r="23" spans="2:158" x14ac:dyDescent="0.3">
      <c r="C23" s="4"/>
    </row>
    <row r="24" spans="2:158" x14ac:dyDescent="0.3">
      <c r="C24" s="4"/>
    </row>
    <row r="25" spans="2:158" x14ac:dyDescent="0.3">
      <c r="C25" s="4"/>
    </row>
    <row r="26" spans="2:158" x14ac:dyDescent="0.3">
      <c r="C26" s="4"/>
    </row>
    <row r="27" spans="2:158" x14ac:dyDescent="0.3">
      <c r="C27" s="4"/>
    </row>
    <row r="28" spans="2:158" x14ac:dyDescent="0.3">
      <c r="C28" s="4"/>
    </row>
    <row r="29" spans="2:158" x14ac:dyDescent="0.3">
      <c r="C29" s="4"/>
    </row>
    <row r="30" spans="2:158" x14ac:dyDescent="0.3">
      <c r="C30" s="4"/>
    </row>
    <row r="31" spans="2:158" x14ac:dyDescent="0.3">
      <c r="C31" s="4"/>
    </row>
    <row r="32" spans="2:158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  <row r="55" spans="3:3" x14ac:dyDescent="0.3">
      <c r="C55" s="4"/>
    </row>
    <row r="56" spans="3:3" x14ac:dyDescent="0.3">
      <c r="C56" s="4"/>
    </row>
    <row r="57" spans="3:3" x14ac:dyDescent="0.3">
      <c r="C57" s="4"/>
    </row>
    <row r="58" spans="3:3" x14ac:dyDescent="0.3">
      <c r="C58" s="4"/>
    </row>
    <row r="59" spans="3:3" x14ac:dyDescent="0.3">
      <c r="C59" s="4"/>
    </row>
    <row r="60" spans="3:3" x14ac:dyDescent="0.3">
      <c r="C60" s="4"/>
    </row>
    <row r="61" spans="3:3" x14ac:dyDescent="0.3">
      <c r="C61" s="4"/>
    </row>
    <row r="62" spans="3:3" x14ac:dyDescent="0.3">
      <c r="C62" s="4"/>
    </row>
    <row r="63" spans="3:3" x14ac:dyDescent="0.3">
      <c r="C63" s="4"/>
    </row>
    <row r="64" spans="3:3" x14ac:dyDescent="0.3">
      <c r="C64" s="4"/>
    </row>
    <row r="65" spans="3:3" x14ac:dyDescent="0.3">
      <c r="C65" s="4"/>
    </row>
    <row r="66" spans="3:3" x14ac:dyDescent="0.3">
      <c r="C66" s="4"/>
    </row>
    <row r="67" spans="3:3" x14ac:dyDescent="0.3">
      <c r="C67" s="4"/>
    </row>
    <row r="68" spans="3:3" x14ac:dyDescent="0.3">
      <c r="C68" s="4"/>
    </row>
    <row r="69" spans="3:3" x14ac:dyDescent="0.3">
      <c r="C69" s="4"/>
    </row>
    <row r="70" spans="3:3" x14ac:dyDescent="0.3">
      <c r="C70" s="4"/>
    </row>
    <row r="71" spans="3:3" x14ac:dyDescent="0.3">
      <c r="C71" s="4"/>
    </row>
    <row r="72" spans="3:3" x14ac:dyDescent="0.3">
      <c r="C72" s="4"/>
    </row>
    <row r="73" spans="3:3" x14ac:dyDescent="0.3">
      <c r="C73" s="4"/>
    </row>
    <row r="74" spans="3:3" x14ac:dyDescent="0.3">
      <c r="C74" s="4"/>
    </row>
    <row r="75" spans="3:3" x14ac:dyDescent="0.3">
      <c r="C75" s="4"/>
    </row>
    <row r="76" spans="3:3" x14ac:dyDescent="0.3">
      <c r="C76" s="4"/>
    </row>
    <row r="77" spans="3:3" x14ac:dyDescent="0.3">
      <c r="C77" s="4"/>
    </row>
    <row r="78" spans="3:3" x14ac:dyDescent="0.3">
      <c r="C78" s="4"/>
    </row>
    <row r="79" spans="3:3" x14ac:dyDescent="0.3">
      <c r="C79" s="4"/>
    </row>
    <row r="80" spans="3:3" x14ac:dyDescent="0.3">
      <c r="C80" s="4"/>
    </row>
    <row r="81" spans="3:3" x14ac:dyDescent="0.3">
      <c r="C81" s="4"/>
    </row>
    <row r="82" spans="3:3" x14ac:dyDescent="0.3">
      <c r="C82" s="4"/>
    </row>
    <row r="83" spans="3:3" x14ac:dyDescent="0.3">
      <c r="C83" s="4"/>
    </row>
    <row r="84" spans="3:3" x14ac:dyDescent="0.3">
      <c r="C84" s="4"/>
    </row>
    <row r="85" spans="3:3" x14ac:dyDescent="0.3">
      <c r="C85" s="4"/>
    </row>
    <row r="86" spans="3:3" x14ac:dyDescent="0.3">
      <c r="C86" s="4"/>
    </row>
    <row r="87" spans="3:3" x14ac:dyDescent="0.3">
      <c r="C87" s="4"/>
    </row>
    <row r="88" spans="3:3" x14ac:dyDescent="0.3">
      <c r="C88" s="4"/>
    </row>
    <row r="89" spans="3:3" x14ac:dyDescent="0.3">
      <c r="C89" s="4"/>
    </row>
    <row r="90" spans="3:3" x14ac:dyDescent="0.3">
      <c r="C90" s="4"/>
    </row>
    <row r="91" spans="3:3" x14ac:dyDescent="0.3">
      <c r="C91" s="4"/>
    </row>
    <row r="92" spans="3:3" x14ac:dyDescent="0.3">
      <c r="C92" s="4"/>
    </row>
    <row r="93" spans="3:3" x14ac:dyDescent="0.3">
      <c r="C93" s="4"/>
    </row>
    <row r="94" spans="3:3" x14ac:dyDescent="0.3">
      <c r="C94" s="4"/>
    </row>
    <row r="95" spans="3:3" x14ac:dyDescent="0.3">
      <c r="C95" s="4"/>
    </row>
    <row r="96" spans="3:3" x14ac:dyDescent="0.3">
      <c r="C96" s="4"/>
    </row>
    <row r="97" spans="3:3" x14ac:dyDescent="0.3">
      <c r="C97" s="4"/>
    </row>
    <row r="98" spans="3:3" x14ac:dyDescent="0.3">
      <c r="C98" s="4"/>
    </row>
    <row r="99" spans="3:3" x14ac:dyDescent="0.3">
      <c r="C99" s="4"/>
    </row>
    <row r="100" spans="3:3" x14ac:dyDescent="0.3">
      <c r="C100" s="4"/>
    </row>
    <row r="101" spans="3:3" x14ac:dyDescent="0.3">
      <c r="C101" s="4"/>
    </row>
    <row r="102" spans="3:3" x14ac:dyDescent="0.3">
      <c r="C102" s="4"/>
    </row>
    <row r="103" spans="3:3" x14ac:dyDescent="0.3">
      <c r="C103" s="4"/>
    </row>
    <row r="104" spans="3:3" x14ac:dyDescent="0.3">
      <c r="C104" s="4"/>
    </row>
    <row r="105" spans="3:3" x14ac:dyDescent="0.3">
      <c r="C105" s="4"/>
    </row>
    <row r="106" spans="3:3" x14ac:dyDescent="0.3">
      <c r="C106" s="4"/>
    </row>
    <row r="107" spans="3:3" x14ac:dyDescent="0.3">
      <c r="C107" s="4"/>
    </row>
    <row r="108" spans="3:3" x14ac:dyDescent="0.3">
      <c r="C108" s="4"/>
    </row>
    <row r="109" spans="3:3" x14ac:dyDescent="0.3">
      <c r="C109" s="4"/>
    </row>
    <row r="110" spans="3:3" x14ac:dyDescent="0.3">
      <c r="C110" s="4"/>
    </row>
    <row r="111" spans="3:3" x14ac:dyDescent="0.3">
      <c r="C111" s="4"/>
    </row>
    <row r="112" spans="3:3" x14ac:dyDescent="0.3">
      <c r="C112" s="4"/>
    </row>
    <row r="113" spans="3:3" x14ac:dyDescent="0.3">
      <c r="C113" s="4"/>
    </row>
    <row r="114" spans="3:3" x14ac:dyDescent="0.3">
      <c r="C114" s="4"/>
    </row>
    <row r="115" spans="3:3" x14ac:dyDescent="0.3">
      <c r="C115" s="4"/>
    </row>
    <row r="116" spans="3:3" x14ac:dyDescent="0.3">
      <c r="C116" s="4"/>
    </row>
    <row r="117" spans="3:3" x14ac:dyDescent="0.3">
      <c r="C117" s="4"/>
    </row>
    <row r="118" spans="3:3" x14ac:dyDescent="0.3">
      <c r="C118" s="4"/>
    </row>
    <row r="119" spans="3:3" x14ac:dyDescent="0.3">
      <c r="C119" s="4"/>
    </row>
    <row r="120" spans="3:3" x14ac:dyDescent="0.3">
      <c r="C120" s="4"/>
    </row>
    <row r="121" spans="3:3" x14ac:dyDescent="0.3">
      <c r="C121" s="4"/>
    </row>
    <row r="122" spans="3:3" x14ac:dyDescent="0.3">
      <c r="C122" s="4"/>
    </row>
    <row r="123" spans="3:3" x14ac:dyDescent="0.3">
      <c r="C123" s="4"/>
    </row>
    <row r="124" spans="3:3" x14ac:dyDescent="0.3">
      <c r="C124" s="4"/>
    </row>
    <row r="125" spans="3:3" x14ac:dyDescent="0.3">
      <c r="C125" s="4"/>
    </row>
    <row r="126" spans="3:3" x14ac:dyDescent="0.3">
      <c r="C126" s="4"/>
    </row>
    <row r="127" spans="3:3" x14ac:dyDescent="0.3">
      <c r="C127" s="4"/>
    </row>
    <row r="128" spans="3:3" x14ac:dyDescent="0.3">
      <c r="C128" s="4"/>
    </row>
    <row r="129" spans="3:3" x14ac:dyDescent="0.3">
      <c r="C129" s="4"/>
    </row>
    <row r="130" spans="3:3" x14ac:dyDescent="0.3">
      <c r="C130" s="4"/>
    </row>
    <row r="131" spans="3:3" x14ac:dyDescent="0.3">
      <c r="C131" s="4"/>
    </row>
    <row r="132" spans="3:3" x14ac:dyDescent="0.3">
      <c r="C132" s="4"/>
    </row>
    <row r="133" spans="3:3" x14ac:dyDescent="0.3">
      <c r="C133" s="4"/>
    </row>
    <row r="134" spans="3:3" x14ac:dyDescent="0.3">
      <c r="C134" s="4"/>
    </row>
    <row r="135" spans="3:3" x14ac:dyDescent="0.3">
      <c r="C135" s="4"/>
    </row>
    <row r="136" spans="3:3" x14ac:dyDescent="0.3">
      <c r="C136" s="4"/>
    </row>
    <row r="137" spans="3:3" x14ac:dyDescent="0.3">
      <c r="C137" s="4"/>
    </row>
    <row r="138" spans="3:3" x14ac:dyDescent="0.3">
      <c r="C138" s="4"/>
    </row>
    <row r="139" spans="3:3" x14ac:dyDescent="0.3">
      <c r="C139" s="4"/>
    </row>
    <row r="140" spans="3:3" x14ac:dyDescent="0.3">
      <c r="C140" s="4"/>
    </row>
    <row r="141" spans="3:3" x14ac:dyDescent="0.3">
      <c r="C141" s="4"/>
    </row>
    <row r="142" spans="3:3" x14ac:dyDescent="0.3">
      <c r="C142" s="4"/>
    </row>
    <row r="143" spans="3:3" x14ac:dyDescent="0.3">
      <c r="C143" s="4"/>
    </row>
    <row r="144" spans="3:3" x14ac:dyDescent="0.3">
      <c r="C144" s="4"/>
    </row>
    <row r="145" spans="3:3" x14ac:dyDescent="0.3">
      <c r="C145" s="4"/>
    </row>
    <row r="146" spans="3:3" x14ac:dyDescent="0.3">
      <c r="C146" s="4"/>
    </row>
    <row r="147" spans="3:3" x14ac:dyDescent="0.3">
      <c r="C147" s="4"/>
    </row>
    <row r="148" spans="3:3" x14ac:dyDescent="0.3">
      <c r="C148" s="4"/>
    </row>
    <row r="149" spans="3:3" x14ac:dyDescent="0.3">
      <c r="C149" s="4"/>
    </row>
    <row r="150" spans="3:3" x14ac:dyDescent="0.3">
      <c r="C150" s="4"/>
    </row>
    <row r="151" spans="3:3" x14ac:dyDescent="0.3">
      <c r="C151" s="4"/>
    </row>
    <row r="152" spans="3:3" x14ac:dyDescent="0.3">
      <c r="C152" s="4"/>
    </row>
    <row r="153" spans="3:3" x14ac:dyDescent="0.3">
      <c r="C153" s="4"/>
    </row>
    <row r="154" spans="3:3" x14ac:dyDescent="0.3">
      <c r="C154" s="4"/>
    </row>
    <row r="155" spans="3:3" x14ac:dyDescent="0.3">
      <c r="C155" s="4"/>
    </row>
    <row r="156" spans="3:3" x14ac:dyDescent="0.3">
      <c r="C156" s="4"/>
    </row>
    <row r="157" spans="3:3" x14ac:dyDescent="0.3">
      <c r="C157" s="4"/>
    </row>
    <row r="158" spans="3:3" x14ac:dyDescent="0.3">
      <c r="C158" s="4"/>
    </row>
    <row r="159" spans="3:3" x14ac:dyDescent="0.3">
      <c r="C159" s="4"/>
    </row>
    <row r="160" spans="3:3" x14ac:dyDescent="0.3">
      <c r="C160" s="4"/>
    </row>
    <row r="161" spans="3:3" x14ac:dyDescent="0.3">
      <c r="C161" s="4"/>
    </row>
    <row r="162" spans="3:3" x14ac:dyDescent="0.3">
      <c r="C162" s="4"/>
    </row>
    <row r="163" spans="3:3" x14ac:dyDescent="0.3">
      <c r="C163" s="4"/>
    </row>
    <row r="164" spans="3:3" x14ac:dyDescent="0.3">
      <c r="C164" s="4"/>
    </row>
    <row r="165" spans="3:3" x14ac:dyDescent="0.3">
      <c r="C165" s="4"/>
    </row>
    <row r="166" spans="3:3" x14ac:dyDescent="0.3">
      <c r="C166" s="4"/>
    </row>
    <row r="167" spans="3:3" x14ac:dyDescent="0.3">
      <c r="C167" s="4"/>
    </row>
    <row r="168" spans="3:3" x14ac:dyDescent="0.3">
      <c r="C168" s="4"/>
    </row>
    <row r="169" spans="3:3" x14ac:dyDescent="0.3">
      <c r="C169" s="4"/>
    </row>
    <row r="170" spans="3:3" x14ac:dyDescent="0.3">
      <c r="C170" s="4"/>
    </row>
    <row r="171" spans="3:3" x14ac:dyDescent="0.3">
      <c r="C171" s="4"/>
    </row>
    <row r="172" spans="3:3" x14ac:dyDescent="0.3">
      <c r="C172" s="4"/>
    </row>
    <row r="173" spans="3:3" x14ac:dyDescent="0.3">
      <c r="C173" s="4"/>
    </row>
    <row r="174" spans="3:3" x14ac:dyDescent="0.3">
      <c r="C174" s="4"/>
    </row>
    <row r="175" spans="3:3" x14ac:dyDescent="0.3">
      <c r="C175" s="4"/>
    </row>
    <row r="176" spans="3:3" x14ac:dyDescent="0.3">
      <c r="C176" s="4"/>
    </row>
    <row r="177" spans="3:3" x14ac:dyDescent="0.3">
      <c r="C177" s="4"/>
    </row>
    <row r="178" spans="3:3" x14ac:dyDescent="0.3">
      <c r="C178" s="4"/>
    </row>
    <row r="179" spans="3:3" x14ac:dyDescent="0.3">
      <c r="C179" s="4"/>
    </row>
    <row r="180" spans="3:3" x14ac:dyDescent="0.3">
      <c r="C180" s="4"/>
    </row>
    <row r="181" spans="3:3" x14ac:dyDescent="0.3">
      <c r="C181" s="4"/>
    </row>
    <row r="182" spans="3:3" x14ac:dyDescent="0.3">
      <c r="C182" s="4"/>
    </row>
    <row r="183" spans="3:3" x14ac:dyDescent="0.3">
      <c r="C183" s="4"/>
    </row>
    <row r="184" spans="3:3" x14ac:dyDescent="0.3">
      <c r="C184" s="4"/>
    </row>
    <row r="185" spans="3:3" x14ac:dyDescent="0.3">
      <c r="C185" s="4"/>
    </row>
    <row r="186" spans="3:3" x14ac:dyDescent="0.3">
      <c r="C186" s="4"/>
    </row>
    <row r="187" spans="3:3" x14ac:dyDescent="0.3">
      <c r="C187" s="4"/>
    </row>
    <row r="188" spans="3:3" x14ac:dyDescent="0.3">
      <c r="C188" s="4"/>
    </row>
    <row r="189" spans="3:3" x14ac:dyDescent="0.3">
      <c r="C189" s="4"/>
    </row>
    <row r="190" spans="3:3" x14ac:dyDescent="0.3">
      <c r="C190" s="4"/>
    </row>
    <row r="191" spans="3:3" x14ac:dyDescent="0.3">
      <c r="C191" s="4"/>
    </row>
    <row r="192" spans="3:3" x14ac:dyDescent="0.3">
      <c r="C192" s="4"/>
    </row>
    <row r="193" spans="3:3" x14ac:dyDescent="0.3">
      <c r="C193" s="4"/>
    </row>
    <row r="194" spans="3:3" x14ac:dyDescent="0.3">
      <c r="C194" s="4"/>
    </row>
    <row r="195" spans="3:3" x14ac:dyDescent="0.3">
      <c r="C195" s="4"/>
    </row>
    <row r="196" spans="3:3" x14ac:dyDescent="0.3">
      <c r="C196" s="4"/>
    </row>
    <row r="197" spans="3:3" x14ac:dyDescent="0.3">
      <c r="C197" s="4"/>
    </row>
    <row r="198" spans="3:3" x14ac:dyDescent="0.3">
      <c r="C198" s="4"/>
    </row>
    <row r="199" spans="3:3" x14ac:dyDescent="0.3">
      <c r="C199" s="4"/>
    </row>
    <row r="200" spans="3:3" x14ac:dyDescent="0.3">
      <c r="C200" s="4"/>
    </row>
    <row r="201" spans="3:3" x14ac:dyDescent="0.3">
      <c r="C201" s="4"/>
    </row>
    <row r="202" spans="3:3" x14ac:dyDescent="0.3">
      <c r="C202" s="4"/>
    </row>
    <row r="203" spans="3:3" x14ac:dyDescent="0.3">
      <c r="C203" s="4"/>
    </row>
    <row r="204" spans="3:3" x14ac:dyDescent="0.3">
      <c r="C204" s="4"/>
    </row>
    <row r="205" spans="3:3" x14ac:dyDescent="0.3">
      <c r="C205" s="4"/>
    </row>
    <row r="206" spans="3:3" x14ac:dyDescent="0.3">
      <c r="C206" s="4"/>
    </row>
    <row r="207" spans="3:3" x14ac:dyDescent="0.3">
      <c r="C207" s="4"/>
    </row>
    <row r="208" spans="3:3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3:3" x14ac:dyDescent="0.3">
      <c r="C225" s="4"/>
    </row>
    <row r="226" spans="3:3" x14ac:dyDescent="0.3">
      <c r="C226" s="4"/>
    </row>
    <row r="227" spans="3:3" x14ac:dyDescent="0.3">
      <c r="C227" s="4"/>
    </row>
    <row r="228" spans="3:3" x14ac:dyDescent="0.3">
      <c r="C228" s="4"/>
    </row>
    <row r="229" spans="3:3" x14ac:dyDescent="0.3">
      <c r="C229" s="4"/>
    </row>
    <row r="230" spans="3:3" x14ac:dyDescent="0.3">
      <c r="C230" s="4"/>
    </row>
    <row r="231" spans="3:3" x14ac:dyDescent="0.3">
      <c r="C231" s="4"/>
    </row>
    <row r="232" spans="3:3" x14ac:dyDescent="0.3">
      <c r="C232" s="4"/>
    </row>
    <row r="233" spans="3:3" x14ac:dyDescent="0.3">
      <c r="C233" s="4"/>
    </row>
    <row r="234" spans="3:3" x14ac:dyDescent="0.3">
      <c r="C234" s="4"/>
    </row>
    <row r="235" spans="3:3" x14ac:dyDescent="0.3">
      <c r="C235" s="4"/>
    </row>
    <row r="236" spans="3:3" x14ac:dyDescent="0.3">
      <c r="C236" s="4"/>
    </row>
    <row r="237" spans="3:3" x14ac:dyDescent="0.3">
      <c r="C237" s="4"/>
    </row>
    <row r="238" spans="3:3" x14ac:dyDescent="0.3">
      <c r="C238" s="4"/>
    </row>
    <row r="239" spans="3:3" x14ac:dyDescent="0.3">
      <c r="C239" s="4"/>
    </row>
    <row r="240" spans="3:3" x14ac:dyDescent="0.3">
      <c r="C240" s="4"/>
    </row>
    <row r="241" spans="3:3" x14ac:dyDescent="0.3">
      <c r="C241" s="4"/>
    </row>
    <row r="242" spans="3:3" x14ac:dyDescent="0.3">
      <c r="C242" s="4"/>
    </row>
    <row r="243" spans="3:3" x14ac:dyDescent="0.3">
      <c r="C243" s="4"/>
    </row>
    <row r="244" spans="3:3" x14ac:dyDescent="0.3">
      <c r="C244" s="4"/>
    </row>
    <row r="245" spans="3:3" x14ac:dyDescent="0.3">
      <c r="C245" s="4"/>
    </row>
    <row r="246" spans="3:3" x14ac:dyDescent="0.3">
      <c r="C246" s="4"/>
    </row>
    <row r="247" spans="3:3" x14ac:dyDescent="0.3">
      <c r="C247" s="4"/>
    </row>
    <row r="248" spans="3:3" x14ac:dyDescent="0.3">
      <c r="C248" s="4"/>
    </row>
    <row r="249" spans="3:3" x14ac:dyDescent="0.3">
      <c r="C249" s="4"/>
    </row>
    <row r="250" spans="3:3" x14ac:dyDescent="0.3">
      <c r="C250" s="4"/>
    </row>
    <row r="251" spans="3:3" x14ac:dyDescent="0.3">
      <c r="C251" s="4"/>
    </row>
    <row r="252" spans="3:3" x14ac:dyDescent="0.3">
      <c r="C252" s="4"/>
    </row>
    <row r="253" spans="3:3" x14ac:dyDescent="0.3">
      <c r="C253" s="4"/>
    </row>
    <row r="254" spans="3:3" x14ac:dyDescent="0.3">
      <c r="C254" s="4"/>
    </row>
    <row r="255" spans="3:3" x14ac:dyDescent="0.3">
      <c r="C255" s="4"/>
    </row>
    <row r="256" spans="3:3" x14ac:dyDescent="0.3">
      <c r="C256" s="4"/>
    </row>
    <row r="257" spans="3:3" x14ac:dyDescent="0.3">
      <c r="C257" s="4"/>
    </row>
    <row r="258" spans="3:3" x14ac:dyDescent="0.3">
      <c r="C258" s="4"/>
    </row>
    <row r="259" spans="3:3" x14ac:dyDescent="0.3">
      <c r="C259" s="4"/>
    </row>
    <row r="260" spans="3:3" x14ac:dyDescent="0.3">
      <c r="C260" s="4"/>
    </row>
    <row r="261" spans="3:3" x14ac:dyDescent="0.3">
      <c r="C261" s="4"/>
    </row>
    <row r="262" spans="3:3" x14ac:dyDescent="0.3">
      <c r="C262" s="4"/>
    </row>
    <row r="263" spans="3:3" x14ac:dyDescent="0.3">
      <c r="C263" s="4"/>
    </row>
    <row r="264" spans="3:3" x14ac:dyDescent="0.3">
      <c r="C264" s="4"/>
    </row>
    <row r="265" spans="3:3" x14ac:dyDescent="0.3">
      <c r="C265" s="4"/>
    </row>
    <row r="266" spans="3:3" x14ac:dyDescent="0.3">
      <c r="C266" s="4"/>
    </row>
    <row r="267" spans="3:3" x14ac:dyDescent="0.3">
      <c r="C267" s="4"/>
    </row>
    <row r="268" spans="3:3" x14ac:dyDescent="0.3">
      <c r="C268" s="4"/>
    </row>
    <row r="269" spans="3:3" x14ac:dyDescent="0.3">
      <c r="C269" s="4"/>
    </row>
    <row r="270" spans="3:3" x14ac:dyDescent="0.3">
      <c r="C270" s="4"/>
    </row>
    <row r="271" spans="3:3" x14ac:dyDescent="0.3">
      <c r="C271" s="4"/>
    </row>
    <row r="272" spans="3:3" x14ac:dyDescent="0.3">
      <c r="C272" s="4"/>
    </row>
    <row r="273" spans="3:3" x14ac:dyDescent="0.3">
      <c r="C273" s="4"/>
    </row>
    <row r="274" spans="3:3" x14ac:dyDescent="0.3">
      <c r="C274" s="4"/>
    </row>
    <row r="275" spans="3:3" x14ac:dyDescent="0.3">
      <c r="C275" s="4"/>
    </row>
    <row r="276" spans="3:3" x14ac:dyDescent="0.3">
      <c r="C276" s="4"/>
    </row>
    <row r="277" spans="3:3" x14ac:dyDescent="0.3">
      <c r="C277" s="4"/>
    </row>
    <row r="278" spans="3:3" x14ac:dyDescent="0.3">
      <c r="C278" s="4"/>
    </row>
    <row r="279" spans="3:3" x14ac:dyDescent="0.3">
      <c r="C279" s="4"/>
    </row>
    <row r="280" spans="3:3" x14ac:dyDescent="0.3">
      <c r="C280" s="4"/>
    </row>
    <row r="281" spans="3:3" x14ac:dyDescent="0.3">
      <c r="C281" s="4"/>
    </row>
    <row r="282" spans="3:3" x14ac:dyDescent="0.3">
      <c r="C282" s="4"/>
    </row>
    <row r="283" spans="3:3" x14ac:dyDescent="0.3">
      <c r="C283" s="4"/>
    </row>
    <row r="284" spans="3:3" x14ac:dyDescent="0.3">
      <c r="C284" s="4"/>
    </row>
    <row r="285" spans="3:3" x14ac:dyDescent="0.3">
      <c r="C285" s="4"/>
    </row>
    <row r="286" spans="3:3" x14ac:dyDescent="0.3">
      <c r="C286" s="4"/>
    </row>
    <row r="287" spans="3:3" x14ac:dyDescent="0.3">
      <c r="C287" s="4"/>
    </row>
    <row r="288" spans="3:3" x14ac:dyDescent="0.3">
      <c r="C288" s="4"/>
    </row>
    <row r="289" spans="3:3" x14ac:dyDescent="0.3">
      <c r="C289" s="4"/>
    </row>
    <row r="290" spans="3:3" x14ac:dyDescent="0.3">
      <c r="C290" s="4"/>
    </row>
    <row r="291" spans="3:3" x14ac:dyDescent="0.3">
      <c r="C291" s="4"/>
    </row>
    <row r="292" spans="3:3" x14ac:dyDescent="0.3">
      <c r="C292" s="4"/>
    </row>
    <row r="293" spans="3:3" x14ac:dyDescent="0.3">
      <c r="C293" s="4"/>
    </row>
    <row r="294" spans="3:3" x14ac:dyDescent="0.3">
      <c r="C294" s="4"/>
    </row>
    <row r="295" spans="3:3" x14ac:dyDescent="0.3">
      <c r="C295" s="4"/>
    </row>
    <row r="296" spans="3:3" x14ac:dyDescent="0.3">
      <c r="C296" s="4"/>
    </row>
    <row r="297" spans="3:3" x14ac:dyDescent="0.3">
      <c r="C297" s="4"/>
    </row>
    <row r="298" spans="3:3" x14ac:dyDescent="0.3">
      <c r="C298" s="4"/>
    </row>
    <row r="299" spans="3:3" x14ac:dyDescent="0.3">
      <c r="C299" s="4"/>
    </row>
    <row r="300" spans="3:3" x14ac:dyDescent="0.3">
      <c r="C300" s="4"/>
    </row>
    <row r="301" spans="3:3" x14ac:dyDescent="0.3">
      <c r="C301" s="4"/>
    </row>
    <row r="302" spans="3:3" x14ac:dyDescent="0.3">
      <c r="C302" s="4"/>
    </row>
    <row r="303" spans="3:3" x14ac:dyDescent="0.3">
      <c r="C303" s="4"/>
    </row>
    <row r="304" spans="3:3" x14ac:dyDescent="0.3">
      <c r="C304" s="4"/>
    </row>
    <row r="305" spans="3:3" x14ac:dyDescent="0.3">
      <c r="C305" s="4"/>
    </row>
    <row r="306" spans="3:3" x14ac:dyDescent="0.3">
      <c r="C306" s="4"/>
    </row>
    <row r="307" spans="3:3" x14ac:dyDescent="0.3">
      <c r="C307" s="4"/>
    </row>
    <row r="308" spans="3:3" x14ac:dyDescent="0.3">
      <c r="C308" s="4"/>
    </row>
    <row r="309" spans="3:3" x14ac:dyDescent="0.3">
      <c r="C309" s="4"/>
    </row>
    <row r="310" spans="3:3" x14ac:dyDescent="0.3">
      <c r="C310" s="4"/>
    </row>
    <row r="311" spans="3:3" x14ac:dyDescent="0.3">
      <c r="C311" s="4"/>
    </row>
    <row r="312" spans="3:3" x14ac:dyDescent="0.3">
      <c r="C312" s="4"/>
    </row>
    <row r="313" spans="3:3" x14ac:dyDescent="0.3">
      <c r="C313" s="4"/>
    </row>
    <row r="314" spans="3:3" x14ac:dyDescent="0.3">
      <c r="C314" s="4"/>
    </row>
    <row r="315" spans="3:3" x14ac:dyDescent="0.3">
      <c r="C315" s="4"/>
    </row>
    <row r="316" spans="3:3" x14ac:dyDescent="0.3">
      <c r="C316" s="4"/>
    </row>
    <row r="317" spans="3:3" x14ac:dyDescent="0.3">
      <c r="C317" s="4"/>
    </row>
    <row r="318" spans="3:3" x14ac:dyDescent="0.3">
      <c r="C318" s="4"/>
    </row>
    <row r="319" spans="3:3" x14ac:dyDescent="0.3">
      <c r="C319" s="4"/>
    </row>
    <row r="320" spans="3:3" x14ac:dyDescent="0.3">
      <c r="C320" s="4"/>
    </row>
    <row r="321" spans="3:3" x14ac:dyDescent="0.3">
      <c r="C321" s="4"/>
    </row>
    <row r="322" spans="3:3" x14ac:dyDescent="0.3">
      <c r="C322" s="4"/>
    </row>
    <row r="323" spans="3:3" x14ac:dyDescent="0.3">
      <c r="C323" s="4"/>
    </row>
    <row r="324" spans="3:3" x14ac:dyDescent="0.3">
      <c r="C324" s="4"/>
    </row>
    <row r="325" spans="3:3" x14ac:dyDescent="0.3">
      <c r="C325" s="4"/>
    </row>
    <row r="326" spans="3:3" x14ac:dyDescent="0.3">
      <c r="C326" s="4"/>
    </row>
    <row r="327" spans="3:3" x14ac:dyDescent="0.3">
      <c r="C327" s="4"/>
    </row>
    <row r="328" spans="3:3" x14ac:dyDescent="0.3">
      <c r="C328" s="4"/>
    </row>
    <row r="329" spans="3:3" x14ac:dyDescent="0.3">
      <c r="C329" s="4"/>
    </row>
    <row r="330" spans="3:3" x14ac:dyDescent="0.3">
      <c r="C330" s="4"/>
    </row>
    <row r="331" spans="3:3" x14ac:dyDescent="0.3">
      <c r="C331" s="4"/>
    </row>
    <row r="332" spans="3:3" x14ac:dyDescent="0.3">
      <c r="C332" s="4"/>
    </row>
    <row r="333" spans="3:3" x14ac:dyDescent="0.3">
      <c r="C333" s="4"/>
    </row>
    <row r="334" spans="3:3" x14ac:dyDescent="0.3">
      <c r="C334" s="4"/>
    </row>
    <row r="335" spans="3:3" x14ac:dyDescent="0.3">
      <c r="C335" s="4"/>
    </row>
    <row r="336" spans="3:3" x14ac:dyDescent="0.3">
      <c r="C336" s="4"/>
    </row>
    <row r="337" spans="3:3" x14ac:dyDescent="0.3">
      <c r="C337" s="4"/>
    </row>
    <row r="338" spans="3:3" x14ac:dyDescent="0.3">
      <c r="C338" s="4"/>
    </row>
    <row r="339" spans="3:3" x14ac:dyDescent="0.3">
      <c r="C339" s="4"/>
    </row>
    <row r="340" spans="3:3" x14ac:dyDescent="0.3">
      <c r="C340" s="4"/>
    </row>
    <row r="354" spans="3:18" x14ac:dyDescent="0.3">
      <c r="C354" s="57"/>
    </row>
    <row r="355" spans="3:18" x14ac:dyDescent="0.3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3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3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3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3">
      <c r="C360" s="57"/>
    </row>
    <row r="366" spans="3:18" x14ac:dyDescent="0.3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3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3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3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9" x14ac:dyDescent="0.3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3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3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3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3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3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3">
      <c r="B9" s="16" t="s">
        <v>57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3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3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3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3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3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3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3">
      <c r="D17" s="1"/>
    </row>
    <row r="18" spans="2:40" x14ac:dyDescent="0.3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3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3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0.68507083497534715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0.7196843033755006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0.79484795378171058</v>
      </c>
      <c r="AB20" s="77">
        <f>IF(PLANEL_Pot_anual!AB4&lt;&gt;0,AB4/PLANEL_Pot_anual!AB4,0)</f>
        <v>0.78970152509323455</v>
      </c>
      <c r="AC20" s="47">
        <f>IF(PLANEL_Pot_anual!AC4&lt;&gt;0,AC4/PLANEL_Pot_anual!AC4,0)</f>
        <v>0.79762906014383073</v>
      </c>
      <c r="AD20" s="47">
        <f>IF(PLANEL_Pot_anual!AD4&lt;&gt;0,AD4/PLANEL_Pot_anual!AD4,0)</f>
        <v>0.788537312780212</v>
      </c>
      <c r="AE20" s="47">
        <f>IF(PLANEL_Pot_anual!AE4&lt;&gt;0,AE4/PLANEL_Pot_anual!AE4,0)</f>
        <v>0.78733321971237458</v>
      </c>
      <c r="AF20" s="47">
        <f>IF(PLANEL_Pot_anual!AF4&lt;&gt;0,AF4/PLANEL_Pot_anual!AF4,0)</f>
        <v>0.79034388106629205</v>
      </c>
      <c r="AG20" s="47">
        <f>IF(PLANEL_Pot_anual!AG4&lt;&gt;0,AG4/PLANEL_Pot_anual!AG4,0)</f>
        <v>0.78328467830700399</v>
      </c>
      <c r="AH20" s="47">
        <f>IF(PLANEL_Pot_anual!AH4&lt;&gt;0,AH4/PLANEL_Pot_anual!AH4,0)</f>
        <v>0.78061939673339698</v>
      </c>
      <c r="AI20" s="47">
        <f>IF(PLANEL_Pot_anual!AI4&lt;&gt;0,AI4/PLANEL_Pot_anual!AI4,0)</f>
        <v>0.78195067379971617</v>
      </c>
      <c r="AJ20" s="47">
        <f>IF(PLANEL_Pot_anual!AJ4&lt;&gt;0,AJ4/PLANEL_Pot_anual!AJ4,0)</f>
        <v>0.78894906281243271</v>
      </c>
      <c r="AK20" s="47">
        <f>IF(PLANEL_Pot_anual!AK4&lt;&gt;0,AK4/PLANEL_Pot_anual!AK4,0)</f>
        <v>0.78895155187129495</v>
      </c>
      <c r="AL20" s="47">
        <f>IF(PLANEL_Pot_anual!AL4&lt;&gt;0,AL4/PLANEL_Pot_anual!AL4,0)</f>
        <v>0.78849483228537709</v>
      </c>
      <c r="AM20" s="46"/>
      <c r="AN20" s="1"/>
    </row>
    <row r="21" spans="2:40" x14ac:dyDescent="0.3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0.76929432769432948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3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3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1.0322992501498378</v>
      </c>
      <c r="M23" s="48">
        <f>IF(PLANEL_Pot_anual!M7&lt;&gt;0,M6/PLANEL_Pot_anual!M7,0)</f>
        <v>1.1751741972327339</v>
      </c>
      <c r="N23" s="48">
        <f>IF(PLANEL_Pot_anual!N7&lt;&gt;0,N6/PLANEL_Pot_anual!N7,0)</f>
        <v>1.1882347714029557</v>
      </c>
      <c r="O23" s="48">
        <f>IF(PLANEL_Pot_anual!O7&lt;&gt;0,O6/PLANEL_Pot_anual!O7,0)</f>
        <v>1.04670405912704</v>
      </c>
      <c r="P23" s="48">
        <f>IF(PLANEL_Pot_anual!P7&lt;&gt;0,P6/PLANEL_Pot_anual!P7,0)</f>
        <v>1.0600922768657706</v>
      </c>
      <c r="Q23" s="48">
        <f>IF(PLANEL_Pot_anual!Q7&lt;&gt;0,Q6/PLANEL_Pot_anual!Q7,0)</f>
        <v>1.0600922768657706</v>
      </c>
      <c r="R23" s="48">
        <f>IF(PLANEL_Pot_anual!R7&lt;&gt;0,R6/PLANEL_Pot_anual!R7,0)</f>
        <v>1.0552843506512319</v>
      </c>
      <c r="S23" s="48">
        <f>IF(PLANEL_Pot_anual!S7&lt;&gt;0,S6/PLANEL_Pot_anual!S7,0)</f>
        <v>1.1120470840465555</v>
      </c>
      <c r="T23" s="48">
        <f>IF(PLANEL_Pot_anual!T7&lt;&gt;0,T6/PLANEL_Pot_anual!T7,0)</f>
        <v>1.1036947785332125</v>
      </c>
      <c r="U23" s="48">
        <f>IF(PLANEL_Pot_anual!U7&lt;&gt;0,U6/PLANEL_Pot_anual!U7,0)</f>
        <v>1.096149295221448</v>
      </c>
      <c r="V23" s="48">
        <f>IF(PLANEL_Pot_anual!V7&lt;&gt;0,V6/PLANEL_Pot_anual!V7,0)</f>
        <v>1.0892977008921128</v>
      </c>
      <c r="W23" s="48">
        <f>IF(PLANEL_Pot_anual!W7&lt;&gt;0,W6/PLANEL_Pot_anual!W7,0)</f>
        <v>1.0830510693513378</v>
      </c>
      <c r="X23" s="48">
        <f>IF(PLANEL_Pot_anual!X7&lt;&gt;0,X6/PLANEL_Pot_anual!X7,0)</f>
        <v>1.0773314818832302</v>
      </c>
      <c r="Y23" s="48">
        <f>IF(PLANEL_Pot_anual!Y7&lt;&gt;0,Y6/PLANEL_Pot_anual!Y7,0)</f>
        <v>1.0720738448909302</v>
      </c>
      <c r="Z23" s="48">
        <f>IF(PLANEL_Pot_anual!Z7&lt;&gt;0,Z6/PLANEL_Pot_anual!Z7,0)</f>
        <v>1.0889148584846267</v>
      </c>
      <c r="AA23" s="48">
        <f>IF(PLANEL_Pot_anual!AA7&lt;&gt;0,AA6/PLANEL_Pot_anual!AA7,0)</f>
        <v>1.0836182761894217</v>
      </c>
      <c r="AB23" s="48">
        <f>IF(PLANEL_Pot_anual!AB7&lt;&gt;0,AB6/PLANEL_Pot_anual!AB7,0)</f>
        <v>1.0787040546163431</v>
      </c>
      <c r="AC23" s="48">
        <f>IF(PLANEL_Pot_anual!AC7&lt;&gt;0,AC6/PLANEL_Pot_anual!AC7,0)</f>
        <v>1.0741308014404893</v>
      </c>
      <c r="AD23" s="48">
        <f>IF(PLANEL_Pot_anual!AD7&lt;&gt;0,AD6/PLANEL_Pot_anual!AD7,0)</f>
        <v>1.0698668925272607</v>
      </c>
      <c r="AE23" s="48">
        <f>IF(PLANEL_Pot_anual!AE7&lt;&gt;0,AE6/PLANEL_Pot_anual!AE7,0)</f>
        <v>1.0658807178225476</v>
      </c>
      <c r="AF23" s="48">
        <f>IF(PLANEL_Pot_anual!AF7&lt;&gt;0,AF6/PLANEL_Pot_anual!AF7,0)</f>
        <v>1.0816526382776133</v>
      </c>
      <c r="AG23" s="48">
        <f>IF(PLANEL_Pot_anual!AG7&lt;&gt;0,AG6/PLANEL_Pot_anual!AG7,0)</f>
        <v>1.0945387215311611</v>
      </c>
      <c r="AH23" s="48">
        <f>IF(PLANEL_Pot_anual!AH7&lt;&gt;0,AH6/PLANEL_Pot_anual!AH7,0)</f>
        <v>1.0938928348478765</v>
      </c>
      <c r="AI23" s="48">
        <f>IF(PLANEL_Pot_anual!AI7&lt;&gt;0,AI6/PLANEL_Pot_anual!AI7,0)</f>
        <v>1.0933442181766413</v>
      </c>
      <c r="AJ23" s="48">
        <f>IF(PLANEL_Pot_anual!AJ7&lt;&gt;0,AJ6/PLANEL_Pot_anual!AJ7,0)</f>
        <v>1.0904447518970595</v>
      </c>
      <c r="AK23" s="48">
        <f>IF(PLANEL_Pot_anual!AK7&lt;&gt;0,AK6/PLANEL_Pot_anual!AK7,0)</f>
        <v>1.0885231683032912</v>
      </c>
      <c r="AL23" s="48">
        <f>IF(PLANEL_Pot_anual!AL7&lt;&gt;0,AL6/PLANEL_Pot_anual!AL7,0)</f>
        <v>1.0801846223615201</v>
      </c>
      <c r="AM23" s="46"/>
    </row>
    <row r="24" spans="2:40" x14ac:dyDescent="0.3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3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3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3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3">
      <c r="B28" s="16" t="s">
        <v>57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3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3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3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3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3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3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3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3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3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3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3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0.60388277447556837</v>
      </c>
      <c r="N39" s="54">
        <f>IF(PLANEL_Pot_anual!N23&lt;&gt;0,N14/PLANEL_Pot_anual!N23,0)</f>
        <v>0.49745237582831764</v>
      </c>
      <c r="O39" s="54">
        <f>IF(PLANEL_Pot_anual!O23&lt;&gt;0,O14/PLANEL_Pot_anual!O23,0)</f>
        <v>0.77584787993110726</v>
      </c>
      <c r="P39" s="54">
        <f>IF(PLANEL_Pot_anual!P23&lt;&gt;0,P14/PLANEL_Pot_anual!P23,0)</f>
        <v>0.7139272603696758</v>
      </c>
      <c r="Q39" s="54">
        <f>IF(PLANEL_Pot_anual!Q23&lt;&gt;0,Q14/PLANEL_Pot_anual!Q23,0)</f>
        <v>0.90381983874286742</v>
      </c>
      <c r="R39" s="54">
        <f>IF(PLANEL_Pot_anual!R23&lt;&gt;0,R14/PLANEL_Pot_anual!R23,0)</f>
        <v>0.73453500912134007</v>
      </c>
      <c r="S39" s="54">
        <f>IF(PLANEL_Pot_anual!S23&lt;&gt;0,S14/PLANEL_Pot_anual!S23,0)</f>
        <v>0.65934597976883313</v>
      </c>
      <c r="T39" s="54">
        <f>IF(PLANEL_Pot_anual!T23&lt;&gt;0,T14/PLANEL_Pot_anual!T23,0)</f>
        <v>0.71255125667232311</v>
      </c>
      <c r="U39" s="54">
        <f>IF(PLANEL_Pot_anual!U23&lt;&gt;0,U14/PLANEL_Pot_anual!U23,0)</f>
        <v>0.73542927106086975</v>
      </c>
      <c r="V39" s="54">
        <f>IF(PLANEL_Pot_anual!V23&lt;&gt;0,V14/PLANEL_Pot_anual!V23,0)</f>
        <v>0.72420584702908952</v>
      </c>
      <c r="W39" s="54">
        <f>IF(PLANEL_Pot_anual!W23&lt;&gt;0,W14/PLANEL_Pot_anual!W23,0)</f>
        <v>0.71407452547000183</v>
      </c>
      <c r="X39" s="54">
        <f>IF(PLANEL_Pot_anual!X23&lt;&gt;0,X14/PLANEL_Pot_anual!X23,0)</f>
        <v>0.68679451031445193</v>
      </c>
      <c r="Y39" s="54">
        <f>IF(PLANEL_Pot_anual!Y23&lt;&gt;0,Y14/PLANEL_Pot_anual!Y23,0)</f>
        <v>0.68943421802299343</v>
      </c>
      <c r="Z39" s="54">
        <f>IF(PLANEL_Pot_anual!Z23&lt;&gt;0,Z14/PLANEL_Pot_anual!Z23,0)</f>
        <v>0.66095353552312308</v>
      </c>
      <c r="AA39" s="54">
        <f>IF(PLANEL_Pot_anual!AA23&lt;&gt;0,AA14/PLANEL_Pot_anual!AA23,0)</f>
        <v>0.64913803406929793</v>
      </c>
      <c r="AB39" s="84">
        <f>IF(PLANEL_Pot_anual!AB23&lt;&gt;0,AB14/PLANEL_Pot_anual!AB23,0)</f>
        <v>0.64075461680423773</v>
      </c>
      <c r="AC39" s="54">
        <f>IF(PLANEL_Pot_anual!AC23&lt;&gt;0,AC14/PLANEL_Pot_anual!AC23,0)</f>
        <v>0.64540768825868222</v>
      </c>
      <c r="AD39" s="54">
        <f>IF(PLANEL_Pot_anual!AD23&lt;&gt;0,AD14/PLANEL_Pot_anual!AD23,0)</f>
        <v>0.66402848626764654</v>
      </c>
      <c r="AE39" s="54">
        <f>IF(PLANEL_Pot_anual!AE23&lt;&gt;0,AE14/PLANEL_Pot_anual!AE23,0)</f>
        <v>0.68443370797985936</v>
      </c>
      <c r="AF39" s="54">
        <f>IF(PLANEL_Pot_anual!AF23&lt;&gt;0,AF14/PLANEL_Pot_anual!AF23,0)</f>
        <v>0.68973190456691824</v>
      </c>
      <c r="AG39" s="54">
        <f>IF(PLANEL_Pot_anual!AG23&lt;&gt;0,AG14/PLANEL_Pot_anual!AG23,0)</f>
        <v>0.6714244298794112</v>
      </c>
      <c r="AH39" s="54">
        <f>IF(PLANEL_Pot_anual!AH23&lt;&gt;0,AH14/PLANEL_Pot_anual!AH23,0)</f>
        <v>0.65771657251185167</v>
      </c>
      <c r="AI39" s="54">
        <f>IF(PLANEL_Pot_anual!AI23&lt;&gt;0,AI14/PLANEL_Pot_anual!AI23,0)</f>
        <v>0.65754769331927587</v>
      </c>
      <c r="AJ39" s="54">
        <f>IF(PLANEL_Pot_anual!AJ23&lt;&gt;0,AJ14/PLANEL_Pot_anual!AJ23,0)</f>
        <v>0.68913397640448915</v>
      </c>
      <c r="AK39" s="54">
        <f>IF(PLANEL_Pot_anual!AK23&lt;&gt;0,AK14/PLANEL_Pot_anual!AK23,0)</f>
        <v>0.7200622715753261</v>
      </c>
      <c r="AL39" s="54">
        <f>IF(PLANEL_Pot_anual!AL23&lt;&gt;0,AL14/PLANEL_Pot_anual!AL23,0)</f>
        <v>0.73726032287051046</v>
      </c>
      <c r="AM39" s="46"/>
    </row>
    <row r="40" spans="2:39" x14ac:dyDescent="0.3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3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61" t="s">
        <v>225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3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40</v>
      </c>
    </row>
    <row r="11" spans="1:159" x14ac:dyDescent="0.3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42</v>
      </c>
    </row>
    <row r="13" spans="1:159" x14ac:dyDescent="0.3">
      <c r="B13" s="33" t="s">
        <v>14</v>
      </c>
      <c r="C13" s="33" t="s">
        <v>43</v>
      </c>
    </row>
    <row r="14" spans="1:159" x14ac:dyDescent="0.3">
      <c r="B14" s="33" t="s">
        <v>14</v>
      </c>
      <c r="C14" s="33" t="s">
        <v>44</v>
      </c>
    </row>
    <row r="15" spans="1:159" x14ac:dyDescent="0.3">
      <c r="B15" s="33" t="s">
        <v>14</v>
      </c>
      <c r="C15" s="33" t="s">
        <v>45</v>
      </c>
    </row>
    <row r="16" spans="1:159" x14ac:dyDescent="0.3">
      <c r="B16" s="33" t="s">
        <v>14</v>
      </c>
      <c r="C16" s="33" t="s">
        <v>46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3">
      <c r="B18" s="33" t="s">
        <v>16</v>
      </c>
      <c r="C18" s="33" t="s">
        <v>36</v>
      </c>
    </row>
    <row r="19" spans="2:159" x14ac:dyDescent="0.3">
      <c r="B19" s="33" t="s">
        <v>16</v>
      </c>
      <c r="C19" s="33" t="s">
        <v>37</v>
      </c>
    </row>
    <row r="20" spans="2:159" x14ac:dyDescent="0.3">
      <c r="B20" s="33" t="s">
        <v>16</v>
      </c>
      <c r="C20" s="33" t="s">
        <v>38</v>
      </c>
    </row>
    <row r="21" spans="2:159" x14ac:dyDescent="0.3">
      <c r="B21" s="33" t="s">
        <v>16</v>
      </c>
      <c r="C21" s="33" t="s">
        <v>39</v>
      </c>
    </row>
    <row r="22" spans="2:159" x14ac:dyDescent="0.3">
      <c r="B22" s="33" t="s">
        <v>16</v>
      </c>
      <c r="C22" s="33" t="s">
        <v>40</v>
      </c>
    </row>
    <row r="23" spans="2:159" x14ac:dyDescent="0.3">
      <c r="B23" s="33" t="s">
        <v>16</v>
      </c>
      <c r="C23" s="33" t="s">
        <v>41</v>
      </c>
    </row>
    <row r="24" spans="2:159" x14ac:dyDescent="0.3">
      <c r="B24" s="33" t="s">
        <v>16</v>
      </c>
      <c r="C24" s="33" t="s">
        <v>42</v>
      </c>
    </row>
    <row r="25" spans="2:159" x14ac:dyDescent="0.3">
      <c r="B25" s="33" t="s">
        <v>16</v>
      </c>
      <c r="C25" s="33" t="s">
        <v>43</v>
      </c>
    </row>
    <row r="26" spans="2:159" x14ac:dyDescent="0.3">
      <c r="B26" s="33" t="s">
        <v>16</v>
      </c>
      <c r="C26" s="33" t="s">
        <v>44</v>
      </c>
    </row>
    <row r="27" spans="2:159" x14ac:dyDescent="0.3">
      <c r="B27" s="33" t="s">
        <v>16</v>
      </c>
      <c r="C27" s="33" t="s">
        <v>45</v>
      </c>
    </row>
    <row r="28" spans="2:159" x14ac:dyDescent="0.3">
      <c r="B28" s="33" t="s">
        <v>16</v>
      </c>
      <c r="C28" s="33" t="s">
        <v>46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36</v>
      </c>
    </row>
    <row r="31" spans="2:159" x14ac:dyDescent="0.3">
      <c r="B31" s="33" t="s">
        <v>17</v>
      </c>
      <c r="C31" s="33" t="s">
        <v>37</v>
      </c>
    </row>
    <row r="32" spans="2:159" x14ac:dyDescent="0.3">
      <c r="B32" s="33" t="s">
        <v>17</v>
      </c>
      <c r="C32" s="33" t="s">
        <v>38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267.75876909999999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39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16.966115219999999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40</v>
      </c>
    </row>
    <row r="35" spans="2:159" x14ac:dyDescent="0.3">
      <c r="B35" s="33" t="s">
        <v>17</v>
      </c>
      <c r="C35" s="33" t="s">
        <v>41</v>
      </c>
    </row>
    <row r="36" spans="2:159" x14ac:dyDescent="0.3">
      <c r="B36" s="33" t="s">
        <v>17</v>
      </c>
      <c r="C36" s="33" t="s">
        <v>42</v>
      </c>
    </row>
    <row r="37" spans="2:159" x14ac:dyDescent="0.3">
      <c r="B37" s="33" t="s">
        <v>17</v>
      </c>
      <c r="C37" s="33" t="s">
        <v>43</v>
      </c>
    </row>
    <row r="38" spans="2:159" x14ac:dyDescent="0.3">
      <c r="B38" s="33" t="s">
        <v>17</v>
      </c>
      <c r="C38" s="33" t="s">
        <v>44</v>
      </c>
    </row>
    <row r="39" spans="2:159" x14ac:dyDescent="0.3">
      <c r="B39" s="33" t="s">
        <v>17</v>
      </c>
      <c r="C39" s="33" t="s">
        <v>45</v>
      </c>
    </row>
    <row r="40" spans="2:159" x14ac:dyDescent="0.3">
      <c r="B40" s="33" t="s">
        <v>17</v>
      </c>
      <c r="C40" s="33" t="s">
        <v>46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604.73480480000001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267.75876909999999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36</v>
      </c>
    </row>
    <row r="43" spans="2:159" x14ac:dyDescent="0.3">
      <c r="B43" s="33" t="s">
        <v>18</v>
      </c>
      <c r="C43" s="33" t="s">
        <v>37</v>
      </c>
    </row>
    <row r="44" spans="2:159" x14ac:dyDescent="0.3">
      <c r="B44" s="33" t="s">
        <v>18</v>
      </c>
      <c r="C44" s="33" t="s">
        <v>38</v>
      </c>
    </row>
    <row r="45" spans="2:159" x14ac:dyDescent="0.3">
      <c r="B45" s="33" t="s">
        <v>18</v>
      </c>
      <c r="C45" s="33" t="s">
        <v>39</v>
      </c>
    </row>
    <row r="46" spans="2:159" x14ac:dyDescent="0.3">
      <c r="B46" s="33" t="s">
        <v>18</v>
      </c>
      <c r="C46" s="33" t="s">
        <v>40</v>
      </c>
    </row>
    <row r="47" spans="2:159" x14ac:dyDescent="0.3">
      <c r="B47" s="33" t="s">
        <v>18</v>
      </c>
      <c r="C47" s="33" t="s">
        <v>41</v>
      </c>
    </row>
    <row r="48" spans="2:159" x14ac:dyDescent="0.3">
      <c r="B48" s="33" t="s">
        <v>18</v>
      </c>
      <c r="C48" s="33" t="s">
        <v>42</v>
      </c>
    </row>
    <row r="49" spans="2:159" x14ac:dyDescent="0.3">
      <c r="B49" s="33" t="s">
        <v>18</v>
      </c>
      <c r="C49" s="33" t="s">
        <v>43</v>
      </c>
    </row>
    <row r="50" spans="2:159" x14ac:dyDescent="0.3">
      <c r="B50" s="33" t="s">
        <v>18</v>
      </c>
      <c r="C50" s="33" t="s">
        <v>44</v>
      </c>
    </row>
    <row r="51" spans="2:159" x14ac:dyDescent="0.3">
      <c r="B51" s="33" t="s">
        <v>18</v>
      </c>
      <c r="C51" s="33" t="s">
        <v>45</v>
      </c>
    </row>
    <row r="52" spans="2:159" x14ac:dyDescent="0.3">
      <c r="B52" s="33" t="s">
        <v>18</v>
      </c>
      <c r="C52" s="33" t="s">
        <v>46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761</v>
      </c>
      <c r="C54" s="33" t="s">
        <v>36</v>
      </c>
    </row>
    <row r="55" spans="2:159" x14ac:dyDescent="0.3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3">
      <c r="B56" s="33" t="s">
        <v>761</v>
      </c>
      <c r="C56" s="33" t="s">
        <v>38</v>
      </c>
    </row>
    <row r="57" spans="2:159" x14ac:dyDescent="0.3">
      <c r="B57" s="33" t="s">
        <v>761</v>
      </c>
      <c r="C57" s="33" t="s">
        <v>39</v>
      </c>
    </row>
    <row r="58" spans="2:159" x14ac:dyDescent="0.3">
      <c r="B58" s="33" t="s">
        <v>761</v>
      </c>
      <c r="C58" s="33" t="s">
        <v>40</v>
      </c>
    </row>
    <row r="59" spans="2:159" x14ac:dyDescent="0.3">
      <c r="B59" s="33" t="s">
        <v>761</v>
      </c>
      <c r="C59" s="33" t="s">
        <v>41</v>
      </c>
    </row>
    <row r="60" spans="2:159" x14ac:dyDescent="0.3">
      <c r="B60" s="33" t="s">
        <v>761</v>
      </c>
      <c r="C60" s="33" t="s">
        <v>42</v>
      </c>
    </row>
    <row r="61" spans="2:159" x14ac:dyDescent="0.3">
      <c r="B61" s="33" t="s">
        <v>761</v>
      </c>
      <c r="C61" s="33" t="s">
        <v>43</v>
      </c>
    </row>
    <row r="62" spans="2:159" x14ac:dyDescent="0.3">
      <c r="B62" s="33" t="s">
        <v>761</v>
      </c>
      <c r="C62" s="33" t="s">
        <v>44</v>
      </c>
    </row>
    <row r="63" spans="2:159" x14ac:dyDescent="0.3">
      <c r="B63" s="33" t="s">
        <v>761</v>
      </c>
      <c r="C63" s="33" t="s">
        <v>45</v>
      </c>
    </row>
    <row r="64" spans="2:159" x14ac:dyDescent="0.3">
      <c r="B64" s="33" t="s">
        <v>761</v>
      </c>
      <c r="C64" s="33" t="s">
        <v>46</v>
      </c>
    </row>
    <row r="65" spans="2:159" x14ac:dyDescent="0.3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36</v>
      </c>
    </row>
    <row r="67" spans="2:159" x14ac:dyDescent="0.3">
      <c r="B67" s="33" t="s">
        <v>19</v>
      </c>
      <c r="C67" s="33" t="s">
        <v>37</v>
      </c>
    </row>
    <row r="68" spans="2:159" x14ac:dyDescent="0.3">
      <c r="B68" s="33" t="s">
        <v>19</v>
      </c>
      <c r="C68" s="33" t="s">
        <v>38</v>
      </c>
    </row>
    <row r="69" spans="2:159" x14ac:dyDescent="0.3">
      <c r="B69" s="33" t="s">
        <v>19</v>
      </c>
      <c r="C69" s="33" t="s">
        <v>39</v>
      </c>
    </row>
    <row r="70" spans="2:159" x14ac:dyDescent="0.3">
      <c r="B70" s="33" t="s">
        <v>19</v>
      </c>
      <c r="C70" s="33" t="s">
        <v>40</v>
      </c>
    </row>
    <row r="71" spans="2:159" x14ac:dyDescent="0.3">
      <c r="B71" s="33" t="s">
        <v>19</v>
      </c>
      <c r="C71" s="33" t="s">
        <v>41</v>
      </c>
    </row>
    <row r="72" spans="2:159" x14ac:dyDescent="0.3">
      <c r="B72" s="33" t="s">
        <v>19</v>
      </c>
      <c r="C72" s="33" t="s">
        <v>42</v>
      </c>
    </row>
    <row r="73" spans="2:159" x14ac:dyDescent="0.3">
      <c r="B73" s="33" t="s">
        <v>19</v>
      </c>
      <c r="C73" s="33" t="s">
        <v>43</v>
      </c>
    </row>
    <row r="74" spans="2:159" x14ac:dyDescent="0.3">
      <c r="B74" s="33" t="s">
        <v>19</v>
      </c>
      <c r="C74" s="33" t="s">
        <v>44</v>
      </c>
    </row>
    <row r="75" spans="2:159" x14ac:dyDescent="0.3">
      <c r="B75" s="33" t="s">
        <v>19</v>
      </c>
      <c r="C75" s="33" t="s">
        <v>45</v>
      </c>
    </row>
    <row r="76" spans="2:159" x14ac:dyDescent="0.3">
      <c r="B76" s="33" t="s">
        <v>19</v>
      </c>
      <c r="C76" s="33" t="s">
        <v>46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762</v>
      </c>
      <c r="C78" s="33" t="s">
        <v>36</v>
      </c>
    </row>
    <row r="79" spans="2:159" x14ac:dyDescent="0.3">
      <c r="B79" s="33" t="s">
        <v>762</v>
      </c>
      <c r="C79" s="33" t="s">
        <v>37</v>
      </c>
    </row>
    <row r="80" spans="2:159" x14ac:dyDescent="0.3">
      <c r="B80" s="33" t="s">
        <v>762</v>
      </c>
      <c r="C80" s="33" t="s">
        <v>38</v>
      </c>
    </row>
    <row r="81" spans="2:159" x14ac:dyDescent="0.3">
      <c r="B81" s="33" t="s">
        <v>762</v>
      </c>
      <c r="C81" s="33" t="s">
        <v>39</v>
      </c>
    </row>
    <row r="82" spans="2:159" x14ac:dyDescent="0.3">
      <c r="B82" s="33" t="s">
        <v>762</v>
      </c>
      <c r="C82" s="33" t="s">
        <v>40</v>
      </c>
    </row>
    <row r="83" spans="2:159" x14ac:dyDescent="0.3">
      <c r="B83" s="33" t="s">
        <v>762</v>
      </c>
      <c r="C83" s="33" t="s">
        <v>41</v>
      </c>
    </row>
    <row r="84" spans="2:159" x14ac:dyDescent="0.3">
      <c r="B84" s="33" t="s">
        <v>762</v>
      </c>
      <c r="C84" s="33" t="s">
        <v>42</v>
      </c>
    </row>
    <row r="85" spans="2:159" x14ac:dyDescent="0.3">
      <c r="B85" s="33" t="s">
        <v>762</v>
      </c>
      <c r="C85" s="33" t="s">
        <v>43</v>
      </c>
    </row>
    <row r="86" spans="2:159" x14ac:dyDescent="0.3">
      <c r="B86" s="33" t="s">
        <v>762</v>
      </c>
      <c r="C86" s="33" t="s">
        <v>44</v>
      </c>
    </row>
    <row r="87" spans="2:159" x14ac:dyDescent="0.3">
      <c r="B87" s="33" t="s">
        <v>762</v>
      </c>
      <c r="C87" s="33" t="s">
        <v>45</v>
      </c>
    </row>
    <row r="88" spans="2:159" x14ac:dyDescent="0.3">
      <c r="B88" s="33" t="s">
        <v>762</v>
      </c>
      <c r="C88" s="33" t="s">
        <v>46</v>
      </c>
    </row>
    <row r="89" spans="2:159" x14ac:dyDescent="0.3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673</v>
      </c>
      <c r="C90" s="33" t="s">
        <v>36</v>
      </c>
    </row>
    <row r="91" spans="2:159" x14ac:dyDescent="0.3">
      <c r="B91" s="33" t="s">
        <v>673</v>
      </c>
      <c r="C91" s="33" t="s">
        <v>37</v>
      </c>
    </row>
    <row r="92" spans="2:159" x14ac:dyDescent="0.3">
      <c r="B92" s="33" t="s">
        <v>673</v>
      </c>
      <c r="C92" s="33" t="s">
        <v>38</v>
      </c>
    </row>
    <row r="93" spans="2:159" x14ac:dyDescent="0.3">
      <c r="B93" s="33" t="s">
        <v>673</v>
      </c>
      <c r="C93" s="33" t="s">
        <v>39</v>
      </c>
    </row>
    <row r="94" spans="2:159" x14ac:dyDescent="0.3">
      <c r="B94" s="33" t="s">
        <v>673</v>
      </c>
      <c r="C94" s="33" t="s">
        <v>40</v>
      </c>
    </row>
    <row r="95" spans="2:159" x14ac:dyDescent="0.3">
      <c r="B95" s="33" t="s">
        <v>673</v>
      </c>
      <c r="C95" s="33" t="s">
        <v>41</v>
      </c>
    </row>
    <row r="96" spans="2:159" x14ac:dyDescent="0.3">
      <c r="B96" s="33" t="s">
        <v>673</v>
      </c>
      <c r="C96" s="33" t="s">
        <v>42</v>
      </c>
    </row>
    <row r="97" spans="2:159" x14ac:dyDescent="0.3">
      <c r="B97" s="33" t="s">
        <v>673</v>
      </c>
      <c r="C97" s="33" t="s">
        <v>43</v>
      </c>
    </row>
    <row r="98" spans="2:159" x14ac:dyDescent="0.3">
      <c r="B98" s="33" t="s">
        <v>673</v>
      </c>
      <c r="C98" s="33" t="s">
        <v>44</v>
      </c>
    </row>
    <row r="99" spans="2:159" x14ac:dyDescent="0.3">
      <c r="B99" s="33" t="s">
        <v>673</v>
      </c>
      <c r="C99" s="33" t="s">
        <v>45</v>
      </c>
    </row>
    <row r="100" spans="2:159" x14ac:dyDescent="0.3">
      <c r="B100" s="33" t="s">
        <v>673</v>
      </c>
      <c r="C100" s="33" t="s">
        <v>46</v>
      </c>
    </row>
    <row r="101" spans="2:159" x14ac:dyDescent="0.3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763</v>
      </c>
      <c r="C103" s="33" t="s">
        <v>37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644.72230079999997</v>
      </c>
      <c r="BC103" s="33">
        <v>644.72230079999997</v>
      </c>
      <c r="BD103" s="33">
        <v>644.72230079999997</v>
      </c>
      <c r="BG103" s="33">
        <v>644.72230079999997</v>
      </c>
      <c r="BH103" s="33">
        <v>644.72230079999997</v>
      </c>
      <c r="BK103" s="33">
        <v>644.72230079999997</v>
      </c>
      <c r="BL103" s="33">
        <v>2089.7730860000001</v>
      </c>
      <c r="BN103" s="33">
        <v>1603.9832610000001</v>
      </c>
      <c r="BO103" s="33">
        <v>2089.7730860000001</v>
      </c>
      <c r="BP103" s="33">
        <v>2089.7730860000001</v>
      </c>
      <c r="BS103" s="33">
        <v>2089.7730860000001</v>
      </c>
      <c r="BT103" s="33">
        <v>2089.7730860000001</v>
      </c>
      <c r="BW103" s="33">
        <v>2089.7730860000001</v>
      </c>
      <c r="BX103" s="33">
        <v>2089.7730860000001</v>
      </c>
      <c r="BZ103" s="33">
        <v>113.76937700000001</v>
      </c>
      <c r="CA103" s="33">
        <v>2089.7730860000001</v>
      </c>
      <c r="CB103" s="33">
        <v>2089.7730860000001</v>
      </c>
      <c r="CE103" s="33">
        <v>2089.7730860000001</v>
      </c>
      <c r="CF103" s="33">
        <v>2089.7730860000001</v>
      </c>
      <c r="CI103" s="33">
        <v>2089.7730860000001</v>
      </c>
      <c r="CJ103" s="33">
        <v>2089.7730860000001</v>
      </c>
      <c r="CM103" s="33">
        <v>2089.7730860000001</v>
      </c>
      <c r="CN103" s="33">
        <v>2089.7730860000001</v>
      </c>
      <c r="CQ103" s="33">
        <v>2089.7730860000001</v>
      </c>
      <c r="CR103" s="33">
        <v>2089.7730860000001</v>
      </c>
      <c r="CU103" s="33">
        <v>2089.7730860000001</v>
      </c>
      <c r="CV103" s="33">
        <v>2089.7730860000001</v>
      </c>
      <c r="CY103" s="33">
        <v>2089.7730860000001</v>
      </c>
      <c r="CZ103" s="33">
        <v>2089.7730860000001</v>
      </c>
      <c r="DC103" s="33">
        <v>2089.7730860000001</v>
      </c>
      <c r="DD103" s="33">
        <v>2089.7730860000001</v>
      </c>
      <c r="DG103" s="33">
        <v>2089.7730860000001</v>
      </c>
      <c r="DH103" s="33">
        <v>2089.7730860000001</v>
      </c>
      <c r="DK103" s="33">
        <v>2089.7730860000001</v>
      </c>
      <c r="DL103" s="33">
        <v>2089.7730860000001</v>
      </c>
      <c r="DO103" s="33">
        <v>2089.7730860000001</v>
      </c>
      <c r="DP103" s="33">
        <v>2089.7730860000001</v>
      </c>
      <c r="DS103" s="33">
        <v>2089.7730860000001</v>
      </c>
      <c r="DT103" s="33">
        <v>2089.7730860000001</v>
      </c>
      <c r="DW103" s="33">
        <v>2089.7730860000001</v>
      </c>
      <c r="DX103" s="33">
        <v>2089.7730860000001</v>
      </c>
      <c r="EA103" s="33">
        <v>2089.7730860000001</v>
      </c>
      <c r="EB103" s="33">
        <v>2089.7730860000001</v>
      </c>
      <c r="EE103" s="33">
        <v>2089.7730860000001</v>
      </c>
      <c r="EF103" s="33">
        <v>2089.7730860000001</v>
      </c>
      <c r="EI103" s="33">
        <v>340.94525959999999</v>
      </c>
      <c r="EJ103" s="33">
        <v>2089.7730860000001</v>
      </c>
      <c r="EM103" s="33">
        <v>1265.289528</v>
      </c>
      <c r="EN103" s="33">
        <v>2089.7730860000001</v>
      </c>
      <c r="ER103" s="33">
        <v>2089.7730860000001</v>
      </c>
      <c r="EV103" s="33">
        <v>2089.7730860000001</v>
      </c>
      <c r="EZ103" s="33">
        <v>2089.7730860000001</v>
      </c>
    </row>
    <row r="104" spans="2:159" x14ac:dyDescent="0.3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612.64433959999997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3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846.77540729999998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763</v>
      </c>
      <c r="C106" s="33" t="s">
        <v>40</v>
      </c>
    </row>
    <row r="107" spans="2:159" x14ac:dyDescent="0.3">
      <c r="B107" s="33" t="s">
        <v>763</v>
      </c>
      <c r="C107" s="33" t="s">
        <v>41</v>
      </c>
    </row>
    <row r="108" spans="2:159" x14ac:dyDescent="0.3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558.85149660000002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1043.166377</v>
      </c>
      <c r="AW108" s="33">
        <v>591.31756189999999</v>
      </c>
      <c r="AX108" s="33">
        <v>744.53299530000004</v>
      </c>
      <c r="AY108" s="33">
        <v>1119.8113209999999</v>
      </c>
      <c r="AZ108" s="33">
        <v>1270.6286170000001</v>
      </c>
      <c r="BA108" s="33">
        <v>558.84255159999998</v>
      </c>
      <c r="BB108" s="33">
        <v>844.36501850000002</v>
      </c>
      <c r="BC108" s="33">
        <v>1581.3600799999999</v>
      </c>
      <c r="BD108" s="33">
        <v>1325.1609450000001</v>
      </c>
      <c r="BE108" s="33">
        <v>558.84255159999998</v>
      </c>
      <c r="BF108" s="33">
        <v>844.36501850000002</v>
      </c>
      <c r="BG108" s="33">
        <v>1581.3600799999999</v>
      </c>
      <c r="BH108" s="33">
        <v>1581.3600799999999</v>
      </c>
      <c r="BI108" s="33">
        <v>591.31756189999999</v>
      </c>
      <c r="BJ108" s="33">
        <v>844.36501850000002</v>
      </c>
      <c r="BK108" s="33">
        <v>1581.3600799999999</v>
      </c>
      <c r="BL108" s="33">
        <v>1970.084691</v>
      </c>
      <c r="BM108" s="33">
        <v>591.31756189999999</v>
      </c>
      <c r="BN108" s="33">
        <v>888.03680640000005</v>
      </c>
      <c r="BO108" s="33">
        <v>2111.3777530000002</v>
      </c>
      <c r="BP108" s="33">
        <v>2109.4401579999999</v>
      </c>
      <c r="BQ108" s="33">
        <v>591.31756189999999</v>
      </c>
      <c r="BR108" s="33">
        <v>1264.259442</v>
      </c>
      <c r="BS108" s="33">
        <v>2111.3777530000002</v>
      </c>
      <c r="BT108" s="33">
        <v>1805.2389659999999</v>
      </c>
      <c r="BU108" s="33">
        <v>591.30861689999995</v>
      </c>
      <c r="BV108" s="33">
        <v>844.36501850000002</v>
      </c>
      <c r="BW108" s="33">
        <v>2111.3777530000002</v>
      </c>
      <c r="BX108" s="33">
        <v>2111.3777530000002</v>
      </c>
      <c r="BY108" s="33">
        <v>591.31756189999999</v>
      </c>
      <c r="BZ108" s="33">
        <v>1212.3887709999999</v>
      </c>
      <c r="CA108" s="33">
        <v>2111.3777530000002</v>
      </c>
      <c r="CB108" s="33">
        <v>1789.447946</v>
      </c>
      <c r="CC108" s="33">
        <v>269.38775509999999</v>
      </c>
      <c r="CD108" s="33">
        <v>522.43521169999997</v>
      </c>
      <c r="CE108" s="33">
        <v>1789.447946</v>
      </c>
      <c r="CF108" s="33">
        <v>1544.6123359999999</v>
      </c>
      <c r="CG108" s="33">
        <v>269.38775509999999</v>
      </c>
      <c r="CH108" s="33">
        <v>522.43521169999997</v>
      </c>
      <c r="CI108" s="33">
        <v>1789.447946</v>
      </c>
      <c r="CJ108" s="33">
        <v>876.93625069999996</v>
      </c>
      <c r="CK108" s="33">
        <v>269.38775509999999</v>
      </c>
      <c r="CL108" s="33">
        <v>522.43521169999997</v>
      </c>
      <c r="CM108" s="33">
        <v>1789.447946</v>
      </c>
      <c r="CN108" s="33">
        <v>522.43521169999997</v>
      </c>
      <c r="CO108" s="33">
        <v>269.38775509999999</v>
      </c>
      <c r="CP108" s="33">
        <v>522.43521169999997</v>
      </c>
      <c r="CQ108" s="33">
        <v>1789.447946</v>
      </c>
      <c r="CR108" s="33">
        <v>1121.2186200000001</v>
      </c>
      <c r="CS108" s="33">
        <v>269.38775509999999</v>
      </c>
      <c r="CT108" s="33">
        <v>522.43521169999997</v>
      </c>
      <c r="CU108" s="33">
        <v>1607.7358850000001</v>
      </c>
      <c r="CV108" s="33">
        <v>1371.3183240000001</v>
      </c>
      <c r="CW108" s="33">
        <v>437.62122540000001</v>
      </c>
      <c r="CX108" s="33">
        <v>522.43521169999997</v>
      </c>
      <c r="CY108" s="33">
        <v>1789.447946</v>
      </c>
      <c r="CZ108" s="33">
        <v>1267.0127339999999</v>
      </c>
      <c r="DC108" s="33">
        <v>1267.0127339999999</v>
      </c>
      <c r="DD108" s="33">
        <v>1267.0127339999999</v>
      </c>
      <c r="DG108" s="33">
        <v>1267.0127339999999</v>
      </c>
      <c r="DH108" s="33">
        <v>1267.0127339999999</v>
      </c>
      <c r="DK108" s="33">
        <v>1267.0127339999999</v>
      </c>
      <c r="DL108" s="33">
        <v>1267.0127339999999</v>
      </c>
      <c r="DO108" s="33">
        <v>1267.0127339999999</v>
      </c>
      <c r="DP108" s="33">
        <v>1267.0127339999999</v>
      </c>
      <c r="DS108" s="33">
        <v>1267.0127339999999</v>
      </c>
      <c r="DT108" s="33">
        <v>1267.0127339999999</v>
      </c>
      <c r="DW108" s="33">
        <v>1267.0127339999999</v>
      </c>
      <c r="DX108" s="33">
        <v>1267.0127339999999</v>
      </c>
      <c r="EA108" s="33">
        <v>710.26724060000004</v>
      </c>
      <c r="EB108" s="33">
        <v>1267.0127339999999</v>
      </c>
      <c r="EE108" s="33">
        <v>383.27278189999998</v>
      </c>
      <c r="EF108" s="33">
        <v>1267.0127339999999</v>
      </c>
      <c r="EI108" s="33">
        <v>1267.0127339999999</v>
      </c>
      <c r="EJ108" s="33">
        <v>1267.0127339999999</v>
      </c>
      <c r="EN108" s="33">
        <v>1267.0127339999999</v>
      </c>
      <c r="EQ108" s="33">
        <v>604.08671949999996</v>
      </c>
      <c r="ER108" s="33">
        <v>1267.0127339999999</v>
      </c>
      <c r="EV108" s="33">
        <v>1267.0127339999999</v>
      </c>
      <c r="EZ108" s="33">
        <v>1267.0127339999999</v>
      </c>
    </row>
    <row r="109" spans="2:159" x14ac:dyDescent="0.3">
      <c r="B109" s="33" t="s">
        <v>763</v>
      </c>
      <c r="C109" s="33" t="s">
        <v>43</v>
      </c>
    </row>
    <row r="110" spans="2:159" x14ac:dyDescent="0.3">
      <c r="B110" s="33" t="s">
        <v>763</v>
      </c>
      <c r="C110" s="33" t="s">
        <v>44</v>
      </c>
    </row>
    <row r="111" spans="2:159" x14ac:dyDescent="0.3">
      <c r="B111" s="33" t="s">
        <v>763</v>
      </c>
      <c r="C111" s="33" t="s">
        <v>45</v>
      </c>
    </row>
    <row r="112" spans="2:159" x14ac:dyDescent="0.3">
      <c r="B112" s="33" t="s">
        <v>763</v>
      </c>
      <c r="C112" s="33" t="s">
        <v>46</v>
      </c>
    </row>
    <row r="113" spans="2:159" x14ac:dyDescent="0.3">
      <c r="B113" s="33" t="s">
        <v>763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4549.8434070000003</v>
      </c>
      <c r="AM113" s="33">
        <v>7503.9618190000001</v>
      </c>
      <c r="AN113" s="33">
        <v>5831.5853669999997</v>
      </c>
      <c r="AO113" s="33">
        <v>4549.8344619999998</v>
      </c>
      <c r="AP113" s="33">
        <v>4787.9837010000001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6551.7312760000004</v>
      </c>
      <c r="AW113" s="33">
        <v>4171.0745290000004</v>
      </c>
      <c r="AX113" s="33">
        <v>5159.9835990000001</v>
      </c>
      <c r="AY113" s="33">
        <v>7772.372163</v>
      </c>
      <c r="AZ113" s="33">
        <v>6850.9533950000005</v>
      </c>
      <c r="BA113" s="33">
        <v>3928.2844230000001</v>
      </c>
      <c r="BB113" s="33">
        <v>5210.0353279999999</v>
      </c>
      <c r="BC113" s="33">
        <v>8145.6067919999996</v>
      </c>
      <c r="BD113" s="33">
        <v>5268.3934760000002</v>
      </c>
      <c r="BE113" s="33">
        <v>2412.5475700000002</v>
      </c>
      <c r="BF113" s="33">
        <v>3573.2335849999999</v>
      </c>
      <c r="BG113" s="33">
        <v>5933.0281020000002</v>
      </c>
      <c r="BH113" s="33">
        <v>5426.1417780000002</v>
      </c>
      <c r="BI113" s="33">
        <v>2346.571747</v>
      </c>
      <c r="BJ113" s="33">
        <v>3716.419535</v>
      </c>
      <c r="BK113" s="33">
        <v>5736.1264369999999</v>
      </c>
      <c r="BL113" s="33">
        <v>7259.9171749999996</v>
      </c>
      <c r="BM113" s="33">
        <v>2346.571747</v>
      </c>
      <c r="BN113" s="33">
        <v>5093.835591</v>
      </c>
      <c r="BO113" s="33">
        <v>7711.1948949999996</v>
      </c>
      <c r="BP113" s="33">
        <v>7316.9220560000003</v>
      </c>
      <c r="BQ113" s="33">
        <v>2264.2211609999999</v>
      </c>
      <c r="BR113" s="33">
        <v>3783.7243790000002</v>
      </c>
      <c r="BS113" s="33">
        <v>7546.4937229999996</v>
      </c>
      <c r="BT113" s="33">
        <v>7012.7208639999999</v>
      </c>
      <c r="BU113" s="33">
        <v>2264.2122159999999</v>
      </c>
      <c r="BV113" s="33">
        <v>3363.8299550000002</v>
      </c>
      <c r="BW113" s="33">
        <v>7546.4937229999996</v>
      </c>
      <c r="BX113" s="33">
        <v>7318.8596500000003</v>
      </c>
      <c r="BY113" s="33">
        <v>2264.2211609999999</v>
      </c>
      <c r="BZ113" s="33">
        <v>3845.6230850000002</v>
      </c>
      <c r="CA113" s="33">
        <v>7546.4937229999996</v>
      </c>
      <c r="CB113" s="33">
        <v>6211.1991349999998</v>
      </c>
      <c r="CC113" s="33">
        <v>1508.5521349999999</v>
      </c>
      <c r="CD113" s="33">
        <v>2256.1694400000001</v>
      </c>
      <c r="CE113" s="33">
        <v>6357.0854769999996</v>
      </c>
      <c r="CF113" s="33">
        <v>5966.3635260000001</v>
      </c>
      <c r="CG113" s="33">
        <v>1508.5521349999999</v>
      </c>
      <c r="CH113" s="33">
        <v>2256.1694400000001</v>
      </c>
      <c r="CI113" s="33">
        <v>6211.1991349999998</v>
      </c>
      <c r="CJ113" s="33">
        <v>5298.6874399999997</v>
      </c>
      <c r="CK113" s="33">
        <v>1508.5521349999999</v>
      </c>
      <c r="CL113" s="33">
        <v>2012.0761540000001</v>
      </c>
      <c r="CM113" s="33">
        <v>6211.1991349999998</v>
      </c>
      <c r="CN113" s="33">
        <v>3955.0467039999999</v>
      </c>
      <c r="CO113" s="33">
        <v>1013.982287</v>
      </c>
      <c r="CP113" s="33">
        <v>1267.0297439999999</v>
      </c>
      <c r="CQ113" s="33">
        <v>5222.0594380000002</v>
      </c>
      <c r="CR113" s="33">
        <v>4553.8301119999996</v>
      </c>
      <c r="CS113" s="33">
        <v>1028.382752</v>
      </c>
      <c r="CT113" s="33">
        <v>1267.0297439999999</v>
      </c>
      <c r="CU113" s="33">
        <v>5040.3473770000001</v>
      </c>
      <c r="CV113" s="33">
        <v>4803.9298159999998</v>
      </c>
      <c r="CW113" s="33">
        <v>1767.422832</v>
      </c>
      <c r="CX113" s="33">
        <v>1267.0297439999999</v>
      </c>
      <c r="CY113" s="33">
        <v>5222.0594380000002</v>
      </c>
      <c r="CZ113" s="33">
        <v>4699.6242270000002</v>
      </c>
      <c r="DA113" s="33">
        <v>1329.801606</v>
      </c>
      <c r="DB113" s="33">
        <v>744.59453180000003</v>
      </c>
      <c r="DC113" s="33">
        <v>4699.6242270000002</v>
      </c>
      <c r="DD113" s="33">
        <v>4699.6242270000002</v>
      </c>
      <c r="DE113" s="33">
        <v>1329.801606</v>
      </c>
      <c r="DF113" s="33">
        <v>744.59453180000003</v>
      </c>
      <c r="DG113" s="33">
        <v>4699.6242270000002</v>
      </c>
      <c r="DH113" s="33">
        <v>4819.4369690000003</v>
      </c>
      <c r="DI113" s="33">
        <v>1316.7648059999999</v>
      </c>
      <c r="DJ113" s="33">
        <v>731.55773180000006</v>
      </c>
      <c r="DK113" s="33">
        <v>4673.5506269999996</v>
      </c>
      <c r="DL113" s="33">
        <v>4673.5506269999996</v>
      </c>
      <c r="DM113" s="33">
        <v>1316.7648059999999</v>
      </c>
      <c r="DN113" s="33">
        <v>731.55773180000006</v>
      </c>
      <c r="DO113" s="33">
        <v>4673.5506269999996</v>
      </c>
      <c r="DP113" s="33">
        <v>3500.6364779999999</v>
      </c>
      <c r="DQ113" s="33">
        <v>143.85065729999999</v>
      </c>
      <c r="DR113" s="33">
        <v>143.85065729999999</v>
      </c>
      <c r="DS113" s="33">
        <v>3500.6364779999999</v>
      </c>
      <c r="DT113" s="33">
        <v>3500.6364779999999</v>
      </c>
      <c r="DU113" s="33">
        <v>143.85065729999999</v>
      </c>
      <c r="DV113" s="33">
        <v>143.85065729999999</v>
      </c>
      <c r="DW113" s="33">
        <v>3500.6364779999999</v>
      </c>
      <c r="DX113" s="33">
        <v>3500.6364779999999</v>
      </c>
      <c r="DY113" s="33">
        <v>143.85065729999999</v>
      </c>
      <c r="DZ113" s="33">
        <v>143.85065729999999</v>
      </c>
      <c r="EA113" s="33">
        <v>2943.8909840000001</v>
      </c>
      <c r="EB113" s="33">
        <v>3500.6364779999999</v>
      </c>
      <c r="EC113" s="33">
        <v>143.85065729999999</v>
      </c>
      <c r="ED113" s="33">
        <v>143.85065729999999</v>
      </c>
      <c r="EE113" s="33">
        <v>2616.8965250000001</v>
      </c>
      <c r="EF113" s="33">
        <v>3356.7858200000001</v>
      </c>
      <c r="EG113" s="33">
        <v>0</v>
      </c>
      <c r="EH113" s="33">
        <v>0</v>
      </c>
      <c r="EI113" s="33">
        <v>1607.9579940000001</v>
      </c>
      <c r="EJ113" s="33">
        <v>3356.7858200000001</v>
      </c>
      <c r="EK113" s="33">
        <v>0</v>
      </c>
      <c r="EL113" s="33">
        <v>0</v>
      </c>
      <c r="EM113" s="33">
        <v>1265.289528</v>
      </c>
      <c r="EN113" s="33">
        <v>3356.7858200000001</v>
      </c>
      <c r="EO113" s="33">
        <v>0</v>
      </c>
      <c r="EP113" s="33">
        <v>0</v>
      </c>
      <c r="EQ113" s="33">
        <v>604.08671949999996</v>
      </c>
      <c r="ER113" s="33">
        <v>3356.7858200000001</v>
      </c>
      <c r="ES113" s="33">
        <v>0</v>
      </c>
      <c r="ET113" s="33">
        <v>0</v>
      </c>
      <c r="EU113" s="33">
        <v>0</v>
      </c>
      <c r="EV113" s="33">
        <v>3356.7858200000001</v>
      </c>
      <c r="EW113" s="33">
        <v>0</v>
      </c>
      <c r="EX113" s="33">
        <v>0</v>
      </c>
      <c r="EY113" s="33">
        <v>0</v>
      </c>
      <c r="EZ113" s="33">
        <v>3356.7858200000001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764</v>
      </c>
      <c r="C114" s="33" t="s">
        <v>36</v>
      </c>
      <c r="DP114" s="33">
        <v>506.89728459999998</v>
      </c>
      <c r="DQ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W114" s="33">
        <v>1013.794569</v>
      </c>
      <c r="DX114" s="33">
        <v>1520.6918539999999</v>
      </c>
      <c r="DY114" s="33">
        <v>1013.794569</v>
      </c>
      <c r="EA114" s="33">
        <v>1520.6918539999999</v>
      </c>
      <c r="EB114" s="33">
        <v>1706.502514</v>
      </c>
      <c r="EC114" s="33">
        <v>397.86188179999999</v>
      </c>
      <c r="ED114" s="33">
        <v>287.95434799999998</v>
      </c>
      <c r="EE114" s="33">
        <v>1706.502514</v>
      </c>
      <c r="EF114" s="33">
        <v>2298.3845900000001</v>
      </c>
      <c r="EG114" s="33">
        <v>777.69273569999996</v>
      </c>
      <c r="EH114" s="33">
        <v>506.89728459999998</v>
      </c>
      <c r="EI114" s="33">
        <v>2298.3845900000001</v>
      </c>
      <c r="EJ114" s="33">
        <v>2884.3596849999999</v>
      </c>
      <c r="EK114" s="33">
        <v>1013.794569</v>
      </c>
      <c r="EM114" s="33">
        <v>2884.3596849999999</v>
      </c>
      <c r="EN114" s="33">
        <v>3304.4344230000002</v>
      </c>
      <c r="EO114" s="33">
        <v>1013.794569</v>
      </c>
      <c r="EP114" s="33">
        <v>8.5582942309999996</v>
      </c>
      <c r="EQ114" s="33">
        <v>3304.4344230000002</v>
      </c>
      <c r="ER114" s="33">
        <v>3789.1890370000001</v>
      </c>
      <c r="ES114" s="33">
        <v>506.89728459999998</v>
      </c>
      <c r="ET114" s="33">
        <v>1520.6918539999999</v>
      </c>
      <c r="EU114" s="33">
        <v>3789.1890370000001</v>
      </c>
      <c r="EV114" s="33">
        <v>4439.6693070000001</v>
      </c>
      <c r="EW114" s="33">
        <v>506.89728459999998</v>
      </c>
      <c r="EX114" s="33">
        <v>1520.6918539999999</v>
      </c>
      <c r="EY114" s="33">
        <v>4439.6693070000001</v>
      </c>
      <c r="EZ114" s="33">
        <v>5068.9728459999997</v>
      </c>
      <c r="FA114" s="33">
        <v>2907.7366069999998</v>
      </c>
      <c r="FB114" s="33">
        <v>2797.7155210000001</v>
      </c>
      <c r="FC114" s="33">
        <v>5068.9728459999997</v>
      </c>
    </row>
    <row r="115" spans="2:159" x14ac:dyDescent="0.3">
      <c r="B115" s="33" t="s">
        <v>764</v>
      </c>
      <c r="C115" s="33" t="s">
        <v>37</v>
      </c>
    </row>
    <row r="116" spans="2:159" x14ac:dyDescent="0.3">
      <c r="B116" s="33" t="s">
        <v>764</v>
      </c>
      <c r="C116" s="33" t="s">
        <v>38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540.05878919999998</v>
      </c>
      <c r="EE116" s="33">
        <v>540.05878919999998</v>
      </c>
      <c r="EF116" s="33">
        <v>540.05878919999998</v>
      </c>
      <c r="EI116" s="33">
        <v>540.05878919999998</v>
      </c>
      <c r="EJ116" s="33">
        <v>540.05878919999998</v>
      </c>
      <c r="EM116" s="33">
        <v>540.05878919999998</v>
      </c>
      <c r="EN116" s="33">
        <v>540.05878919999998</v>
      </c>
      <c r="EO116" s="33">
        <v>360.03919280000002</v>
      </c>
      <c r="EQ116" s="33">
        <v>540.05878919999998</v>
      </c>
      <c r="ER116" s="33">
        <v>540.05878919999998</v>
      </c>
      <c r="EU116" s="33">
        <v>540.05878919999998</v>
      </c>
      <c r="EV116" s="33">
        <v>540.05878919999998</v>
      </c>
      <c r="EY116" s="33">
        <v>540.05878919999998</v>
      </c>
      <c r="EZ116" s="33">
        <v>748.20189849999997</v>
      </c>
      <c r="FC116" s="33">
        <v>748.20189849999997</v>
      </c>
    </row>
    <row r="117" spans="2:159" x14ac:dyDescent="0.3">
      <c r="B117" s="33" t="s">
        <v>764</v>
      </c>
      <c r="C117" s="33" t="s">
        <v>39</v>
      </c>
    </row>
    <row r="118" spans="2:159" x14ac:dyDescent="0.3">
      <c r="B118" s="33" t="s">
        <v>764</v>
      </c>
      <c r="C118" s="33" t="s">
        <v>40</v>
      </c>
    </row>
    <row r="119" spans="2:159" x14ac:dyDescent="0.3">
      <c r="B119" s="33" t="s">
        <v>764</v>
      </c>
      <c r="C119" s="33" t="s">
        <v>41</v>
      </c>
    </row>
    <row r="120" spans="2:159" x14ac:dyDescent="0.3">
      <c r="B120" s="33" t="s">
        <v>764</v>
      </c>
      <c r="C120" s="33" t="s">
        <v>42</v>
      </c>
    </row>
    <row r="121" spans="2:159" x14ac:dyDescent="0.3">
      <c r="B121" s="33" t="s">
        <v>764</v>
      </c>
      <c r="C121" s="33" t="s">
        <v>43</v>
      </c>
    </row>
    <row r="122" spans="2:159" x14ac:dyDescent="0.3">
      <c r="B122" s="33" t="s">
        <v>764</v>
      </c>
      <c r="C122" s="33" t="s">
        <v>44</v>
      </c>
    </row>
    <row r="123" spans="2:159" x14ac:dyDescent="0.3">
      <c r="B123" s="33" t="s">
        <v>764</v>
      </c>
      <c r="C123" s="33" t="s">
        <v>45</v>
      </c>
    </row>
    <row r="124" spans="2:159" x14ac:dyDescent="0.3">
      <c r="B124" s="33" t="s">
        <v>764</v>
      </c>
      <c r="C124" s="33" t="s">
        <v>46</v>
      </c>
    </row>
    <row r="125" spans="2:159" x14ac:dyDescent="0.3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0</v>
      </c>
      <c r="DS125" s="33">
        <v>686.91688099999999</v>
      </c>
      <c r="DT125" s="33">
        <v>1373.833762</v>
      </c>
      <c r="DU125" s="33">
        <v>506.89728459999998</v>
      </c>
      <c r="DV125" s="33">
        <v>0</v>
      </c>
      <c r="DW125" s="33">
        <v>1373.833762</v>
      </c>
      <c r="DX125" s="33">
        <v>2060.7506429999999</v>
      </c>
      <c r="DY125" s="33">
        <v>1013.794569</v>
      </c>
      <c r="DZ125" s="33">
        <v>0</v>
      </c>
      <c r="EA125" s="33">
        <v>2060.7506429999999</v>
      </c>
      <c r="EB125" s="33">
        <v>2246.561303</v>
      </c>
      <c r="EC125" s="33">
        <v>397.86188179999999</v>
      </c>
      <c r="ED125" s="33">
        <v>287.95434799999998</v>
      </c>
      <c r="EE125" s="33">
        <v>2246.561303</v>
      </c>
      <c r="EF125" s="33">
        <v>2838.4433789999998</v>
      </c>
      <c r="EG125" s="33">
        <v>777.69273569999996</v>
      </c>
      <c r="EH125" s="33">
        <v>506.89728459999998</v>
      </c>
      <c r="EI125" s="33">
        <v>2838.4433789999998</v>
      </c>
      <c r="EJ125" s="33">
        <v>3424.4184749999999</v>
      </c>
      <c r="EK125" s="33">
        <v>1013.794569</v>
      </c>
      <c r="EL125" s="33">
        <v>0</v>
      </c>
      <c r="EM125" s="33">
        <v>3424.4184749999999</v>
      </c>
      <c r="EN125" s="33">
        <v>3844.4932119999999</v>
      </c>
      <c r="EO125" s="33">
        <v>1373.833762</v>
      </c>
      <c r="EP125" s="33">
        <v>8.5582942309999996</v>
      </c>
      <c r="EQ125" s="33">
        <v>3844.4932119999999</v>
      </c>
      <c r="ER125" s="33">
        <v>4329.2478259999998</v>
      </c>
      <c r="ES125" s="33">
        <v>506.89728459999998</v>
      </c>
      <c r="ET125" s="33">
        <v>1520.6918539999999</v>
      </c>
      <c r="EU125" s="33">
        <v>4329.2478259999998</v>
      </c>
      <c r="EV125" s="33">
        <v>4979.7280959999998</v>
      </c>
      <c r="EW125" s="33">
        <v>506.89728459999998</v>
      </c>
      <c r="EX125" s="33">
        <v>1520.6918539999999</v>
      </c>
      <c r="EY125" s="33">
        <v>4979.7280959999998</v>
      </c>
      <c r="EZ125" s="33">
        <v>5817.1747450000003</v>
      </c>
      <c r="FA125" s="33">
        <v>2907.7366069999998</v>
      </c>
      <c r="FB125" s="33">
        <v>2797.7155210000001</v>
      </c>
      <c r="FC125" s="33">
        <v>5817.1747450000003</v>
      </c>
    </row>
    <row r="126" spans="2:159" x14ac:dyDescent="0.3">
      <c r="B126" s="33" t="s">
        <v>765</v>
      </c>
      <c r="C126" s="33" t="s">
        <v>36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1013.794569</v>
      </c>
      <c r="CM126" s="33">
        <v>1520.6918539999999</v>
      </c>
      <c r="CN126" s="33">
        <v>2027.589138</v>
      </c>
      <c r="CP126" s="33">
        <v>1471.159363</v>
      </c>
      <c r="CQ126" s="33">
        <v>2027.589138</v>
      </c>
      <c r="CR126" s="33">
        <v>2534.4864229999998</v>
      </c>
      <c r="CT126" s="33">
        <v>1471.1593479999999</v>
      </c>
      <c r="CU126" s="33">
        <v>2534.4864229999998</v>
      </c>
      <c r="CV126" s="33">
        <v>3041.3837079999998</v>
      </c>
      <c r="CX126" s="33">
        <v>1973.32491</v>
      </c>
      <c r="CY126" s="33">
        <v>3041.3837079999998</v>
      </c>
      <c r="CZ126" s="33">
        <v>3548.280992</v>
      </c>
      <c r="DA126" s="33">
        <v>1013.794569</v>
      </c>
      <c r="DB126" s="33">
        <v>2046.973344</v>
      </c>
      <c r="DC126" s="33">
        <v>3548.280992</v>
      </c>
      <c r="DD126" s="33">
        <v>4055.178277</v>
      </c>
      <c r="DE126" s="33">
        <v>1520.6918539999999</v>
      </c>
      <c r="DF126" s="33">
        <v>2027.589138</v>
      </c>
      <c r="DG126" s="33">
        <v>4055.178277</v>
      </c>
      <c r="DH126" s="33">
        <v>4562.0755609999997</v>
      </c>
      <c r="DI126" s="33">
        <v>2882.7065889999999</v>
      </c>
      <c r="DJ126" s="33">
        <v>2748.6203220000002</v>
      </c>
      <c r="DK126" s="33">
        <v>4562.0755609999997</v>
      </c>
      <c r="DL126" s="33">
        <v>5068.9728459999997</v>
      </c>
      <c r="DM126" s="33">
        <v>1013.794569</v>
      </c>
      <c r="DN126" s="33">
        <v>1808.7421770000001</v>
      </c>
      <c r="DO126" s="33">
        <v>5068.9728459999997</v>
      </c>
      <c r="DP126" s="33">
        <v>5068.9728459999997</v>
      </c>
      <c r="DQ126" s="33">
        <v>2977.44202</v>
      </c>
      <c r="DR126" s="33">
        <v>1962.467003</v>
      </c>
      <c r="DS126" s="33">
        <v>5068.9728459999997</v>
      </c>
      <c r="DT126" s="33">
        <v>5068.9728459999997</v>
      </c>
      <c r="DU126" s="33">
        <v>2552.9261540000002</v>
      </c>
      <c r="DV126" s="33">
        <v>542.98382939999999</v>
      </c>
      <c r="DW126" s="33">
        <v>5068.9728459999997</v>
      </c>
      <c r="DX126" s="33">
        <v>5068.9728459999997</v>
      </c>
      <c r="DY126" s="33">
        <v>2905.339504</v>
      </c>
      <c r="DZ126" s="33">
        <v>1808.6512479999999</v>
      </c>
      <c r="EA126" s="33">
        <v>5068.9728459999997</v>
      </c>
      <c r="EB126" s="33">
        <v>5068.9728459999997</v>
      </c>
      <c r="EC126" s="33">
        <v>2534.4864229999998</v>
      </c>
      <c r="ED126" s="33">
        <v>1520.6918539999999</v>
      </c>
      <c r="EE126" s="33">
        <v>5068.9728459999997</v>
      </c>
      <c r="EF126" s="33">
        <v>5068.9728459999997</v>
      </c>
      <c r="EG126" s="33">
        <v>1520.6918539999999</v>
      </c>
      <c r="EH126" s="33">
        <v>1455.5769769999999</v>
      </c>
      <c r="EI126" s="33">
        <v>5068.9728459999997</v>
      </c>
      <c r="EJ126" s="33">
        <v>5068.9728459999997</v>
      </c>
      <c r="EK126" s="33">
        <v>2480.3656639999999</v>
      </c>
      <c r="EL126" s="33">
        <v>1962.4560980000001</v>
      </c>
      <c r="EM126" s="33">
        <v>5068.9728459999997</v>
      </c>
      <c r="EN126" s="33">
        <v>5068.9728459999997</v>
      </c>
      <c r="EO126" s="33">
        <v>1077.3589939999999</v>
      </c>
      <c r="EP126" s="33">
        <v>2027.589138</v>
      </c>
      <c r="EQ126" s="33">
        <v>5068.9728459999997</v>
      </c>
      <c r="ER126" s="33">
        <v>5068.9728459999997</v>
      </c>
      <c r="ES126" s="33">
        <v>1547.7521690000001</v>
      </c>
      <c r="ET126" s="33">
        <v>515.43509180000001</v>
      </c>
      <c r="EU126" s="33">
        <v>5068.9728459999997</v>
      </c>
      <c r="EV126" s="33">
        <v>5068.9728459999997</v>
      </c>
      <c r="EW126" s="33">
        <v>2851.7973870000001</v>
      </c>
      <c r="EX126" s="33">
        <v>1814.4746110000001</v>
      </c>
      <c r="EY126" s="33">
        <v>5068.9728459999997</v>
      </c>
      <c r="EZ126" s="33">
        <v>5068.9728459999997</v>
      </c>
      <c r="FA126" s="33">
        <v>1520.6918539999999</v>
      </c>
      <c r="FB126" s="33">
        <v>2027.589138</v>
      </c>
      <c r="FC126" s="33">
        <v>5068.9728459999997</v>
      </c>
    </row>
    <row r="127" spans="2:159" x14ac:dyDescent="0.3">
      <c r="B127" s="33" t="s">
        <v>765</v>
      </c>
      <c r="C127" s="33" t="s">
        <v>37</v>
      </c>
    </row>
    <row r="128" spans="2:159" x14ac:dyDescent="0.3">
      <c r="B128" s="33" t="s">
        <v>765</v>
      </c>
      <c r="C128" s="33" t="s">
        <v>38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A128" s="33">
        <v>14.77254499</v>
      </c>
      <c r="DC128" s="33">
        <v>1260.1371750000001</v>
      </c>
      <c r="DD128" s="33">
        <v>1440.1567709999999</v>
      </c>
      <c r="DE128" s="33">
        <v>315.55105099999997</v>
      </c>
      <c r="DG128" s="33">
        <v>1440.1567709999999</v>
      </c>
      <c r="DH128" s="33">
        <v>1620.1763679999999</v>
      </c>
      <c r="DI128" s="33">
        <v>360.03919280000002</v>
      </c>
      <c r="DK128" s="33">
        <v>1620.1763679999999</v>
      </c>
      <c r="DL128" s="33">
        <v>1800.195964</v>
      </c>
      <c r="DM128" s="33">
        <v>360.03919280000002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U128" s="33">
        <v>180.01959640000001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C128" s="33">
        <v>180.01959640000001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O128" s="33">
        <v>900.097982</v>
      </c>
      <c r="EQ128" s="33">
        <v>1800.195964</v>
      </c>
      <c r="ER128" s="33">
        <v>1800.195964</v>
      </c>
      <c r="ES128" s="33">
        <v>720.07838560000005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A128" s="33">
        <v>180.01959640000001</v>
      </c>
      <c r="FC128" s="33">
        <v>1800.195964</v>
      </c>
    </row>
    <row r="129" spans="2:159" x14ac:dyDescent="0.3">
      <c r="B129" s="33" t="s">
        <v>765</v>
      </c>
      <c r="C129" s="33" t="s">
        <v>39</v>
      </c>
    </row>
    <row r="130" spans="2:159" x14ac:dyDescent="0.3">
      <c r="B130" s="33" t="s">
        <v>765</v>
      </c>
      <c r="C130" s="33" t="s">
        <v>40</v>
      </c>
    </row>
    <row r="131" spans="2:159" x14ac:dyDescent="0.3">
      <c r="B131" s="33" t="s">
        <v>765</v>
      </c>
      <c r="C131" s="33" t="s">
        <v>41</v>
      </c>
    </row>
    <row r="132" spans="2:159" x14ac:dyDescent="0.3">
      <c r="B132" s="33" t="s">
        <v>765</v>
      </c>
      <c r="C132" s="33" t="s">
        <v>42</v>
      </c>
    </row>
    <row r="133" spans="2:159" x14ac:dyDescent="0.3">
      <c r="B133" s="33" t="s">
        <v>765</v>
      </c>
      <c r="C133" s="33" t="s">
        <v>43</v>
      </c>
    </row>
    <row r="134" spans="2:159" x14ac:dyDescent="0.3">
      <c r="B134" s="33" t="s">
        <v>765</v>
      </c>
      <c r="C134" s="33" t="s">
        <v>44</v>
      </c>
    </row>
    <row r="135" spans="2:159" x14ac:dyDescent="0.3">
      <c r="B135" s="33" t="s">
        <v>765</v>
      </c>
      <c r="C135" s="33" t="s">
        <v>45</v>
      </c>
    </row>
    <row r="136" spans="2:159" x14ac:dyDescent="0.3">
      <c r="B136" s="33" t="s">
        <v>765</v>
      </c>
      <c r="C136" s="33" t="s">
        <v>46</v>
      </c>
    </row>
    <row r="137" spans="2:159" x14ac:dyDescent="0.3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1013.794569</v>
      </c>
      <c r="CM137" s="33">
        <v>2060.7506429999999</v>
      </c>
      <c r="CN137" s="33">
        <v>2747.667524</v>
      </c>
      <c r="CO137" s="33">
        <v>0</v>
      </c>
      <c r="CP137" s="33">
        <v>1471.159363</v>
      </c>
      <c r="CQ137" s="33">
        <v>2747.667524</v>
      </c>
      <c r="CR137" s="33">
        <v>3434.5844050000001</v>
      </c>
      <c r="CS137" s="33">
        <v>0</v>
      </c>
      <c r="CT137" s="33">
        <v>1471.1593479999999</v>
      </c>
      <c r="CU137" s="33">
        <v>3434.5844050000001</v>
      </c>
      <c r="CV137" s="33">
        <v>4121.5012859999997</v>
      </c>
      <c r="CW137" s="33">
        <v>0</v>
      </c>
      <c r="CX137" s="33">
        <v>1973.32491</v>
      </c>
      <c r="CY137" s="33">
        <v>4121.5012859999997</v>
      </c>
      <c r="CZ137" s="33">
        <v>4808.4181669999998</v>
      </c>
      <c r="DA137" s="33">
        <v>1028.5671139999999</v>
      </c>
      <c r="DB137" s="33">
        <v>2046.973344</v>
      </c>
      <c r="DC137" s="33">
        <v>4808.4181669999998</v>
      </c>
      <c r="DD137" s="33">
        <v>5495.3350479999999</v>
      </c>
      <c r="DE137" s="33">
        <v>1836.2429050000001</v>
      </c>
      <c r="DF137" s="33">
        <v>2027.589138</v>
      </c>
      <c r="DG137" s="33">
        <v>5495.3350479999999</v>
      </c>
      <c r="DH137" s="33">
        <v>6182.251929</v>
      </c>
      <c r="DI137" s="33">
        <v>3242.745782</v>
      </c>
      <c r="DJ137" s="33">
        <v>2748.6203220000002</v>
      </c>
      <c r="DK137" s="33">
        <v>6182.251929</v>
      </c>
      <c r="DL137" s="33">
        <v>6869.1688100000001</v>
      </c>
      <c r="DM137" s="33">
        <v>1373.833762</v>
      </c>
      <c r="DN137" s="33">
        <v>1808.7421770000001</v>
      </c>
      <c r="DO137" s="33">
        <v>6869.1688100000001</v>
      </c>
      <c r="DP137" s="33">
        <v>6869.1688100000001</v>
      </c>
      <c r="DQ137" s="33">
        <v>2977.44202</v>
      </c>
      <c r="DR137" s="33">
        <v>1962.467003</v>
      </c>
      <c r="DS137" s="33">
        <v>6869.1688100000001</v>
      </c>
      <c r="DT137" s="33">
        <v>6869.1688100000001</v>
      </c>
      <c r="DU137" s="33">
        <v>2732.9457499999999</v>
      </c>
      <c r="DV137" s="33">
        <v>542.98382939999999</v>
      </c>
      <c r="DW137" s="33">
        <v>6869.1688100000001</v>
      </c>
      <c r="DX137" s="33">
        <v>6869.1688100000001</v>
      </c>
      <c r="DY137" s="33">
        <v>2905.339504</v>
      </c>
      <c r="DZ137" s="33">
        <v>1808.6512479999999</v>
      </c>
      <c r="EA137" s="33">
        <v>6869.1688100000001</v>
      </c>
      <c r="EB137" s="33">
        <v>6869.1688100000001</v>
      </c>
      <c r="EC137" s="33">
        <v>2714.5060189999999</v>
      </c>
      <c r="ED137" s="33">
        <v>1520.6918539999999</v>
      </c>
      <c r="EE137" s="33">
        <v>6869.1688100000001</v>
      </c>
      <c r="EF137" s="33">
        <v>6869.1688100000001</v>
      </c>
      <c r="EG137" s="33">
        <v>1520.6918539999999</v>
      </c>
      <c r="EH137" s="33">
        <v>1455.5769769999999</v>
      </c>
      <c r="EI137" s="33">
        <v>6869.1688100000001</v>
      </c>
      <c r="EJ137" s="33">
        <v>6869.1688100000001</v>
      </c>
      <c r="EK137" s="33">
        <v>2480.3656639999999</v>
      </c>
      <c r="EL137" s="33">
        <v>1962.4560980000001</v>
      </c>
      <c r="EM137" s="33">
        <v>6869.1688100000001</v>
      </c>
      <c r="EN137" s="33">
        <v>6869.1688100000001</v>
      </c>
      <c r="EO137" s="33">
        <v>1977.4569759999999</v>
      </c>
      <c r="EP137" s="33">
        <v>2027.589138</v>
      </c>
      <c r="EQ137" s="33">
        <v>6869.1688100000001</v>
      </c>
      <c r="ER137" s="33">
        <v>6869.1688100000001</v>
      </c>
      <c r="ES137" s="33">
        <v>2267.8305540000001</v>
      </c>
      <c r="ET137" s="33">
        <v>515.43509180000001</v>
      </c>
      <c r="EU137" s="33">
        <v>6869.1688100000001</v>
      </c>
      <c r="EV137" s="33">
        <v>6869.1688100000001</v>
      </c>
      <c r="EW137" s="33">
        <v>2851.7973870000001</v>
      </c>
      <c r="EX137" s="33">
        <v>1814.4746110000001</v>
      </c>
      <c r="EY137" s="33">
        <v>6869.1688100000001</v>
      </c>
      <c r="EZ137" s="33">
        <v>6869.1688100000001</v>
      </c>
      <c r="FA137" s="33">
        <v>1700.71145</v>
      </c>
      <c r="FB137" s="33">
        <v>2027.589138</v>
      </c>
      <c r="FC137" s="33">
        <v>6869.1688100000001</v>
      </c>
    </row>
    <row r="138" spans="2:159" x14ac:dyDescent="0.3">
      <c r="B138" s="33" t="s">
        <v>20</v>
      </c>
      <c r="C138" s="33" t="s">
        <v>36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1726.8993109999999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3">
      <c r="B139" s="33" t="s">
        <v>20</v>
      </c>
      <c r="C139" s="33" t="s">
        <v>37</v>
      </c>
    </row>
    <row r="140" spans="2:159" x14ac:dyDescent="0.3">
      <c r="B140" s="33" t="s">
        <v>20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20</v>
      </c>
      <c r="C141" s="33" t="s">
        <v>39</v>
      </c>
    </row>
    <row r="142" spans="2:159" x14ac:dyDescent="0.3">
      <c r="B142" s="33" t="s">
        <v>20</v>
      </c>
      <c r="C142" s="33" t="s">
        <v>40</v>
      </c>
    </row>
    <row r="143" spans="2:159" x14ac:dyDescent="0.3">
      <c r="B143" s="33" t="s">
        <v>20</v>
      </c>
      <c r="C143" s="33" t="s">
        <v>41</v>
      </c>
    </row>
    <row r="144" spans="2:159" x14ac:dyDescent="0.3">
      <c r="B144" s="33" t="s">
        <v>20</v>
      </c>
      <c r="C144" s="33" t="s">
        <v>42</v>
      </c>
    </row>
    <row r="145" spans="2:159" x14ac:dyDescent="0.3">
      <c r="B145" s="33" t="s">
        <v>20</v>
      </c>
      <c r="C145" s="33" t="s">
        <v>43</v>
      </c>
    </row>
    <row r="146" spans="2:159" x14ac:dyDescent="0.3">
      <c r="B146" s="33" t="s">
        <v>20</v>
      </c>
      <c r="C146" s="33" t="s">
        <v>44</v>
      </c>
    </row>
    <row r="147" spans="2:159" x14ac:dyDescent="0.3">
      <c r="B147" s="33" t="s">
        <v>20</v>
      </c>
      <c r="C147" s="33" t="s">
        <v>45</v>
      </c>
    </row>
    <row r="148" spans="2:159" x14ac:dyDescent="0.3">
      <c r="B148" s="33" t="s">
        <v>20</v>
      </c>
      <c r="C148" s="33" t="s">
        <v>46</v>
      </c>
    </row>
    <row r="149" spans="2:159" x14ac:dyDescent="0.3">
      <c r="B149" s="33" t="s">
        <v>20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1894.500669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1730.2141959999999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3">
      <c r="B151" s="33" t="s">
        <v>21</v>
      </c>
      <c r="C151" s="33" t="s">
        <v>37</v>
      </c>
    </row>
    <row r="152" spans="2:159" x14ac:dyDescent="0.3">
      <c r="B152" s="33" t="s">
        <v>21</v>
      </c>
      <c r="C152" s="33" t="s">
        <v>38</v>
      </c>
    </row>
    <row r="153" spans="2:159" x14ac:dyDescent="0.3">
      <c r="B153" s="33" t="s">
        <v>21</v>
      </c>
      <c r="C153" s="33" t="s">
        <v>39</v>
      </c>
    </row>
    <row r="154" spans="2:159" x14ac:dyDescent="0.3">
      <c r="B154" s="33" t="s">
        <v>21</v>
      </c>
      <c r="C154" s="33" t="s">
        <v>40</v>
      </c>
    </row>
    <row r="155" spans="2:159" x14ac:dyDescent="0.3">
      <c r="B155" s="33" t="s">
        <v>21</v>
      </c>
      <c r="C155" s="33" t="s">
        <v>41</v>
      </c>
    </row>
    <row r="156" spans="2:159" x14ac:dyDescent="0.3">
      <c r="B156" s="33" t="s">
        <v>21</v>
      </c>
      <c r="C156" s="33" t="s">
        <v>42</v>
      </c>
    </row>
    <row r="157" spans="2:159" x14ac:dyDescent="0.3">
      <c r="B157" s="33" t="s">
        <v>21</v>
      </c>
      <c r="C157" s="33" t="s">
        <v>43</v>
      </c>
    </row>
    <row r="158" spans="2:159" x14ac:dyDescent="0.3">
      <c r="B158" s="33" t="s">
        <v>21</v>
      </c>
      <c r="C158" s="33" t="s">
        <v>44</v>
      </c>
    </row>
    <row r="159" spans="2:159" x14ac:dyDescent="0.3">
      <c r="B159" s="33" t="s">
        <v>21</v>
      </c>
      <c r="C159" s="33" t="s">
        <v>45</v>
      </c>
    </row>
    <row r="160" spans="2:159" x14ac:dyDescent="0.3">
      <c r="B160" s="33" t="s">
        <v>21</v>
      </c>
      <c r="C160" s="33" t="s">
        <v>46</v>
      </c>
    </row>
    <row r="161" spans="2:159" x14ac:dyDescent="0.3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1730.2141959999999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3">
      <c r="B162" s="33" t="s">
        <v>22</v>
      </c>
      <c r="C162" s="33" t="s">
        <v>36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3">
      <c r="B163" s="33" t="s">
        <v>22</v>
      </c>
      <c r="C163" s="33" t="s">
        <v>37</v>
      </c>
    </row>
    <row r="164" spans="2:159" x14ac:dyDescent="0.3">
      <c r="B164" s="33" t="s">
        <v>22</v>
      </c>
      <c r="C164" s="33" t="s">
        <v>38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3">
      <c r="B165" s="33" t="s">
        <v>22</v>
      </c>
      <c r="C165" s="33" t="s">
        <v>39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3">
      <c r="B166" s="33" t="s">
        <v>22</v>
      </c>
      <c r="C166" s="33" t="s">
        <v>40</v>
      </c>
    </row>
    <row r="167" spans="2:159" x14ac:dyDescent="0.3">
      <c r="B167" s="33" t="s">
        <v>22</v>
      </c>
      <c r="C167" s="33" t="s">
        <v>41</v>
      </c>
    </row>
    <row r="168" spans="2:159" x14ac:dyDescent="0.3">
      <c r="B168" s="33" t="s">
        <v>22</v>
      </c>
      <c r="C168" s="33" t="s">
        <v>42</v>
      </c>
    </row>
    <row r="169" spans="2:159" x14ac:dyDescent="0.3">
      <c r="B169" s="33" t="s">
        <v>22</v>
      </c>
      <c r="C169" s="33" t="s">
        <v>43</v>
      </c>
    </row>
    <row r="170" spans="2:159" x14ac:dyDescent="0.3">
      <c r="B170" s="33" t="s">
        <v>22</v>
      </c>
      <c r="C170" s="33" t="s">
        <v>44</v>
      </c>
    </row>
    <row r="171" spans="2:159" x14ac:dyDescent="0.3">
      <c r="B171" s="33" t="s">
        <v>22</v>
      </c>
      <c r="C171" s="33" t="s">
        <v>45</v>
      </c>
    </row>
    <row r="172" spans="2:159" x14ac:dyDescent="0.3">
      <c r="B172" s="33" t="s">
        <v>22</v>
      </c>
      <c r="C172" s="33" t="s">
        <v>46</v>
      </c>
    </row>
    <row r="173" spans="2:159" x14ac:dyDescent="0.3">
      <c r="B173" s="33" t="s">
        <v>22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23</v>
      </c>
      <c r="C174" s="33" t="s">
        <v>36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3">
      <c r="B175" s="33" t="s">
        <v>23</v>
      </c>
      <c r="C175" s="33" t="s">
        <v>37</v>
      </c>
    </row>
    <row r="176" spans="2:159" x14ac:dyDescent="0.3">
      <c r="B176" s="33" t="s">
        <v>23</v>
      </c>
      <c r="C176" s="33" t="s">
        <v>38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3">
      <c r="B177" s="33" t="s">
        <v>23</v>
      </c>
      <c r="C177" s="33" t="s">
        <v>39</v>
      </c>
    </row>
    <row r="178" spans="2:159" x14ac:dyDescent="0.3">
      <c r="B178" s="33" t="s">
        <v>23</v>
      </c>
      <c r="C178" s="33" t="s">
        <v>40</v>
      </c>
    </row>
    <row r="179" spans="2:159" x14ac:dyDescent="0.3">
      <c r="B179" s="33" t="s">
        <v>23</v>
      </c>
      <c r="C179" s="33" t="s">
        <v>41</v>
      </c>
    </row>
    <row r="180" spans="2:159" x14ac:dyDescent="0.3">
      <c r="B180" s="33" t="s">
        <v>23</v>
      </c>
      <c r="C180" s="33" t="s">
        <v>42</v>
      </c>
    </row>
    <row r="181" spans="2:159" x14ac:dyDescent="0.3">
      <c r="B181" s="33" t="s">
        <v>23</v>
      </c>
      <c r="C181" s="33" t="s">
        <v>43</v>
      </c>
    </row>
    <row r="182" spans="2:159" x14ac:dyDescent="0.3">
      <c r="B182" s="33" t="s">
        <v>23</v>
      </c>
      <c r="C182" s="33" t="s">
        <v>44</v>
      </c>
    </row>
    <row r="183" spans="2:159" x14ac:dyDescent="0.3">
      <c r="B183" s="33" t="s">
        <v>23</v>
      </c>
      <c r="C183" s="33" t="s">
        <v>45</v>
      </c>
    </row>
    <row r="184" spans="2:159" x14ac:dyDescent="0.3">
      <c r="B184" s="33" t="s">
        <v>23</v>
      </c>
      <c r="C184" s="33" t="s">
        <v>46</v>
      </c>
    </row>
    <row r="185" spans="2:159" x14ac:dyDescent="0.3">
      <c r="B185" s="33" t="s">
        <v>23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691</v>
      </c>
      <c r="C186" s="33" t="s">
        <v>36</v>
      </c>
    </row>
    <row r="187" spans="2:159" x14ac:dyDescent="0.3">
      <c r="B187" s="33" t="s">
        <v>691</v>
      </c>
      <c r="C187" s="33" t="s">
        <v>37</v>
      </c>
    </row>
    <row r="188" spans="2:159" x14ac:dyDescent="0.3">
      <c r="B188" s="33" t="s">
        <v>691</v>
      </c>
      <c r="C188" s="33" t="s">
        <v>38</v>
      </c>
    </row>
    <row r="189" spans="2:159" x14ac:dyDescent="0.3">
      <c r="B189" s="33" t="s">
        <v>691</v>
      </c>
      <c r="C189" s="33" t="s">
        <v>39</v>
      </c>
    </row>
    <row r="190" spans="2:159" x14ac:dyDescent="0.3">
      <c r="B190" s="33" t="s">
        <v>691</v>
      </c>
      <c r="C190" s="33" t="s">
        <v>40</v>
      </c>
    </row>
    <row r="191" spans="2:159" x14ac:dyDescent="0.3">
      <c r="B191" s="33" t="s">
        <v>691</v>
      </c>
      <c r="C191" s="33" t="s">
        <v>41</v>
      </c>
    </row>
    <row r="192" spans="2:159" x14ac:dyDescent="0.3">
      <c r="B192" s="33" t="s">
        <v>691</v>
      </c>
      <c r="C192" s="33" t="s">
        <v>42</v>
      </c>
    </row>
    <row r="193" spans="2:159" x14ac:dyDescent="0.3">
      <c r="B193" s="33" t="s">
        <v>691</v>
      </c>
      <c r="C193" s="33" t="s">
        <v>43</v>
      </c>
    </row>
    <row r="194" spans="2:159" x14ac:dyDescent="0.3">
      <c r="B194" s="33" t="s">
        <v>691</v>
      </c>
      <c r="C194" s="33" t="s">
        <v>44</v>
      </c>
    </row>
    <row r="195" spans="2:159" x14ac:dyDescent="0.3">
      <c r="B195" s="33" t="s">
        <v>691</v>
      </c>
      <c r="C195" s="33" t="s">
        <v>45</v>
      </c>
    </row>
    <row r="196" spans="2:159" x14ac:dyDescent="0.3">
      <c r="B196" s="33" t="s">
        <v>691</v>
      </c>
      <c r="C196" s="33" t="s">
        <v>46</v>
      </c>
    </row>
    <row r="197" spans="2:159" x14ac:dyDescent="0.3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692</v>
      </c>
      <c r="C198" s="33" t="s">
        <v>36</v>
      </c>
    </row>
    <row r="199" spans="2:159" x14ac:dyDescent="0.3">
      <c r="B199" s="33" t="s">
        <v>692</v>
      </c>
      <c r="C199" s="33" t="s">
        <v>37</v>
      </c>
    </row>
    <row r="200" spans="2:159" x14ac:dyDescent="0.3">
      <c r="B200" s="33" t="s">
        <v>692</v>
      </c>
      <c r="C200" s="33" t="s">
        <v>38</v>
      </c>
    </row>
    <row r="201" spans="2:159" x14ac:dyDescent="0.3">
      <c r="B201" s="33" t="s">
        <v>692</v>
      </c>
      <c r="C201" s="33" t="s">
        <v>39</v>
      </c>
    </row>
    <row r="202" spans="2:159" x14ac:dyDescent="0.3">
      <c r="B202" s="33" t="s">
        <v>692</v>
      </c>
      <c r="C202" s="33" t="s">
        <v>40</v>
      </c>
    </row>
    <row r="203" spans="2:159" x14ac:dyDescent="0.3">
      <c r="B203" s="33" t="s">
        <v>692</v>
      </c>
      <c r="C203" s="33" t="s">
        <v>41</v>
      </c>
    </row>
    <row r="204" spans="2:159" x14ac:dyDescent="0.3">
      <c r="B204" s="33" t="s">
        <v>692</v>
      </c>
      <c r="C204" s="33" t="s">
        <v>42</v>
      </c>
    </row>
    <row r="205" spans="2:159" x14ac:dyDescent="0.3">
      <c r="B205" s="33" t="s">
        <v>692</v>
      </c>
      <c r="C205" s="33" t="s">
        <v>43</v>
      </c>
    </row>
    <row r="206" spans="2:159" x14ac:dyDescent="0.3">
      <c r="B206" s="33" t="s">
        <v>692</v>
      </c>
      <c r="C206" s="33" t="s">
        <v>44</v>
      </c>
    </row>
    <row r="207" spans="2:159" x14ac:dyDescent="0.3">
      <c r="B207" s="33" t="s">
        <v>692</v>
      </c>
      <c r="C207" s="33" t="s">
        <v>45</v>
      </c>
    </row>
    <row r="208" spans="2:159" x14ac:dyDescent="0.3">
      <c r="B208" s="33" t="s">
        <v>692</v>
      </c>
      <c r="C208" s="33" t="s">
        <v>46</v>
      </c>
    </row>
    <row r="209" spans="2:159" x14ac:dyDescent="0.3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693</v>
      </c>
      <c r="C210" s="33" t="s">
        <v>36</v>
      </c>
    </row>
    <row r="211" spans="2:159" x14ac:dyDescent="0.3">
      <c r="B211" s="33" t="s">
        <v>693</v>
      </c>
      <c r="C211" s="33" t="s">
        <v>37</v>
      </c>
    </row>
    <row r="212" spans="2:159" x14ac:dyDescent="0.3">
      <c r="B212" s="33" t="s">
        <v>693</v>
      </c>
      <c r="C212" s="33" t="s">
        <v>38</v>
      </c>
    </row>
    <row r="213" spans="2:159" x14ac:dyDescent="0.3">
      <c r="B213" s="33" t="s">
        <v>693</v>
      </c>
      <c r="C213" s="33" t="s">
        <v>39</v>
      </c>
    </row>
    <row r="214" spans="2:159" x14ac:dyDescent="0.3">
      <c r="B214" s="33" t="s">
        <v>693</v>
      </c>
      <c r="C214" s="33" t="s">
        <v>40</v>
      </c>
    </row>
    <row r="215" spans="2:159" x14ac:dyDescent="0.3">
      <c r="B215" s="33" t="s">
        <v>693</v>
      </c>
      <c r="C215" s="33" t="s">
        <v>41</v>
      </c>
    </row>
    <row r="216" spans="2:159" x14ac:dyDescent="0.3">
      <c r="B216" s="33" t="s">
        <v>693</v>
      </c>
      <c r="C216" s="33" t="s">
        <v>42</v>
      </c>
    </row>
    <row r="217" spans="2:159" x14ac:dyDescent="0.3">
      <c r="B217" s="33" t="s">
        <v>693</v>
      </c>
      <c r="C217" s="33" t="s">
        <v>43</v>
      </c>
    </row>
    <row r="218" spans="2:159" x14ac:dyDescent="0.3">
      <c r="B218" s="33" t="s">
        <v>693</v>
      </c>
      <c r="C218" s="33" t="s">
        <v>44</v>
      </c>
    </row>
    <row r="219" spans="2:159" x14ac:dyDescent="0.3">
      <c r="B219" s="33" t="s">
        <v>693</v>
      </c>
      <c r="C219" s="33" t="s">
        <v>45</v>
      </c>
    </row>
    <row r="220" spans="2:159" x14ac:dyDescent="0.3">
      <c r="B220" s="33" t="s">
        <v>693</v>
      </c>
      <c r="C220" s="33" t="s">
        <v>46</v>
      </c>
    </row>
    <row r="221" spans="2:159" x14ac:dyDescent="0.3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24</v>
      </c>
      <c r="C222" s="33" t="s">
        <v>36</v>
      </c>
    </row>
    <row r="223" spans="2:159" x14ac:dyDescent="0.3">
      <c r="B223" s="33" t="s">
        <v>24</v>
      </c>
      <c r="C223" s="33" t="s">
        <v>37</v>
      </c>
    </row>
    <row r="224" spans="2:159" x14ac:dyDescent="0.3">
      <c r="B224" s="33" t="s">
        <v>24</v>
      </c>
      <c r="C224" s="33" t="s">
        <v>38</v>
      </c>
    </row>
    <row r="225" spans="2:159" x14ac:dyDescent="0.3">
      <c r="B225" s="33" t="s">
        <v>24</v>
      </c>
      <c r="C225" s="33" t="s">
        <v>39</v>
      </c>
    </row>
    <row r="226" spans="2:159" x14ac:dyDescent="0.3">
      <c r="B226" s="33" t="s">
        <v>24</v>
      </c>
      <c r="C226" s="33" t="s">
        <v>40</v>
      </c>
    </row>
    <row r="227" spans="2:159" x14ac:dyDescent="0.3">
      <c r="B227" s="33" t="s">
        <v>24</v>
      </c>
      <c r="C227" s="33" t="s">
        <v>41</v>
      </c>
    </row>
    <row r="228" spans="2:159" x14ac:dyDescent="0.3">
      <c r="B228" s="33" t="s">
        <v>24</v>
      </c>
      <c r="C228" s="33" t="s">
        <v>42</v>
      </c>
    </row>
    <row r="229" spans="2:159" x14ac:dyDescent="0.3">
      <c r="B229" s="33" t="s">
        <v>24</v>
      </c>
      <c r="C229" s="33" t="s">
        <v>43</v>
      </c>
    </row>
    <row r="230" spans="2:159" x14ac:dyDescent="0.3">
      <c r="B230" s="33" t="s">
        <v>24</v>
      </c>
      <c r="C230" s="33" t="s">
        <v>44</v>
      </c>
    </row>
    <row r="231" spans="2:159" x14ac:dyDescent="0.3">
      <c r="B231" s="33" t="s">
        <v>24</v>
      </c>
      <c r="C231" s="33" t="s">
        <v>45</v>
      </c>
    </row>
    <row r="232" spans="2:159" x14ac:dyDescent="0.3">
      <c r="B232" s="33" t="s">
        <v>24</v>
      </c>
      <c r="C232" s="33" t="s">
        <v>46</v>
      </c>
    </row>
    <row r="233" spans="2:159" x14ac:dyDescent="0.3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36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20728.790249999998</v>
      </c>
      <c r="BQ234" s="33">
        <v>16793.993429999999</v>
      </c>
      <c r="BR234" s="33">
        <v>18972.375339999999</v>
      </c>
      <c r="BS234" s="33">
        <v>19100.129540000002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3">
      <c r="B235" s="33" t="s">
        <v>1</v>
      </c>
      <c r="C235" s="33" t="s">
        <v>37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5856.594795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3">
      <c r="B236" s="33" t="s">
        <v>1</v>
      </c>
      <c r="C236" s="33" t="s">
        <v>38</v>
      </c>
      <c r="D236" s="33">
        <v>4288.1228570000003</v>
      </c>
      <c r="E236" s="33">
        <v>5121.3911310000003</v>
      </c>
      <c r="F236" s="33">
        <v>6382.6536599999999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6626.4548450000002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6778.2123709999996</v>
      </c>
      <c r="S236" s="33">
        <v>5063.7322620000004</v>
      </c>
      <c r="T236" s="33">
        <v>4288.1228570000003</v>
      </c>
      <c r="U236" s="33">
        <v>5121.3911310000003</v>
      </c>
      <c r="V236" s="33">
        <v>4473.3160669999997</v>
      </c>
      <c r="W236" s="33">
        <v>5063.7322620000004</v>
      </c>
      <c r="X236" s="33">
        <v>4288.1228570000003</v>
      </c>
      <c r="Y236" s="33">
        <v>5121.3911310000003</v>
      </c>
      <c r="Z236" s="33">
        <v>4503.6944050000002</v>
      </c>
      <c r="AA236" s="33">
        <v>5063.7322620000004</v>
      </c>
      <c r="AB236" s="33">
        <v>4288.1228570000003</v>
      </c>
      <c r="AC236" s="33">
        <v>5121.3911310000003</v>
      </c>
      <c r="AD236" s="33">
        <v>2812.5008229999999</v>
      </c>
      <c r="AE236" s="33">
        <v>5063.7322620000004</v>
      </c>
      <c r="AF236" s="33">
        <v>4288.1228570000003</v>
      </c>
      <c r="AG236" s="33">
        <v>1365.404135</v>
      </c>
      <c r="AH236" s="33">
        <v>3860.5713890000002</v>
      </c>
      <c r="AI236" s="33">
        <v>5063.7322620000004</v>
      </c>
      <c r="AJ236" s="33">
        <v>4288.1228570000003</v>
      </c>
      <c r="AK236" s="33">
        <v>5121.3911310000003</v>
      </c>
      <c r="AL236" s="33">
        <v>5922.6850000000004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6358.435974</v>
      </c>
      <c r="BO236" s="33">
        <v>5063.7322620000004</v>
      </c>
      <c r="BP236" s="33">
        <v>4468.2914289999999</v>
      </c>
      <c r="BQ236" s="33">
        <v>5278.799583</v>
      </c>
      <c r="BR236" s="33">
        <v>6472.1903490000004</v>
      </c>
      <c r="BS236" s="33">
        <v>5218.7720829999998</v>
      </c>
      <c r="BT236" s="33">
        <v>4654.6166670000002</v>
      </c>
      <c r="BU236" s="33">
        <v>5245.1675599999999</v>
      </c>
      <c r="BV236" s="33">
        <v>6579.3025150000003</v>
      </c>
      <c r="BW236" s="33">
        <v>5390.0624399999997</v>
      </c>
      <c r="BX236" s="33">
        <v>4654.6166670000002</v>
      </c>
      <c r="BY236" s="33">
        <v>5440.6603569999997</v>
      </c>
      <c r="BZ236" s="33">
        <v>6575.1199189999998</v>
      </c>
      <c r="CA236" s="33">
        <v>5390.0624399999997</v>
      </c>
      <c r="CB236" s="33">
        <v>4654.6166670000002</v>
      </c>
      <c r="CC236" s="33">
        <v>5440.6603569999997</v>
      </c>
      <c r="CD236" s="33">
        <v>6571.5169830000004</v>
      </c>
      <c r="CE236" s="33">
        <v>5390.0624399999997</v>
      </c>
      <c r="CF236" s="33">
        <v>4654.6166670000002</v>
      </c>
      <c r="CG236" s="33">
        <v>5440.6603569999997</v>
      </c>
      <c r="CH236" s="33">
        <v>6569.5578260000002</v>
      </c>
      <c r="CI236" s="33">
        <v>5390.0624399999997</v>
      </c>
      <c r="CJ236" s="33">
        <v>4654.6166670000002</v>
      </c>
      <c r="CK236" s="33">
        <v>5162.4053709999998</v>
      </c>
      <c r="CL236" s="33">
        <v>6562.7570699999997</v>
      </c>
      <c r="CM236" s="33">
        <v>5390.0624399999997</v>
      </c>
      <c r="CN236" s="33">
        <v>4654.6166670000002</v>
      </c>
      <c r="CO236" s="33">
        <v>5385.6753669999998</v>
      </c>
      <c r="CP236" s="33">
        <v>6556.622155</v>
      </c>
      <c r="CQ236" s="33">
        <v>5390.0624399999997</v>
      </c>
      <c r="CR236" s="33">
        <v>4654.6166670000002</v>
      </c>
      <c r="CS236" s="33">
        <v>5440.6603569999997</v>
      </c>
      <c r="CT236" s="33">
        <v>6551.8867030000001</v>
      </c>
      <c r="CU236" s="33">
        <v>5390.0624399999997</v>
      </c>
      <c r="CV236" s="33">
        <v>4654.6166670000002</v>
      </c>
      <c r="CW236" s="33">
        <v>5440.6603569999997</v>
      </c>
      <c r="CX236" s="33">
        <v>6545.4025929999998</v>
      </c>
      <c r="CY236" s="33">
        <v>5390.0624399999997</v>
      </c>
      <c r="CZ236" s="33">
        <v>4654.6166670000002</v>
      </c>
      <c r="DA236" s="33">
        <v>5440.6603569999997</v>
      </c>
      <c r="DB236" s="33">
        <v>6535.826067</v>
      </c>
      <c r="DC236" s="33">
        <v>5390.0624399999997</v>
      </c>
      <c r="DD236" s="33">
        <v>4654.6166670000002</v>
      </c>
      <c r="DE236" s="33">
        <v>5440.6603569999997</v>
      </c>
      <c r="DF236" s="33">
        <v>6530.4037179999996</v>
      </c>
      <c r="DG236" s="33">
        <v>5390.0624399999997</v>
      </c>
      <c r="DH236" s="33">
        <v>4654.6166670000002</v>
      </c>
      <c r="DI236" s="33">
        <v>5440.6603569999997</v>
      </c>
      <c r="DJ236" s="33">
        <v>6524.9713149999998</v>
      </c>
      <c r="DK236" s="33">
        <v>5390.0624399999997</v>
      </c>
      <c r="DL236" s="33">
        <v>4654.6166670000002</v>
      </c>
      <c r="DM236" s="33">
        <v>5440.6603569999997</v>
      </c>
      <c r="DN236" s="33">
        <v>5131.0559670000002</v>
      </c>
      <c r="DO236" s="33">
        <v>5390.0624399999997</v>
      </c>
      <c r="DP236" s="33">
        <v>4654.6166670000002</v>
      </c>
      <c r="DQ236" s="33">
        <v>5440.6603569999997</v>
      </c>
      <c r="DR236" s="33">
        <v>5927.3529060000001</v>
      </c>
      <c r="DS236" s="33">
        <v>5390.0624399999997</v>
      </c>
      <c r="DT236" s="33">
        <v>4654.6166670000002</v>
      </c>
      <c r="DU236" s="33">
        <v>5440.6603569999997</v>
      </c>
      <c r="DV236" s="33">
        <v>5924.0478880000001</v>
      </c>
      <c r="DW236" s="33">
        <v>5390.0624399999997</v>
      </c>
      <c r="DX236" s="33">
        <v>4654.6166670000002</v>
      </c>
      <c r="DY236" s="33">
        <v>5440.6603569999997</v>
      </c>
      <c r="DZ236" s="33">
        <v>5466.2473650000002</v>
      </c>
      <c r="EA236" s="33">
        <v>5390.0624399999997</v>
      </c>
      <c r="EB236" s="33">
        <v>4654.6166670000002</v>
      </c>
      <c r="EC236" s="33">
        <v>5440.6603569999997</v>
      </c>
      <c r="ED236" s="33">
        <v>5055.1743669999996</v>
      </c>
      <c r="EE236" s="33">
        <v>5390.0624399999997</v>
      </c>
      <c r="EF236" s="33">
        <v>4654.6166670000002</v>
      </c>
      <c r="EG236" s="33">
        <v>5440.6603569999997</v>
      </c>
      <c r="EH236" s="33">
        <v>4300.5830400000004</v>
      </c>
      <c r="EI236" s="33">
        <v>5390.0624399999997</v>
      </c>
      <c r="EJ236" s="33">
        <v>4654.6166670000002</v>
      </c>
      <c r="EK236" s="33">
        <v>5440.6603569999997</v>
      </c>
      <c r="EL236" s="33">
        <v>3508.9708329999999</v>
      </c>
      <c r="EM236" s="33">
        <v>5390.0624399999997</v>
      </c>
      <c r="EN236" s="33">
        <v>4654.6166670000002</v>
      </c>
      <c r="EO236" s="33">
        <v>5440.6603569999997</v>
      </c>
      <c r="EP236" s="33">
        <v>2791.8713189999999</v>
      </c>
      <c r="EQ236" s="33">
        <v>5390.0624399999997</v>
      </c>
      <c r="ER236" s="33">
        <v>4654.6166670000002</v>
      </c>
      <c r="ES236" s="33">
        <v>5440.6603569999997</v>
      </c>
      <c r="ET236" s="33">
        <v>2060.197478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3">
      <c r="B237" s="33" t="s">
        <v>1</v>
      </c>
      <c r="C237" s="33" t="s">
        <v>39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6860.2653730000002</v>
      </c>
      <c r="AD237" s="33">
        <v>3637.9626600000001</v>
      </c>
      <c r="AE237" s="33">
        <v>3495.4172119999998</v>
      </c>
      <c r="AF237" s="33">
        <v>11562.91073</v>
      </c>
      <c r="AG237" s="33">
        <v>12971.60931</v>
      </c>
      <c r="AH237" s="33">
        <v>3864.8635709999999</v>
      </c>
      <c r="AI237" s="33">
        <v>3930.8375139999998</v>
      </c>
      <c r="AJ237" s="33">
        <v>13993.94104</v>
      </c>
      <c r="AK237" s="33">
        <v>13707.0514</v>
      </c>
      <c r="AL237" s="33">
        <v>4664.5079669999996</v>
      </c>
      <c r="AM237" s="33">
        <v>4294.6267379999999</v>
      </c>
      <c r="AN237" s="33">
        <v>13993.94104</v>
      </c>
      <c r="AO237" s="33">
        <v>12022.96969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15313.36656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15335.538479999999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3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3747.2241829999998</v>
      </c>
      <c r="AD238" s="33">
        <v>6993.13375</v>
      </c>
      <c r="AE238" s="33">
        <v>7052.958095</v>
      </c>
      <c r="AF238" s="33">
        <v>7801.7042860000001</v>
      </c>
      <c r="AG238" s="33">
        <v>5456.3884200000002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3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278.98199690000001</v>
      </c>
      <c r="AL239" s="33">
        <v>1450.612155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3824.9483580000001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6428.3044609999997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3">
      <c r="B240" s="33" t="s">
        <v>1</v>
      </c>
      <c r="C240" s="33" t="s">
        <v>42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65.474583330000002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65.709999999999994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324.06954940000003</v>
      </c>
      <c r="BV240" s="33">
        <v>757.58770130000005</v>
      </c>
      <c r="BW240" s="33">
        <v>541.94146120000005</v>
      </c>
      <c r="BX240" s="33">
        <v>980.80140459999996</v>
      </c>
      <c r="BY240" s="33">
        <v>628.72502729999997</v>
      </c>
      <c r="BZ240" s="33">
        <v>757.58770130000005</v>
      </c>
      <c r="CA240" s="33">
        <v>541.94146120000005</v>
      </c>
      <c r="CB240" s="33">
        <v>980.80140459999996</v>
      </c>
      <c r="CC240" s="33">
        <v>1097.220648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958.32596820000003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3">
      <c r="B241" s="33" t="s">
        <v>1</v>
      </c>
      <c r="C241" s="33" t="s">
        <v>43</v>
      </c>
      <c r="CB241" s="33">
        <v>604.56467869999994</v>
      </c>
      <c r="CC241" s="33">
        <v>537.69827069999997</v>
      </c>
      <c r="CD241" s="33">
        <v>188.70065450000001</v>
      </c>
      <c r="CE241" s="33">
        <v>261.57183179999998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1725.537611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3">
      <c r="B242" s="33" t="s">
        <v>1</v>
      </c>
      <c r="C242" s="33" t="s">
        <v>44</v>
      </c>
      <c r="AJ242" s="33">
        <v>2816.345037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472.28887570000001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3">
      <c r="B243" s="33" t="s">
        <v>1</v>
      </c>
      <c r="C243" s="33" t="s">
        <v>45</v>
      </c>
    </row>
    <row r="244" spans="2:159" x14ac:dyDescent="0.3">
      <c r="B244" s="33" t="s">
        <v>1</v>
      </c>
      <c r="C244" s="33" t="s">
        <v>46</v>
      </c>
    </row>
    <row r="245" spans="2:159" x14ac:dyDescent="0.3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44455.79234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45523.601730000002</v>
      </c>
      <c r="S245" s="33">
        <v>42380.203240000003</v>
      </c>
      <c r="T245" s="33">
        <v>46385.809520000003</v>
      </c>
      <c r="U245" s="33">
        <v>45067.776460000001</v>
      </c>
      <c r="V245" s="33">
        <v>42819.352599999998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43558.513550000003</v>
      </c>
      <c r="AA245" s="33">
        <v>42948.227500000001</v>
      </c>
      <c r="AB245" s="33">
        <v>52096.268750000003</v>
      </c>
      <c r="AC245" s="33">
        <v>44211.340810000002</v>
      </c>
      <c r="AD245" s="33">
        <v>41362.063670000003</v>
      </c>
      <c r="AE245" s="33">
        <v>45091.78572</v>
      </c>
      <c r="AF245" s="33">
        <v>55414.312149999998</v>
      </c>
      <c r="AG245" s="33">
        <v>48287.299220000001</v>
      </c>
      <c r="AH245" s="33">
        <v>45073.804539999997</v>
      </c>
      <c r="AI245" s="33">
        <v>45890.538529999998</v>
      </c>
      <c r="AJ245" s="33">
        <v>60661.687510000003</v>
      </c>
      <c r="AK245" s="33">
        <v>50895.295539999999</v>
      </c>
      <c r="AL245" s="33">
        <v>47766.653039999997</v>
      </c>
      <c r="AM245" s="33">
        <v>47806.636259999999</v>
      </c>
      <c r="AN245" s="33">
        <v>60747.487710000001</v>
      </c>
      <c r="AO245" s="33">
        <v>53166.25374</v>
      </c>
      <c r="AP245" s="33">
        <v>49893.865879999998</v>
      </c>
      <c r="AQ245" s="33">
        <v>47806.636259999999</v>
      </c>
      <c r="AR245" s="33">
        <v>60810.521999999997</v>
      </c>
      <c r="AS245" s="33">
        <v>54629.479249999997</v>
      </c>
      <c r="AT245" s="33">
        <v>49381.244650000001</v>
      </c>
      <c r="AU245" s="33">
        <v>47886.99912</v>
      </c>
      <c r="AV245" s="33">
        <v>60879.943899999998</v>
      </c>
      <c r="AW245" s="33">
        <v>57387.300289999999</v>
      </c>
      <c r="AX245" s="33">
        <v>50036.922550000003</v>
      </c>
      <c r="AY245" s="33">
        <v>47956.928999999996</v>
      </c>
      <c r="AZ245" s="33">
        <v>61059.360090000002</v>
      </c>
      <c r="BA245" s="33">
        <v>57050.323920000003</v>
      </c>
      <c r="BB245" s="33">
        <v>50210.177969999997</v>
      </c>
      <c r="BC245" s="33">
        <v>48158.7621</v>
      </c>
      <c r="BD245" s="33">
        <v>61059.360090000002</v>
      </c>
      <c r="BE245" s="33">
        <v>59121.402860000002</v>
      </c>
      <c r="BF245" s="33">
        <v>50210.177969999997</v>
      </c>
      <c r="BG245" s="33">
        <v>48158.7621</v>
      </c>
      <c r="BH245" s="33">
        <v>61388.93866</v>
      </c>
      <c r="BI245" s="33">
        <v>58457.206969999999</v>
      </c>
      <c r="BJ245" s="33">
        <v>50741.762970000003</v>
      </c>
      <c r="BK245" s="33">
        <v>48662.970430000001</v>
      </c>
      <c r="BL245" s="33">
        <v>61655.672809999996</v>
      </c>
      <c r="BM245" s="33">
        <v>60273.127849999997</v>
      </c>
      <c r="BN245" s="33">
        <v>50288.408000000003</v>
      </c>
      <c r="BO245" s="33">
        <v>48847.378969999998</v>
      </c>
      <c r="BP245" s="33">
        <v>63525.184119999998</v>
      </c>
      <c r="BQ245" s="33">
        <v>61958.221429999998</v>
      </c>
      <c r="BR245" s="33">
        <v>51881.567020000002</v>
      </c>
      <c r="BS245" s="33">
        <v>50690.476210000001</v>
      </c>
      <c r="BT245" s="33">
        <v>65240.765650000001</v>
      </c>
      <c r="BU245" s="33">
        <v>62715.546000000002</v>
      </c>
      <c r="BV245" s="33">
        <v>52825.693339999998</v>
      </c>
      <c r="BW245" s="33">
        <v>51862.522199999999</v>
      </c>
      <c r="BX245" s="33">
        <v>65240.765650000001</v>
      </c>
      <c r="BY245" s="33">
        <v>63215.69427</v>
      </c>
      <c r="BZ245" s="33">
        <v>52821.510750000001</v>
      </c>
      <c r="CA245" s="33">
        <v>51862.522199999999</v>
      </c>
      <c r="CB245" s="33">
        <v>65845.330329999997</v>
      </c>
      <c r="CC245" s="33">
        <v>64221.888160000002</v>
      </c>
      <c r="CD245" s="33">
        <v>53006.608469999999</v>
      </c>
      <c r="CE245" s="33">
        <v>52124.09403</v>
      </c>
      <c r="CF245" s="33">
        <v>67235.467080000002</v>
      </c>
      <c r="CG245" s="33">
        <v>65575.053960000005</v>
      </c>
      <c r="CH245" s="33">
        <v>53438.54782</v>
      </c>
      <c r="CI245" s="33">
        <v>52725.552620000002</v>
      </c>
      <c r="CJ245" s="33">
        <v>67235.467080000002</v>
      </c>
      <c r="CK245" s="33">
        <v>65248.254269999998</v>
      </c>
      <c r="CL245" s="33">
        <v>53431.747060000002</v>
      </c>
      <c r="CM245" s="33">
        <v>52725.552620000002</v>
      </c>
      <c r="CN245" s="33">
        <v>67235.467080000002</v>
      </c>
      <c r="CO245" s="33">
        <v>65264.392540000001</v>
      </c>
      <c r="CP245" s="33">
        <v>53425.612150000001</v>
      </c>
      <c r="CQ245" s="33">
        <v>52725.552620000002</v>
      </c>
      <c r="CR245" s="33">
        <v>67235.467080000002</v>
      </c>
      <c r="CS245" s="33">
        <v>65575.053960000005</v>
      </c>
      <c r="CT245" s="33">
        <v>53420.876700000001</v>
      </c>
      <c r="CU245" s="33">
        <v>52725.552620000002</v>
      </c>
      <c r="CV245" s="33">
        <v>67235.467080000002</v>
      </c>
      <c r="CW245" s="33">
        <v>65575.053960000005</v>
      </c>
      <c r="CX245" s="33">
        <v>53414.392590000003</v>
      </c>
      <c r="CY245" s="33">
        <v>52725.552620000002</v>
      </c>
      <c r="CZ245" s="33">
        <v>67235.467080000002</v>
      </c>
      <c r="DA245" s="33">
        <v>65575.053960000005</v>
      </c>
      <c r="DB245" s="33">
        <v>53404.816059999997</v>
      </c>
      <c r="DC245" s="33">
        <v>52725.552620000002</v>
      </c>
      <c r="DD245" s="33">
        <v>67235.467080000002</v>
      </c>
      <c r="DE245" s="33">
        <v>65575.053960000005</v>
      </c>
      <c r="DF245" s="33">
        <v>53399.393709999997</v>
      </c>
      <c r="DG245" s="33">
        <v>52725.552620000002</v>
      </c>
      <c r="DH245" s="33">
        <v>67257.33928</v>
      </c>
      <c r="DI245" s="33">
        <v>65594.254430000001</v>
      </c>
      <c r="DJ245" s="33">
        <v>53407.581189999997</v>
      </c>
      <c r="DK245" s="33">
        <v>52740.674120000003</v>
      </c>
      <c r="DL245" s="33">
        <v>67257.33928</v>
      </c>
      <c r="DM245" s="33">
        <v>65594.254430000001</v>
      </c>
      <c r="DN245" s="33">
        <v>52013.665849999998</v>
      </c>
      <c r="DO245" s="33">
        <v>52740.674120000003</v>
      </c>
      <c r="DP245" s="33">
        <v>67257.33928</v>
      </c>
      <c r="DQ245" s="33">
        <v>65594.254430000001</v>
      </c>
      <c r="DR245" s="33">
        <v>52809.962780000002</v>
      </c>
      <c r="DS245" s="33">
        <v>52740.674120000003</v>
      </c>
      <c r="DT245" s="33">
        <v>67257.33928</v>
      </c>
      <c r="DU245" s="33">
        <v>65594.254430000001</v>
      </c>
      <c r="DV245" s="33">
        <v>52806.657769999998</v>
      </c>
      <c r="DW245" s="33">
        <v>52740.674120000003</v>
      </c>
      <c r="DX245" s="33">
        <v>67257.33928</v>
      </c>
      <c r="DY245" s="33">
        <v>65594.254430000001</v>
      </c>
      <c r="DZ245" s="33">
        <v>52348.857239999998</v>
      </c>
      <c r="EA245" s="33">
        <v>52740.674120000003</v>
      </c>
      <c r="EB245" s="33">
        <v>67257.33928</v>
      </c>
      <c r="EC245" s="33">
        <v>65594.254430000001</v>
      </c>
      <c r="ED245" s="33">
        <v>51937.784249999997</v>
      </c>
      <c r="EE245" s="33">
        <v>52740.674120000003</v>
      </c>
      <c r="EF245" s="33">
        <v>67257.33928</v>
      </c>
      <c r="EG245" s="33">
        <v>65594.254430000001</v>
      </c>
      <c r="EH245" s="33">
        <v>51183.192920000001</v>
      </c>
      <c r="EI245" s="33">
        <v>52740.674120000003</v>
      </c>
      <c r="EJ245" s="33">
        <v>67257.33928</v>
      </c>
      <c r="EK245" s="33">
        <v>65594.254430000001</v>
      </c>
      <c r="EL245" s="33">
        <v>50391.580710000002</v>
      </c>
      <c r="EM245" s="33">
        <v>52740.674120000003</v>
      </c>
      <c r="EN245" s="33">
        <v>67257.33928</v>
      </c>
      <c r="EO245" s="33">
        <v>65594.254430000001</v>
      </c>
      <c r="EP245" s="33">
        <v>49674.481200000002</v>
      </c>
      <c r="EQ245" s="33">
        <v>52740.674120000003</v>
      </c>
      <c r="ER245" s="33">
        <v>67257.33928</v>
      </c>
      <c r="ES245" s="33">
        <v>65594.254430000001</v>
      </c>
      <c r="ET245" s="33">
        <v>48942.807359999999</v>
      </c>
      <c r="EU245" s="33">
        <v>52740.674120000003</v>
      </c>
      <c r="EV245" s="33">
        <v>67257.33928</v>
      </c>
      <c r="EW245" s="33">
        <v>65594.254430000001</v>
      </c>
      <c r="EX245" s="33">
        <v>46882.609880000004</v>
      </c>
      <c r="EY245" s="33">
        <v>52740.674120000003</v>
      </c>
      <c r="EZ245" s="33">
        <v>67315.746899999998</v>
      </c>
      <c r="FA245" s="33">
        <v>65634.34014</v>
      </c>
      <c r="FB245" s="33">
        <v>46896.444459999999</v>
      </c>
      <c r="FC245" s="33">
        <v>52776.34001</v>
      </c>
    </row>
    <row r="246" spans="2:159" x14ac:dyDescent="0.3">
      <c r="B246" s="33" t="s">
        <v>25</v>
      </c>
      <c r="C246" s="33" t="s">
        <v>36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3836.3382790000001</v>
      </c>
      <c r="AO246" s="33">
        <v>3532.4069709999999</v>
      </c>
      <c r="AP246" s="33">
        <v>2473.4424049999998</v>
      </c>
      <c r="AQ246" s="33">
        <v>3031.1331970000001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2378.5598909999999</v>
      </c>
      <c r="AX246" s="33">
        <v>3207.1786219999999</v>
      </c>
      <c r="AY246" s="33">
        <v>3915.3822460000001</v>
      </c>
      <c r="AZ246" s="33">
        <v>4969.5392400000001</v>
      </c>
      <c r="BA246" s="33">
        <v>4049.3657659999999</v>
      </c>
      <c r="BB246" s="33">
        <v>3207.1786219999999</v>
      </c>
      <c r="BC246" s="33">
        <v>3915.3822460000001</v>
      </c>
      <c r="BD246" s="33">
        <v>4969.5392400000001</v>
      </c>
      <c r="BE246" s="33">
        <v>3246.419926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4585.1446100000003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5280.1746309999999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5644.4827290000003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3">
      <c r="B247" s="33" t="s">
        <v>25</v>
      </c>
      <c r="C247" s="33" t="s">
        <v>37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57.819946610000002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57.819946610000002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102.8650651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48.640333660000003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57.8966359</v>
      </c>
      <c r="EA248" s="33">
        <v>107.4420198</v>
      </c>
      <c r="EB248" s="33">
        <v>105.2766835</v>
      </c>
      <c r="EC248" s="33">
        <v>104.6626727</v>
      </c>
      <c r="ED248" s="33">
        <v>57.8966359</v>
      </c>
      <c r="EE248" s="33">
        <v>107.4420198</v>
      </c>
      <c r="EF248" s="33">
        <v>105.2766835</v>
      </c>
      <c r="EG248" s="33">
        <v>104.6626727</v>
      </c>
      <c r="EH248" s="33">
        <v>57.8966359</v>
      </c>
      <c r="EI248" s="33">
        <v>107.4420198</v>
      </c>
      <c r="EJ248" s="33">
        <v>105.2766835</v>
      </c>
      <c r="EK248" s="33">
        <v>104.6626727</v>
      </c>
      <c r="EL248" s="33">
        <v>71.649138230000005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25</v>
      </c>
      <c r="C249" s="33" t="s">
        <v>39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25</v>
      </c>
      <c r="C250" s="33" t="s">
        <v>40</v>
      </c>
    </row>
    <row r="251" spans="2:159" x14ac:dyDescent="0.3">
      <c r="B251" s="33" t="s">
        <v>25</v>
      </c>
      <c r="C251" s="33" t="s">
        <v>41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187.63575539999999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94.491984400000007</v>
      </c>
      <c r="BB251" s="33">
        <v>163.84764620000001</v>
      </c>
      <c r="BC251" s="33">
        <v>198.2845548</v>
      </c>
      <c r="BD251" s="33">
        <v>279.91480610000002</v>
      </c>
      <c r="BE251" s="33">
        <v>94.491984400000007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94.491984400000007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25</v>
      </c>
      <c r="C252" s="33" t="s">
        <v>42</v>
      </c>
    </row>
    <row r="253" spans="2:159" x14ac:dyDescent="0.3">
      <c r="B253" s="33" t="s">
        <v>25</v>
      </c>
      <c r="C253" s="33" t="s">
        <v>43</v>
      </c>
      <c r="AF253" s="33">
        <v>1.706231469</v>
      </c>
      <c r="AI253" s="33">
        <v>1.706231469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1.6155685310000001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1.8595706190000001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25</v>
      </c>
      <c r="C254" s="33" t="s">
        <v>44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25</v>
      </c>
      <c r="C255" s="33" t="s">
        <v>45</v>
      </c>
    </row>
    <row r="256" spans="2:159" x14ac:dyDescent="0.3">
      <c r="B256" s="33" t="s">
        <v>25</v>
      </c>
      <c r="C256" s="33" t="s">
        <v>46</v>
      </c>
    </row>
    <row r="257" spans="2:159" x14ac:dyDescent="0.3">
      <c r="B257" s="33" t="s">
        <v>25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3833.4954320000002</v>
      </c>
      <c r="AK257" s="33">
        <v>3594.592247</v>
      </c>
      <c r="AL257" s="33">
        <v>2992.3819739999999</v>
      </c>
      <c r="AM257" s="33">
        <v>3314.0706719999998</v>
      </c>
      <c r="AN257" s="33">
        <v>5330.8258320000004</v>
      </c>
      <c r="AO257" s="33">
        <v>5000.8834550000001</v>
      </c>
      <c r="AP257" s="33">
        <v>3959.4541439999998</v>
      </c>
      <c r="AQ257" s="33">
        <v>4479.5203620000002</v>
      </c>
      <c r="AR257" s="33">
        <v>6464.026793</v>
      </c>
      <c r="AS257" s="33">
        <v>5983.834006</v>
      </c>
      <c r="AT257" s="33">
        <v>4693.1903609999999</v>
      </c>
      <c r="AU257" s="33">
        <v>5363.7694110000002</v>
      </c>
      <c r="AV257" s="33">
        <v>6464.026793</v>
      </c>
      <c r="AW257" s="33">
        <v>3800.1936479999999</v>
      </c>
      <c r="AX257" s="33">
        <v>4693.1903609999999</v>
      </c>
      <c r="AY257" s="33">
        <v>5363.7694110000002</v>
      </c>
      <c r="AZ257" s="33">
        <v>7938.1136029999998</v>
      </c>
      <c r="BA257" s="33">
        <v>6801.6080469999997</v>
      </c>
      <c r="BB257" s="33">
        <v>6399.1372419999998</v>
      </c>
      <c r="BC257" s="33">
        <v>6983.5825960000002</v>
      </c>
      <c r="BD257" s="33">
        <v>7938.1136029999998</v>
      </c>
      <c r="BE257" s="33">
        <v>6000.4659869999996</v>
      </c>
      <c r="BF257" s="33">
        <v>6399.1372419999998</v>
      </c>
      <c r="BG257" s="33">
        <v>6983.5825960000002</v>
      </c>
      <c r="BH257" s="33">
        <v>7938.5063689999997</v>
      </c>
      <c r="BI257" s="33">
        <v>7534.9592069999999</v>
      </c>
      <c r="BJ257" s="33">
        <v>6399.1372419999998</v>
      </c>
      <c r="BK257" s="33">
        <v>6983.5825960000002</v>
      </c>
      <c r="BL257" s="33">
        <v>7938.5063689999997</v>
      </c>
      <c r="BM257" s="33">
        <v>7470.8898579999995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8676.4703910000007</v>
      </c>
      <c r="BV257" s="33">
        <v>7184.1114100000004</v>
      </c>
      <c r="BW257" s="33">
        <v>7929.5801419999998</v>
      </c>
      <c r="BX257" s="33">
        <v>9150.8405299999995</v>
      </c>
      <c r="BY257" s="33">
        <v>8214.6221750000004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8579.041905</v>
      </c>
      <c r="CH257" s="33">
        <v>7184.1114100000004</v>
      </c>
      <c r="CI257" s="33">
        <v>7929.5801419999998</v>
      </c>
      <c r="CJ257" s="33">
        <v>9150.8405299999995</v>
      </c>
      <c r="CK257" s="33">
        <v>8443.7037459999992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7129.464086</v>
      </c>
      <c r="EA257" s="33">
        <v>7929.5801419999998</v>
      </c>
      <c r="EB257" s="33">
        <v>9150.8405299999995</v>
      </c>
      <c r="EC257" s="33">
        <v>8678.2679979999994</v>
      </c>
      <c r="ED257" s="33">
        <v>7129.464086</v>
      </c>
      <c r="EE257" s="33">
        <v>7929.5801419999998</v>
      </c>
      <c r="EF257" s="33">
        <v>9150.8405299999995</v>
      </c>
      <c r="EG257" s="33">
        <v>8678.2679979999994</v>
      </c>
      <c r="EH257" s="33">
        <v>7129.464086</v>
      </c>
      <c r="EI257" s="33">
        <v>7929.5801419999998</v>
      </c>
      <c r="EJ257" s="33">
        <v>9150.8405299999995</v>
      </c>
      <c r="EK257" s="33">
        <v>8678.2679979999994</v>
      </c>
      <c r="EL257" s="33">
        <v>7143.2165889999997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3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26</v>
      </c>
      <c r="C259" s="33" t="s">
        <v>37</v>
      </c>
    </row>
    <row r="260" spans="2:159" x14ac:dyDescent="0.3">
      <c r="B260" s="33" t="s">
        <v>26</v>
      </c>
      <c r="C260" s="33" t="s">
        <v>38</v>
      </c>
    </row>
    <row r="261" spans="2:159" x14ac:dyDescent="0.3">
      <c r="B261" s="33" t="s">
        <v>26</v>
      </c>
      <c r="C261" s="33" t="s">
        <v>39</v>
      </c>
    </row>
    <row r="262" spans="2:159" x14ac:dyDescent="0.3">
      <c r="B262" s="33" t="s">
        <v>26</v>
      </c>
      <c r="C262" s="33" t="s">
        <v>40</v>
      </c>
    </row>
    <row r="263" spans="2:159" x14ac:dyDescent="0.3">
      <c r="B263" s="33" t="s">
        <v>26</v>
      </c>
      <c r="C263" s="33" t="s">
        <v>41</v>
      </c>
    </row>
    <row r="264" spans="2:159" x14ac:dyDescent="0.3">
      <c r="B264" s="33" t="s">
        <v>26</v>
      </c>
      <c r="C264" s="33" t="s">
        <v>42</v>
      </c>
    </row>
    <row r="265" spans="2:159" x14ac:dyDescent="0.3">
      <c r="B265" s="33" t="s">
        <v>26</v>
      </c>
      <c r="C265" s="33" t="s">
        <v>43</v>
      </c>
    </row>
    <row r="266" spans="2:159" x14ac:dyDescent="0.3">
      <c r="B266" s="33" t="s">
        <v>26</v>
      </c>
      <c r="C266" s="33" t="s">
        <v>44</v>
      </c>
    </row>
    <row r="267" spans="2:159" x14ac:dyDescent="0.3">
      <c r="B267" s="33" t="s">
        <v>26</v>
      </c>
      <c r="C267" s="33" t="s">
        <v>45</v>
      </c>
    </row>
    <row r="268" spans="2:159" x14ac:dyDescent="0.3">
      <c r="B268" s="33" t="s">
        <v>26</v>
      </c>
      <c r="C268" s="33" t="s">
        <v>46</v>
      </c>
    </row>
    <row r="269" spans="2:159" x14ac:dyDescent="0.3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60</v>
      </c>
      <c r="C274" s="33" t="s">
        <v>40</v>
      </c>
    </row>
    <row r="275" spans="2:159" x14ac:dyDescent="0.3">
      <c r="B275" s="33" t="s">
        <v>60</v>
      </c>
      <c r="C275" s="33" t="s">
        <v>41</v>
      </c>
    </row>
    <row r="276" spans="2:159" x14ac:dyDescent="0.3">
      <c r="B276" s="33" t="s">
        <v>60</v>
      </c>
      <c r="C276" s="33" t="s">
        <v>42</v>
      </c>
    </row>
    <row r="277" spans="2:159" x14ac:dyDescent="0.3">
      <c r="B277" s="33" t="s">
        <v>60</v>
      </c>
      <c r="C277" s="33" t="s">
        <v>43</v>
      </c>
    </row>
    <row r="278" spans="2:159" x14ac:dyDescent="0.3">
      <c r="B278" s="33" t="s">
        <v>60</v>
      </c>
      <c r="C278" s="33" t="s">
        <v>44</v>
      </c>
    </row>
    <row r="279" spans="2:159" x14ac:dyDescent="0.3">
      <c r="B279" s="33" t="s">
        <v>60</v>
      </c>
      <c r="C279" s="33" t="s">
        <v>45</v>
      </c>
    </row>
    <row r="280" spans="2:159" x14ac:dyDescent="0.3">
      <c r="B280" s="33" t="s">
        <v>60</v>
      </c>
      <c r="C280" s="33" t="s">
        <v>46</v>
      </c>
    </row>
    <row r="281" spans="2:159" x14ac:dyDescent="0.3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61</v>
      </c>
      <c r="C282" s="33" t="s">
        <v>36</v>
      </c>
    </row>
    <row r="283" spans="2:159" x14ac:dyDescent="0.3">
      <c r="B283" s="33" t="s">
        <v>61</v>
      </c>
      <c r="C283" s="33" t="s">
        <v>37</v>
      </c>
    </row>
    <row r="284" spans="2:159" x14ac:dyDescent="0.3">
      <c r="B284" s="33" t="s">
        <v>61</v>
      </c>
      <c r="C284" s="33" t="s">
        <v>38</v>
      </c>
    </row>
    <row r="285" spans="2:159" x14ac:dyDescent="0.3">
      <c r="B285" s="33" t="s">
        <v>61</v>
      </c>
      <c r="C285" s="33" t="s">
        <v>39</v>
      </c>
    </row>
    <row r="286" spans="2:159" x14ac:dyDescent="0.3">
      <c r="B286" s="33" t="s">
        <v>61</v>
      </c>
      <c r="C286" s="33" t="s">
        <v>40</v>
      </c>
    </row>
    <row r="287" spans="2:159" x14ac:dyDescent="0.3">
      <c r="B287" s="33" t="s">
        <v>61</v>
      </c>
      <c r="C287" s="33" t="s">
        <v>41</v>
      </c>
    </row>
    <row r="288" spans="2:159" x14ac:dyDescent="0.3">
      <c r="B288" s="33" t="s">
        <v>61</v>
      </c>
      <c r="C288" s="33" t="s">
        <v>42</v>
      </c>
    </row>
    <row r="289" spans="2:159" x14ac:dyDescent="0.3">
      <c r="B289" s="33" t="s">
        <v>61</v>
      </c>
      <c r="C289" s="33" t="s">
        <v>43</v>
      </c>
    </row>
    <row r="290" spans="2:159" x14ac:dyDescent="0.3">
      <c r="B290" s="33" t="s">
        <v>61</v>
      </c>
      <c r="C290" s="33" t="s">
        <v>44</v>
      </c>
    </row>
    <row r="291" spans="2:159" x14ac:dyDescent="0.3">
      <c r="B291" s="33" t="s">
        <v>61</v>
      </c>
      <c r="C291" s="33" t="s">
        <v>45</v>
      </c>
    </row>
    <row r="292" spans="2:159" x14ac:dyDescent="0.3">
      <c r="B292" s="33" t="s">
        <v>61</v>
      </c>
      <c r="C292" s="33" t="s">
        <v>46</v>
      </c>
    </row>
    <row r="293" spans="2:159" x14ac:dyDescent="0.3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7782.3113720000001</v>
      </c>
      <c r="CW294" s="33">
        <v>7730.0989129999998</v>
      </c>
      <c r="CX294" s="33">
        <v>7550.4526530000003</v>
      </c>
      <c r="CY294" s="33">
        <v>7730.0989129999998</v>
      </c>
      <c r="CZ294" s="33">
        <v>7782.3113720000001</v>
      </c>
      <c r="DA294" s="33">
        <v>7730.0989129999998</v>
      </c>
      <c r="DB294" s="33">
        <v>7550.4526530000003</v>
      </c>
      <c r="DC294" s="33">
        <v>7730.0989129999998</v>
      </c>
      <c r="DD294" s="33">
        <v>7782.3113720000001</v>
      </c>
      <c r="DE294" s="33">
        <v>7730.0989129999998</v>
      </c>
      <c r="DF294" s="33">
        <v>7550.4526530000003</v>
      </c>
      <c r="DG294" s="33">
        <v>7730.0989129999998</v>
      </c>
      <c r="DH294" s="33">
        <v>7782.3113720000001</v>
      </c>
      <c r="DI294" s="33">
        <v>7730.0989129999998</v>
      </c>
      <c r="DJ294" s="33">
        <v>7550.4526530000003</v>
      </c>
      <c r="DK294" s="33">
        <v>7730.0989129999998</v>
      </c>
      <c r="DL294" s="33">
        <v>7782.3113720000001</v>
      </c>
      <c r="DM294" s="33">
        <v>7730.0989129999998</v>
      </c>
      <c r="DN294" s="33">
        <v>7550.4526530000003</v>
      </c>
      <c r="DO294" s="33">
        <v>7730.0989129999998</v>
      </c>
      <c r="DP294" s="33">
        <v>7782.3113720000001</v>
      </c>
      <c r="DQ294" s="33">
        <v>7730.0989129999998</v>
      </c>
      <c r="DR294" s="33">
        <v>7550.4526530000003</v>
      </c>
      <c r="DS294" s="33">
        <v>7730.0989129999998</v>
      </c>
      <c r="DT294" s="33">
        <v>7782.3113720000001</v>
      </c>
      <c r="DU294" s="33">
        <v>7730.0989129999998</v>
      </c>
      <c r="DV294" s="33">
        <v>7550.4526530000003</v>
      </c>
      <c r="DW294" s="33">
        <v>7730.0989129999998</v>
      </c>
      <c r="DX294" s="33">
        <v>7782.3113720000001</v>
      </c>
      <c r="DY294" s="33">
        <v>7730.0989129999998</v>
      </c>
      <c r="DZ294" s="33">
        <v>7550.4526530000003</v>
      </c>
      <c r="EA294" s="33">
        <v>7730.0989129999998</v>
      </c>
      <c r="EB294" s="33">
        <v>7782.3113720000001</v>
      </c>
      <c r="EC294" s="33">
        <v>7730.0989129999998</v>
      </c>
      <c r="ED294" s="33">
        <v>7550.4526530000003</v>
      </c>
      <c r="EE294" s="33">
        <v>7730.0989129999998</v>
      </c>
      <c r="EF294" s="33">
        <v>7782.3113720000001</v>
      </c>
      <c r="EG294" s="33">
        <v>7730.0989129999998</v>
      </c>
      <c r="EH294" s="33">
        <v>7550.4526530000003</v>
      </c>
      <c r="EI294" s="33">
        <v>7730.0989129999998</v>
      </c>
      <c r="EJ294" s="33">
        <v>7782.3113720000001</v>
      </c>
      <c r="EK294" s="33">
        <v>7730.0989129999998</v>
      </c>
      <c r="EL294" s="33">
        <v>7550.4526530000003</v>
      </c>
      <c r="EM294" s="33">
        <v>7730.0989129999998</v>
      </c>
      <c r="EN294" s="33">
        <v>7782.3113720000001</v>
      </c>
      <c r="EO294" s="33">
        <v>7730.0989129999998</v>
      </c>
      <c r="EP294" s="33">
        <v>7550.4526530000003</v>
      </c>
      <c r="EQ294" s="33">
        <v>7730.0989129999998</v>
      </c>
      <c r="ER294" s="33">
        <v>7782.3113720000001</v>
      </c>
      <c r="ES294" s="33">
        <v>7730.0989129999998</v>
      </c>
      <c r="ET294" s="33">
        <v>7550.4526530000003</v>
      </c>
      <c r="EU294" s="33">
        <v>7730.0989129999998</v>
      </c>
      <c r="EV294" s="33">
        <v>7782.3113720000001</v>
      </c>
      <c r="EW294" s="33">
        <v>7730.0989129999998</v>
      </c>
      <c r="EX294" s="33">
        <v>7550.4526530000003</v>
      </c>
      <c r="EY294" s="33">
        <v>7730.0989129999998</v>
      </c>
      <c r="EZ294" s="33">
        <v>7782.3113720000001</v>
      </c>
      <c r="FA294" s="33">
        <v>7730.0989129999998</v>
      </c>
      <c r="FB294" s="33">
        <v>7550.4526530000003</v>
      </c>
      <c r="FC294" s="33">
        <v>7730.0989129999998</v>
      </c>
    </row>
    <row r="295" spans="2:159" x14ac:dyDescent="0.3">
      <c r="B295" s="33" t="s">
        <v>62</v>
      </c>
      <c r="C295" s="33" t="s">
        <v>37</v>
      </c>
    </row>
    <row r="296" spans="2:159" x14ac:dyDescent="0.3">
      <c r="B296" s="33" t="s">
        <v>62</v>
      </c>
      <c r="C296" s="33" t="s">
        <v>38</v>
      </c>
    </row>
    <row r="297" spans="2:159" x14ac:dyDescent="0.3">
      <c r="B297" s="33" t="s">
        <v>62</v>
      </c>
      <c r="C297" s="33" t="s">
        <v>39</v>
      </c>
    </row>
    <row r="298" spans="2:159" x14ac:dyDescent="0.3">
      <c r="B298" s="33" t="s">
        <v>62</v>
      </c>
      <c r="C298" s="33" t="s">
        <v>40</v>
      </c>
    </row>
    <row r="299" spans="2:159" x14ac:dyDescent="0.3">
      <c r="B299" s="33" t="s">
        <v>62</v>
      </c>
      <c r="C299" s="33" t="s">
        <v>41</v>
      </c>
    </row>
    <row r="300" spans="2:159" x14ac:dyDescent="0.3">
      <c r="B300" s="33" t="s">
        <v>62</v>
      </c>
      <c r="C300" s="33" t="s">
        <v>42</v>
      </c>
    </row>
    <row r="301" spans="2:159" x14ac:dyDescent="0.3">
      <c r="B301" s="33" t="s">
        <v>62</v>
      </c>
      <c r="C301" s="33" t="s">
        <v>43</v>
      </c>
    </row>
    <row r="302" spans="2:159" x14ac:dyDescent="0.3">
      <c r="B302" s="33" t="s">
        <v>62</v>
      </c>
      <c r="C302" s="33" t="s">
        <v>44</v>
      </c>
    </row>
    <row r="303" spans="2:159" x14ac:dyDescent="0.3">
      <c r="B303" s="33" t="s">
        <v>62</v>
      </c>
      <c r="C303" s="33" t="s">
        <v>45</v>
      </c>
    </row>
    <row r="304" spans="2:159" x14ac:dyDescent="0.3">
      <c r="B304" s="33" t="s">
        <v>62</v>
      </c>
      <c r="C304" s="33" t="s">
        <v>46</v>
      </c>
    </row>
    <row r="305" spans="2:159" x14ac:dyDescent="0.3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7782.3113720000001</v>
      </c>
      <c r="CW305" s="33">
        <v>7730.0989129999998</v>
      </c>
      <c r="CX305" s="33">
        <v>7550.4526530000003</v>
      </c>
      <c r="CY305" s="33">
        <v>7730.0989129999998</v>
      </c>
      <c r="CZ305" s="33">
        <v>7782.3113720000001</v>
      </c>
      <c r="DA305" s="33">
        <v>7730.0989129999998</v>
      </c>
      <c r="DB305" s="33">
        <v>7550.4526530000003</v>
      </c>
      <c r="DC305" s="33">
        <v>7730.0989129999998</v>
      </c>
      <c r="DD305" s="33">
        <v>7782.3113720000001</v>
      </c>
      <c r="DE305" s="33">
        <v>7730.0989129999998</v>
      </c>
      <c r="DF305" s="33">
        <v>7550.4526530000003</v>
      </c>
      <c r="DG305" s="33">
        <v>7730.0989129999998</v>
      </c>
      <c r="DH305" s="33">
        <v>7782.3113720000001</v>
      </c>
      <c r="DI305" s="33">
        <v>7730.0989129999998</v>
      </c>
      <c r="DJ305" s="33">
        <v>7550.4526530000003</v>
      </c>
      <c r="DK305" s="33">
        <v>7730.0989129999998</v>
      </c>
      <c r="DL305" s="33">
        <v>7782.3113720000001</v>
      </c>
      <c r="DM305" s="33">
        <v>7730.0989129999998</v>
      </c>
      <c r="DN305" s="33">
        <v>7550.4526530000003</v>
      </c>
      <c r="DO305" s="33">
        <v>7730.0989129999998</v>
      </c>
      <c r="DP305" s="33">
        <v>7782.3113720000001</v>
      </c>
      <c r="DQ305" s="33">
        <v>7730.0989129999998</v>
      </c>
      <c r="DR305" s="33">
        <v>7550.4526530000003</v>
      </c>
      <c r="DS305" s="33">
        <v>7730.0989129999998</v>
      </c>
      <c r="DT305" s="33">
        <v>7782.3113720000001</v>
      </c>
      <c r="DU305" s="33">
        <v>7730.0989129999998</v>
      </c>
      <c r="DV305" s="33">
        <v>7550.4526530000003</v>
      </c>
      <c r="DW305" s="33">
        <v>7730.0989129999998</v>
      </c>
      <c r="DX305" s="33">
        <v>7782.3113720000001</v>
      </c>
      <c r="DY305" s="33">
        <v>7730.0989129999998</v>
      </c>
      <c r="DZ305" s="33">
        <v>7550.4526530000003</v>
      </c>
      <c r="EA305" s="33">
        <v>7730.0989129999998</v>
      </c>
      <c r="EB305" s="33">
        <v>7782.3113720000001</v>
      </c>
      <c r="EC305" s="33">
        <v>7730.0989129999998</v>
      </c>
      <c r="ED305" s="33">
        <v>7550.4526530000003</v>
      </c>
      <c r="EE305" s="33">
        <v>7730.0989129999998</v>
      </c>
      <c r="EF305" s="33">
        <v>7782.3113720000001</v>
      </c>
      <c r="EG305" s="33">
        <v>7730.0989129999998</v>
      </c>
      <c r="EH305" s="33">
        <v>7550.4526530000003</v>
      </c>
      <c r="EI305" s="33">
        <v>7730.0989129999998</v>
      </c>
      <c r="EJ305" s="33">
        <v>7782.3113720000001</v>
      </c>
      <c r="EK305" s="33">
        <v>7730.0989129999998</v>
      </c>
      <c r="EL305" s="33">
        <v>7550.4526530000003</v>
      </c>
      <c r="EM305" s="33">
        <v>7730.0989129999998</v>
      </c>
      <c r="EN305" s="33">
        <v>7782.3113720000001</v>
      </c>
      <c r="EO305" s="33">
        <v>7730.0989129999998</v>
      </c>
      <c r="EP305" s="33">
        <v>7550.4526530000003</v>
      </c>
      <c r="EQ305" s="33">
        <v>7730.0989129999998</v>
      </c>
      <c r="ER305" s="33">
        <v>7782.3113720000001</v>
      </c>
      <c r="ES305" s="33">
        <v>7730.0989129999998</v>
      </c>
      <c r="ET305" s="33">
        <v>7550.4526530000003</v>
      </c>
      <c r="EU305" s="33">
        <v>7730.0989129999998</v>
      </c>
      <c r="EV305" s="33">
        <v>7782.3113720000001</v>
      </c>
      <c r="EW305" s="33">
        <v>7730.0989129999998</v>
      </c>
      <c r="EX305" s="33">
        <v>7550.4526530000003</v>
      </c>
      <c r="EY305" s="33">
        <v>7730.0989129999998</v>
      </c>
      <c r="EZ305" s="33">
        <v>7782.3113720000001</v>
      </c>
      <c r="FA305" s="33">
        <v>7730.0989129999998</v>
      </c>
      <c r="FB305" s="33">
        <v>7550.4526530000003</v>
      </c>
      <c r="FC305" s="33">
        <v>7730.0989129999998</v>
      </c>
    </row>
    <row r="306" spans="2:159" x14ac:dyDescent="0.3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3">
      <c r="B307" s="33" t="s">
        <v>63</v>
      </c>
      <c r="C307" s="33" t="s">
        <v>37</v>
      </c>
    </row>
    <row r="308" spans="2:159" x14ac:dyDescent="0.3">
      <c r="B308" s="33" t="s">
        <v>63</v>
      </c>
      <c r="C308" s="33" t="s">
        <v>38</v>
      </c>
    </row>
    <row r="309" spans="2:159" x14ac:dyDescent="0.3">
      <c r="B309" s="33" t="s">
        <v>63</v>
      </c>
      <c r="C309" s="33" t="s">
        <v>39</v>
      </c>
    </row>
    <row r="310" spans="2:159" x14ac:dyDescent="0.3">
      <c r="B310" s="33" t="s">
        <v>63</v>
      </c>
      <c r="C310" s="33" t="s">
        <v>40</v>
      </c>
    </row>
    <row r="311" spans="2:159" x14ac:dyDescent="0.3">
      <c r="B311" s="33" t="s">
        <v>63</v>
      </c>
      <c r="C311" s="33" t="s">
        <v>41</v>
      </c>
    </row>
    <row r="312" spans="2:159" x14ac:dyDescent="0.3">
      <c r="B312" s="33" t="s">
        <v>63</v>
      </c>
      <c r="C312" s="33" t="s">
        <v>42</v>
      </c>
    </row>
    <row r="313" spans="2:159" x14ac:dyDescent="0.3">
      <c r="B313" s="33" t="s">
        <v>63</v>
      </c>
      <c r="C313" s="33" t="s">
        <v>43</v>
      </c>
    </row>
    <row r="314" spans="2:159" x14ac:dyDescent="0.3">
      <c r="B314" s="33" t="s">
        <v>63</v>
      </c>
      <c r="C314" s="33" t="s">
        <v>44</v>
      </c>
    </row>
    <row r="315" spans="2:159" x14ac:dyDescent="0.3">
      <c r="B315" s="33" t="s">
        <v>63</v>
      </c>
      <c r="C315" s="33" t="s">
        <v>45</v>
      </c>
    </row>
    <row r="316" spans="2:159" x14ac:dyDescent="0.3">
      <c r="B316" s="33" t="s">
        <v>63</v>
      </c>
      <c r="C316" s="33" t="s">
        <v>46</v>
      </c>
    </row>
    <row r="317" spans="2:159" x14ac:dyDescent="0.3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3">
      <c r="B318" s="33" t="s">
        <v>64</v>
      </c>
      <c r="C318" s="33" t="s">
        <v>36</v>
      </c>
    </row>
    <row r="319" spans="2:159" x14ac:dyDescent="0.3">
      <c r="B319" s="33" t="s">
        <v>64</v>
      </c>
      <c r="C319" s="33" t="s">
        <v>37</v>
      </c>
    </row>
    <row r="320" spans="2:159" x14ac:dyDescent="0.3">
      <c r="B320" s="33" t="s">
        <v>64</v>
      </c>
      <c r="C320" s="33" t="s">
        <v>38</v>
      </c>
    </row>
    <row r="321" spans="2:159" x14ac:dyDescent="0.3">
      <c r="B321" s="33" t="s">
        <v>64</v>
      </c>
      <c r="C321" s="33" t="s">
        <v>39</v>
      </c>
    </row>
    <row r="322" spans="2:159" x14ac:dyDescent="0.3">
      <c r="B322" s="33" t="s">
        <v>64</v>
      </c>
      <c r="C322" s="33" t="s">
        <v>40</v>
      </c>
    </row>
    <row r="323" spans="2:159" x14ac:dyDescent="0.3">
      <c r="B323" s="33" t="s">
        <v>64</v>
      </c>
      <c r="C323" s="33" t="s">
        <v>41</v>
      </c>
    </row>
    <row r="324" spans="2:159" x14ac:dyDescent="0.3">
      <c r="B324" s="33" t="s">
        <v>64</v>
      </c>
      <c r="C324" s="33" t="s">
        <v>42</v>
      </c>
    </row>
    <row r="325" spans="2:159" x14ac:dyDescent="0.3">
      <c r="B325" s="33" t="s">
        <v>64</v>
      </c>
      <c r="C325" s="33" t="s">
        <v>43</v>
      </c>
    </row>
    <row r="326" spans="2:159" x14ac:dyDescent="0.3">
      <c r="B326" s="33" t="s">
        <v>64</v>
      </c>
      <c r="C326" s="33" t="s">
        <v>44</v>
      </c>
    </row>
    <row r="327" spans="2:159" x14ac:dyDescent="0.3">
      <c r="B327" s="33" t="s">
        <v>64</v>
      </c>
      <c r="C327" s="33" t="s">
        <v>45</v>
      </c>
    </row>
    <row r="328" spans="2:159" x14ac:dyDescent="0.3">
      <c r="B328" s="33" t="s">
        <v>64</v>
      </c>
      <c r="C328" s="33" t="s">
        <v>46</v>
      </c>
    </row>
    <row r="329" spans="2:159" x14ac:dyDescent="0.3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65</v>
      </c>
      <c r="C330" s="33" t="s">
        <v>36</v>
      </c>
    </row>
    <row r="331" spans="2:159" x14ac:dyDescent="0.3">
      <c r="B331" s="33" t="s">
        <v>65</v>
      </c>
      <c r="C331" s="33" t="s">
        <v>37</v>
      </c>
    </row>
    <row r="332" spans="2:159" x14ac:dyDescent="0.3">
      <c r="B332" s="33" t="s">
        <v>65</v>
      </c>
      <c r="C332" s="33" t="s">
        <v>38</v>
      </c>
    </row>
    <row r="333" spans="2:159" x14ac:dyDescent="0.3">
      <c r="B333" s="33" t="s">
        <v>65</v>
      </c>
      <c r="C333" s="33" t="s">
        <v>39</v>
      </c>
    </row>
    <row r="334" spans="2:159" x14ac:dyDescent="0.3">
      <c r="B334" s="33" t="s">
        <v>65</v>
      </c>
      <c r="C334" s="33" t="s">
        <v>40</v>
      </c>
    </row>
    <row r="335" spans="2:159" x14ac:dyDescent="0.3">
      <c r="B335" s="33" t="s">
        <v>65</v>
      </c>
      <c r="C335" s="33" t="s">
        <v>41</v>
      </c>
    </row>
    <row r="336" spans="2:159" x14ac:dyDescent="0.3">
      <c r="B336" s="33" t="s">
        <v>65</v>
      </c>
      <c r="C336" s="33" t="s">
        <v>42</v>
      </c>
    </row>
    <row r="337" spans="2:159" x14ac:dyDescent="0.3">
      <c r="B337" s="33" t="s">
        <v>65</v>
      </c>
      <c r="C337" s="33" t="s">
        <v>43</v>
      </c>
    </row>
    <row r="338" spans="2:159" x14ac:dyDescent="0.3">
      <c r="B338" s="33" t="s">
        <v>65</v>
      </c>
      <c r="C338" s="33" t="s">
        <v>44</v>
      </c>
    </row>
    <row r="339" spans="2:159" x14ac:dyDescent="0.3">
      <c r="B339" s="33" t="s">
        <v>65</v>
      </c>
      <c r="C339" s="33" t="s">
        <v>45</v>
      </c>
    </row>
    <row r="340" spans="2:159" x14ac:dyDescent="0.3">
      <c r="B340" s="33" t="s">
        <v>65</v>
      </c>
      <c r="C340" s="33" t="s">
        <v>46</v>
      </c>
    </row>
    <row r="341" spans="2:159" x14ac:dyDescent="0.3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66</v>
      </c>
      <c r="C342" s="33" t="s">
        <v>36</v>
      </c>
    </row>
    <row r="343" spans="2:159" x14ac:dyDescent="0.3">
      <c r="B343" s="33" t="s">
        <v>66</v>
      </c>
      <c r="C343" s="33" t="s">
        <v>37</v>
      </c>
    </row>
    <row r="344" spans="2:159" x14ac:dyDescent="0.3">
      <c r="B344" s="33" t="s">
        <v>66</v>
      </c>
      <c r="C344" s="33" t="s">
        <v>38</v>
      </c>
    </row>
    <row r="345" spans="2:159" x14ac:dyDescent="0.3">
      <c r="B345" s="33" t="s">
        <v>66</v>
      </c>
      <c r="C345" s="33" t="s">
        <v>39</v>
      </c>
    </row>
    <row r="346" spans="2:159" x14ac:dyDescent="0.3">
      <c r="B346" s="33" t="s">
        <v>66</v>
      </c>
      <c r="C346" s="33" t="s">
        <v>40</v>
      </c>
    </row>
    <row r="347" spans="2:159" x14ac:dyDescent="0.3">
      <c r="B347" s="33" t="s">
        <v>66</v>
      </c>
      <c r="C347" s="33" t="s">
        <v>41</v>
      </c>
    </row>
    <row r="348" spans="2:159" x14ac:dyDescent="0.3">
      <c r="B348" s="33" t="s">
        <v>66</v>
      </c>
      <c r="C348" s="33" t="s">
        <v>42</v>
      </c>
    </row>
    <row r="349" spans="2:159" x14ac:dyDescent="0.3">
      <c r="B349" s="33" t="s">
        <v>66</v>
      </c>
      <c r="C349" s="33" t="s">
        <v>43</v>
      </c>
    </row>
    <row r="350" spans="2:159" x14ac:dyDescent="0.3">
      <c r="B350" s="33" t="s">
        <v>66</v>
      </c>
      <c r="C350" s="33" t="s">
        <v>44</v>
      </c>
    </row>
    <row r="351" spans="2:159" x14ac:dyDescent="0.3">
      <c r="B351" s="33" t="s">
        <v>66</v>
      </c>
      <c r="C351" s="33" t="s">
        <v>45</v>
      </c>
    </row>
    <row r="352" spans="2:159" x14ac:dyDescent="0.3">
      <c r="B352" s="33" t="s">
        <v>66</v>
      </c>
      <c r="C352" s="33" t="s">
        <v>46</v>
      </c>
    </row>
    <row r="353" spans="2:159" x14ac:dyDescent="0.3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67</v>
      </c>
      <c r="C354" s="33" t="s">
        <v>36</v>
      </c>
    </row>
    <row r="355" spans="2:159" x14ac:dyDescent="0.3">
      <c r="B355" s="33" t="s">
        <v>67</v>
      </c>
      <c r="C355" s="33" t="s">
        <v>37</v>
      </c>
    </row>
    <row r="356" spans="2:159" x14ac:dyDescent="0.3">
      <c r="B356" s="33" t="s">
        <v>67</v>
      </c>
      <c r="C356" s="33" t="s">
        <v>38</v>
      </c>
    </row>
    <row r="357" spans="2:159" x14ac:dyDescent="0.3">
      <c r="B357" s="33" t="s">
        <v>67</v>
      </c>
      <c r="C357" s="33" t="s">
        <v>39</v>
      </c>
    </row>
    <row r="358" spans="2:159" x14ac:dyDescent="0.3">
      <c r="B358" s="33" t="s">
        <v>67</v>
      </c>
      <c r="C358" s="33" t="s">
        <v>40</v>
      </c>
    </row>
    <row r="359" spans="2:159" x14ac:dyDescent="0.3">
      <c r="B359" s="33" t="s">
        <v>67</v>
      </c>
      <c r="C359" s="33" t="s">
        <v>41</v>
      </c>
    </row>
    <row r="360" spans="2:159" x14ac:dyDescent="0.3">
      <c r="B360" s="33" t="s">
        <v>67</v>
      </c>
      <c r="C360" s="33" t="s">
        <v>42</v>
      </c>
    </row>
    <row r="361" spans="2:159" x14ac:dyDescent="0.3">
      <c r="B361" s="33" t="s">
        <v>67</v>
      </c>
      <c r="C361" s="33" t="s">
        <v>43</v>
      </c>
    </row>
    <row r="362" spans="2:159" x14ac:dyDescent="0.3">
      <c r="B362" s="33" t="s">
        <v>67</v>
      </c>
      <c r="C362" s="33" t="s">
        <v>44</v>
      </c>
    </row>
    <row r="363" spans="2:159" x14ac:dyDescent="0.3">
      <c r="B363" s="33" t="s">
        <v>67</v>
      </c>
      <c r="C363" s="33" t="s">
        <v>45</v>
      </c>
    </row>
    <row r="364" spans="2:159" x14ac:dyDescent="0.3">
      <c r="B364" s="33" t="s">
        <v>67</v>
      </c>
      <c r="C364" s="33" t="s">
        <v>46</v>
      </c>
    </row>
    <row r="365" spans="2:159" x14ac:dyDescent="0.3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3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3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3">
      <c r="B368" s="33" t="s">
        <v>27</v>
      </c>
      <c r="C368" s="33" t="s">
        <v>38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23.76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67.904700000000005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3">
      <c r="B369" s="33" t="s">
        <v>27</v>
      </c>
      <c r="C369" s="33" t="s">
        <v>39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3">
      <c r="B370" s="33" t="s">
        <v>27</v>
      </c>
      <c r="C370" s="33" t="s">
        <v>40</v>
      </c>
    </row>
    <row r="371" spans="2:159" x14ac:dyDescent="0.3">
      <c r="B371" s="33" t="s">
        <v>27</v>
      </c>
      <c r="C371" s="33" t="s">
        <v>41</v>
      </c>
    </row>
    <row r="372" spans="2:159" x14ac:dyDescent="0.3">
      <c r="B372" s="33" t="s">
        <v>27</v>
      </c>
      <c r="C372" s="33" t="s">
        <v>42</v>
      </c>
    </row>
    <row r="373" spans="2:159" x14ac:dyDescent="0.3">
      <c r="B373" s="33" t="s">
        <v>27</v>
      </c>
      <c r="C373" s="33" t="s">
        <v>43</v>
      </c>
    </row>
    <row r="374" spans="2:159" x14ac:dyDescent="0.3">
      <c r="B374" s="33" t="s">
        <v>27</v>
      </c>
      <c r="C374" s="33" t="s">
        <v>44</v>
      </c>
    </row>
    <row r="375" spans="2:159" x14ac:dyDescent="0.3">
      <c r="B375" s="33" t="s">
        <v>27</v>
      </c>
      <c r="C375" s="33" t="s">
        <v>45</v>
      </c>
    </row>
    <row r="376" spans="2:159" x14ac:dyDescent="0.3">
      <c r="B376" s="33" t="s">
        <v>27</v>
      </c>
      <c r="C376" s="33" t="s">
        <v>46</v>
      </c>
    </row>
    <row r="377" spans="2:159" x14ac:dyDescent="0.3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320.61190920000001</v>
      </c>
      <c r="AE377" s="33">
        <v>483.57535919999998</v>
      </c>
      <c r="AF377" s="33">
        <v>625.27135920000001</v>
      </c>
      <c r="AG377" s="33">
        <v>462.30790919999998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554.64981990000001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3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3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3">
      <c r="B380" s="33" t="s">
        <v>28</v>
      </c>
      <c r="C380" s="33" t="s">
        <v>38</v>
      </c>
    </row>
    <row r="381" spans="2:159" x14ac:dyDescent="0.3">
      <c r="B381" s="33" t="s">
        <v>28</v>
      </c>
      <c r="C381" s="33" t="s">
        <v>39</v>
      </c>
    </row>
    <row r="382" spans="2:159" x14ac:dyDescent="0.3">
      <c r="B382" s="33" t="s">
        <v>28</v>
      </c>
      <c r="C382" s="33" t="s">
        <v>40</v>
      </c>
    </row>
    <row r="383" spans="2:159" x14ac:dyDescent="0.3">
      <c r="B383" s="33" t="s">
        <v>28</v>
      </c>
      <c r="C383" s="33" t="s">
        <v>41</v>
      </c>
    </row>
    <row r="384" spans="2:159" x14ac:dyDescent="0.3">
      <c r="B384" s="33" t="s">
        <v>28</v>
      </c>
      <c r="C384" s="33" t="s">
        <v>42</v>
      </c>
    </row>
    <row r="385" spans="2:159" x14ac:dyDescent="0.3">
      <c r="B385" s="33" t="s">
        <v>28</v>
      </c>
      <c r="C385" s="33" t="s">
        <v>43</v>
      </c>
    </row>
    <row r="386" spans="2:159" x14ac:dyDescent="0.3">
      <c r="B386" s="33" t="s">
        <v>28</v>
      </c>
      <c r="C386" s="33" t="s">
        <v>44</v>
      </c>
    </row>
    <row r="387" spans="2:159" x14ac:dyDescent="0.3">
      <c r="B387" s="33" t="s">
        <v>28</v>
      </c>
      <c r="C387" s="33" t="s">
        <v>45</v>
      </c>
    </row>
    <row r="388" spans="2:159" x14ac:dyDescent="0.3">
      <c r="B388" s="33" t="s">
        <v>28</v>
      </c>
      <c r="C388" s="33" t="s">
        <v>46</v>
      </c>
    </row>
    <row r="389" spans="2:159" x14ac:dyDescent="0.3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29</v>
      </c>
      <c r="C390" s="33" t="s">
        <v>36</v>
      </c>
    </row>
    <row r="391" spans="2:159" x14ac:dyDescent="0.3">
      <c r="B391" s="33" t="s">
        <v>29</v>
      </c>
      <c r="C391" s="33" t="s">
        <v>37</v>
      </c>
    </row>
    <row r="392" spans="2:159" x14ac:dyDescent="0.3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29</v>
      </c>
      <c r="C394" s="33" t="s">
        <v>40</v>
      </c>
    </row>
    <row r="395" spans="2:159" x14ac:dyDescent="0.3">
      <c r="B395" s="33" t="s">
        <v>29</v>
      </c>
      <c r="C395" s="33" t="s">
        <v>41</v>
      </c>
    </row>
    <row r="396" spans="2:159" x14ac:dyDescent="0.3">
      <c r="B396" s="33" t="s">
        <v>29</v>
      </c>
      <c r="C396" s="33" t="s">
        <v>42</v>
      </c>
    </row>
    <row r="397" spans="2:159" x14ac:dyDescent="0.3">
      <c r="B397" s="33" t="s">
        <v>29</v>
      </c>
      <c r="C397" s="33" t="s">
        <v>43</v>
      </c>
    </row>
    <row r="398" spans="2:159" x14ac:dyDescent="0.3">
      <c r="B398" s="33" t="s">
        <v>29</v>
      </c>
      <c r="C398" s="33" t="s">
        <v>44</v>
      </c>
    </row>
    <row r="399" spans="2:159" x14ac:dyDescent="0.3">
      <c r="B399" s="33" t="s">
        <v>29</v>
      </c>
      <c r="C399" s="33" t="s">
        <v>45</v>
      </c>
    </row>
    <row r="400" spans="2:159" x14ac:dyDescent="0.3">
      <c r="B400" s="33" t="s">
        <v>29</v>
      </c>
      <c r="C400" s="33" t="s">
        <v>46</v>
      </c>
    </row>
    <row r="401" spans="2:159" x14ac:dyDescent="0.3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30</v>
      </c>
      <c r="C402" s="33" t="s">
        <v>36</v>
      </c>
    </row>
    <row r="403" spans="2:159" x14ac:dyDescent="0.3">
      <c r="B403" s="33" t="s">
        <v>30</v>
      </c>
      <c r="C403" s="33" t="s">
        <v>37</v>
      </c>
    </row>
    <row r="404" spans="2:159" x14ac:dyDescent="0.3">
      <c r="B404" s="33" t="s">
        <v>30</v>
      </c>
      <c r="C404" s="33" t="s">
        <v>38</v>
      </c>
    </row>
    <row r="405" spans="2:159" x14ac:dyDescent="0.3">
      <c r="B405" s="33" t="s">
        <v>30</v>
      </c>
      <c r="C405" s="33" t="s">
        <v>39</v>
      </c>
    </row>
    <row r="406" spans="2:159" x14ac:dyDescent="0.3">
      <c r="B406" s="33" t="s">
        <v>30</v>
      </c>
      <c r="C406" s="33" t="s">
        <v>40</v>
      </c>
    </row>
    <row r="407" spans="2:159" x14ac:dyDescent="0.3">
      <c r="B407" s="33" t="s">
        <v>30</v>
      </c>
      <c r="C407" s="33" t="s">
        <v>41</v>
      </c>
    </row>
    <row r="408" spans="2:159" x14ac:dyDescent="0.3">
      <c r="B408" s="33" t="s">
        <v>30</v>
      </c>
      <c r="C408" s="33" t="s">
        <v>42</v>
      </c>
    </row>
    <row r="409" spans="2:159" x14ac:dyDescent="0.3">
      <c r="B409" s="33" t="s">
        <v>30</v>
      </c>
      <c r="C409" s="33" t="s">
        <v>43</v>
      </c>
    </row>
    <row r="410" spans="2:159" x14ac:dyDescent="0.3">
      <c r="B410" s="33" t="s">
        <v>30</v>
      </c>
      <c r="C410" s="33" t="s">
        <v>44</v>
      </c>
    </row>
    <row r="411" spans="2:159" x14ac:dyDescent="0.3">
      <c r="B411" s="33" t="s">
        <v>30</v>
      </c>
      <c r="C411" s="33" t="s">
        <v>45</v>
      </c>
    </row>
    <row r="412" spans="2:159" x14ac:dyDescent="0.3">
      <c r="B412" s="33" t="s">
        <v>30</v>
      </c>
      <c r="C412" s="33" t="s">
        <v>46</v>
      </c>
    </row>
    <row r="413" spans="2:159" x14ac:dyDescent="0.3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31</v>
      </c>
      <c r="C414" s="33" t="s">
        <v>36</v>
      </c>
    </row>
    <row r="415" spans="2:159" x14ac:dyDescent="0.3">
      <c r="B415" s="33" t="s">
        <v>31</v>
      </c>
      <c r="C415" s="33" t="s">
        <v>37</v>
      </c>
    </row>
    <row r="416" spans="2:159" x14ac:dyDescent="0.3">
      <c r="B416" s="33" t="s">
        <v>31</v>
      </c>
      <c r="C416" s="33" t="s">
        <v>38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8883.5638369999997</v>
      </c>
      <c r="BM416" s="33">
        <v>10821.79595</v>
      </c>
      <c r="BN416" s="33">
        <v>14294.461810000001</v>
      </c>
      <c r="BO416" s="33">
        <v>11710.152330000001</v>
      </c>
      <c r="BP416" s="33">
        <v>9922.5779380000004</v>
      </c>
      <c r="BQ416" s="33">
        <v>12087.50403</v>
      </c>
      <c r="BR416" s="33">
        <v>15966.329959999999</v>
      </c>
      <c r="BS416" s="33">
        <v>13079.761829999999</v>
      </c>
      <c r="BT416" s="33">
        <v>11460.23234</v>
      </c>
      <c r="BU416" s="33">
        <v>13960.64666</v>
      </c>
      <c r="BV416" s="33">
        <v>18440.555670000002</v>
      </c>
      <c r="BW416" s="33">
        <v>15106.669900000001</v>
      </c>
      <c r="BX416" s="33">
        <v>11460.23234</v>
      </c>
      <c r="BY416" s="33">
        <v>13960.64666</v>
      </c>
      <c r="BZ416" s="33">
        <v>18440.555670000002</v>
      </c>
      <c r="CA416" s="33">
        <v>15106.669900000001</v>
      </c>
      <c r="CB416" s="33">
        <v>11460.23234</v>
      </c>
      <c r="CC416" s="33">
        <v>13960.64666</v>
      </c>
      <c r="CD416" s="33">
        <v>18440.555670000002</v>
      </c>
      <c r="CE416" s="33">
        <v>15106.669900000001</v>
      </c>
      <c r="CF416" s="33">
        <v>11460.23234</v>
      </c>
      <c r="CG416" s="33">
        <v>13960.64666</v>
      </c>
      <c r="CH416" s="33">
        <v>18440.555670000002</v>
      </c>
      <c r="CI416" s="33">
        <v>15106.669900000001</v>
      </c>
      <c r="CJ416" s="33">
        <v>11460.23234</v>
      </c>
      <c r="CK416" s="33">
        <v>13960.64666</v>
      </c>
      <c r="CL416" s="33">
        <v>18440.555670000002</v>
      </c>
      <c r="CM416" s="33">
        <v>15106.669900000001</v>
      </c>
      <c r="CN416" s="33">
        <v>11460.23234</v>
      </c>
      <c r="CO416" s="33">
        <v>13960.64666</v>
      </c>
      <c r="CP416" s="33">
        <v>18440.555670000002</v>
      </c>
      <c r="CQ416" s="33">
        <v>15106.669900000001</v>
      </c>
      <c r="CR416" s="33">
        <v>11460.23234</v>
      </c>
      <c r="CS416" s="33">
        <v>13960.64666</v>
      </c>
      <c r="CT416" s="33">
        <v>18440.555670000002</v>
      </c>
      <c r="CU416" s="33">
        <v>15106.669900000001</v>
      </c>
      <c r="CV416" s="33">
        <v>11460.23234</v>
      </c>
      <c r="CW416" s="33">
        <v>13960.64666</v>
      </c>
      <c r="CX416" s="33">
        <v>18440.555670000002</v>
      </c>
      <c r="CY416" s="33">
        <v>15106.669900000001</v>
      </c>
      <c r="CZ416" s="33">
        <v>11460.23234</v>
      </c>
      <c r="DA416" s="33">
        <v>13960.64666</v>
      </c>
      <c r="DB416" s="33">
        <v>18440.555670000002</v>
      </c>
      <c r="DC416" s="33">
        <v>15106.669900000001</v>
      </c>
      <c r="DD416" s="33">
        <v>11460.23234</v>
      </c>
      <c r="DE416" s="33">
        <v>13960.64666</v>
      </c>
      <c r="DF416" s="33">
        <v>18440.555670000002</v>
      </c>
      <c r="DG416" s="33">
        <v>15106.669900000001</v>
      </c>
      <c r="DH416" s="33">
        <v>11460.23234</v>
      </c>
      <c r="DI416" s="33">
        <v>13960.64666</v>
      </c>
      <c r="DJ416" s="33">
        <v>18440.555670000002</v>
      </c>
      <c r="DK416" s="33">
        <v>15106.669900000001</v>
      </c>
      <c r="DL416" s="33">
        <v>11460.23234</v>
      </c>
      <c r="DM416" s="33">
        <v>13960.64666</v>
      </c>
      <c r="DN416" s="33">
        <v>18440.555670000002</v>
      </c>
      <c r="DO416" s="33">
        <v>15106.669900000001</v>
      </c>
      <c r="DP416" s="33">
        <v>11460.23234</v>
      </c>
      <c r="DQ416" s="33">
        <v>13960.64666</v>
      </c>
      <c r="DR416" s="33">
        <v>18440.555670000002</v>
      </c>
      <c r="DS416" s="33">
        <v>15106.669900000001</v>
      </c>
      <c r="DT416" s="33">
        <v>11460.23234</v>
      </c>
      <c r="DU416" s="33">
        <v>13960.64666</v>
      </c>
      <c r="DV416" s="33">
        <v>18440.555670000002</v>
      </c>
      <c r="DW416" s="33">
        <v>15106.669900000001</v>
      </c>
      <c r="DX416" s="33">
        <v>11460.23234</v>
      </c>
      <c r="DY416" s="33">
        <v>13960.64666</v>
      </c>
      <c r="DZ416" s="33">
        <v>18440.555670000002</v>
      </c>
      <c r="EA416" s="33">
        <v>15106.669900000001</v>
      </c>
      <c r="EB416" s="33">
        <v>11460.23234</v>
      </c>
      <c r="EC416" s="33">
        <v>13960.64666</v>
      </c>
      <c r="ED416" s="33">
        <v>18440.555670000002</v>
      </c>
      <c r="EE416" s="33">
        <v>15106.669900000001</v>
      </c>
      <c r="EF416" s="33">
        <v>11460.23234</v>
      </c>
      <c r="EG416" s="33">
        <v>13960.64666</v>
      </c>
      <c r="EH416" s="33">
        <v>18440.555670000002</v>
      </c>
      <c r="EI416" s="33">
        <v>15106.669900000001</v>
      </c>
      <c r="EJ416" s="33">
        <v>11460.23234</v>
      </c>
      <c r="EK416" s="33">
        <v>13960.64666</v>
      </c>
      <c r="EL416" s="33">
        <v>18440.555670000002</v>
      </c>
      <c r="EM416" s="33">
        <v>15106.669900000001</v>
      </c>
      <c r="EN416" s="33">
        <v>11460.23234</v>
      </c>
      <c r="EO416" s="33">
        <v>13960.64666</v>
      </c>
      <c r="EP416" s="33">
        <v>18440.555670000002</v>
      </c>
      <c r="EQ416" s="33">
        <v>15106.669900000001</v>
      </c>
      <c r="ER416" s="33">
        <v>11460.23234</v>
      </c>
      <c r="ES416" s="33">
        <v>13960.64666</v>
      </c>
      <c r="ET416" s="33">
        <v>18440.555670000002</v>
      </c>
      <c r="EU416" s="33">
        <v>15106.669900000001</v>
      </c>
      <c r="EV416" s="33">
        <v>11460.23234</v>
      </c>
      <c r="EW416" s="33">
        <v>13960.64666</v>
      </c>
      <c r="EX416" s="33">
        <v>18440.555670000002</v>
      </c>
      <c r="EY416" s="33">
        <v>15106.669900000001</v>
      </c>
      <c r="EZ416" s="33">
        <v>11460.23234</v>
      </c>
      <c r="FA416" s="33">
        <v>13960.64666</v>
      </c>
      <c r="FB416" s="33">
        <v>18440.555670000002</v>
      </c>
      <c r="FC416" s="33">
        <v>15106.669900000001</v>
      </c>
    </row>
    <row r="417" spans="2:159" x14ac:dyDescent="0.3">
      <c r="B417" s="33" t="s">
        <v>31</v>
      </c>
      <c r="C417" s="33" t="s">
        <v>39</v>
      </c>
    </row>
    <row r="418" spans="2:159" x14ac:dyDescent="0.3">
      <c r="B418" s="33" t="s">
        <v>31</v>
      </c>
      <c r="C418" s="33" t="s">
        <v>40</v>
      </c>
    </row>
    <row r="419" spans="2:159" x14ac:dyDescent="0.3">
      <c r="B419" s="33" t="s">
        <v>31</v>
      </c>
      <c r="C419" s="33" t="s">
        <v>41</v>
      </c>
    </row>
    <row r="420" spans="2:159" x14ac:dyDescent="0.3">
      <c r="B420" s="33" t="s">
        <v>31</v>
      </c>
      <c r="C420" s="33" t="s">
        <v>42</v>
      </c>
    </row>
    <row r="421" spans="2:159" x14ac:dyDescent="0.3">
      <c r="B421" s="33" t="s">
        <v>31</v>
      </c>
      <c r="C421" s="33" t="s">
        <v>43</v>
      </c>
    </row>
    <row r="422" spans="2:159" x14ac:dyDescent="0.3">
      <c r="B422" s="33" t="s">
        <v>31</v>
      </c>
      <c r="C422" s="33" t="s">
        <v>44</v>
      </c>
    </row>
    <row r="423" spans="2:159" x14ac:dyDescent="0.3">
      <c r="B423" s="33" t="s">
        <v>31</v>
      </c>
      <c r="C423" s="33" t="s">
        <v>45</v>
      </c>
    </row>
    <row r="424" spans="2:159" x14ac:dyDescent="0.3">
      <c r="B424" s="33" t="s">
        <v>31</v>
      </c>
      <c r="C424" s="33" t="s">
        <v>46</v>
      </c>
    </row>
    <row r="425" spans="2:159" x14ac:dyDescent="0.3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8883.5638369999997</v>
      </c>
      <c r="BM425" s="33">
        <v>10821.79595</v>
      </c>
      <c r="BN425" s="33">
        <v>14294.461810000001</v>
      </c>
      <c r="BO425" s="33">
        <v>11710.152330000001</v>
      </c>
      <c r="BP425" s="33">
        <v>9922.5779380000004</v>
      </c>
      <c r="BQ425" s="33">
        <v>12087.50403</v>
      </c>
      <c r="BR425" s="33">
        <v>15966.329959999999</v>
      </c>
      <c r="BS425" s="33">
        <v>13079.761829999999</v>
      </c>
      <c r="BT425" s="33">
        <v>11460.23234</v>
      </c>
      <c r="BU425" s="33">
        <v>13960.64666</v>
      </c>
      <c r="BV425" s="33">
        <v>18440.555670000002</v>
      </c>
      <c r="BW425" s="33">
        <v>15106.669900000001</v>
      </c>
      <c r="BX425" s="33">
        <v>11460.23234</v>
      </c>
      <c r="BY425" s="33">
        <v>13960.64666</v>
      </c>
      <c r="BZ425" s="33">
        <v>18440.555670000002</v>
      </c>
      <c r="CA425" s="33">
        <v>15106.669900000001</v>
      </c>
      <c r="CB425" s="33">
        <v>11460.23234</v>
      </c>
      <c r="CC425" s="33">
        <v>13960.64666</v>
      </c>
      <c r="CD425" s="33">
        <v>18440.555670000002</v>
      </c>
      <c r="CE425" s="33">
        <v>15106.669900000001</v>
      </c>
      <c r="CF425" s="33">
        <v>11460.23234</v>
      </c>
      <c r="CG425" s="33">
        <v>13960.64666</v>
      </c>
      <c r="CH425" s="33">
        <v>18440.555670000002</v>
      </c>
      <c r="CI425" s="33">
        <v>15106.669900000001</v>
      </c>
      <c r="CJ425" s="33">
        <v>11460.23234</v>
      </c>
      <c r="CK425" s="33">
        <v>13960.64666</v>
      </c>
      <c r="CL425" s="33">
        <v>18440.555670000002</v>
      </c>
      <c r="CM425" s="33">
        <v>15106.669900000001</v>
      </c>
      <c r="CN425" s="33">
        <v>11460.23234</v>
      </c>
      <c r="CO425" s="33">
        <v>13960.64666</v>
      </c>
      <c r="CP425" s="33">
        <v>18440.555670000002</v>
      </c>
      <c r="CQ425" s="33">
        <v>15106.669900000001</v>
      </c>
      <c r="CR425" s="33">
        <v>11460.23234</v>
      </c>
      <c r="CS425" s="33">
        <v>13960.64666</v>
      </c>
      <c r="CT425" s="33">
        <v>18440.555670000002</v>
      </c>
      <c r="CU425" s="33">
        <v>15106.669900000001</v>
      </c>
      <c r="CV425" s="33">
        <v>11460.23234</v>
      </c>
      <c r="CW425" s="33">
        <v>13960.64666</v>
      </c>
      <c r="CX425" s="33">
        <v>18440.555670000002</v>
      </c>
      <c r="CY425" s="33">
        <v>15106.669900000001</v>
      </c>
      <c r="CZ425" s="33">
        <v>11460.23234</v>
      </c>
      <c r="DA425" s="33">
        <v>13960.64666</v>
      </c>
      <c r="DB425" s="33">
        <v>18440.555670000002</v>
      </c>
      <c r="DC425" s="33">
        <v>15106.669900000001</v>
      </c>
      <c r="DD425" s="33">
        <v>11460.23234</v>
      </c>
      <c r="DE425" s="33">
        <v>13960.64666</v>
      </c>
      <c r="DF425" s="33">
        <v>18440.555670000002</v>
      </c>
      <c r="DG425" s="33">
        <v>15106.669900000001</v>
      </c>
      <c r="DH425" s="33">
        <v>11460.23234</v>
      </c>
      <c r="DI425" s="33">
        <v>13960.64666</v>
      </c>
      <c r="DJ425" s="33">
        <v>18440.555670000002</v>
      </c>
      <c r="DK425" s="33">
        <v>15106.669900000001</v>
      </c>
      <c r="DL425" s="33">
        <v>11460.23234</v>
      </c>
      <c r="DM425" s="33">
        <v>13960.64666</v>
      </c>
      <c r="DN425" s="33">
        <v>18440.555670000002</v>
      </c>
      <c r="DO425" s="33">
        <v>15106.669900000001</v>
      </c>
      <c r="DP425" s="33">
        <v>11460.23234</v>
      </c>
      <c r="DQ425" s="33">
        <v>13960.64666</v>
      </c>
      <c r="DR425" s="33">
        <v>18440.555670000002</v>
      </c>
      <c r="DS425" s="33">
        <v>15106.669900000001</v>
      </c>
      <c r="DT425" s="33">
        <v>11460.23234</v>
      </c>
      <c r="DU425" s="33">
        <v>13960.64666</v>
      </c>
      <c r="DV425" s="33">
        <v>18440.555670000002</v>
      </c>
      <c r="DW425" s="33">
        <v>15106.669900000001</v>
      </c>
      <c r="DX425" s="33">
        <v>11460.23234</v>
      </c>
      <c r="DY425" s="33">
        <v>13960.64666</v>
      </c>
      <c r="DZ425" s="33">
        <v>18440.555670000002</v>
      </c>
      <c r="EA425" s="33">
        <v>15106.669900000001</v>
      </c>
      <c r="EB425" s="33">
        <v>11460.23234</v>
      </c>
      <c r="EC425" s="33">
        <v>13960.64666</v>
      </c>
      <c r="ED425" s="33">
        <v>18440.555670000002</v>
      </c>
      <c r="EE425" s="33">
        <v>15106.669900000001</v>
      </c>
      <c r="EF425" s="33">
        <v>11460.23234</v>
      </c>
      <c r="EG425" s="33">
        <v>13960.64666</v>
      </c>
      <c r="EH425" s="33">
        <v>18440.555670000002</v>
      </c>
      <c r="EI425" s="33">
        <v>15106.669900000001</v>
      </c>
      <c r="EJ425" s="33">
        <v>11460.23234</v>
      </c>
      <c r="EK425" s="33">
        <v>13960.64666</v>
      </c>
      <c r="EL425" s="33">
        <v>18440.555670000002</v>
      </c>
      <c r="EM425" s="33">
        <v>15106.669900000001</v>
      </c>
      <c r="EN425" s="33">
        <v>11460.23234</v>
      </c>
      <c r="EO425" s="33">
        <v>13960.64666</v>
      </c>
      <c r="EP425" s="33">
        <v>18440.555670000002</v>
      </c>
      <c r="EQ425" s="33">
        <v>15106.669900000001</v>
      </c>
      <c r="ER425" s="33">
        <v>11460.23234</v>
      </c>
      <c r="ES425" s="33">
        <v>13960.64666</v>
      </c>
      <c r="ET425" s="33">
        <v>18440.555670000002</v>
      </c>
      <c r="EU425" s="33">
        <v>15106.669900000001</v>
      </c>
      <c r="EV425" s="33">
        <v>11460.23234</v>
      </c>
      <c r="EW425" s="33">
        <v>13960.64666</v>
      </c>
      <c r="EX425" s="33">
        <v>18440.555670000002</v>
      </c>
      <c r="EY425" s="33">
        <v>15106.669900000001</v>
      </c>
      <c r="EZ425" s="33">
        <v>11460.23234</v>
      </c>
      <c r="FA425" s="33">
        <v>13960.64666</v>
      </c>
      <c r="FB425" s="33">
        <v>18440.555670000002</v>
      </c>
      <c r="FC425" s="33">
        <v>15106.669900000001</v>
      </c>
    </row>
    <row r="426" spans="2:159" x14ac:dyDescent="0.3">
      <c r="B426" s="33" t="s">
        <v>32</v>
      </c>
      <c r="C426" s="33" t="s">
        <v>36</v>
      </c>
    </row>
    <row r="427" spans="2:159" x14ac:dyDescent="0.3">
      <c r="B427" s="33" t="s">
        <v>32</v>
      </c>
      <c r="C427" s="33" t="s">
        <v>37</v>
      </c>
      <c r="DD427" s="33">
        <v>431.2016246</v>
      </c>
      <c r="DE427" s="33">
        <v>427.31692529999998</v>
      </c>
      <c r="DF427" s="33">
        <v>524.43440829999997</v>
      </c>
      <c r="DG427" s="33">
        <v>485.58741509999999</v>
      </c>
      <c r="DH427" s="33">
        <v>2068.7291559999999</v>
      </c>
      <c r="DI427" s="33">
        <v>2050.0919570000001</v>
      </c>
      <c r="DJ427" s="33">
        <v>2516.0219470000002</v>
      </c>
      <c r="DK427" s="33">
        <v>2329.6499509999999</v>
      </c>
      <c r="DL427" s="33">
        <v>2068.7291559999999</v>
      </c>
      <c r="DM427" s="33">
        <v>2050.0919570000001</v>
      </c>
      <c r="DN427" s="33">
        <v>2516.0219470000002</v>
      </c>
      <c r="DO427" s="33">
        <v>2329.6499509999999</v>
      </c>
      <c r="DP427" s="33">
        <v>2068.7291559999999</v>
      </c>
      <c r="DQ427" s="33">
        <v>2050.0919570000001</v>
      </c>
      <c r="DR427" s="33">
        <v>2516.0219470000002</v>
      </c>
      <c r="DS427" s="33">
        <v>2329.6499509999999</v>
      </c>
      <c r="DT427" s="33">
        <v>2068.7291559999999</v>
      </c>
      <c r="DU427" s="33">
        <v>2050.0919570000001</v>
      </c>
      <c r="DV427" s="33">
        <v>2516.0219470000002</v>
      </c>
      <c r="DW427" s="33">
        <v>2329.6499509999999</v>
      </c>
      <c r="DX427" s="33">
        <v>2068.7291559999999</v>
      </c>
      <c r="DY427" s="33">
        <v>2050.0919570000001</v>
      </c>
      <c r="DZ427" s="33">
        <v>2516.0219470000002</v>
      </c>
      <c r="EA427" s="33">
        <v>2329.6499509999999</v>
      </c>
      <c r="EB427" s="33">
        <v>2068.7291559999999</v>
      </c>
      <c r="EC427" s="33">
        <v>2050.0919570000001</v>
      </c>
      <c r="ED427" s="33">
        <v>2516.0219470000002</v>
      </c>
      <c r="EE427" s="33">
        <v>2329.6499509999999</v>
      </c>
      <c r="EF427" s="33">
        <v>2068.7291559999999</v>
      </c>
      <c r="EG427" s="33">
        <v>2050.0919570000001</v>
      </c>
      <c r="EH427" s="33">
        <v>2516.0219470000002</v>
      </c>
      <c r="EI427" s="33">
        <v>2329.6499509999999</v>
      </c>
      <c r="EJ427" s="33">
        <v>2068.7291559999999</v>
      </c>
      <c r="EK427" s="33">
        <v>2050.0919570000001</v>
      </c>
      <c r="EL427" s="33">
        <v>2516.0219470000002</v>
      </c>
      <c r="EM427" s="33">
        <v>2329.6499509999999</v>
      </c>
      <c r="EN427" s="33">
        <v>2068.7291559999999</v>
      </c>
      <c r="EO427" s="33">
        <v>2050.0919570000001</v>
      </c>
      <c r="EP427" s="33">
        <v>2516.0219470000002</v>
      </c>
      <c r="EQ427" s="33">
        <v>2329.6499509999999</v>
      </c>
      <c r="ER427" s="33">
        <v>2068.7291559999999</v>
      </c>
      <c r="ES427" s="33">
        <v>2050.0919570000001</v>
      </c>
      <c r="ET427" s="33">
        <v>2516.0219470000002</v>
      </c>
      <c r="EU427" s="33">
        <v>2329.6499509999999</v>
      </c>
      <c r="EV427" s="33">
        <v>2068.7291559999999</v>
      </c>
      <c r="EW427" s="33">
        <v>2050.0919570000001</v>
      </c>
      <c r="EX427" s="33">
        <v>2516.0219470000002</v>
      </c>
      <c r="EY427" s="33">
        <v>2329.6499509999999</v>
      </c>
      <c r="EZ427" s="33">
        <v>2068.7291559999999</v>
      </c>
      <c r="FA427" s="33">
        <v>2050.0919570000001</v>
      </c>
      <c r="FB427" s="33">
        <v>2516.0219470000002</v>
      </c>
      <c r="FC427" s="33">
        <v>2329.6499509999999</v>
      </c>
    </row>
    <row r="428" spans="2:159" x14ac:dyDescent="0.3">
      <c r="B428" s="33" t="s">
        <v>32</v>
      </c>
      <c r="C428" s="33" t="s">
        <v>38</v>
      </c>
    </row>
    <row r="429" spans="2:159" x14ac:dyDescent="0.3">
      <c r="B429" s="33" t="s">
        <v>32</v>
      </c>
      <c r="C429" s="33" t="s">
        <v>39</v>
      </c>
    </row>
    <row r="430" spans="2:159" x14ac:dyDescent="0.3">
      <c r="B430" s="33" t="s">
        <v>32</v>
      </c>
      <c r="C430" s="33" t="s">
        <v>40</v>
      </c>
    </row>
    <row r="431" spans="2:159" x14ac:dyDescent="0.3">
      <c r="B431" s="33" t="s">
        <v>32</v>
      </c>
      <c r="C431" s="33" t="s">
        <v>41</v>
      </c>
    </row>
    <row r="432" spans="2:159" x14ac:dyDescent="0.3">
      <c r="B432" s="33" t="s">
        <v>32</v>
      </c>
      <c r="C432" s="33" t="s">
        <v>42</v>
      </c>
    </row>
    <row r="433" spans="2:159" x14ac:dyDescent="0.3">
      <c r="B433" s="33" t="s">
        <v>32</v>
      </c>
      <c r="C433" s="33" t="s">
        <v>43</v>
      </c>
    </row>
    <row r="434" spans="2:159" x14ac:dyDescent="0.3">
      <c r="B434" s="33" t="s">
        <v>32</v>
      </c>
      <c r="C434" s="33" t="s">
        <v>44</v>
      </c>
    </row>
    <row r="435" spans="2:159" x14ac:dyDescent="0.3">
      <c r="B435" s="33" t="s">
        <v>32</v>
      </c>
      <c r="C435" s="33" t="s">
        <v>45</v>
      </c>
    </row>
    <row r="436" spans="2:159" x14ac:dyDescent="0.3">
      <c r="B436" s="33" t="s">
        <v>32</v>
      </c>
      <c r="C436" s="33" t="s">
        <v>46</v>
      </c>
    </row>
    <row r="437" spans="2:159" x14ac:dyDescent="0.3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431.2016246</v>
      </c>
      <c r="DE437" s="33">
        <v>427.31692529999998</v>
      </c>
      <c r="DF437" s="33">
        <v>524.43440829999997</v>
      </c>
      <c r="DG437" s="33">
        <v>485.58741509999999</v>
      </c>
      <c r="DH437" s="33">
        <v>2068.7291559999999</v>
      </c>
      <c r="DI437" s="33">
        <v>2050.0919570000001</v>
      </c>
      <c r="DJ437" s="33">
        <v>2516.0219470000002</v>
      </c>
      <c r="DK437" s="33">
        <v>2329.6499509999999</v>
      </c>
      <c r="DL437" s="33">
        <v>2068.7291559999999</v>
      </c>
      <c r="DM437" s="33">
        <v>2050.0919570000001</v>
      </c>
      <c r="DN437" s="33">
        <v>2516.0219470000002</v>
      </c>
      <c r="DO437" s="33">
        <v>2329.6499509999999</v>
      </c>
      <c r="DP437" s="33">
        <v>2068.7291559999999</v>
      </c>
      <c r="DQ437" s="33">
        <v>2050.0919570000001</v>
      </c>
      <c r="DR437" s="33">
        <v>2516.0219470000002</v>
      </c>
      <c r="DS437" s="33">
        <v>2329.6499509999999</v>
      </c>
      <c r="DT437" s="33">
        <v>2068.7291559999999</v>
      </c>
      <c r="DU437" s="33">
        <v>2050.0919570000001</v>
      </c>
      <c r="DV437" s="33">
        <v>2516.0219470000002</v>
      </c>
      <c r="DW437" s="33">
        <v>2329.6499509999999</v>
      </c>
      <c r="DX437" s="33">
        <v>2068.7291559999999</v>
      </c>
      <c r="DY437" s="33">
        <v>2050.0919570000001</v>
      </c>
      <c r="DZ437" s="33">
        <v>2516.0219470000002</v>
      </c>
      <c r="EA437" s="33">
        <v>2329.6499509999999</v>
      </c>
      <c r="EB437" s="33">
        <v>2068.7291559999999</v>
      </c>
      <c r="EC437" s="33">
        <v>2050.0919570000001</v>
      </c>
      <c r="ED437" s="33">
        <v>2516.0219470000002</v>
      </c>
      <c r="EE437" s="33">
        <v>2329.6499509999999</v>
      </c>
      <c r="EF437" s="33">
        <v>2068.7291559999999</v>
      </c>
      <c r="EG437" s="33">
        <v>2050.0919570000001</v>
      </c>
      <c r="EH437" s="33">
        <v>2516.0219470000002</v>
      </c>
      <c r="EI437" s="33">
        <v>2329.6499509999999</v>
      </c>
      <c r="EJ437" s="33">
        <v>2068.7291559999999</v>
      </c>
      <c r="EK437" s="33">
        <v>2050.0919570000001</v>
      </c>
      <c r="EL437" s="33">
        <v>2516.0219470000002</v>
      </c>
      <c r="EM437" s="33">
        <v>2329.6499509999999</v>
      </c>
      <c r="EN437" s="33">
        <v>2068.7291559999999</v>
      </c>
      <c r="EO437" s="33">
        <v>2050.0919570000001</v>
      </c>
      <c r="EP437" s="33">
        <v>2516.0219470000002</v>
      </c>
      <c r="EQ437" s="33">
        <v>2329.6499509999999</v>
      </c>
      <c r="ER437" s="33">
        <v>2068.7291559999999</v>
      </c>
      <c r="ES437" s="33">
        <v>2050.0919570000001</v>
      </c>
      <c r="ET437" s="33">
        <v>2516.0219470000002</v>
      </c>
      <c r="EU437" s="33">
        <v>2329.6499509999999</v>
      </c>
      <c r="EV437" s="33">
        <v>2068.7291559999999</v>
      </c>
      <c r="EW437" s="33">
        <v>2050.0919570000001</v>
      </c>
      <c r="EX437" s="33">
        <v>2516.0219470000002</v>
      </c>
      <c r="EY437" s="33">
        <v>2329.6499509999999</v>
      </c>
      <c r="EZ437" s="33">
        <v>2068.7291559999999</v>
      </c>
      <c r="FA437" s="33">
        <v>2050.0919570000001</v>
      </c>
      <c r="FB437" s="33">
        <v>2516.0219470000002</v>
      </c>
      <c r="FC437" s="33">
        <v>2329.6499509999999</v>
      </c>
    </row>
    <row r="438" spans="2:159" x14ac:dyDescent="0.3">
      <c r="B438" s="33" t="s">
        <v>33</v>
      </c>
      <c r="C438" s="33" t="s">
        <v>36</v>
      </c>
    </row>
    <row r="439" spans="2:159" x14ac:dyDescent="0.3">
      <c r="B439" s="33" t="s">
        <v>33</v>
      </c>
      <c r="C439" s="33" t="s">
        <v>37</v>
      </c>
    </row>
    <row r="440" spans="2:159" x14ac:dyDescent="0.3">
      <c r="B440" s="33" t="s">
        <v>33</v>
      </c>
      <c r="C440" s="33" t="s">
        <v>38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3058.602042</v>
      </c>
      <c r="CC440" s="33">
        <v>3725.9333969999998</v>
      </c>
      <c r="CD440" s="33">
        <v>4921.5687399999997</v>
      </c>
      <c r="CE440" s="33">
        <v>4031.7936009999999</v>
      </c>
      <c r="CF440" s="33">
        <v>3828.2706899999998</v>
      </c>
      <c r="CG440" s="33">
        <v>4663.5297490000003</v>
      </c>
      <c r="CH440" s="33">
        <v>6160.0355650000001</v>
      </c>
      <c r="CI440" s="33">
        <v>5046.3568180000002</v>
      </c>
      <c r="CJ440" s="33">
        <v>6499.9964710000004</v>
      </c>
      <c r="CK440" s="33">
        <v>7918.1775189999998</v>
      </c>
      <c r="CL440" s="33">
        <v>10459.085230000001</v>
      </c>
      <c r="CM440" s="33">
        <v>8568.1771669999998</v>
      </c>
      <c r="CN440" s="33">
        <v>8910.1417020000008</v>
      </c>
      <c r="CO440" s="33">
        <v>10854.172619999999</v>
      </c>
      <c r="CP440" s="33">
        <v>14337.228010000001</v>
      </c>
      <c r="CQ440" s="33">
        <v>11745.18679</v>
      </c>
      <c r="CR440" s="33">
        <v>10770.497499999999</v>
      </c>
      <c r="CS440" s="33">
        <v>13120.424220000001</v>
      </c>
      <c r="CT440" s="33">
        <v>17330.709610000002</v>
      </c>
      <c r="CU440" s="33">
        <v>14197.473969999999</v>
      </c>
      <c r="CV440" s="33">
        <v>13317.826499999999</v>
      </c>
      <c r="CW440" s="33">
        <v>16223.534100000001</v>
      </c>
      <c r="CX440" s="33">
        <v>21429.593550000001</v>
      </c>
      <c r="CY440" s="33">
        <v>17555.316750000002</v>
      </c>
      <c r="CZ440" s="33">
        <v>17080.03341</v>
      </c>
      <c r="DA440" s="33">
        <v>20806.586159999999</v>
      </c>
      <c r="DB440" s="33">
        <v>27483.326489999999</v>
      </c>
      <c r="DC440" s="33">
        <v>22514.589499999998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3">
      <c r="B441" s="33" t="s">
        <v>33</v>
      </c>
      <c r="C441" s="33" t="s">
        <v>39</v>
      </c>
    </row>
    <row r="442" spans="2:159" x14ac:dyDescent="0.3">
      <c r="B442" s="33" t="s">
        <v>33</v>
      </c>
      <c r="C442" s="33" t="s">
        <v>40</v>
      </c>
    </row>
    <row r="443" spans="2:159" x14ac:dyDescent="0.3">
      <c r="B443" s="33" t="s">
        <v>33</v>
      </c>
      <c r="C443" s="33" t="s">
        <v>41</v>
      </c>
    </row>
    <row r="444" spans="2:159" x14ac:dyDescent="0.3">
      <c r="B444" s="33" t="s">
        <v>33</v>
      </c>
      <c r="C444" s="33" t="s">
        <v>42</v>
      </c>
    </row>
    <row r="445" spans="2:159" x14ac:dyDescent="0.3">
      <c r="B445" s="33" t="s">
        <v>33</v>
      </c>
      <c r="C445" s="33" t="s">
        <v>43</v>
      </c>
    </row>
    <row r="446" spans="2:159" x14ac:dyDescent="0.3">
      <c r="B446" s="33" t="s">
        <v>33</v>
      </c>
      <c r="C446" s="33" t="s">
        <v>44</v>
      </c>
    </row>
    <row r="447" spans="2:159" x14ac:dyDescent="0.3">
      <c r="B447" s="33" t="s">
        <v>33</v>
      </c>
      <c r="C447" s="33" t="s">
        <v>45</v>
      </c>
    </row>
    <row r="448" spans="2:159" x14ac:dyDescent="0.3">
      <c r="B448" s="33" t="s">
        <v>33</v>
      </c>
      <c r="C448" s="33" t="s">
        <v>46</v>
      </c>
    </row>
    <row r="449" spans="2:159" x14ac:dyDescent="0.3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3058.602042</v>
      </c>
      <c r="CC449" s="33">
        <v>3725.9333969999998</v>
      </c>
      <c r="CD449" s="33">
        <v>4921.5687399999997</v>
      </c>
      <c r="CE449" s="33">
        <v>4031.7936009999999</v>
      </c>
      <c r="CF449" s="33">
        <v>3828.2706899999998</v>
      </c>
      <c r="CG449" s="33">
        <v>4663.5297490000003</v>
      </c>
      <c r="CH449" s="33">
        <v>6160.0355650000001</v>
      </c>
      <c r="CI449" s="33">
        <v>5046.3568180000002</v>
      </c>
      <c r="CJ449" s="33">
        <v>6499.9964710000004</v>
      </c>
      <c r="CK449" s="33">
        <v>7918.1775189999998</v>
      </c>
      <c r="CL449" s="33">
        <v>10459.085230000001</v>
      </c>
      <c r="CM449" s="33">
        <v>8568.1771669999998</v>
      </c>
      <c r="CN449" s="33">
        <v>8910.1417020000008</v>
      </c>
      <c r="CO449" s="33">
        <v>10854.172619999999</v>
      </c>
      <c r="CP449" s="33">
        <v>14337.228010000001</v>
      </c>
      <c r="CQ449" s="33">
        <v>11745.18679</v>
      </c>
      <c r="CR449" s="33">
        <v>10770.497499999999</v>
      </c>
      <c r="CS449" s="33">
        <v>13120.424220000001</v>
      </c>
      <c r="CT449" s="33">
        <v>17330.709610000002</v>
      </c>
      <c r="CU449" s="33">
        <v>14197.473969999999</v>
      </c>
      <c r="CV449" s="33">
        <v>13317.826499999999</v>
      </c>
      <c r="CW449" s="33">
        <v>16223.534100000001</v>
      </c>
      <c r="CX449" s="33">
        <v>21429.593550000001</v>
      </c>
      <c r="CY449" s="33">
        <v>17555.316750000002</v>
      </c>
      <c r="CZ449" s="33">
        <v>17080.03341</v>
      </c>
      <c r="DA449" s="33">
        <v>20806.586159999999</v>
      </c>
      <c r="DB449" s="33">
        <v>27483.326489999999</v>
      </c>
      <c r="DC449" s="33">
        <v>22514.589499999998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3">
      <c r="B450" s="33" t="s">
        <v>34</v>
      </c>
      <c r="C450" s="33" t="s">
        <v>36</v>
      </c>
    </row>
    <row r="451" spans="2:159" x14ac:dyDescent="0.3">
      <c r="B451" s="33" t="s">
        <v>34</v>
      </c>
      <c r="C451" s="33" t="s">
        <v>37</v>
      </c>
    </row>
    <row r="452" spans="2:159" x14ac:dyDescent="0.3">
      <c r="B452" s="33" t="s">
        <v>34</v>
      </c>
      <c r="C452" s="33" t="s">
        <v>38</v>
      </c>
    </row>
    <row r="453" spans="2:159" x14ac:dyDescent="0.3">
      <c r="B453" s="33" t="s">
        <v>34</v>
      </c>
      <c r="C453" s="33" t="s">
        <v>39</v>
      </c>
    </row>
    <row r="454" spans="2:159" x14ac:dyDescent="0.3">
      <c r="B454" s="33" t="s">
        <v>34</v>
      </c>
      <c r="C454" s="33" t="s">
        <v>40</v>
      </c>
    </row>
    <row r="455" spans="2:159" x14ac:dyDescent="0.3">
      <c r="B455" s="33" t="s">
        <v>34</v>
      </c>
      <c r="C455" s="33" t="s">
        <v>41</v>
      </c>
    </row>
    <row r="456" spans="2:159" x14ac:dyDescent="0.3">
      <c r="B456" s="33" t="s">
        <v>34</v>
      </c>
      <c r="C456" s="33" t="s">
        <v>42</v>
      </c>
    </row>
    <row r="457" spans="2:159" x14ac:dyDescent="0.3">
      <c r="B457" s="33" t="s">
        <v>34</v>
      </c>
      <c r="C457" s="33" t="s">
        <v>43</v>
      </c>
    </row>
    <row r="458" spans="2:159" x14ac:dyDescent="0.3">
      <c r="B458" s="33" t="s">
        <v>34</v>
      </c>
      <c r="C458" s="33" t="s">
        <v>44</v>
      </c>
    </row>
    <row r="459" spans="2:159" x14ac:dyDescent="0.3">
      <c r="B459" s="33" t="s">
        <v>34</v>
      </c>
      <c r="C459" s="33" t="s">
        <v>45</v>
      </c>
    </row>
    <row r="460" spans="2:159" x14ac:dyDescent="0.3">
      <c r="B460" s="33" t="s">
        <v>34</v>
      </c>
      <c r="C460" s="33" t="s">
        <v>46</v>
      </c>
    </row>
    <row r="461" spans="2:159" x14ac:dyDescent="0.3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35</v>
      </c>
      <c r="C462" s="33" t="s">
        <v>36</v>
      </c>
    </row>
    <row r="463" spans="2:159" x14ac:dyDescent="0.3">
      <c r="B463" s="33" t="s">
        <v>35</v>
      </c>
      <c r="C463" s="33" t="s">
        <v>37</v>
      </c>
    </row>
    <row r="464" spans="2:159" x14ac:dyDescent="0.3">
      <c r="B464" s="33" t="s">
        <v>35</v>
      </c>
      <c r="C464" s="33" t="s">
        <v>38</v>
      </c>
      <c r="DL464" s="33">
        <v>3802.3551339999999</v>
      </c>
      <c r="DM464" s="33">
        <v>4631.9598900000001</v>
      </c>
      <c r="DN464" s="33">
        <v>6118.3350790000004</v>
      </c>
      <c r="DO464" s="33">
        <v>5012.1954029999997</v>
      </c>
      <c r="DP464" s="33">
        <v>4875.8815219999997</v>
      </c>
      <c r="DQ464" s="33">
        <v>5939.7102169999998</v>
      </c>
      <c r="DR464" s="33">
        <v>7845.7366300000003</v>
      </c>
      <c r="DS464" s="33">
        <v>6427.2983700000004</v>
      </c>
      <c r="DT464" s="33">
        <v>6174.2814179999996</v>
      </c>
      <c r="DU464" s="33">
        <v>7521.3973640000004</v>
      </c>
      <c r="DV464" s="33">
        <v>9934.9801000000007</v>
      </c>
      <c r="DW464" s="33">
        <v>8138.8255049999998</v>
      </c>
      <c r="DX464" s="33">
        <v>7829.2857350000004</v>
      </c>
      <c r="DY464" s="33">
        <v>9537.4935320000004</v>
      </c>
      <c r="DZ464" s="33">
        <v>12598.032499999999</v>
      </c>
      <c r="EA464" s="33">
        <v>10320.42211</v>
      </c>
      <c r="EB464" s="33">
        <v>9369.1277140000002</v>
      </c>
      <c r="EC464" s="33">
        <v>11413.301030000001</v>
      </c>
      <c r="ED464" s="33">
        <v>15075.77823</v>
      </c>
      <c r="EE464" s="33">
        <v>12350.2138</v>
      </c>
      <c r="EF464" s="33">
        <v>11356.211939999999</v>
      </c>
      <c r="EG464" s="33">
        <v>13833.930899999999</v>
      </c>
      <c r="EH464" s="33">
        <v>18273.177390000001</v>
      </c>
      <c r="EI464" s="33">
        <v>14969.552100000001</v>
      </c>
      <c r="EJ464" s="33">
        <v>13270.12012</v>
      </c>
      <c r="EK464" s="33">
        <v>16165.41906</v>
      </c>
      <c r="EL464" s="33">
        <v>21352.82965</v>
      </c>
      <c r="EM464" s="33">
        <v>17492.431069999999</v>
      </c>
      <c r="EN464" s="33">
        <v>14997.93579</v>
      </c>
      <c r="EO464" s="33">
        <v>18270.21269</v>
      </c>
      <c r="EP464" s="33">
        <v>24133.042130000002</v>
      </c>
      <c r="EQ464" s="33">
        <v>19770.006270000002</v>
      </c>
      <c r="ER464" s="33">
        <v>16878.006369999999</v>
      </c>
      <c r="ES464" s="33">
        <v>20560.480490000002</v>
      </c>
      <c r="ET464" s="33">
        <v>27158.246620000002</v>
      </c>
      <c r="EU464" s="33">
        <v>22248.281129999999</v>
      </c>
      <c r="EV464" s="33">
        <v>18691.775979999999</v>
      </c>
      <c r="EW464" s="33">
        <v>22769.981650000002</v>
      </c>
      <c r="EX464" s="33">
        <v>30076.766810000001</v>
      </c>
      <c r="EY464" s="33">
        <v>24639.159250000001</v>
      </c>
      <c r="EZ464" s="33">
        <v>19093.721659999999</v>
      </c>
      <c r="FA464" s="33">
        <v>23259.62457</v>
      </c>
      <c r="FB464" s="33">
        <v>30723.533940000001</v>
      </c>
      <c r="FC464" s="33">
        <v>25168.996729999999</v>
      </c>
    </row>
    <row r="465" spans="2:159" x14ac:dyDescent="0.3">
      <c r="B465" s="33" t="s">
        <v>35</v>
      </c>
      <c r="C465" s="33" t="s">
        <v>39</v>
      </c>
    </row>
    <row r="466" spans="2:159" x14ac:dyDescent="0.3">
      <c r="B466" s="33" t="s">
        <v>35</v>
      </c>
      <c r="C466" s="33" t="s">
        <v>40</v>
      </c>
    </row>
    <row r="467" spans="2:159" x14ac:dyDescent="0.3">
      <c r="B467" s="33" t="s">
        <v>35</v>
      </c>
      <c r="C467" s="33" t="s">
        <v>41</v>
      </c>
    </row>
    <row r="468" spans="2:159" x14ac:dyDescent="0.3">
      <c r="B468" s="33" t="s">
        <v>35</v>
      </c>
      <c r="C468" s="33" t="s">
        <v>42</v>
      </c>
    </row>
    <row r="469" spans="2:159" x14ac:dyDescent="0.3">
      <c r="B469" s="33" t="s">
        <v>35</v>
      </c>
      <c r="C469" s="33" t="s">
        <v>43</v>
      </c>
    </row>
    <row r="470" spans="2:159" x14ac:dyDescent="0.3">
      <c r="B470" s="33" t="s">
        <v>35</v>
      </c>
      <c r="C470" s="33" t="s">
        <v>44</v>
      </c>
    </row>
    <row r="471" spans="2:159" x14ac:dyDescent="0.3">
      <c r="B471" s="33" t="s">
        <v>35</v>
      </c>
      <c r="C471" s="33" t="s">
        <v>45</v>
      </c>
    </row>
    <row r="472" spans="2:159" x14ac:dyDescent="0.3">
      <c r="B472" s="33" t="s">
        <v>35</v>
      </c>
      <c r="C472" s="33" t="s">
        <v>46</v>
      </c>
    </row>
    <row r="473" spans="2:159" x14ac:dyDescent="0.3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3802.3551339999999</v>
      </c>
      <c r="DM473" s="33">
        <v>4631.9598900000001</v>
      </c>
      <c r="DN473" s="33">
        <v>6118.3350790000004</v>
      </c>
      <c r="DO473" s="33">
        <v>5012.1954029999997</v>
      </c>
      <c r="DP473" s="33">
        <v>4875.8815219999997</v>
      </c>
      <c r="DQ473" s="33">
        <v>5939.7102169999998</v>
      </c>
      <c r="DR473" s="33">
        <v>7845.7366300000003</v>
      </c>
      <c r="DS473" s="33">
        <v>6427.2983700000004</v>
      </c>
      <c r="DT473" s="33">
        <v>6174.2814179999996</v>
      </c>
      <c r="DU473" s="33">
        <v>7521.3973640000004</v>
      </c>
      <c r="DV473" s="33">
        <v>9934.9801000000007</v>
      </c>
      <c r="DW473" s="33">
        <v>8138.8255049999998</v>
      </c>
      <c r="DX473" s="33">
        <v>7829.2857350000004</v>
      </c>
      <c r="DY473" s="33">
        <v>9537.4935320000004</v>
      </c>
      <c r="DZ473" s="33">
        <v>12598.032499999999</v>
      </c>
      <c r="EA473" s="33">
        <v>10320.42211</v>
      </c>
      <c r="EB473" s="33">
        <v>9369.1277140000002</v>
      </c>
      <c r="EC473" s="33">
        <v>11413.301030000001</v>
      </c>
      <c r="ED473" s="33">
        <v>15075.77823</v>
      </c>
      <c r="EE473" s="33">
        <v>12350.2138</v>
      </c>
      <c r="EF473" s="33">
        <v>11356.211939999999</v>
      </c>
      <c r="EG473" s="33">
        <v>13833.930899999999</v>
      </c>
      <c r="EH473" s="33">
        <v>18273.177390000001</v>
      </c>
      <c r="EI473" s="33">
        <v>14969.552100000001</v>
      </c>
      <c r="EJ473" s="33">
        <v>13270.12012</v>
      </c>
      <c r="EK473" s="33">
        <v>16165.41906</v>
      </c>
      <c r="EL473" s="33">
        <v>21352.82965</v>
      </c>
      <c r="EM473" s="33">
        <v>17492.431069999999</v>
      </c>
      <c r="EN473" s="33">
        <v>14997.93579</v>
      </c>
      <c r="EO473" s="33">
        <v>18270.21269</v>
      </c>
      <c r="EP473" s="33">
        <v>24133.042130000002</v>
      </c>
      <c r="EQ473" s="33">
        <v>19770.006270000002</v>
      </c>
      <c r="ER473" s="33">
        <v>16878.006369999999</v>
      </c>
      <c r="ES473" s="33">
        <v>20560.480490000002</v>
      </c>
      <c r="ET473" s="33">
        <v>27158.246620000002</v>
      </c>
      <c r="EU473" s="33">
        <v>22248.281129999999</v>
      </c>
      <c r="EV473" s="33">
        <v>18691.775979999999</v>
      </c>
      <c r="EW473" s="33">
        <v>22769.981650000002</v>
      </c>
      <c r="EX473" s="33">
        <v>30076.766810000001</v>
      </c>
      <c r="EY473" s="33">
        <v>24639.159250000001</v>
      </c>
      <c r="EZ473" s="33">
        <v>19093.721659999999</v>
      </c>
      <c r="FA473" s="33">
        <v>23259.62457</v>
      </c>
      <c r="FB473" s="33">
        <v>30723.533940000001</v>
      </c>
      <c r="FC473" s="33">
        <v>25168.996729999999</v>
      </c>
    </row>
    <row r="474" spans="2:159" x14ac:dyDescent="0.3">
      <c r="B474" s="33" t="s">
        <v>228</v>
      </c>
      <c r="C474" s="33" t="s">
        <v>36</v>
      </c>
    </row>
    <row r="475" spans="2:159" x14ac:dyDescent="0.3">
      <c r="B475" s="33" t="s">
        <v>228</v>
      </c>
      <c r="C475" s="33" t="s">
        <v>37</v>
      </c>
    </row>
    <row r="476" spans="2:159" x14ac:dyDescent="0.3">
      <c r="B476" s="33" t="s">
        <v>228</v>
      </c>
      <c r="C476" s="33" t="s">
        <v>38</v>
      </c>
    </row>
    <row r="477" spans="2:159" x14ac:dyDescent="0.3">
      <c r="B477" s="33" t="s">
        <v>228</v>
      </c>
      <c r="C477" s="33" t="s">
        <v>39</v>
      </c>
    </row>
    <row r="478" spans="2:159" x14ac:dyDescent="0.3">
      <c r="B478" s="33" t="s">
        <v>228</v>
      </c>
      <c r="C478" s="33" t="s">
        <v>40</v>
      </c>
    </row>
    <row r="479" spans="2:159" x14ac:dyDescent="0.3">
      <c r="B479" s="33" t="s">
        <v>228</v>
      </c>
      <c r="C479" s="33" t="s">
        <v>41</v>
      </c>
    </row>
    <row r="480" spans="2:159" x14ac:dyDescent="0.3">
      <c r="B480" s="33" t="s">
        <v>228</v>
      </c>
      <c r="C480" s="33" t="s">
        <v>42</v>
      </c>
    </row>
    <row r="481" spans="2:159" x14ac:dyDescent="0.3">
      <c r="B481" s="33" t="s">
        <v>228</v>
      </c>
      <c r="C481" s="33" t="s">
        <v>43</v>
      </c>
    </row>
    <row r="482" spans="2:159" x14ac:dyDescent="0.3">
      <c r="B482" s="33" t="s">
        <v>228</v>
      </c>
      <c r="C482" s="33" t="s">
        <v>44</v>
      </c>
    </row>
    <row r="483" spans="2:159" x14ac:dyDescent="0.3">
      <c r="B483" s="33" t="s">
        <v>228</v>
      </c>
      <c r="C483" s="33" t="s">
        <v>45</v>
      </c>
    </row>
    <row r="484" spans="2:159" x14ac:dyDescent="0.3">
      <c r="B484" s="33" t="s">
        <v>228</v>
      </c>
      <c r="C484" s="33" t="s">
        <v>46</v>
      </c>
    </row>
    <row r="485" spans="2:159" x14ac:dyDescent="0.3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229</v>
      </c>
      <c r="C486" s="33" t="s">
        <v>36</v>
      </c>
    </row>
    <row r="487" spans="2:159" x14ac:dyDescent="0.3">
      <c r="B487" s="33" t="s">
        <v>229</v>
      </c>
      <c r="C487" s="33" t="s">
        <v>37</v>
      </c>
    </row>
    <row r="488" spans="2:159" x14ac:dyDescent="0.3">
      <c r="B488" s="33" t="s">
        <v>229</v>
      </c>
      <c r="C488" s="33" t="s">
        <v>38</v>
      </c>
    </row>
    <row r="489" spans="2:159" x14ac:dyDescent="0.3">
      <c r="B489" s="33" t="s">
        <v>229</v>
      </c>
      <c r="C489" s="33" t="s">
        <v>39</v>
      </c>
    </row>
    <row r="490" spans="2:159" x14ac:dyDescent="0.3">
      <c r="B490" s="33" t="s">
        <v>229</v>
      </c>
      <c r="C490" s="33" t="s">
        <v>40</v>
      </c>
    </row>
    <row r="491" spans="2:159" x14ac:dyDescent="0.3">
      <c r="B491" s="33" t="s">
        <v>229</v>
      </c>
      <c r="C491" s="33" t="s">
        <v>41</v>
      </c>
    </row>
    <row r="492" spans="2:159" x14ac:dyDescent="0.3">
      <c r="B492" s="33" t="s">
        <v>229</v>
      </c>
      <c r="C492" s="33" t="s">
        <v>42</v>
      </c>
    </row>
    <row r="493" spans="2:159" x14ac:dyDescent="0.3">
      <c r="B493" s="33" t="s">
        <v>229</v>
      </c>
      <c r="C493" s="33" t="s">
        <v>43</v>
      </c>
    </row>
    <row r="494" spans="2:159" x14ac:dyDescent="0.3">
      <c r="B494" s="33" t="s">
        <v>229</v>
      </c>
      <c r="C494" s="33" t="s">
        <v>44</v>
      </c>
    </row>
    <row r="495" spans="2:159" x14ac:dyDescent="0.3">
      <c r="B495" s="33" t="s">
        <v>229</v>
      </c>
      <c r="C495" s="33" t="s">
        <v>45</v>
      </c>
    </row>
    <row r="496" spans="2:159" x14ac:dyDescent="0.3">
      <c r="B496" s="33" t="s">
        <v>229</v>
      </c>
      <c r="C496" s="33" t="s">
        <v>46</v>
      </c>
    </row>
    <row r="497" spans="2:159" x14ac:dyDescent="0.3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230</v>
      </c>
      <c r="C498" s="33" t="s">
        <v>36</v>
      </c>
    </row>
    <row r="499" spans="2:159" x14ac:dyDescent="0.3">
      <c r="B499" s="33" t="s">
        <v>230</v>
      </c>
      <c r="C499" s="33" t="s">
        <v>37</v>
      </c>
    </row>
    <row r="500" spans="2:159" x14ac:dyDescent="0.3">
      <c r="B500" s="33" t="s">
        <v>230</v>
      </c>
      <c r="C500" s="33" t="s">
        <v>38</v>
      </c>
    </row>
    <row r="501" spans="2:159" x14ac:dyDescent="0.3">
      <c r="B501" s="33" t="s">
        <v>230</v>
      </c>
      <c r="C501" s="33" t="s">
        <v>39</v>
      </c>
    </row>
    <row r="502" spans="2:159" x14ac:dyDescent="0.3">
      <c r="B502" s="33" t="s">
        <v>230</v>
      </c>
      <c r="C502" s="33" t="s">
        <v>40</v>
      </c>
    </row>
    <row r="503" spans="2:159" x14ac:dyDescent="0.3">
      <c r="B503" s="33" t="s">
        <v>230</v>
      </c>
      <c r="C503" s="33" t="s">
        <v>41</v>
      </c>
    </row>
    <row r="504" spans="2:159" x14ac:dyDescent="0.3">
      <c r="B504" s="33" t="s">
        <v>230</v>
      </c>
      <c r="C504" s="33" t="s">
        <v>42</v>
      </c>
    </row>
    <row r="505" spans="2:159" x14ac:dyDescent="0.3">
      <c r="B505" s="33" t="s">
        <v>230</v>
      </c>
      <c r="C505" s="33" t="s">
        <v>43</v>
      </c>
    </row>
    <row r="506" spans="2:159" x14ac:dyDescent="0.3">
      <c r="B506" s="33" t="s">
        <v>230</v>
      </c>
      <c r="C506" s="33" t="s">
        <v>44</v>
      </c>
    </row>
    <row r="507" spans="2:159" x14ac:dyDescent="0.3">
      <c r="B507" s="33" t="s">
        <v>230</v>
      </c>
      <c r="C507" s="33" t="s">
        <v>45</v>
      </c>
    </row>
    <row r="508" spans="2:159" x14ac:dyDescent="0.3">
      <c r="B508" s="33" t="s">
        <v>230</v>
      </c>
      <c r="C508" s="33" t="s">
        <v>46</v>
      </c>
    </row>
    <row r="509" spans="2:159" x14ac:dyDescent="0.3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231</v>
      </c>
      <c r="C510" s="33" t="s">
        <v>36</v>
      </c>
    </row>
    <row r="511" spans="2:159" x14ac:dyDescent="0.3">
      <c r="B511" s="33" t="s">
        <v>231</v>
      </c>
      <c r="C511" s="33" t="s">
        <v>37</v>
      </c>
    </row>
    <row r="512" spans="2:159" x14ac:dyDescent="0.3">
      <c r="B512" s="33" t="s">
        <v>231</v>
      </c>
      <c r="C512" s="33" t="s">
        <v>38</v>
      </c>
    </row>
    <row r="513" spans="2:159" x14ac:dyDescent="0.3">
      <c r="B513" s="33" t="s">
        <v>231</v>
      </c>
      <c r="C513" s="33" t="s">
        <v>39</v>
      </c>
    </row>
    <row r="514" spans="2:159" x14ac:dyDescent="0.3">
      <c r="B514" s="33" t="s">
        <v>231</v>
      </c>
      <c r="C514" s="33" t="s">
        <v>40</v>
      </c>
    </row>
    <row r="515" spans="2:159" x14ac:dyDescent="0.3">
      <c r="B515" s="33" t="s">
        <v>231</v>
      </c>
      <c r="C515" s="33" t="s">
        <v>41</v>
      </c>
    </row>
    <row r="516" spans="2:159" x14ac:dyDescent="0.3">
      <c r="B516" s="33" t="s">
        <v>231</v>
      </c>
      <c r="C516" s="33" t="s">
        <v>42</v>
      </c>
    </row>
    <row r="517" spans="2:159" x14ac:dyDescent="0.3">
      <c r="B517" s="33" t="s">
        <v>231</v>
      </c>
      <c r="C517" s="33" t="s">
        <v>43</v>
      </c>
    </row>
    <row r="518" spans="2:159" x14ac:dyDescent="0.3">
      <c r="B518" s="33" t="s">
        <v>231</v>
      </c>
      <c r="C518" s="33" t="s">
        <v>44</v>
      </c>
    </row>
    <row r="519" spans="2:159" x14ac:dyDescent="0.3">
      <c r="B519" s="33" t="s">
        <v>231</v>
      </c>
      <c r="C519" s="33" t="s">
        <v>45</v>
      </c>
    </row>
    <row r="520" spans="2:159" x14ac:dyDescent="0.3">
      <c r="B520" s="33" t="s">
        <v>231</v>
      </c>
      <c r="C520" s="33" t="s">
        <v>46</v>
      </c>
    </row>
    <row r="521" spans="2:159" x14ac:dyDescent="0.3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232</v>
      </c>
      <c r="C522" s="33" t="s">
        <v>36</v>
      </c>
    </row>
    <row r="523" spans="2:159" x14ac:dyDescent="0.3">
      <c r="B523" s="33" t="s">
        <v>232</v>
      </c>
      <c r="C523" s="33" t="s">
        <v>37</v>
      </c>
    </row>
    <row r="524" spans="2:159" x14ac:dyDescent="0.3">
      <c r="B524" s="33" t="s">
        <v>232</v>
      </c>
      <c r="C524" s="33" t="s">
        <v>38</v>
      </c>
    </row>
    <row r="525" spans="2:159" x14ac:dyDescent="0.3">
      <c r="B525" s="33" t="s">
        <v>232</v>
      </c>
      <c r="C525" s="33" t="s">
        <v>39</v>
      </c>
    </row>
    <row r="526" spans="2:159" x14ac:dyDescent="0.3">
      <c r="B526" s="33" t="s">
        <v>232</v>
      </c>
      <c r="C526" s="33" t="s">
        <v>40</v>
      </c>
    </row>
    <row r="527" spans="2:159" x14ac:dyDescent="0.3">
      <c r="B527" s="33" t="s">
        <v>232</v>
      </c>
      <c r="C527" s="33" t="s">
        <v>41</v>
      </c>
    </row>
    <row r="528" spans="2:159" x14ac:dyDescent="0.3">
      <c r="B528" s="33" t="s">
        <v>232</v>
      </c>
      <c r="C528" s="33" t="s">
        <v>42</v>
      </c>
    </row>
    <row r="529" spans="2:159" x14ac:dyDescent="0.3">
      <c r="B529" s="33" t="s">
        <v>232</v>
      </c>
      <c r="C529" s="33" t="s">
        <v>43</v>
      </c>
    </row>
    <row r="530" spans="2:159" x14ac:dyDescent="0.3">
      <c r="B530" s="33" t="s">
        <v>232</v>
      </c>
      <c r="C530" s="33" t="s">
        <v>44</v>
      </c>
    </row>
    <row r="531" spans="2:159" x14ac:dyDescent="0.3">
      <c r="B531" s="33" t="s">
        <v>232</v>
      </c>
      <c r="C531" s="33" t="s">
        <v>45</v>
      </c>
    </row>
    <row r="532" spans="2:159" x14ac:dyDescent="0.3">
      <c r="B532" s="33" t="s">
        <v>232</v>
      </c>
      <c r="C532" s="33" t="s">
        <v>46</v>
      </c>
    </row>
    <row r="533" spans="2:159" x14ac:dyDescent="0.3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233</v>
      </c>
      <c r="C534" s="33" t="s">
        <v>36</v>
      </c>
    </row>
    <row r="535" spans="2:159" x14ac:dyDescent="0.3">
      <c r="B535" s="33" t="s">
        <v>233</v>
      </c>
      <c r="C535" s="33" t="s">
        <v>37</v>
      </c>
    </row>
    <row r="536" spans="2:159" x14ac:dyDescent="0.3">
      <c r="B536" s="33" t="s">
        <v>233</v>
      </c>
      <c r="C536" s="33" t="s">
        <v>38</v>
      </c>
    </row>
    <row r="537" spans="2:159" x14ac:dyDescent="0.3">
      <c r="B537" s="33" t="s">
        <v>233</v>
      </c>
      <c r="C537" s="33" t="s">
        <v>39</v>
      </c>
    </row>
    <row r="538" spans="2:159" x14ac:dyDescent="0.3">
      <c r="B538" s="33" t="s">
        <v>233</v>
      </c>
      <c r="C538" s="33" t="s">
        <v>40</v>
      </c>
    </row>
    <row r="539" spans="2:159" x14ac:dyDescent="0.3">
      <c r="B539" s="33" t="s">
        <v>233</v>
      </c>
      <c r="C539" s="33" t="s">
        <v>41</v>
      </c>
    </row>
    <row r="540" spans="2:159" x14ac:dyDescent="0.3">
      <c r="B540" s="33" t="s">
        <v>233</v>
      </c>
      <c r="C540" s="33" t="s">
        <v>42</v>
      </c>
    </row>
    <row r="541" spans="2:159" x14ac:dyDescent="0.3">
      <c r="B541" s="33" t="s">
        <v>233</v>
      </c>
      <c r="C541" s="33" t="s">
        <v>43</v>
      </c>
    </row>
    <row r="542" spans="2:159" x14ac:dyDescent="0.3">
      <c r="B542" s="33" t="s">
        <v>233</v>
      </c>
      <c r="C542" s="33" t="s">
        <v>44</v>
      </c>
    </row>
    <row r="543" spans="2:159" x14ac:dyDescent="0.3">
      <c r="B543" s="33" t="s">
        <v>233</v>
      </c>
      <c r="C543" s="33" t="s">
        <v>45</v>
      </c>
    </row>
    <row r="544" spans="2:159" x14ac:dyDescent="0.3">
      <c r="B544" s="33" t="s">
        <v>233</v>
      </c>
      <c r="C544" s="33" t="s">
        <v>46</v>
      </c>
    </row>
    <row r="545" spans="2:159" x14ac:dyDescent="0.3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234</v>
      </c>
      <c r="C546" s="33" t="s">
        <v>36</v>
      </c>
    </row>
    <row r="547" spans="2:159" x14ac:dyDescent="0.3">
      <c r="B547" s="33" t="s">
        <v>234</v>
      </c>
      <c r="C547" s="33" t="s">
        <v>37</v>
      </c>
    </row>
    <row r="548" spans="2:159" x14ac:dyDescent="0.3">
      <c r="B548" s="33" t="s">
        <v>234</v>
      </c>
      <c r="C548" s="33" t="s">
        <v>38</v>
      </c>
    </row>
    <row r="549" spans="2:159" x14ac:dyDescent="0.3">
      <c r="B549" s="33" t="s">
        <v>234</v>
      </c>
      <c r="C549" s="33" t="s">
        <v>39</v>
      </c>
    </row>
    <row r="550" spans="2:159" x14ac:dyDescent="0.3">
      <c r="B550" s="33" t="s">
        <v>234</v>
      </c>
      <c r="C550" s="33" t="s">
        <v>40</v>
      </c>
    </row>
    <row r="551" spans="2:159" x14ac:dyDescent="0.3">
      <c r="B551" s="33" t="s">
        <v>234</v>
      </c>
      <c r="C551" s="33" t="s">
        <v>41</v>
      </c>
    </row>
    <row r="552" spans="2:159" x14ac:dyDescent="0.3">
      <c r="B552" s="33" t="s">
        <v>234</v>
      </c>
      <c r="C552" s="33" t="s">
        <v>42</v>
      </c>
    </row>
    <row r="553" spans="2:159" x14ac:dyDescent="0.3">
      <c r="B553" s="33" t="s">
        <v>234</v>
      </c>
      <c r="C553" s="33" t="s">
        <v>43</v>
      </c>
    </row>
    <row r="554" spans="2:159" x14ac:dyDescent="0.3">
      <c r="B554" s="33" t="s">
        <v>234</v>
      </c>
      <c r="C554" s="33" t="s">
        <v>44</v>
      </c>
    </row>
    <row r="555" spans="2:159" x14ac:dyDescent="0.3">
      <c r="B555" s="33" t="s">
        <v>234</v>
      </c>
      <c r="C555" s="33" t="s">
        <v>45</v>
      </c>
    </row>
    <row r="556" spans="2:159" x14ac:dyDescent="0.3">
      <c r="B556" s="33" t="s">
        <v>234</v>
      </c>
      <c r="C556" s="33" t="s">
        <v>46</v>
      </c>
    </row>
    <row r="557" spans="2:159" x14ac:dyDescent="0.3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235</v>
      </c>
      <c r="C558" s="33" t="s">
        <v>36</v>
      </c>
    </row>
    <row r="559" spans="2:159" x14ac:dyDescent="0.3">
      <c r="B559" s="33" t="s">
        <v>235</v>
      </c>
      <c r="C559" s="33" t="s">
        <v>37</v>
      </c>
    </row>
    <row r="560" spans="2:159" x14ac:dyDescent="0.3">
      <c r="B560" s="33" t="s">
        <v>235</v>
      </c>
      <c r="C560" s="33" t="s">
        <v>38</v>
      </c>
    </row>
    <row r="561" spans="2:159" x14ac:dyDescent="0.3">
      <c r="B561" s="33" t="s">
        <v>235</v>
      </c>
      <c r="C561" s="33" t="s">
        <v>39</v>
      </c>
    </row>
    <row r="562" spans="2:159" x14ac:dyDescent="0.3">
      <c r="B562" s="33" t="s">
        <v>235</v>
      </c>
      <c r="C562" s="33" t="s">
        <v>40</v>
      </c>
    </row>
    <row r="563" spans="2:159" x14ac:dyDescent="0.3">
      <c r="B563" s="33" t="s">
        <v>235</v>
      </c>
      <c r="C563" s="33" t="s">
        <v>41</v>
      </c>
    </row>
    <row r="564" spans="2:159" x14ac:dyDescent="0.3">
      <c r="B564" s="33" t="s">
        <v>235</v>
      </c>
      <c r="C564" s="33" t="s">
        <v>42</v>
      </c>
    </row>
    <row r="565" spans="2:159" x14ac:dyDescent="0.3">
      <c r="B565" s="33" t="s">
        <v>235</v>
      </c>
      <c r="C565" s="33" t="s">
        <v>43</v>
      </c>
    </row>
    <row r="566" spans="2:159" x14ac:dyDescent="0.3">
      <c r="B566" s="33" t="s">
        <v>235</v>
      </c>
      <c r="C566" s="33" t="s">
        <v>44</v>
      </c>
    </row>
    <row r="567" spans="2:159" x14ac:dyDescent="0.3">
      <c r="B567" s="33" t="s">
        <v>235</v>
      </c>
      <c r="C567" s="33" t="s">
        <v>45</v>
      </c>
    </row>
    <row r="568" spans="2:159" x14ac:dyDescent="0.3">
      <c r="B568" s="33" t="s">
        <v>235</v>
      </c>
      <c r="C568" s="33" t="s">
        <v>46</v>
      </c>
    </row>
    <row r="569" spans="2:159" x14ac:dyDescent="0.3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236</v>
      </c>
      <c r="C570" s="33" t="s">
        <v>36</v>
      </c>
    </row>
    <row r="571" spans="2:159" x14ac:dyDescent="0.3">
      <c r="B571" s="33" t="s">
        <v>236</v>
      </c>
      <c r="C571" s="33" t="s">
        <v>37</v>
      </c>
    </row>
    <row r="572" spans="2:159" x14ac:dyDescent="0.3">
      <c r="B572" s="33" t="s">
        <v>236</v>
      </c>
      <c r="C572" s="33" t="s">
        <v>38</v>
      </c>
    </row>
    <row r="573" spans="2:159" x14ac:dyDescent="0.3">
      <c r="B573" s="33" t="s">
        <v>236</v>
      </c>
      <c r="C573" s="33" t="s">
        <v>39</v>
      </c>
    </row>
    <row r="574" spans="2:159" x14ac:dyDescent="0.3">
      <c r="B574" s="33" t="s">
        <v>236</v>
      </c>
      <c r="C574" s="33" t="s">
        <v>40</v>
      </c>
    </row>
    <row r="575" spans="2:159" x14ac:dyDescent="0.3">
      <c r="B575" s="33" t="s">
        <v>236</v>
      </c>
      <c r="C575" s="33" t="s">
        <v>41</v>
      </c>
    </row>
    <row r="576" spans="2:159" x14ac:dyDescent="0.3">
      <c r="B576" s="33" t="s">
        <v>236</v>
      </c>
      <c r="C576" s="33" t="s">
        <v>42</v>
      </c>
    </row>
    <row r="577" spans="2:159" x14ac:dyDescent="0.3">
      <c r="B577" s="33" t="s">
        <v>236</v>
      </c>
      <c r="C577" s="33" t="s">
        <v>43</v>
      </c>
    </row>
    <row r="578" spans="2:159" x14ac:dyDescent="0.3">
      <c r="B578" s="33" t="s">
        <v>236</v>
      </c>
      <c r="C578" s="33" t="s">
        <v>44</v>
      </c>
    </row>
    <row r="579" spans="2:159" x14ac:dyDescent="0.3">
      <c r="B579" s="33" t="s">
        <v>236</v>
      </c>
      <c r="C579" s="33" t="s">
        <v>45</v>
      </c>
    </row>
    <row r="580" spans="2:159" x14ac:dyDescent="0.3">
      <c r="B580" s="33" t="s">
        <v>236</v>
      </c>
      <c r="C580" s="33" t="s">
        <v>46</v>
      </c>
    </row>
    <row r="581" spans="2:159" x14ac:dyDescent="0.3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237</v>
      </c>
      <c r="C582" s="33" t="s">
        <v>36</v>
      </c>
    </row>
    <row r="583" spans="2:159" x14ac:dyDescent="0.3">
      <c r="B583" s="33" t="s">
        <v>237</v>
      </c>
      <c r="C583" s="33" t="s">
        <v>37</v>
      </c>
    </row>
    <row r="584" spans="2:159" x14ac:dyDescent="0.3">
      <c r="B584" s="33" t="s">
        <v>237</v>
      </c>
      <c r="C584" s="33" t="s">
        <v>38</v>
      </c>
    </row>
    <row r="585" spans="2:159" x14ac:dyDescent="0.3">
      <c r="B585" s="33" t="s">
        <v>237</v>
      </c>
      <c r="C585" s="33" t="s">
        <v>39</v>
      </c>
    </row>
    <row r="586" spans="2:159" x14ac:dyDescent="0.3">
      <c r="B586" s="33" t="s">
        <v>237</v>
      </c>
      <c r="C586" s="33" t="s">
        <v>40</v>
      </c>
    </row>
    <row r="587" spans="2:159" x14ac:dyDescent="0.3">
      <c r="B587" s="33" t="s">
        <v>237</v>
      </c>
      <c r="C587" s="33" t="s">
        <v>41</v>
      </c>
    </row>
    <row r="588" spans="2:159" x14ac:dyDescent="0.3">
      <c r="B588" s="33" t="s">
        <v>237</v>
      </c>
      <c r="C588" s="33" t="s">
        <v>42</v>
      </c>
    </row>
    <row r="589" spans="2:159" x14ac:dyDescent="0.3">
      <c r="B589" s="33" t="s">
        <v>237</v>
      </c>
      <c r="C589" s="33" t="s">
        <v>43</v>
      </c>
    </row>
    <row r="590" spans="2:159" x14ac:dyDescent="0.3">
      <c r="B590" s="33" t="s">
        <v>237</v>
      </c>
      <c r="C590" s="33" t="s">
        <v>44</v>
      </c>
    </row>
    <row r="591" spans="2:159" x14ac:dyDescent="0.3">
      <c r="B591" s="33" t="s">
        <v>237</v>
      </c>
      <c r="C591" s="33" t="s">
        <v>45</v>
      </c>
    </row>
    <row r="592" spans="2:159" x14ac:dyDescent="0.3">
      <c r="B592" s="33" t="s">
        <v>237</v>
      </c>
      <c r="C592" s="33" t="s">
        <v>46</v>
      </c>
    </row>
    <row r="593" spans="2:159" x14ac:dyDescent="0.3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238</v>
      </c>
      <c r="C594" s="33" t="s">
        <v>36</v>
      </c>
    </row>
    <row r="595" spans="2:159" x14ac:dyDescent="0.3">
      <c r="B595" s="33" t="s">
        <v>238</v>
      </c>
      <c r="C595" s="33" t="s">
        <v>37</v>
      </c>
    </row>
    <row r="596" spans="2:159" x14ac:dyDescent="0.3">
      <c r="B596" s="33" t="s">
        <v>238</v>
      </c>
      <c r="C596" s="33" t="s">
        <v>38</v>
      </c>
    </row>
    <row r="597" spans="2:159" x14ac:dyDescent="0.3">
      <c r="B597" s="33" t="s">
        <v>238</v>
      </c>
      <c r="C597" s="33" t="s">
        <v>39</v>
      </c>
    </row>
    <row r="598" spans="2:159" x14ac:dyDescent="0.3">
      <c r="B598" s="33" t="s">
        <v>238</v>
      </c>
      <c r="C598" s="33" t="s">
        <v>40</v>
      </c>
    </row>
    <row r="599" spans="2:159" x14ac:dyDescent="0.3">
      <c r="B599" s="33" t="s">
        <v>238</v>
      </c>
      <c r="C599" s="33" t="s">
        <v>41</v>
      </c>
    </row>
    <row r="600" spans="2:159" x14ac:dyDescent="0.3">
      <c r="B600" s="33" t="s">
        <v>238</v>
      </c>
      <c r="C600" s="33" t="s">
        <v>42</v>
      </c>
    </row>
    <row r="601" spans="2:159" x14ac:dyDescent="0.3">
      <c r="B601" s="33" t="s">
        <v>238</v>
      </c>
      <c r="C601" s="33" t="s">
        <v>43</v>
      </c>
    </row>
    <row r="602" spans="2:159" x14ac:dyDescent="0.3">
      <c r="B602" s="33" t="s">
        <v>238</v>
      </c>
      <c r="C602" s="33" t="s">
        <v>44</v>
      </c>
    </row>
    <row r="603" spans="2:159" x14ac:dyDescent="0.3">
      <c r="B603" s="33" t="s">
        <v>238</v>
      </c>
      <c r="C603" s="33" t="s">
        <v>45</v>
      </c>
    </row>
    <row r="604" spans="2:159" x14ac:dyDescent="0.3">
      <c r="B604" s="33" t="s">
        <v>238</v>
      </c>
      <c r="C604" s="33" t="s">
        <v>46</v>
      </c>
    </row>
    <row r="605" spans="2:159" x14ac:dyDescent="0.3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239</v>
      </c>
      <c r="C606" s="33" t="s">
        <v>36</v>
      </c>
    </row>
    <row r="607" spans="2:159" x14ac:dyDescent="0.3">
      <c r="B607" s="33" t="s">
        <v>239</v>
      </c>
      <c r="C607" s="33" t="s">
        <v>37</v>
      </c>
    </row>
    <row r="608" spans="2:159" x14ac:dyDescent="0.3">
      <c r="B608" s="33" t="s">
        <v>239</v>
      </c>
      <c r="C608" s="33" t="s">
        <v>38</v>
      </c>
    </row>
    <row r="609" spans="2:159" x14ac:dyDescent="0.3">
      <c r="B609" s="33" t="s">
        <v>239</v>
      </c>
      <c r="C609" s="33" t="s">
        <v>39</v>
      </c>
    </row>
    <row r="610" spans="2:159" x14ac:dyDescent="0.3">
      <c r="B610" s="33" t="s">
        <v>239</v>
      </c>
      <c r="C610" s="33" t="s">
        <v>40</v>
      </c>
    </row>
    <row r="611" spans="2:159" x14ac:dyDescent="0.3">
      <c r="B611" s="33" t="s">
        <v>239</v>
      </c>
      <c r="C611" s="33" t="s">
        <v>41</v>
      </c>
    </row>
    <row r="612" spans="2:159" x14ac:dyDescent="0.3">
      <c r="B612" s="33" t="s">
        <v>239</v>
      </c>
      <c r="C612" s="33" t="s">
        <v>42</v>
      </c>
    </row>
    <row r="613" spans="2:159" x14ac:dyDescent="0.3">
      <c r="B613" s="33" t="s">
        <v>239</v>
      </c>
      <c r="C613" s="33" t="s">
        <v>43</v>
      </c>
    </row>
    <row r="614" spans="2:159" x14ac:dyDescent="0.3">
      <c r="B614" s="33" t="s">
        <v>239</v>
      </c>
      <c r="C614" s="33" t="s">
        <v>44</v>
      </c>
    </row>
    <row r="615" spans="2:159" x14ac:dyDescent="0.3">
      <c r="B615" s="33" t="s">
        <v>239</v>
      </c>
      <c r="C615" s="33" t="s">
        <v>45</v>
      </c>
    </row>
    <row r="616" spans="2:159" x14ac:dyDescent="0.3">
      <c r="B616" s="33" t="s">
        <v>239</v>
      </c>
      <c r="C616" s="33" t="s">
        <v>46</v>
      </c>
    </row>
    <row r="617" spans="2:159" x14ac:dyDescent="0.3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647</v>
      </c>
      <c r="C618" s="33" t="s">
        <v>36</v>
      </c>
    </row>
    <row r="619" spans="2:159" x14ac:dyDescent="0.3">
      <c r="B619" s="33" t="s">
        <v>647</v>
      </c>
      <c r="C619" s="33" t="s">
        <v>37</v>
      </c>
    </row>
    <row r="620" spans="2:159" x14ac:dyDescent="0.3">
      <c r="B620" s="33" t="s">
        <v>647</v>
      </c>
      <c r="C620" s="33" t="s">
        <v>38</v>
      </c>
    </row>
    <row r="621" spans="2:159" x14ac:dyDescent="0.3">
      <c r="B621" s="33" t="s">
        <v>647</v>
      </c>
      <c r="C621" s="33" t="s">
        <v>39</v>
      </c>
    </row>
    <row r="622" spans="2:159" x14ac:dyDescent="0.3">
      <c r="B622" s="33" t="s">
        <v>647</v>
      </c>
      <c r="C622" s="33" t="s">
        <v>40</v>
      </c>
    </row>
    <row r="623" spans="2:159" x14ac:dyDescent="0.3">
      <c r="B623" s="33" t="s">
        <v>647</v>
      </c>
      <c r="C623" s="33" t="s">
        <v>41</v>
      </c>
    </row>
    <row r="624" spans="2:159" x14ac:dyDescent="0.3">
      <c r="B624" s="33" t="s">
        <v>647</v>
      </c>
      <c r="C624" s="33" t="s">
        <v>42</v>
      </c>
    </row>
    <row r="625" spans="2:159" x14ac:dyDescent="0.3">
      <c r="B625" s="33" t="s">
        <v>647</v>
      </c>
      <c r="C625" s="33" t="s">
        <v>43</v>
      </c>
    </row>
    <row r="626" spans="2:159" x14ac:dyDescent="0.3">
      <c r="B626" s="33" t="s">
        <v>647</v>
      </c>
      <c r="C626" s="33" t="s">
        <v>44</v>
      </c>
    </row>
    <row r="627" spans="2:159" x14ac:dyDescent="0.3">
      <c r="B627" s="33" t="s">
        <v>647</v>
      </c>
      <c r="C627" s="33" t="s">
        <v>45</v>
      </c>
    </row>
    <row r="628" spans="2:159" x14ac:dyDescent="0.3">
      <c r="B628" s="33" t="s">
        <v>647</v>
      </c>
      <c r="C628" s="33" t="s">
        <v>46</v>
      </c>
    </row>
    <row r="629" spans="2:159" x14ac:dyDescent="0.3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766</v>
      </c>
      <c r="C630" s="33" t="s">
        <v>36</v>
      </c>
    </row>
    <row r="631" spans="2:159" x14ac:dyDescent="0.3">
      <c r="B631" s="33" t="s">
        <v>766</v>
      </c>
      <c r="C631" s="33" t="s">
        <v>37</v>
      </c>
    </row>
    <row r="632" spans="2:159" x14ac:dyDescent="0.3">
      <c r="B632" s="33" t="s">
        <v>766</v>
      </c>
      <c r="C632" s="33" t="s">
        <v>38</v>
      </c>
    </row>
    <row r="633" spans="2:159" x14ac:dyDescent="0.3">
      <c r="B633" s="33" t="s">
        <v>766</v>
      </c>
      <c r="C633" s="33" t="s">
        <v>39</v>
      </c>
    </row>
    <row r="634" spans="2:159" x14ac:dyDescent="0.3">
      <c r="B634" s="33" t="s">
        <v>766</v>
      </c>
      <c r="C634" s="33" t="s">
        <v>40</v>
      </c>
    </row>
    <row r="635" spans="2:159" x14ac:dyDescent="0.3">
      <c r="B635" s="33" t="s">
        <v>766</v>
      </c>
      <c r="C635" s="33" t="s">
        <v>41</v>
      </c>
    </row>
    <row r="636" spans="2:159" x14ac:dyDescent="0.3">
      <c r="B636" s="33" t="s">
        <v>766</v>
      </c>
      <c r="C636" s="33" t="s">
        <v>42</v>
      </c>
    </row>
    <row r="637" spans="2:159" x14ac:dyDescent="0.3">
      <c r="B637" s="33" t="s">
        <v>766</v>
      </c>
      <c r="C637" s="33" t="s">
        <v>43</v>
      </c>
    </row>
    <row r="638" spans="2:159" x14ac:dyDescent="0.3">
      <c r="B638" s="33" t="s">
        <v>766</v>
      </c>
      <c r="C638" s="33" t="s">
        <v>44</v>
      </c>
    </row>
    <row r="639" spans="2:159" x14ac:dyDescent="0.3">
      <c r="B639" s="33" t="s">
        <v>766</v>
      </c>
      <c r="C639" s="33" t="s">
        <v>45</v>
      </c>
    </row>
    <row r="640" spans="2:159" x14ac:dyDescent="0.3">
      <c r="B640" s="33" t="s">
        <v>766</v>
      </c>
      <c r="C640" s="33" t="s">
        <v>46</v>
      </c>
    </row>
    <row r="641" spans="2:159" x14ac:dyDescent="0.3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674</v>
      </c>
      <c r="C642" s="33" t="s">
        <v>36</v>
      </c>
    </row>
    <row r="643" spans="2:159" x14ac:dyDescent="0.3">
      <c r="B643" s="33" t="s">
        <v>674</v>
      </c>
      <c r="C643" s="33" t="s">
        <v>37</v>
      </c>
    </row>
    <row r="644" spans="2:159" x14ac:dyDescent="0.3">
      <c r="B644" s="33" t="s">
        <v>674</v>
      </c>
      <c r="C644" s="33" t="s">
        <v>38</v>
      </c>
    </row>
    <row r="645" spans="2:159" x14ac:dyDescent="0.3">
      <c r="B645" s="33" t="s">
        <v>674</v>
      </c>
      <c r="C645" s="33" t="s">
        <v>39</v>
      </c>
    </row>
    <row r="646" spans="2:159" x14ac:dyDescent="0.3">
      <c r="B646" s="33" t="s">
        <v>674</v>
      </c>
      <c r="C646" s="33" t="s">
        <v>40</v>
      </c>
    </row>
    <row r="647" spans="2:159" x14ac:dyDescent="0.3">
      <c r="B647" s="33" t="s">
        <v>674</v>
      </c>
      <c r="C647" s="33" t="s">
        <v>41</v>
      </c>
    </row>
    <row r="648" spans="2:159" x14ac:dyDescent="0.3">
      <c r="B648" s="33" t="s">
        <v>674</v>
      </c>
      <c r="C648" s="33" t="s">
        <v>42</v>
      </c>
    </row>
    <row r="649" spans="2:159" x14ac:dyDescent="0.3">
      <c r="B649" s="33" t="s">
        <v>674</v>
      </c>
      <c r="C649" s="33" t="s">
        <v>43</v>
      </c>
    </row>
    <row r="650" spans="2:159" x14ac:dyDescent="0.3">
      <c r="B650" s="33" t="s">
        <v>674</v>
      </c>
      <c r="C650" s="33" t="s">
        <v>44</v>
      </c>
    </row>
    <row r="651" spans="2:159" x14ac:dyDescent="0.3">
      <c r="B651" s="33" t="s">
        <v>674</v>
      </c>
      <c r="C651" s="33" t="s">
        <v>45</v>
      </c>
    </row>
    <row r="652" spans="2:159" x14ac:dyDescent="0.3">
      <c r="B652" s="33" t="s">
        <v>674</v>
      </c>
      <c r="C652" s="33" t="s">
        <v>46</v>
      </c>
    </row>
    <row r="653" spans="2:159" x14ac:dyDescent="0.3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767</v>
      </c>
      <c r="C654" s="33" t="s">
        <v>36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1165.9986530000001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502.15992679999999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17.03226884</v>
      </c>
      <c r="DG654" s="33">
        <v>1861.7816150000001</v>
      </c>
      <c r="DH654" s="33">
        <v>1861.7816150000001</v>
      </c>
      <c r="DI654" s="33">
        <v>502.15992679999999</v>
      </c>
      <c r="DJ654" s="33">
        <v>502.15992679999999</v>
      </c>
      <c r="DK654" s="33">
        <v>1861.7816150000001</v>
      </c>
      <c r="DL654" s="33">
        <v>1861.7816150000001</v>
      </c>
      <c r="DM654" s="33">
        <v>564.14660030000005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U654" s="33">
        <v>502.15992679999999</v>
      </c>
      <c r="DV654" s="33">
        <v>1359.6216890000001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C654" s="33">
        <v>502.15992679999999</v>
      </c>
      <c r="EE654" s="33">
        <v>1861.7816150000001</v>
      </c>
      <c r="EF654" s="33">
        <v>1861.7816150000001</v>
      </c>
      <c r="EG654" s="33">
        <v>1315.4778920000001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C654" s="33">
        <v>1861.7816150000001</v>
      </c>
    </row>
    <row r="655" spans="2:159" x14ac:dyDescent="0.3">
      <c r="B655" s="33" t="s">
        <v>767</v>
      </c>
      <c r="C655" s="33" t="s">
        <v>37</v>
      </c>
    </row>
    <row r="656" spans="2:159" x14ac:dyDescent="0.3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O656" s="33">
        <v>26.529203679999998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767</v>
      </c>
      <c r="C657" s="33" t="s">
        <v>39</v>
      </c>
    </row>
    <row r="658" spans="2:159" x14ac:dyDescent="0.3">
      <c r="B658" s="33" t="s">
        <v>767</v>
      </c>
      <c r="C658" s="33" t="s">
        <v>40</v>
      </c>
    </row>
    <row r="659" spans="2:159" x14ac:dyDescent="0.3">
      <c r="B659" s="33" t="s">
        <v>767</v>
      </c>
      <c r="C659" s="33" t="s">
        <v>41</v>
      </c>
    </row>
    <row r="660" spans="2:159" x14ac:dyDescent="0.3">
      <c r="B660" s="33" t="s">
        <v>767</v>
      </c>
      <c r="C660" s="33" t="s">
        <v>42</v>
      </c>
    </row>
    <row r="661" spans="2:159" x14ac:dyDescent="0.3">
      <c r="B661" s="33" t="s">
        <v>767</v>
      </c>
      <c r="C661" s="33" t="s">
        <v>43</v>
      </c>
    </row>
    <row r="662" spans="2:159" x14ac:dyDescent="0.3">
      <c r="B662" s="33" t="s">
        <v>767</v>
      </c>
      <c r="C662" s="33" t="s">
        <v>44</v>
      </c>
    </row>
    <row r="663" spans="2:159" x14ac:dyDescent="0.3">
      <c r="B663" s="33" t="s">
        <v>767</v>
      </c>
      <c r="C663" s="33" t="s">
        <v>45</v>
      </c>
    </row>
    <row r="664" spans="2:159" x14ac:dyDescent="0.3">
      <c r="B664" s="33" t="s">
        <v>767</v>
      </c>
      <c r="C664" s="33" t="s">
        <v>46</v>
      </c>
    </row>
    <row r="665" spans="2:159" x14ac:dyDescent="0.3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1165.9986530000001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502.15992679999999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17.03226884</v>
      </c>
      <c r="DG665" s="33">
        <v>1861.7816150000001</v>
      </c>
      <c r="DH665" s="33">
        <v>1888.310819</v>
      </c>
      <c r="DI665" s="33">
        <v>502.15992679999999</v>
      </c>
      <c r="DJ665" s="33">
        <v>502.15992679999999</v>
      </c>
      <c r="DK665" s="33">
        <v>1888.310819</v>
      </c>
      <c r="DL665" s="33">
        <v>1888.310819</v>
      </c>
      <c r="DM665" s="33">
        <v>564.14660030000005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502.15992679999999</v>
      </c>
      <c r="DV665" s="33">
        <v>1359.6216890000001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502.15992679999999</v>
      </c>
      <c r="ED665" s="33">
        <v>0</v>
      </c>
      <c r="EE665" s="33">
        <v>3032.856464</v>
      </c>
      <c r="EF665" s="33">
        <v>3032.856464</v>
      </c>
      <c r="EG665" s="33">
        <v>1315.4778920000001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26.529203679999998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502.15992679999999</v>
      </c>
      <c r="FB665" s="33">
        <v>0</v>
      </c>
      <c r="FC665" s="33">
        <v>3032.856464</v>
      </c>
    </row>
    <row r="666" spans="2:159" x14ac:dyDescent="0.3">
      <c r="B666" s="33" t="s">
        <v>768</v>
      </c>
      <c r="C666" s="33" t="s">
        <v>36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2515.566284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755.14744580000001</v>
      </c>
      <c r="BS666" s="33">
        <v>2714.5060189999999</v>
      </c>
      <c r="BT666" s="33">
        <v>2714.5060189999999</v>
      </c>
      <c r="BV666" s="33">
        <v>792.3565198</v>
      </c>
      <c r="BW666" s="33">
        <v>2714.5060189999999</v>
      </c>
      <c r="BX666" s="33">
        <v>2714.5060189999999</v>
      </c>
      <c r="BZ666" s="33">
        <v>193.28419819999999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2521.2218210000001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783.83478820000005</v>
      </c>
      <c r="DP666" s="33">
        <v>2714.5060189999999</v>
      </c>
      <c r="DS666" s="33">
        <v>847.20599149999998</v>
      </c>
      <c r="DT666" s="33">
        <v>2714.5060189999999</v>
      </c>
      <c r="DX666" s="33">
        <v>2714.5060189999999</v>
      </c>
      <c r="EB666" s="33">
        <v>2714.5060189999999</v>
      </c>
      <c r="EE666" s="33">
        <v>331.61504600000001</v>
      </c>
      <c r="EF666" s="33">
        <v>2714.5060189999999</v>
      </c>
      <c r="EI666" s="33">
        <v>82.430025720000003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3">
      <c r="B667" s="33" t="s">
        <v>768</v>
      </c>
      <c r="C667" s="33" t="s">
        <v>37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R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  <c r="FC667" s="33">
        <v>103.91933229999999</v>
      </c>
    </row>
    <row r="668" spans="2:159" x14ac:dyDescent="0.3">
      <c r="B668" s="33" t="s">
        <v>768</v>
      </c>
      <c r="C668" s="33" t="s">
        <v>38</v>
      </c>
      <c r="AU668" s="33">
        <v>524.8992442</v>
      </c>
      <c r="AY668" s="33">
        <v>524.8992442</v>
      </c>
      <c r="AZ668" s="33">
        <v>557.05378529999996</v>
      </c>
      <c r="BC668" s="33">
        <v>965.47351960000003</v>
      </c>
      <c r="BD668" s="33">
        <v>945.57661689999998</v>
      </c>
      <c r="BG668" s="33">
        <v>1470.4758609999999</v>
      </c>
      <c r="BH668" s="33">
        <v>1423.109596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936.32201620000001</v>
      </c>
      <c r="CR668" s="33">
        <v>1124.5531550000001</v>
      </c>
      <c r="CU668" s="33">
        <v>988.74486390000004</v>
      </c>
      <c r="CV668" s="33">
        <v>1470.4758609999999</v>
      </c>
      <c r="CY668" s="33">
        <v>487.96591979999999</v>
      </c>
      <c r="CZ668" s="33">
        <v>1470.4758609999999</v>
      </c>
      <c r="DC668" s="33">
        <v>255.35344520000001</v>
      </c>
      <c r="DD668" s="33">
        <v>1470.4758609999999</v>
      </c>
      <c r="DG668" s="33">
        <v>87.737828230000005</v>
      </c>
      <c r="DH668" s="33">
        <v>1470.4758609999999</v>
      </c>
      <c r="DK668" s="33">
        <v>926.261348</v>
      </c>
      <c r="DL668" s="33">
        <v>1470.4758609999999</v>
      </c>
      <c r="DP668" s="33">
        <v>1470.4758609999999</v>
      </c>
      <c r="DT668" s="33">
        <v>1470.4758609999999</v>
      </c>
      <c r="DW668" s="33">
        <v>203.43970770000001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3">
      <c r="B669" s="33" t="s">
        <v>768</v>
      </c>
      <c r="C669" s="33" t="s">
        <v>39</v>
      </c>
      <c r="BP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58.744804790000003</v>
      </c>
      <c r="CQ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B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3">
      <c r="B670" s="33" t="s">
        <v>768</v>
      </c>
      <c r="C670" s="33" t="s">
        <v>40</v>
      </c>
    </row>
    <row r="671" spans="2:159" x14ac:dyDescent="0.3">
      <c r="B671" s="33" t="s">
        <v>768</v>
      </c>
      <c r="C671" s="33" t="s">
        <v>41</v>
      </c>
    </row>
    <row r="672" spans="2:159" x14ac:dyDescent="0.3">
      <c r="B672" s="33" t="s">
        <v>768</v>
      </c>
      <c r="C672" s="33" t="s">
        <v>42</v>
      </c>
    </row>
    <row r="673" spans="2:159" x14ac:dyDescent="0.3">
      <c r="B673" s="33" t="s">
        <v>768</v>
      </c>
      <c r="C673" s="33" t="s">
        <v>43</v>
      </c>
    </row>
    <row r="674" spans="2:159" x14ac:dyDescent="0.3">
      <c r="B674" s="33" t="s">
        <v>768</v>
      </c>
      <c r="C674" s="33" t="s">
        <v>44</v>
      </c>
    </row>
    <row r="675" spans="2:159" x14ac:dyDescent="0.3">
      <c r="B675" s="33" t="s">
        <v>768</v>
      </c>
      <c r="C675" s="33" t="s">
        <v>45</v>
      </c>
    </row>
    <row r="676" spans="2:159" x14ac:dyDescent="0.3">
      <c r="B676" s="33" t="s">
        <v>768</v>
      </c>
      <c r="C676" s="33" t="s">
        <v>46</v>
      </c>
    </row>
    <row r="677" spans="2:159" x14ac:dyDescent="0.3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1207.0192750000001</v>
      </c>
      <c r="BA677" s="33">
        <v>0</v>
      </c>
      <c r="BB677" s="33">
        <v>0</v>
      </c>
      <c r="BC677" s="33">
        <v>1615.4390100000001</v>
      </c>
      <c r="BD677" s="33">
        <v>3697.0633189999999</v>
      </c>
      <c r="BE677" s="33">
        <v>0</v>
      </c>
      <c r="BF677" s="33">
        <v>0</v>
      </c>
      <c r="BG677" s="33">
        <v>4227.618101</v>
      </c>
      <c r="BH677" s="33">
        <v>4373.5360339999997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991.0678643</v>
      </c>
      <c r="BS677" s="33">
        <v>4589.5522369999999</v>
      </c>
      <c r="BT677" s="33">
        <v>4589.5522369999999</v>
      </c>
      <c r="BU677" s="33">
        <v>0</v>
      </c>
      <c r="BV677" s="33">
        <v>1196.926876</v>
      </c>
      <c r="BW677" s="33">
        <v>4589.5522369999999</v>
      </c>
      <c r="BX677" s="33">
        <v>4589.5522369999999</v>
      </c>
      <c r="BY677" s="33">
        <v>0</v>
      </c>
      <c r="BZ677" s="33">
        <v>193.28419819999999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4479.6471039999997</v>
      </c>
      <c r="CO677" s="33">
        <v>0</v>
      </c>
      <c r="CP677" s="33">
        <v>0</v>
      </c>
      <c r="CQ677" s="33">
        <v>4055.3983920000001</v>
      </c>
      <c r="CR677" s="33">
        <v>4074.979593</v>
      </c>
      <c r="CS677" s="33">
        <v>0</v>
      </c>
      <c r="CT677" s="33">
        <v>0</v>
      </c>
      <c r="CU677" s="33">
        <v>3871.9008210000002</v>
      </c>
      <c r="CV677" s="33">
        <v>4589.5522369999999</v>
      </c>
      <c r="CW677" s="33">
        <v>0</v>
      </c>
      <c r="CX677" s="33">
        <v>0</v>
      </c>
      <c r="CY677" s="33">
        <v>3607.0422950000002</v>
      </c>
      <c r="CZ677" s="33">
        <v>4589.5522369999999</v>
      </c>
      <c r="DA677" s="33">
        <v>0</v>
      </c>
      <c r="DB677" s="33">
        <v>0</v>
      </c>
      <c r="DC677" s="33">
        <v>3181.145622</v>
      </c>
      <c r="DD677" s="33">
        <v>4589.5522369999999</v>
      </c>
      <c r="DE677" s="33">
        <v>0</v>
      </c>
      <c r="DF677" s="33">
        <v>0</v>
      </c>
      <c r="DG677" s="33">
        <v>3206.8142039999998</v>
      </c>
      <c r="DH677" s="33">
        <v>4589.5522369999999</v>
      </c>
      <c r="DI677" s="33">
        <v>0</v>
      </c>
      <c r="DJ677" s="33">
        <v>0</v>
      </c>
      <c r="DK677" s="33">
        <v>4045.337724</v>
      </c>
      <c r="DL677" s="33">
        <v>4589.5522369999999</v>
      </c>
      <c r="DM677" s="33">
        <v>0</v>
      </c>
      <c r="DN677" s="33">
        <v>0</v>
      </c>
      <c r="DO677" s="33">
        <v>1188.4051440000001</v>
      </c>
      <c r="DP677" s="33">
        <v>4589.5522369999999</v>
      </c>
      <c r="DQ677" s="33">
        <v>0</v>
      </c>
      <c r="DR677" s="33">
        <v>0</v>
      </c>
      <c r="DS677" s="33">
        <v>1083.1264100000001</v>
      </c>
      <c r="DT677" s="33">
        <v>4589.5522369999999</v>
      </c>
      <c r="DU677" s="33">
        <v>0</v>
      </c>
      <c r="DV677" s="33">
        <v>0</v>
      </c>
      <c r="DW677" s="33">
        <v>608.01006380000001</v>
      </c>
      <c r="DX677" s="33">
        <v>4589.5522369999999</v>
      </c>
      <c r="DY677" s="33">
        <v>0</v>
      </c>
      <c r="DZ677" s="33">
        <v>0</v>
      </c>
      <c r="EA677" s="33">
        <v>235.92041839999999</v>
      </c>
      <c r="EB677" s="33">
        <v>4589.5522369999999</v>
      </c>
      <c r="EC677" s="33">
        <v>0</v>
      </c>
      <c r="ED677" s="33">
        <v>0</v>
      </c>
      <c r="EE677" s="33">
        <v>331.61504600000001</v>
      </c>
      <c r="EF677" s="33">
        <v>4589.5522369999999</v>
      </c>
      <c r="EG677" s="33">
        <v>0</v>
      </c>
      <c r="EH677" s="33">
        <v>0</v>
      </c>
      <c r="EI677" s="33">
        <v>487.00038180000001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103.91933229999999</v>
      </c>
    </row>
    <row r="678" spans="2:159" x14ac:dyDescent="0.3">
      <c r="B678" s="33" t="s">
        <v>769</v>
      </c>
      <c r="C678" s="33" t="s">
        <v>36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270.4133635</v>
      </c>
      <c r="CA678" s="33">
        <v>1864.6240299999999</v>
      </c>
      <c r="CB678" s="33">
        <v>396.38176650000003</v>
      </c>
      <c r="CE678" s="33">
        <v>1864.6240299999999</v>
      </c>
      <c r="CI678" s="33">
        <v>1864.6240299999999</v>
      </c>
      <c r="CM678" s="33">
        <v>648.82483549999995</v>
      </c>
      <c r="CZ678" s="33">
        <v>89.643415709999999</v>
      </c>
      <c r="DD678" s="33">
        <v>957.35456839999995</v>
      </c>
      <c r="DH678" s="33">
        <v>1864.6240299999999</v>
      </c>
      <c r="DL678" s="33">
        <v>537.25646489999997</v>
      </c>
      <c r="DP678" s="33">
        <v>853.66468090000001</v>
      </c>
      <c r="DT678" s="33">
        <v>886.96979629999998</v>
      </c>
      <c r="DX678" s="33">
        <v>580.70418480000001</v>
      </c>
      <c r="EB678" s="33">
        <v>938.75212160000001</v>
      </c>
      <c r="EF678" s="33">
        <v>963.05854629999999</v>
      </c>
      <c r="EJ678" s="33">
        <v>954.59897530000001</v>
      </c>
      <c r="EN678" s="33">
        <v>946.80762689999995</v>
      </c>
      <c r="ER678" s="33">
        <v>938.39889700000003</v>
      </c>
      <c r="EV678" s="33">
        <v>930.44197229999997</v>
      </c>
      <c r="EZ678" s="33">
        <v>1864.6240299999999</v>
      </c>
    </row>
    <row r="679" spans="2:159" x14ac:dyDescent="0.3">
      <c r="B679" s="33" t="s">
        <v>769</v>
      </c>
      <c r="C679" s="33" t="s">
        <v>37</v>
      </c>
    </row>
    <row r="680" spans="2:159" x14ac:dyDescent="0.3">
      <c r="B680" s="33" t="s">
        <v>769</v>
      </c>
      <c r="C680" s="33" t="s">
        <v>38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196.82184520000001</v>
      </c>
      <c r="DH680" s="33">
        <v>211.28615790000001</v>
      </c>
      <c r="EZ680" s="33">
        <v>211.28615790000001</v>
      </c>
    </row>
    <row r="681" spans="2:159" x14ac:dyDescent="0.3">
      <c r="B681" s="33" t="s">
        <v>769</v>
      </c>
      <c r="C681" s="33" t="s">
        <v>39</v>
      </c>
    </row>
    <row r="682" spans="2:159" x14ac:dyDescent="0.3">
      <c r="B682" s="33" t="s">
        <v>769</v>
      </c>
      <c r="C682" s="33" t="s">
        <v>40</v>
      </c>
    </row>
    <row r="683" spans="2:159" x14ac:dyDescent="0.3">
      <c r="B683" s="33" t="s">
        <v>769</v>
      </c>
      <c r="C683" s="33" t="s">
        <v>41</v>
      </c>
    </row>
    <row r="684" spans="2:159" x14ac:dyDescent="0.3">
      <c r="B684" s="33" t="s">
        <v>769</v>
      </c>
      <c r="C684" s="33" t="s">
        <v>42</v>
      </c>
    </row>
    <row r="685" spans="2:159" x14ac:dyDescent="0.3">
      <c r="B685" s="33" t="s">
        <v>769</v>
      </c>
      <c r="C685" s="33" t="s">
        <v>43</v>
      </c>
    </row>
    <row r="686" spans="2:159" x14ac:dyDescent="0.3">
      <c r="B686" s="33" t="s">
        <v>769</v>
      </c>
      <c r="C686" s="33" t="s">
        <v>44</v>
      </c>
    </row>
    <row r="687" spans="2:159" x14ac:dyDescent="0.3">
      <c r="B687" s="33" t="s">
        <v>769</v>
      </c>
      <c r="C687" s="33" t="s">
        <v>45</v>
      </c>
    </row>
    <row r="688" spans="2:159" x14ac:dyDescent="0.3">
      <c r="B688" s="33" t="s">
        <v>769</v>
      </c>
      <c r="C688" s="33" t="s">
        <v>46</v>
      </c>
    </row>
    <row r="689" spans="2:159" x14ac:dyDescent="0.3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270.4133635</v>
      </c>
      <c r="BY689" s="33">
        <v>0</v>
      </c>
      <c r="BZ689" s="33">
        <v>0</v>
      </c>
      <c r="CA689" s="33">
        <v>2075.9101879999998</v>
      </c>
      <c r="CB689" s="33">
        <v>396.38176650000003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2061.4458749999999</v>
      </c>
      <c r="CJ689" s="33">
        <v>0</v>
      </c>
      <c r="CK689" s="33">
        <v>0</v>
      </c>
      <c r="CL689" s="33">
        <v>0</v>
      </c>
      <c r="CM689" s="33">
        <v>648.82483549999995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89.643415709999999</v>
      </c>
      <c r="DA689" s="33">
        <v>0</v>
      </c>
      <c r="DB689" s="33">
        <v>0</v>
      </c>
      <c r="DC689" s="33">
        <v>0</v>
      </c>
      <c r="DD689" s="33">
        <v>957.35456839999995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537.25646489999997</v>
      </c>
      <c r="DM689" s="33">
        <v>0</v>
      </c>
      <c r="DN689" s="33">
        <v>0</v>
      </c>
      <c r="DO689" s="33">
        <v>0</v>
      </c>
      <c r="DP689" s="33">
        <v>853.66468090000001</v>
      </c>
      <c r="DQ689" s="33">
        <v>0</v>
      </c>
      <c r="DR689" s="33">
        <v>0</v>
      </c>
      <c r="DS689" s="33">
        <v>0</v>
      </c>
      <c r="DT689" s="33">
        <v>886.96979629999998</v>
      </c>
      <c r="DU689" s="33">
        <v>0</v>
      </c>
      <c r="DV689" s="33">
        <v>0</v>
      </c>
      <c r="DW689" s="33">
        <v>0</v>
      </c>
      <c r="DX689" s="33">
        <v>580.70418480000001</v>
      </c>
      <c r="DY689" s="33">
        <v>0</v>
      </c>
      <c r="DZ689" s="33">
        <v>0</v>
      </c>
      <c r="EA689" s="33">
        <v>0</v>
      </c>
      <c r="EB689" s="33">
        <v>938.75212160000001</v>
      </c>
      <c r="EC689" s="33">
        <v>0</v>
      </c>
      <c r="ED689" s="33">
        <v>0</v>
      </c>
      <c r="EE689" s="33">
        <v>0</v>
      </c>
      <c r="EF689" s="33">
        <v>963.05854629999999</v>
      </c>
      <c r="EG689" s="33">
        <v>0</v>
      </c>
      <c r="EH689" s="33">
        <v>0</v>
      </c>
      <c r="EI689" s="33">
        <v>0</v>
      </c>
      <c r="EJ689" s="33">
        <v>954.59897530000001</v>
      </c>
      <c r="EK689" s="33">
        <v>0</v>
      </c>
      <c r="EL689" s="33">
        <v>0</v>
      </c>
      <c r="EM689" s="33">
        <v>0</v>
      </c>
      <c r="EN689" s="33">
        <v>946.80762689999995</v>
      </c>
      <c r="EO689" s="33">
        <v>0</v>
      </c>
      <c r="EP689" s="33">
        <v>0</v>
      </c>
      <c r="EQ689" s="33">
        <v>0</v>
      </c>
      <c r="ER689" s="33">
        <v>938.39889700000003</v>
      </c>
      <c r="ES689" s="33">
        <v>0</v>
      </c>
      <c r="ET689" s="33">
        <v>0</v>
      </c>
      <c r="EU689" s="33">
        <v>0</v>
      </c>
      <c r="EV689" s="33">
        <v>930.44197229999997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696</v>
      </c>
      <c r="C690" s="33" t="s">
        <v>36</v>
      </c>
    </row>
    <row r="691" spans="2:159" x14ac:dyDescent="0.3">
      <c r="B691" s="33" t="s">
        <v>696</v>
      </c>
      <c r="C691" s="33" t="s">
        <v>37</v>
      </c>
    </row>
    <row r="692" spans="2:159" x14ac:dyDescent="0.3">
      <c r="B692" s="33" t="s">
        <v>696</v>
      </c>
      <c r="C692" s="33" t="s">
        <v>38</v>
      </c>
    </row>
    <row r="693" spans="2:159" x14ac:dyDescent="0.3">
      <c r="B693" s="33" t="s">
        <v>696</v>
      </c>
      <c r="C693" s="33" t="s">
        <v>39</v>
      </c>
    </row>
    <row r="694" spans="2:159" x14ac:dyDescent="0.3">
      <c r="B694" s="33" t="s">
        <v>696</v>
      </c>
      <c r="C694" s="33" t="s">
        <v>40</v>
      </c>
    </row>
    <row r="695" spans="2:159" x14ac:dyDescent="0.3">
      <c r="B695" s="33" t="s">
        <v>696</v>
      </c>
      <c r="C695" s="33" t="s">
        <v>41</v>
      </c>
    </row>
    <row r="696" spans="2:159" x14ac:dyDescent="0.3">
      <c r="B696" s="33" t="s">
        <v>696</v>
      </c>
      <c r="C696" s="33" t="s">
        <v>42</v>
      </c>
    </row>
    <row r="697" spans="2:159" x14ac:dyDescent="0.3">
      <c r="B697" s="33" t="s">
        <v>696</v>
      </c>
      <c r="C697" s="33" t="s">
        <v>43</v>
      </c>
    </row>
    <row r="698" spans="2:159" x14ac:dyDescent="0.3">
      <c r="B698" s="33" t="s">
        <v>696</v>
      </c>
      <c r="C698" s="33" t="s">
        <v>44</v>
      </c>
    </row>
    <row r="699" spans="2:159" x14ac:dyDescent="0.3">
      <c r="B699" s="33" t="s">
        <v>696</v>
      </c>
      <c r="C699" s="33" t="s">
        <v>45</v>
      </c>
    </row>
    <row r="700" spans="2:159" x14ac:dyDescent="0.3">
      <c r="B700" s="33" t="s">
        <v>696</v>
      </c>
      <c r="C700" s="33" t="s">
        <v>46</v>
      </c>
    </row>
    <row r="701" spans="2:159" x14ac:dyDescent="0.3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3">
      <c r="B703" s="33" t="s">
        <v>695</v>
      </c>
      <c r="C703" s="33" t="s">
        <v>37</v>
      </c>
    </row>
    <row r="704" spans="2:159" x14ac:dyDescent="0.3">
      <c r="B704" s="33" t="s">
        <v>695</v>
      </c>
      <c r="C704" s="33" t="s">
        <v>38</v>
      </c>
    </row>
    <row r="705" spans="2:159" x14ac:dyDescent="0.3">
      <c r="B705" s="33" t="s">
        <v>695</v>
      </c>
      <c r="C705" s="33" t="s">
        <v>39</v>
      </c>
    </row>
    <row r="706" spans="2:159" x14ac:dyDescent="0.3">
      <c r="B706" s="33" t="s">
        <v>695</v>
      </c>
      <c r="C706" s="33" t="s">
        <v>40</v>
      </c>
    </row>
    <row r="707" spans="2:159" x14ac:dyDescent="0.3">
      <c r="B707" s="33" t="s">
        <v>695</v>
      </c>
      <c r="C707" s="33" t="s">
        <v>41</v>
      </c>
    </row>
    <row r="708" spans="2:159" x14ac:dyDescent="0.3">
      <c r="B708" s="33" t="s">
        <v>695</v>
      </c>
      <c r="C708" s="33" t="s">
        <v>42</v>
      </c>
    </row>
    <row r="709" spans="2:159" x14ac:dyDescent="0.3">
      <c r="B709" s="33" t="s">
        <v>695</v>
      </c>
      <c r="C709" s="33" t="s">
        <v>43</v>
      </c>
    </row>
    <row r="710" spans="2:159" x14ac:dyDescent="0.3">
      <c r="B710" s="33" t="s">
        <v>695</v>
      </c>
      <c r="C710" s="33" t="s">
        <v>44</v>
      </c>
    </row>
    <row r="711" spans="2:159" x14ac:dyDescent="0.3">
      <c r="B711" s="33" t="s">
        <v>695</v>
      </c>
      <c r="C711" s="33" t="s">
        <v>45</v>
      </c>
    </row>
    <row r="712" spans="2:159" x14ac:dyDescent="0.3">
      <c r="B712" s="33" t="s">
        <v>695</v>
      </c>
      <c r="C712" s="33" t="s">
        <v>46</v>
      </c>
    </row>
    <row r="713" spans="2:159" x14ac:dyDescent="0.3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3">
      <c r="B714" s="33" t="s">
        <v>770</v>
      </c>
      <c r="C714" s="33" t="s">
        <v>36</v>
      </c>
    </row>
    <row r="715" spans="2:159" x14ac:dyDescent="0.3">
      <c r="B715" s="33" t="s">
        <v>770</v>
      </c>
      <c r="C715" s="33" t="s">
        <v>37</v>
      </c>
    </row>
    <row r="716" spans="2:159" x14ac:dyDescent="0.3">
      <c r="B716" s="33" t="s">
        <v>770</v>
      </c>
      <c r="C716" s="33" t="s">
        <v>38</v>
      </c>
    </row>
    <row r="717" spans="2:159" x14ac:dyDescent="0.3">
      <c r="B717" s="33" t="s">
        <v>770</v>
      </c>
      <c r="C717" s="33" t="s">
        <v>39</v>
      </c>
    </row>
    <row r="718" spans="2:159" x14ac:dyDescent="0.3">
      <c r="B718" s="33" t="s">
        <v>770</v>
      </c>
      <c r="C718" s="33" t="s">
        <v>40</v>
      </c>
    </row>
    <row r="719" spans="2:159" x14ac:dyDescent="0.3">
      <c r="B719" s="33" t="s">
        <v>770</v>
      </c>
      <c r="C719" s="33" t="s">
        <v>41</v>
      </c>
    </row>
    <row r="720" spans="2:159" x14ac:dyDescent="0.3">
      <c r="B720" s="33" t="s">
        <v>770</v>
      </c>
      <c r="C720" s="33" t="s">
        <v>42</v>
      </c>
    </row>
    <row r="721" spans="2:159" x14ac:dyDescent="0.3">
      <c r="B721" s="33" t="s">
        <v>770</v>
      </c>
      <c r="C721" s="33" t="s">
        <v>43</v>
      </c>
    </row>
    <row r="722" spans="2:159" x14ac:dyDescent="0.3">
      <c r="B722" s="33" t="s">
        <v>770</v>
      </c>
      <c r="C722" s="33" t="s">
        <v>44</v>
      </c>
    </row>
    <row r="723" spans="2:159" x14ac:dyDescent="0.3">
      <c r="B723" s="33" t="s">
        <v>770</v>
      </c>
      <c r="C723" s="33" t="s">
        <v>45</v>
      </c>
    </row>
    <row r="724" spans="2:159" x14ac:dyDescent="0.3">
      <c r="B724" s="33" t="s">
        <v>770</v>
      </c>
      <c r="C724" s="33" t="s">
        <v>46</v>
      </c>
    </row>
    <row r="725" spans="2:159" x14ac:dyDescent="0.3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707</v>
      </c>
      <c r="C726" s="33" t="s">
        <v>36</v>
      </c>
    </row>
    <row r="727" spans="2:159" x14ac:dyDescent="0.3">
      <c r="B727" s="33" t="s">
        <v>707</v>
      </c>
      <c r="C727" s="33" t="s">
        <v>37</v>
      </c>
    </row>
    <row r="728" spans="2:159" x14ac:dyDescent="0.3">
      <c r="B728" s="33" t="s">
        <v>707</v>
      </c>
      <c r="C728" s="33" t="s">
        <v>38</v>
      </c>
    </row>
    <row r="729" spans="2:159" x14ac:dyDescent="0.3">
      <c r="B729" s="33" t="s">
        <v>707</v>
      </c>
      <c r="C729" s="33" t="s">
        <v>39</v>
      </c>
    </row>
    <row r="730" spans="2:159" x14ac:dyDescent="0.3">
      <c r="B730" s="33" t="s">
        <v>707</v>
      </c>
      <c r="C730" s="33" t="s">
        <v>40</v>
      </c>
    </row>
    <row r="731" spans="2:159" x14ac:dyDescent="0.3">
      <c r="B731" s="33" t="s">
        <v>707</v>
      </c>
      <c r="C731" s="33" t="s">
        <v>41</v>
      </c>
    </row>
    <row r="732" spans="2:159" x14ac:dyDescent="0.3">
      <c r="B732" s="33" t="s">
        <v>707</v>
      </c>
      <c r="C732" s="33" t="s">
        <v>42</v>
      </c>
    </row>
    <row r="733" spans="2:159" x14ac:dyDescent="0.3">
      <c r="B733" s="33" t="s">
        <v>707</v>
      </c>
      <c r="C733" s="33" t="s">
        <v>43</v>
      </c>
    </row>
    <row r="734" spans="2:159" x14ac:dyDescent="0.3">
      <c r="B734" s="33" t="s">
        <v>707</v>
      </c>
      <c r="C734" s="33" t="s">
        <v>44</v>
      </c>
    </row>
    <row r="735" spans="2:159" x14ac:dyDescent="0.3">
      <c r="B735" s="33" t="s">
        <v>707</v>
      </c>
      <c r="C735" s="33" t="s">
        <v>45</v>
      </c>
    </row>
    <row r="736" spans="2:159" x14ac:dyDescent="0.3">
      <c r="B736" s="33" t="s">
        <v>707</v>
      </c>
      <c r="C736" s="33" t="s">
        <v>46</v>
      </c>
    </row>
    <row r="737" spans="2:159" x14ac:dyDescent="0.3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720</v>
      </c>
      <c r="C738" s="33" t="s">
        <v>36</v>
      </c>
    </row>
    <row r="739" spans="2:159" x14ac:dyDescent="0.3">
      <c r="B739" s="33" t="s">
        <v>720</v>
      </c>
      <c r="C739" s="33" t="s">
        <v>37</v>
      </c>
    </row>
    <row r="740" spans="2:159" x14ac:dyDescent="0.3">
      <c r="B740" s="33" t="s">
        <v>720</v>
      </c>
      <c r="C740" s="33" t="s">
        <v>38</v>
      </c>
    </row>
    <row r="741" spans="2:159" x14ac:dyDescent="0.3">
      <c r="B741" s="33" t="s">
        <v>720</v>
      </c>
      <c r="C741" s="33" t="s">
        <v>39</v>
      </c>
    </row>
    <row r="742" spans="2:159" x14ac:dyDescent="0.3">
      <c r="B742" s="33" t="s">
        <v>720</v>
      </c>
      <c r="C742" s="33" t="s">
        <v>40</v>
      </c>
    </row>
    <row r="743" spans="2:159" x14ac:dyDescent="0.3">
      <c r="B743" s="33" t="s">
        <v>720</v>
      </c>
      <c r="C743" s="33" t="s">
        <v>41</v>
      </c>
    </row>
    <row r="744" spans="2:159" x14ac:dyDescent="0.3">
      <c r="B744" s="33" t="s">
        <v>720</v>
      </c>
      <c r="C744" s="33" t="s">
        <v>42</v>
      </c>
    </row>
    <row r="745" spans="2:159" x14ac:dyDescent="0.3">
      <c r="B745" s="33" t="s">
        <v>720</v>
      </c>
      <c r="C745" s="33" t="s">
        <v>43</v>
      </c>
    </row>
    <row r="746" spans="2:159" x14ac:dyDescent="0.3">
      <c r="B746" s="33" t="s">
        <v>720</v>
      </c>
      <c r="C746" s="33" t="s">
        <v>44</v>
      </c>
    </row>
    <row r="747" spans="2:159" x14ac:dyDescent="0.3">
      <c r="B747" s="33" t="s">
        <v>720</v>
      </c>
      <c r="C747" s="33" t="s">
        <v>45</v>
      </c>
    </row>
    <row r="748" spans="2:159" x14ac:dyDescent="0.3">
      <c r="B748" s="33" t="s">
        <v>720</v>
      </c>
      <c r="C748" s="33" t="s">
        <v>46</v>
      </c>
    </row>
    <row r="749" spans="2:159" x14ac:dyDescent="0.3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771</v>
      </c>
      <c r="C750" s="33" t="s">
        <v>36</v>
      </c>
    </row>
    <row r="751" spans="2:159" x14ac:dyDescent="0.3">
      <c r="B751" s="33" t="s">
        <v>771</v>
      </c>
      <c r="C751" s="33" t="s">
        <v>37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E751" s="33">
        <v>156.9248187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Q751" s="33">
        <v>352.26247189999998</v>
      </c>
      <c r="DS751" s="33">
        <v>2084.4374320000002</v>
      </c>
      <c r="DT751" s="33">
        <v>2273.931744</v>
      </c>
      <c r="DU751" s="33">
        <v>499.58427030000001</v>
      </c>
      <c r="DW751" s="33">
        <v>2273.931744</v>
      </c>
      <c r="DX751" s="33">
        <v>2463.4260559999998</v>
      </c>
      <c r="DY751" s="33">
        <v>307.6607707</v>
      </c>
      <c r="EA751" s="33">
        <v>2463.4260559999998</v>
      </c>
      <c r="EB751" s="33">
        <v>2652.9203680000001</v>
      </c>
      <c r="EC751" s="33">
        <v>778.54695660000004</v>
      </c>
      <c r="EE751" s="33">
        <v>2652.9203680000001</v>
      </c>
      <c r="EF751" s="33">
        <v>2842.4146799999999</v>
      </c>
      <c r="EG751" s="33">
        <v>915.17345690000002</v>
      </c>
      <c r="EI751" s="33">
        <v>2842.4146799999999</v>
      </c>
      <c r="EJ751" s="33">
        <v>3031.9089920000001</v>
      </c>
      <c r="EK751" s="33">
        <v>1017.607271</v>
      </c>
      <c r="EM751" s="33">
        <v>3031.9089920000001</v>
      </c>
      <c r="EN751" s="33">
        <v>3221.4033039999999</v>
      </c>
      <c r="EO751" s="33">
        <v>1118.3941609999999</v>
      </c>
      <c r="EQ751" s="33">
        <v>3221.4033039999999</v>
      </c>
      <c r="ER751" s="33">
        <v>3410.8976160000002</v>
      </c>
      <c r="ES751" s="33">
        <v>1202.391674</v>
      </c>
      <c r="EU751" s="33">
        <v>3410.8976160000002</v>
      </c>
      <c r="EV751" s="33">
        <v>3410.8976160000002</v>
      </c>
      <c r="EW751" s="33">
        <v>1104.3244380000001</v>
      </c>
      <c r="EY751" s="33">
        <v>3078.6063380000001</v>
      </c>
      <c r="EZ751" s="33">
        <v>3410.8976160000002</v>
      </c>
      <c r="FA751" s="33">
        <v>1007.3768700000001</v>
      </c>
      <c r="FC751" s="33">
        <v>3410.8976160000002</v>
      </c>
    </row>
    <row r="752" spans="2:159" x14ac:dyDescent="0.3">
      <c r="B752" s="33" t="s">
        <v>771</v>
      </c>
      <c r="C752" s="33" t="s">
        <v>38</v>
      </c>
    </row>
    <row r="753" spans="2:159" x14ac:dyDescent="0.3">
      <c r="B753" s="33" t="s">
        <v>771</v>
      </c>
      <c r="C753" s="33" t="s">
        <v>39</v>
      </c>
      <c r="CB753" s="33">
        <v>693.54918190000001</v>
      </c>
      <c r="CD753" s="33">
        <v>124.20032759999999</v>
      </c>
      <c r="CE753" s="33">
        <v>693.54918190000001</v>
      </c>
      <c r="CF753" s="33">
        <v>693.54918190000001</v>
      </c>
      <c r="CH753" s="33">
        <v>32.205982079999998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1067.483185</v>
      </c>
      <c r="EV753" s="33">
        <v>1190.971751</v>
      </c>
      <c r="EY753" s="33">
        <v>699.23401130000002</v>
      </c>
      <c r="EZ753" s="33">
        <v>1190.971751</v>
      </c>
      <c r="FC753" s="33">
        <v>1190.971751</v>
      </c>
    </row>
    <row r="754" spans="2:159" x14ac:dyDescent="0.3">
      <c r="B754" s="33" t="s">
        <v>771</v>
      </c>
      <c r="C754" s="33" t="s">
        <v>40</v>
      </c>
    </row>
    <row r="755" spans="2:159" x14ac:dyDescent="0.3">
      <c r="B755" s="33" t="s">
        <v>771</v>
      </c>
      <c r="C755" s="33" t="s">
        <v>41</v>
      </c>
    </row>
    <row r="756" spans="2:159" x14ac:dyDescent="0.3">
      <c r="B756" s="33" t="s">
        <v>771</v>
      </c>
      <c r="C756" s="33" t="s">
        <v>42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57.906149040000003</v>
      </c>
      <c r="DC756" s="33">
        <v>926.62718570000004</v>
      </c>
      <c r="DD756" s="33">
        <v>926.62718570000004</v>
      </c>
      <c r="DF756" s="33">
        <v>145.5837712</v>
      </c>
      <c r="DG756" s="33">
        <v>926.62718570000004</v>
      </c>
      <c r="DH756" s="33">
        <v>926.62718570000004</v>
      </c>
      <c r="DJ756" s="33">
        <v>233.50389910000001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8.3531204859999999</v>
      </c>
      <c r="EQ756" s="33">
        <v>926.62718570000004</v>
      </c>
      <c r="ER756" s="33">
        <v>926.62718570000004</v>
      </c>
      <c r="ET756" s="33">
        <v>88.545353930000005</v>
      </c>
      <c r="EU756" s="33">
        <v>926.62718570000004</v>
      </c>
      <c r="EV756" s="33">
        <v>926.62718570000004</v>
      </c>
      <c r="EX756" s="33">
        <v>166.76606910000001</v>
      </c>
      <c r="EY756" s="33">
        <v>926.62718570000004</v>
      </c>
      <c r="EZ756" s="33">
        <v>926.62718570000004</v>
      </c>
      <c r="FB756" s="33">
        <v>242.29309720000001</v>
      </c>
      <c r="FC756" s="33">
        <v>926.62718570000004</v>
      </c>
    </row>
    <row r="757" spans="2:159" x14ac:dyDescent="0.3">
      <c r="B757" s="33" t="s">
        <v>771</v>
      </c>
      <c r="C757" s="33" t="s">
        <v>43</v>
      </c>
    </row>
    <row r="758" spans="2:159" x14ac:dyDescent="0.3">
      <c r="B758" s="33" t="s">
        <v>771</v>
      </c>
      <c r="C758" s="33" t="s">
        <v>44</v>
      </c>
    </row>
    <row r="759" spans="2:159" x14ac:dyDescent="0.3">
      <c r="B759" s="33" t="s">
        <v>771</v>
      </c>
      <c r="C759" s="33" t="s">
        <v>45</v>
      </c>
    </row>
    <row r="760" spans="2:159" x14ac:dyDescent="0.3">
      <c r="B760" s="33" t="s">
        <v>771</v>
      </c>
      <c r="C760" s="33" t="s">
        <v>46</v>
      </c>
    </row>
    <row r="761" spans="2:159" x14ac:dyDescent="0.3">
      <c r="B761" s="33" t="s">
        <v>771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680.36613339999997</v>
      </c>
      <c r="CE761" s="33">
        <v>1249.7149879999999</v>
      </c>
      <c r="CF761" s="33">
        <v>1439.2093</v>
      </c>
      <c r="CG761" s="33">
        <v>0</v>
      </c>
      <c r="CH761" s="33">
        <v>777.86609980000003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57.906149040000003</v>
      </c>
      <c r="DC761" s="33">
        <v>3438.3742910000001</v>
      </c>
      <c r="DD761" s="33">
        <v>3627.8686029999999</v>
      </c>
      <c r="DE761" s="33">
        <v>156.9248187</v>
      </c>
      <c r="DF761" s="33">
        <v>145.5837712</v>
      </c>
      <c r="DG761" s="33">
        <v>3627.8686029999999</v>
      </c>
      <c r="DH761" s="33">
        <v>3817.3629150000002</v>
      </c>
      <c r="DI761" s="33">
        <v>0</v>
      </c>
      <c r="DJ761" s="33">
        <v>233.50389910000001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352.26247189999998</v>
      </c>
      <c r="DR761" s="33">
        <v>0</v>
      </c>
      <c r="DS761" s="33">
        <v>4202.0363690000004</v>
      </c>
      <c r="DT761" s="33">
        <v>4391.5306810000002</v>
      </c>
      <c r="DU761" s="33">
        <v>499.58427030000001</v>
      </c>
      <c r="DV761" s="33">
        <v>0</v>
      </c>
      <c r="DW761" s="33">
        <v>4391.5306810000002</v>
      </c>
      <c r="DX761" s="33">
        <v>4581.024993</v>
      </c>
      <c r="DY761" s="33">
        <v>307.6607707</v>
      </c>
      <c r="DZ761" s="33">
        <v>0</v>
      </c>
      <c r="EA761" s="33">
        <v>4581.024993</v>
      </c>
      <c r="EB761" s="33">
        <v>4770.5193049999998</v>
      </c>
      <c r="EC761" s="33">
        <v>778.54695660000004</v>
      </c>
      <c r="ED761" s="33">
        <v>0</v>
      </c>
      <c r="EE761" s="33">
        <v>4770.5193049999998</v>
      </c>
      <c r="EF761" s="33">
        <v>4960.0136169999996</v>
      </c>
      <c r="EG761" s="33">
        <v>915.17345690000002</v>
      </c>
      <c r="EH761" s="33">
        <v>0</v>
      </c>
      <c r="EI761" s="33">
        <v>4960.0136169999996</v>
      </c>
      <c r="EJ761" s="33">
        <v>5149.5079290000003</v>
      </c>
      <c r="EK761" s="33">
        <v>1017.607271</v>
      </c>
      <c r="EL761" s="33">
        <v>0</v>
      </c>
      <c r="EM761" s="33">
        <v>5149.5079290000003</v>
      </c>
      <c r="EN761" s="33">
        <v>5339.0022410000001</v>
      </c>
      <c r="EO761" s="33">
        <v>1118.3941609999999</v>
      </c>
      <c r="EP761" s="33">
        <v>8.3531204859999999</v>
      </c>
      <c r="EQ761" s="33">
        <v>5339.0022410000001</v>
      </c>
      <c r="ER761" s="33">
        <v>5528.4965529999999</v>
      </c>
      <c r="ES761" s="33">
        <v>1202.391674</v>
      </c>
      <c r="ET761" s="33">
        <v>88.545353930000005</v>
      </c>
      <c r="EU761" s="33">
        <v>5405.007987</v>
      </c>
      <c r="EV761" s="33">
        <v>5528.4965529999999</v>
      </c>
      <c r="EW761" s="33">
        <v>1104.3244380000001</v>
      </c>
      <c r="EX761" s="33">
        <v>166.76606910000001</v>
      </c>
      <c r="EY761" s="33">
        <v>4704.4675349999998</v>
      </c>
      <c r="EZ761" s="33">
        <v>5528.4965529999999</v>
      </c>
      <c r="FA761" s="33">
        <v>1007.3768700000001</v>
      </c>
      <c r="FB761" s="33">
        <v>242.29309720000001</v>
      </c>
      <c r="FC761" s="33">
        <v>5528.4965529999999</v>
      </c>
    </row>
    <row r="762" spans="2:159" x14ac:dyDescent="0.3">
      <c r="B762" s="33" t="s">
        <v>15</v>
      </c>
      <c r="D762" s="33">
        <v>59591.442510000001</v>
      </c>
      <c r="E762" s="33">
        <v>59982.038950000002</v>
      </c>
      <c r="F762" s="33">
        <v>60206.227079999997</v>
      </c>
      <c r="G762" s="33">
        <v>62102.574610000003</v>
      </c>
      <c r="H762" s="33">
        <v>60930.07748</v>
      </c>
      <c r="I762" s="33">
        <v>62455.229079999997</v>
      </c>
      <c r="J762" s="33">
        <v>62802.947200000002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65659.032420000003</v>
      </c>
      <c r="AA762" s="33">
        <v>67692.888980000003</v>
      </c>
      <c r="AB762" s="33">
        <v>70679.172990000006</v>
      </c>
      <c r="AC762" s="33">
        <v>66462.653609999994</v>
      </c>
      <c r="AD762" s="33">
        <v>66706.301560000007</v>
      </c>
      <c r="AE762" s="33">
        <v>68778.355769999995</v>
      </c>
      <c r="AF762" s="33">
        <v>75854.301420000003</v>
      </c>
      <c r="AG762" s="33">
        <v>71336.573780000006</v>
      </c>
      <c r="AH762" s="33">
        <v>71606.287840000005</v>
      </c>
      <c r="AI762" s="33">
        <v>73824.949909999996</v>
      </c>
      <c r="AJ762" s="33">
        <v>79651.370320000002</v>
      </c>
      <c r="AK762" s="33">
        <v>74921.986940000003</v>
      </c>
      <c r="AL762" s="33">
        <v>75213.367570000002</v>
      </c>
      <c r="AM762" s="33">
        <v>77536.335649999994</v>
      </c>
      <c r="AN762" s="33">
        <v>83543.592900000003</v>
      </c>
      <c r="AO762" s="33">
        <v>78603.968770000007</v>
      </c>
      <c r="AP762" s="33">
        <v>78918.615399999995</v>
      </c>
      <c r="AQ762" s="33">
        <v>81343.342329999999</v>
      </c>
      <c r="AR762" s="33">
        <v>86965.194829999993</v>
      </c>
      <c r="AS762" s="33">
        <v>81817.168909999993</v>
      </c>
      <c r="AT762" s="33">
        <v>82142.163759999996</v>
      </c>
      <c r="AU762" s="33">
        <v>84670.781629999998</v>
      </c>
      <c r="AV762" s="33">
        <v>90531.510859999995</v>
      </c>
      <c r="AW762" s="33">
        <v>85161.422730000006</v>
      </c>
      <c r="AX762" s="33">
        <v>85496.7935</v>
      </c>
      <c r="AY762" s="33">
        <v>88136.408729999996</v>
      </c>
      <c r="AZ762" s="33">
        <v>94135.372820000004</v>
      </c>
      <c r="BA762" s="33">
        <v>88541.241039999994</v>
      </c>
      <c r="BB762" s="33">
        <v>88888.796679999999</v>
      </c>
      <c r="BC762" s="33">
        <v>91640.130560000005</v>
      </c>
      <c r="BD762" s="33">
        <v>97866.629279999994</v>
      </c>
      <c r="BE762" s="33">
        <v>92036.322780000002</v>
      </c>
      <c r="BF762" s="33">
        <v>92394.941349999994</v>
      </c>
      <c r="BG762" s="33">
        <v>95265.373439999996</v>
      </c>
      <c r="BH762" s="33">
        <v>101071.2043</v>
      </c>
      <c r="BI762" s="33">
        <v>95046.335200000001</v>
      </c>
      <c r="BJ762" s="33">
        <v>95413.518679999994</v>
      </c>
      <c r="BK762" s="33">
        <v>98386.88811</v>
      </c>
      <c r="BL762" s="33">
        <v>104084.2656</v>
      </c>
      <c r="BM762" s="33">
        <v>97865.295159999994</v>
      </c>
      <c r="BN762" s="33">
        <v>98242.432719999997</v>
      </c>
      <c r="BO762" s="33">
        <v>101312.6577</v>
      </c>
      <c r="BP762" s="33">
        <v>107212.57339999999</v>
      </c>
      <c r="BQ762" s="33">
        <v>100791.20879999999</v>
      </c>
      <c r="BR762" s="33">
        <v>101179.24589999999</v>
      </c>
      <c r="BS762" s="33">
        <v>104349.3414</v>
      </c>
      <c r="BT762" s="33">
        <v>110429.5048</v>
      </c>
      <c r="BU762" s="33">
        <v>103802.4231</v>
      </c>
      <c r="BV762" s="33">
        <v>104202.82739999999</v>
      </c>
      <c r="BW762" s="33">
        <v>107473.76549999999</v>
      </c>
      <c r="BX762" s="33">
        <v>113747.86380000001</v>
      </c>
      <c r="BY762" s="33">
        <v>106913.55499999999</v>
      </c>
      <c r="BZ762" s="33">
        <v>107328.1946</v>
      </c>
      <c r="CA762" s="33">
        <v>110700.7588</v>
      </c>
      <c r="CB762" s="33">
        <v>117231.1722</v>
      </c>
      <c r="CC762" s="33">
        <v>110175.2996</v>
      </c>
      <c r="CD762" s="33">
        <v>110601.6743</v>
      </c>
      <c r="CE762" s="33">
        <v>114084.1537</v>
      </c>
      <c r="CF762" s="33">
        <v>120773.2231</v>
      </c>
      <c r="CG762" s="33">
        <v>113496.3309</v>
      </c>
      <c r="CH762" s="33">
        <v>113934.5235</v>
      </c>
      <c r="CI762" s="33">
        <v>117526.621</v>
      </c>
      <c r="CJ762" s="33">
        <v>124311.9461</v>
      </c>
      <c r="CK762" s="33">
        <v>116817.7648</v>
      </c>
      <c r="CL762" s="33">
        <v>117268.83620000001</v>
      </c>
      <c r="CM762" s="33">
        <v>120968.58560000001</v>
      </c>
      <c r="CN762" s="33">
        <v>127965.1519</v>
      </c>
      <c r="CO762" s="33">
        <v>120239.0261</v>
      </c>
      <c r="CP762" s="33">
        <v>120702.51700000001</v>
      </c>
      <c r="CQ762" s="33">
        <v>124514.80839999999</v>
      </c>
      <c r="CR762" s="33">
        <v>131740.5258</v>
      </c>
      <c r="CS762" s="33">
        <v>123779.87330000001</v>
      </c>
      <c r="CT762" s="33">
        <v>124256.31879999999</v>
      </c>
      <c r="CU762" s="33">
        <v>128184.2058</v>
      </c>
      <c r="CV762" s="33">
        <v>135761.73910000001</v>
      </c>
      <c r="CW762" s="33">
        <v>127557.5312</v>
      </c>
      <c r="CX762" s="33">
        <v>128050.2386</v>
      </c>
      <c r="CY762" s="33">
        <v>132096.7439</v>
      </c>
      <c r="CZ762" s="33">
        <v>139735.12040000001</v>
      </c>
      <c r="DA762" s="33">
        <v>131282.61730000001</v>
      </c>
      <c r="DB762" s="33">
        <v>131788.4847</v>
      </c>
      <c r="DC762" s="33">
        <v>135958.01819999999</v>
      </c>
      <c r="DD762" s="33">
        <v>143746.77900000001</v>
      </c>
      <c r="DE762" s="33">
        <v>135029.37179999999</v>
      </c>
      <c r="DF762" s="33">
        <v>135549.65770000001</v>
      </c>
      <c r="DG762" s="33">
        <v>139850.7499</v>
      </c>
      <c r="DH762" s="33">
        <v>147605.66320000001</v>
      </c>
      <c r="DI762" s="33">
        <v>138631.0577</v>
      </c>
      <c r="DJ762" s="33">
        <v>139164.99739999999</v>
      </c>
      <c r="DK762" s="33">
        <v>143594.16529999999</v>
      </c>
      <c r="DL762" s="33">
        <v>151431.6053</v>
      </c>
      <c r="DM762" s="33">
        <v>142203.1727</v>
      </c>
      <c r="DN762" s="33">
        <v>142751.83420000001</v>
      </c>
      <c r="DO762" s="33">
        <v>147307.12539999999</v>
      </c>
      <c r="DP762" s="33">
        <v>154810.83799999999</v>
      </c>
      <c r="DQ762" s="33">
        <v>145355.56909999999</v>
      </c>
      <c r="DR762" s="33">
        <v>145917.07939999999</v>
      </c>
      <c r="DS762" s="33">
        <v>150585.07120000001</v>
      </c>
      <c r="DT762" s="33">
        <v>158201.0631</v>
      </c>
      <c r="DU762" s="33">
        <v>148516.4197</v>
      </c>
      <c r="DV762" s="33">
        <v>149090.04670000001</v>
      </c>
      <c r="DW762" s="33">
        <v>153872.07120000001</v>
      </c>
      <c r="DX762" s="33">
        <v>161604.53719999999</v>
      </c>
      <c r="DY762" s="33">
        <v>151688.1421</v>
      </c>
      <c r="DZ762" s="33">
        <v>152274.43410000001</v>
      </c>
      <c r="EA762" s="33">
        <v>157171.66250000001</v>
      </c>
      <c r="EB762" s="33">
        <v>165074.9424</v>
      </c>
      <c r="EC762" s="33">
        <v>154919.40770000001</v>
      </c>
      <c r="ED762" s="33">
        <v>155518.12479999999</v>
      </c>
      <c r="EE762" s="33">
        <v>160534.63740000001</v>
      </c>
      <c r="EF762" s="33">
        <v>168614.6655</v>
      </c>
      <c r="EG762" s="33">
        <v>158214.8058</v>
      </c>
      <c r="EH762" s="33">
        <v>158825.52970000001</v>
      </c>
      <c r="EI762" s="33">
        <v>163964.45670000001</v>
      </c>
      <c r="EJ762" s="33">
        <v>172178.17550000001</v>
      </c>
      <c r="EK762" s="33">
        <v>161531.08180000001</v>
      </c>
      <c r="EL762" s="33">
        <v>162153.38589999999</v>
      </c>
      <c r="EM762" s="33">
        <v>167417.08900000001</v>
      </c>
      <c r="EN762" s="33">
        <v>175710.1525</v>
      </c>
      <c r="EO762" s="33">
        <v>164814.63870000001</v>
      </c>
      <c r="EP762" s="33">
        <v>165449.24799999999</v>
      </c>
      <c r="EQ762" s="33">
        <v>170837.34710000001</v>
      </c>
      <c r="ER762" s="33">
        <v>179590.7856</v>
      </c>
      <c r="ES762" s="33">
        <v>168413.73939999999</v>
      </c>
      <c r="ET762" s="33">
        <v>169062.1145</v>
      </c>
      <c r="EU762" s="33">
        <v>174588.0631</v>
      </c>
      <c r="EV762" s="33">
        <v>183320.144</v>
      </c>
      <c r="EW762" s="33">
        <v>171871.50450000001</v>
      </c>
      <c r="EX762" s="33">
        <v>172532.83439999999</v>
      </c>
      <c r="EY762" s="33">
        <v>178193.40530000001</v>
      </c>
      <c r="EZ762" s="33">
        <v>187005.15960000001</v>
      </c>
      <c r="FA762" s="33">
        <v>175289.6153</v>
      </c>
      <c r="FB762" s="33">
        <v>175963.85329999999</v>
      </c>
      <c r="FC762" s="33">
        <v>181757.72010000001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1" width="9.109375" style="33"/>
    <col min="102" max="102" width="14.88671875" style="33" bestFit="1" customWidth="1"/>
    <col min="103" max="103" width="14.44140625" style="66" bestFit="1" customWidth="1"/>
    <col min="104" max="106" width="14.88671875" style="66" bestFit="1" customWidth="1"/>
    <col min="107" max="107" width="14" style="33" bestFit="1" customWidth="1"/>
    <col min="108" max="110" width="14.44140625" style="33" bestFit="1" customWidth="1"/>
    <col min="111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42819.352599999998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43558.513550000003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44211.340810000002</v>
      </c>
      <c r="Q4" s="1">
        <f>PLANEL_GerCrit_Trim_Resultado!AD245</f>
        <v>41362.063670000003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48287.299220000001</v>
      </c>
      <c r="U4" s="1">
        <f>PLANEL_GerCrit_Trim_Resultado!AH245</f>
        <v>45073.804539999997</v>
      </c>
      <c r="V4" s="1">
        <f>PLANEL_GerCrit_Trim_Resultado!AI245</f>
        <v>45890.538529999998</v>
      </c>
      <c r="W4" s="1">
        <f>PLANEL_GerCrit_Trim_Resultado!AJ245</f>
        <v>60661.687510000003</v>
      </c>
      <c r="X4" s="1">
        <f>PLANEL_GerCrit_Trim_Resultado!AK245</f>
        <v>50895.295539999999</v>
      </c>
      <c r="Y4" s="1">
        <f>PLANEL_GerCrit_Trim_Resultado!AL245</f>
        <v>47766.653039999997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53166.25374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54629.479249999997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57387.300289999999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57050.323920000003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59121.402860000002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58457.206969999999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60273.127849999997</v>
      </c>
      <c r="BA4" s="1">
        <f>PLANEL_GerCrit_Trim_Resultado!BN245</f>
        <v>50288.408000000003</v>
      </c>
      <c r="BB4" s="1">
        <f>PLANEL_GerCrit_Trim_Resultado!BO245</f>
        <v>48847.378969999998</v>
      </c>
      <c r="BC4" s="1">
        <f>PLANEL_GerCrit_Trim_Resultado!BP245</f>
        <v>63525.184119999998</v>
      </c>
      <c r="BD4" s="1">
        <f>PLANEL_GerCrit_Trim_Resultado!BQ245</f>
        <v>61958.221429999998</v>
      </c>
      <c r="BE4" s="1">
        <f>PLANEL_GerCrit_Trim_Resultado!BR245</f>
        <v>51881.567020000002</v>
      </c>
      <c r="BF4" s="1">
        <f>PLANEL_GerCrit_Trim_Resultado!BS245</f>
        <v>50690.476210000001</v>
      </c>
      <c r="BG4" s="1">
        <f>PLANEL_GerCrit_Trim_Resultado!BT245</f>
        <v>65240.765650000001</v>
      </c>
      <c r="BH4" s="1">
        <f>PLANEL_GerCrit_Trim_Resultado!BU245</f>
        <v>62715.546000000002</v>
      </c>
      <c r="BI4" s="1">
        <f>PLANEL_GerCrit_Trim_Resultado!BV245</f>
        <v>52825.693339999998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63215.69427</v>
      </c>
      <c r="BM4" s="1">
        <f>PLANEL_GerCrit_Trim_Resultado!BZ245</f>
        <v>52821.510750000001</v>
      </c>
      <c r="BN4" s="1">
        <f>PLANEL_GerCrit_Trim_Resultado!CA245</f>
        <v>51862.522199999999</v>
      </c>
      <c r="BO4" s="1">
        <f>PLANEL_GerCrit_Trim_Resultado!CB245</f>
        <v>65845.330329999997</v>
      </c>
      <c r="BP4" s="1">
        <f>PLANEL_GerCrit_Trim_Resultado!CC245</f>
        <v>64221.888160000002</v>
      </c>
      <c r="BQ4" s="1">
        <f>PLANEL_GerCrit_Trim_Resultado!CD245</f>
        <v>53006.608469999999</v>
      </c>
      <c r="BR4" s="1">
        <f>PLANEL_GerCrit_Trim_Resultado!CE245</f>
        <v>52124.09403</v>
      </c>
      <c r="BS4" s="1">
        <f>PLANEL_GerCrit_Trim_Resultado!CF245</f>
        <v>67235.467080000002</v>
      </c>
      <c r="BT4" s="1">
        <f>PLANEL_GerCrit_Trim_Resultado!CG245</f>
        <v>65575.053960000005</v>
      </c>
      <c r="BU4" s="1">
        <f>PLANEL_GerCrit_Trim_Resultado!CH245</f>
        <v>53438.54782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65248.254269999998</v>
      </c>
      <c r="BY4" s="1">
        <f>PLANEL_GerCrit_Trim_Resultado!CL245</f>
        <v>53431.747060000002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65264.392540000001</v>
      </c>
      <c r="CC4" s="1">
        <f>PLANEL_GerCrit_Trim_Resultado!CP245</f>
        <v>53425.612150000001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53420.876700000001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53414.392590000003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53404.816059999997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53399.393709999997</v>
      </c>
      <c r="CT4" s="1">
        <f>PLANEL_GerCrit_Trim_Resultado!DG245</f>
        <v>52725.552620000002</v>
      </c>
      <c r="CU4" s="1">
        <f>PLANEL_GerCrit_Trim_Resultado!DH245</f>
        <v>67257.33928</v>
      </c>
      <c r="CV4" s="1">
        <f>PLANEL_GerCrit_Trim_Resultado!DI245</f>
        <v>65594.254430000001</v>
      </c>
      <c r="CW4" s="1">
        <f>PLANEL_GerCrit_Trim_Resultado!DJ245</f>
        <v>53407.581189999997</v>
      </c>
      <c r="CX4" s="1">
        <f>PLANEL_GerCrit_Trim_Resultado!DK245</f>
        <v>52740.674120000003</v>
      </c>
      <c r="CY4" s="68">
        <f>PLANEL_GerCrit_Trim_Resultado!DL245</f>
        <v>67257.33928</v>
      </c>
      <c r="CZ4" s="68">
        <f>PLANEL_GerCrit_Trim_Resultado!DM245</f>
        <v>65594.254430000001</v>
      </c>
      <c r="DA4" s="68">
        <f>PLANEL_GerCrit_Trim_Resultado!DN245</f>
        <v>52013.665849999998</v>
      </c>
      <c r="DB4" s="68">
        <f>PLANEL_GerCrit_Trim_Resultado!DO245</f>
        <v>52740.674120000003</v>
      </c>
      <c r="DC4" s="1">
        <f>PLANEL_GerCrit_Trim_Resultado!DP245</f>
        <v>67257.33928</v>
      </c>
      <c r="DD4" s="1">
        <f>PLANEL_GerCrit_Trim_Resultado!DQ245</f>
        <v>65594.254430000001</v>
      </c>
      <c r="DE4" s="1">
        <f>PLANEL_GerCrit_Trim_Resultado!DR245</f>
        <v>52809.962780000002</v>
      </c>
      <c r="DF4" s="1">
        <f>PLANEL_GerCrit_Trim_Resultado!DS245</f>
        <v>52740.674120000003</v>
      </c>
      <c r="DG4" s="1">
        <f>PLANEL_GerCrit_Trim_Resultado!DT245</f>
        <v>67257.33928</v>
      </c>
      <c r="DH4" s="1">
        <f>PLANEL_GerCrit_Trim_Resultado!DU245</f>
        <v>65594.254430000001</v>
      </c>
      <c r="DI4" s="1">
        <f>PLANEL_GerCrit_Trim_Resultado!DV245</f>
        <v>52806.657769999998</v>
      </c>
      <c r="DJ4" s="1">
        <f>PLANEL_GerCrit_Trim_Resultado!DW245</f>
        <v>52740.674120000003</v>
      </c>
      <c r="DK4" s="1">
        <f>PLANEL_GerCrit_Trim_Resultado!DX245</f>
        <v>67257.33928</v>
      </c>
      <c r="DL4" s="1">
        <f>PLANEL_GerCrit_Trim_Resultado!DY245</f>
        <v>65594.254430000001</v>
      </c>
      <c r="DM4" s="1">
        <f>PLANEL_GerCrit_Trim_Resultado!DZ245</f>
        <v>52348.857239999998</v>
      </c>
      <c r="DN4" s="1">
        <f>PLANEL_GerCrit_Trim_Resultado!EA245</f>
        <v>52740.674120000003</v>
      </c>
      <c r="DO4" s="1">
        <f>PLANEL_GerCrit_Trim_Resultado!EB245</f>
        <v>67257.33928</v>
      </c>
      <c r="DP4" s="1">
        <f>PLANEL_GerCrit_Trim_Resultado!EC245</f>
        <v>65594.254430000001</v>
      </c>
      <c r="DQ4" s="1">
        <f>PLANEL_GerCrit_Trim_Resultado!ED245</f>
        <v>51937.784249999997</v>
      </c>
      <c r="DR4" s="1">
        <f>PLANEL_GerCrit_Trim_Resultado!EE245</f>
        <v>52740.674120000003</v>
      </c>
      <c r="DS4" s="1">
        <f>PLANEL_GerCrit_Trim_Resultado!EF245</f>
        <v>67257.33928</v>
      </c>
      <c r="DT4" s="1">
        <f>PLANEL_GerCrit_Trim_Resultado!EG245</f>
        <v>65594.254430000001</v>
      </c>
      <c r="DU4" s="1">
        <f>PLANEL_GerCrit_Trim_Resultado!EH245</f>
        <v>51183.192920000001</v>
      </c>
      <c r="DV4" s="1">
        <f>PLANEL_GerCrit_Trim_Resultado!EI245</f>
        <v>52740.674120000003</v>
      </c>
      <c r="DW4" s="1">
        <f>PLANEL_GerCrit_Trim_Resultado!EJ245</f>
        <v>67257.33928</v>
      </c>
      <c r="DX4" s="1">
        <f>PLANEL_GerCrit_Trim_Resultado!EK245</f>
        <v>65594.254430000001</v>
      </c>
      <c r="DY4" s="1">
        <f>PLANEL_GerCrit_Trim_Resultado!EL245</f>
        <v>50391.580710000002</v>
      </c>
      <c r="DZ4" s="1">
        <f>PLANEL_GerCrit_Trim_Resultado!EM245</f>
        <v>52740.674120000003</v>
      </c>
      <c r="EA4" s="1">
        <f>PLANEL_GerCrit_Trim_Resultado!EN245</f>
        <v>67257.33928</v>
      </c>
      <c r="EB4" s="1">
        <f>PLANEL_GerCrit_Trim_Resultado!EO245</f>
        <v>65594.254430000001</v>
      </c>
      <c r="EC4" s="1">
        <f>PLANEL_GerCrit_Trim_Resultado!EP245</f>
        <v>49674.481200000002</v>
      </c>
      <c r="ED4" s="1">
        <f>PLANEL_GerCrit_Trim_Resultado!EQ245</f>
        <v>52740.674120000003</v>
      </c>
      <c r="EE4" s="1">
        <f>PLANEL_GerCrit_Trim_Resultado!ER245</f>
        <v>67257.33928</v>
      </c>
      <c r="EF4" s="1">
        <f>PLANEL_GerCrit_Trim_Resultado!ES245</f>
        <v>65594.254430000001</v>
      </c>
      <c r="EG4" s="1">
        <f>PLANEL_GerCrit_Trim_Resultado!ET245</f>
        <v>48942.807359999999</v>
      </c>
      <c r="EH4" s="1">
        <f>PLANEL_GerCrit_Trim_Resultado!EU245</f>
        <v>52740.674120000003</v>
      </c>
      <c r="EI4" s="1">
        <f>PLANEL_GerCrit_Trim_Resultado!EV245</f>
        <v>67257.33928</v>
      </c>
      <c r="EJ4" s="1">
        <f>PLANEL_GerCrit_Trim_Resultado!EW245</f>
        <v>65594.254430000001</v>
      </c>
      <c r="EK4" s="1">
        <f>PLANEL_GerCrit_Trim_Resultado!EX245</f>
        <v>46882.609880000004</v>
      </c>
      <c r="EL4" s="1">
        <f>PLANEL_GerCrit_Trim_Resultado!EY245</f>
        <v>52740.674120000003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 x14ac:dyDescent="0.3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3833.4954320000002</v>
      </c>
      <c r="X5" s="1">
        <f>PLANEL_GerCrit_Trim_Resultado!AK257</f>
        <v>3594.592247</v>
      </c>
      <c r="Y5" s="1">
        <f>PLANEL_GerCrit_Trim_Resultado!AL257</f>
        <v>2992.3819739999999</v>
      </c>
      <c r="Z5" s="1">
        <f>PLANEL_GerCrit_Trim_Resultado!AM257</f>
        <v>3314.0706719999998</v>
      </c>
      <c r="AA5" s="1">
        <f>PLANEL_GerCrit_Trim_Resultado!AN257</f>
        <v>5330.8258320000004</v>
      </c>
      <c r="AB5" s="1">
        <f>PLANEL_GerCrit_Trim_Resultado!AO257</f>
        <v>5000.8834550000001</v>
      </c>
      <c r="AC5" s="1">
        <f>PLANEL_GerCrit_Trim_Resultado!AP257</f>
        <v>3959.4541439999998</v>
      </c>
      <c r="AD5" s="1">
        <f>PLANEL_GerCrit_Trim_Resultado!AQ257</f>
        <v>4479.5203620000002</v>
      </c>
      <c r="AE5" s="1">
        <f>PLANEL_GerCrit_Trim_Resultado!AR257</f>
        <v>6464.026793</v>
      </c>
      <c r="AF5" s="1">
        <f>PLANEL_GerCrit_Trim_Resultado!AS257</f>
        <v>5983.834006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3800.1936479999999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6801.6080469999997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6000.4659869999996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7534.9592069999999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7470.8898579999995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8676.4703910000007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8214.6221750000004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8579.041905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8443.7037459999992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7129.464086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7129.464086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7129.464086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7143.2165889999997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1894.500669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3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4549.8434070000003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4787.9837010000001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6551.7312760000004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6850.9533950000005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8145.6067919999996</v>
      </c>
      <c r="AQ8" s="18">
        <f>PLANEL_GerCrit_Trim_Resultado!BD113+PLANEL_GerCrit_Trim_Resultado!BD125+PLANEL_GerCrit_Trim_Resultado!BD137</f>
        <v>5268.3934760000002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5933.0281020000002</v>
      </c>
      <c r="AU8" s="18">
        <f>PLANEL_GerCrit_Trim_Resultado!BH113+PLANEL_GerCrit_Trim_Resultado!BH125+PLANEL_GerCrit_Trim_Resultado!BH137</f>
        <v>5426.1417780000002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5736.1264369999999</v>
      </c>
      <c r="AY8" s="18">
        <f>PLANEL_GerCrit_Trim_Resultado!BL113+PLANEL_GerCrit_Trim_Resultado!BL125+PLANEL_GerCrit_Trim_Resultado!BL137</f>
        <v>7259.9171749999996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5093.835591</v>
      </c>
      <c r="BB8" s="18">
        <f>PLANEL_GerCrit_Trim_Resultado!BO113+PLANEL_GerCrit_Trim_Resultado!BO125+PLANEL_GerCrit_Trim_Resultado!BO137</f>
        <v>7711.1948949999996</v>
      </c>
      <c r="BC8" s="18">
        <f>PLANEL_GerCrit_Trim_Resultado!BP113+PLANEL_GerCrit_Trim_Resultado!BP125+PLANEL_GerCrit_Trim_Resultado!BP137</f>
        <v>7316.9220560000003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7546.4937229999996</v>
      </c>
      <c r="BG8" s="18">
        <f>PLANEL_GerCrit_Trim_Resultado!BT113+PLANEL_GerCrit_Trim_Resultado!BT125+PLANEL_GerCrit_Trim_Resultado!BT137</f>
        <v>7012.7208639999999</v>
      </c>
      <c r="BH8" s="18">
        <f>PLANEL_GerCrit_Trim_Resultado!BU113+PLANEL_GerCrit_Trim_Resultado!BU125+PLANEL_GerCrit_Trim_Resultado!BU137</f>
        <v>2264.2122159999999</v>
      </c>
      <c r="BI8" s="18">
        <f>PLANEL_GerCrit_Trim_Resultado!BV113+PLANEL_GerCrit_Trim_Resultado!BV125+PLANEL_GerCrit_Trim_Resultado!BV137</f>
        <v>3363.8299550000002</v>
      </c>
      <c r="BJ8" s="18">
        <f>PLANEL_GerCrit_Trim_Resultado!BW113+PLANEL_GerCrit_Trim_Resultado!BW125+PLANEL_GerCrit_Trim_Resultado!BW137</f>
        <v>7546.4937229999996</v>
      </c>
      <c r="BK8" s="18">
        <f>PLANEL_GerCrit_Trim_Resultado!BX113+PLANEL_GerCrit_Trim_Resultado!BX125+PLANEL_GerCrit_Trim_Resultado!BX137</f>
        <v>7318.8596500000003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3845.6230850000002</v>
      </c>
      <c r="BN8" s="18">
        <f>PLANEL_GerCrit_Trim_Resultado!CA113+PLANEL_GerCrit_Trim_Resultado!CA125+PLANEL_GerCrit_Trim_Resultado!CA137</f>
        <v>7546.4937229999996</v>
      </c>
      <c r="BO8" s="18">
        <f>PLANEL_GerCrit_Trim_Resultado!CB113+PLANEL_GerCrit_Trim_Resultado!CB125+PLANEL_GerCrit_Trim_Resultado!CB137</f>
        <v>6898.1160159999999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7044.0023579999997</v>
      </c>
      <c r="BS8" s="18">
        <f>PLANEL_GerCrit_Trim_Resultado!CF113+PLANEL_GerCrit_Trim_Resultado!CF125+PLANEL_GerCrit_Trim_Resultado!CF137</f>
        <v>7340.1972880000003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7585.032897</v>
      </c>
      <c r="BW8" s="18">
        <f>PLANEL_GerCrit_Trim_Resultado!CJ113+PLANEL_GerCrit_Trim_Resultado!CJ125+PLANEL_GerCrit_Trim_Resultado!CJ137</f>
        <v>7359.4380829999991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3025.870723</v>
      </c>
      <c r="BZ8" s="18">
        <f>PLANEL_GerCrit_Trim_Resultado!CM113+PLANEL_GerCrit_Trim_Resultado!CM125+PLANEL_GerCrit_Trim_Resultado!CM137</f>
        <v>8271.9497780000002</v>
      </c>
      <c r="CA8" s="18">
        <f>PLANEL_GerCrit_Trim_Resultado!CN113+PLANEL_GerCrit_Trim_Resultado!CN125+PLANEL_GerCrit_Trim_Resultado!CN137</f>
        <v>6702.7142279999998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2738.1891070000001</v>
      </c>
      <c r="CD8" s="18">
        <f>PLANEL_GerCrit_Trim_Resultado!CQ113+PLANEL_GerCrit_Trim_Resultado!CQ125+PLANEL_GerCrit_Trim_Resultado!CQ137</f>
        <v>7969.7269620000006</v>
      </c>
      <c r="CE8" s="18">
        <f>PLANEL_GerCrit_Trim_Resultado!CR113+PLANEL_GerCrit_Trim_Resultado!CR125+PLANEL_GerCrit_Trim_Resultado!CR137</f>
        <v>7988.4145169999993</v>
      </c>
      <c r="CF8" s="18">
        <f>PLANEL_GerCrit_Trim_Resultado!CS113+PLANEL_GerCrit_Trim_Resultado!CS125+PLANEL_GerCrit_Trim_Resultado!CS137</f>
        <v>1028.382752</v>
      </c>
      <c r="CG8" s="18">
        <f>PLANEL_GerCrit_Trim_Resultado!CT113+PLANEL_GerCrit_Trim_Resultado!CT125+PLANEL_GerCrit_Trim_Resultado!CT137</f>
        <v>2738.1890919999996</v>
      </c>
      <c r="CH8" s="18">
        <f>PLANEL_GerCrit_Trim_Resultado!CU113+PLANEL_GerCrit_Trim_Resultado!CU125+PLANEL_GerCrit_Trim_Resultado!CU137</f>
        <v>8474.9317819999997</v>
      </c>
      <c r="CI8" s="18">
        <f>PLANEL_GerCrit_Trim_Resultado!CV113+PLANEL_GerCrit_Trim_Resultado!CV125+PLANEL_GerCrit_Trim_Resultado!CV137</f>
        <v>8925.4311019999986</v>
      </c>
      <c r="CJ8" s="18">
        <f>PLANEL_GerCrit_Trim_Resultado!CW113+PLANEL_GerCrit_Trim_Resultado!CW125+PLANEL_GerCrit_Trim_Resultado!CW137</f>
        <v>1767.422832</v>
      </c>
      <c r="CK8" s="18">
        <f>PLANEL_GerCrit_Trim_Resultado!CX113+PLANEL_GerCrit_Trim_Resultado!CX125+PLANEL_GerCrit_Trim_Resultado!CX137</f>
        <v>3240.3546539999998</v>
      </c>
      <c r="CL8" s="18">
        <f>PLANEL_GerCrit_Trim_Resultado!CY113+PLANEL_GerCrit_Trim_Resultado!CY125+PLANEL_GerCrit_Trim_Resultado!CY137</f>
        <v>9343.560723999999</v>
      </c>
      <c r="CM8" s="18">
        <f>PLANEL_GerCrit_Trim_Resultado!CZ113+PLANEL_GerCrit_Trim_Resultado!CZ125+PLANEL_GerCrit_Trim_Resultado!CZ137</f>
        <v>9508.0423940000001</v>
      </c>
      <c r="CN8" s="18">
        <f>PLANEL_GerCrit_Trim_Resultado!DA113+PLANEL_GerCrit_Trim_Resultado!DA125+PLANEL_GerCrit_Trim_Resultado!DA137</f>
        <v>2358.3687199999999</v>
      </c>
      <c r="CO8" s="18">
        <f>PLANEL_GerCrit_Trim_Resultado!DB113+PLANEL_GerCrit_Trim_Resultado!DB125+PLANEL_GerCrit_Trim_Resultado!DB137</f>
        <v>2791.5678757999999</v>
      </c>
      <c r="CP8" s="18">
        <f>PLANEL_GerCrit_Trim_Resultado!DC113+PLANEL_GerCrit_Trim_Resultado!DC125+PLANEL_GerCrit_Trim_Resultado!DC137</f>
        <v>9508.0423940000001</v>
      </c>
      <c r="CQ8" s="18">
        <f>PLANEL_GerCrit_Trim_Resultado!DD113+PLANEL_GerCrit_Trim_Resultado!DD125+PLANEL_GerCrit_Trim_Resultado!DD137</f>
        <v>10194.959275000001</v>
      </c>
      <c r="CR8" s="18">
        <f>PLANEL_GerCrit_Trim_Resultado!DE113+PLANEL_GerCrit_Trim_Resultado!DE125+PLANEL_GerCrit_Trim_Resultado!DE137</f>
        <v>3166.0445110000001</v>
      </c>
      <c r="CS8" s="18">
        <f>PLANEL_GerCrit_Trim_Resultado!DF113+PLANEL_GerCrit_Trim_Resultado!DF125+PLANEL_GerCrit_Trim_Resultado!DF137</f>
        <v>2772.1836698000002</v>
      </c>
      <c r="CT8" s="18">
        <f>PLANEL_GerCrit_Trim_Resultado!DG113+PLANEL_GerCrit_Trim_Resultado!DG125+PLANEL_GerCrit_Trim_Resultado!DG137</f>
        <v>10194.959275000001</v>
      </c>
      <c r="CU8" s="18">
        <f>PLANEL_GerCrit_Trim_Resultado!DH113+PLANEL_GerCrit_Trim_Resultado!DH125+PLANEL_GerCrit_Trim_Resultado!DH137</f>
        <v>11001.688898</v>
      </c>
      <c r="CV8" s="18">
        <f>PLANEL_GerCrit_Trim_Resultado!DI113+PLANEL_GerCrit_Trim_Resultado!DI125+PLANEL_GerCrit_Trim_Resultado!DI137</f>
        <v>4559.5105880000001</v>
      </c>
      <c r="CW8" s="18">
        <f>PLANEL_GerCrit_Trim_Resultado!DJ113+PLANEL_GerCrit_Trim_Resultado!DJ125+PLANEL_GerCrit_Trim_Resultado!DJ137</f>
        <v>3480.1780538000003</v>
      </c>
      <c r="CX8" s="18">
        <f>PLANEL_GerCrit_Trim_Resultado!DK113+PLANEL_GerCrit_Trim_Resultado!DK125+PLANEL_GerCrit_Trim_Resultado!DK137</f>
        <v>10855.802555999999</v>
      </c>
      <c r="CY8" s="69">
        <f>PLANEL_GerCrit_Trim_Resultado!DL113+PLANEL_GerCrit_Trim_Resultado!DL125+PLANEL_GerCrit_Trim_Resultado!DL137</f>
        <v>11542.719437</v>
      </c>
      <c r="CZ8" s="69">
        <f>PLANEL_GerCrit_Trim_Resultado!DM113+PLANEL_GerCrit_Trim_Resultado!DM125+PLANEL_GerCrit_Trim_Resultado!DM137</f>
        <v>2690.5985679999999</v>
      </c>
      <c r="DA8" s="69">
        <f>PLANEL_GerCrit_Trim_Resultado!DN113+PLANEL_GerCrit_Trim_Resultado!DN125+PLANEL_GerCrit_Trim_Resultado!DN137</f>
        <v>2540.2999088000001</v>
      </c>
      <c r="DB8" s="69">
        <f>PLANEL_GerCrit_Trim_Resultado!DO113+PLANEL_GerCrit_Trim_Resultado!DO125+PLANEL_GerCrit_Trim_Resultado!DO137</f>
        <v>11542.719437</v>
      </c>
      <c r="DC8" s="18">
        <f>PLANEL_GerCrit_Trim_Resultado!DP113+PLANEL_GerCrit_Trim_Resultado!DP125+PLANEL_GerCrit_Trim_Resultado!DP137</f>
        <v>11056.722169000001</v>
      </c>
      <c r="DD8" s="18">
        <f>PLANEL_GerCrit_Trim_Resultado!DQ113+PLANEL_GerCrit_Trim_Resultado!DQ125+PLANEL_GerCrit_Trim_Resultado!DQ137</f>
        <v>3628.1899619000001</v>
      </c>
      <c r="DE8" s="18">
        <f>PLANEL_GerCrit_Trim_Resultado!DR113+PLANEL_GerCrit_Trim_Resultado!DR125+PLANEL_GerCrit_Trim_Resultado!DR137</f>
        <v>2106.3176603000002</v>
      </c>
      <c r="DF8" s="18">
        <f>PLANEL_GerCrit_Trim_Resultado!DS113+PLANEL_GerCrit_Trim_Resultado!DS125+PLANEL_GerCrit_Trim_Resultado!DS137</f>
        <v>11056.722169000001</v>
      </c>
      <c r="DG8" s="18">
        <f>PLANEL_GerCrit_Trim_Resultado!DT113+PLANEL_GerCrit_Trim_Resultado!DT125+PLANEL_GerCrit_Trim_Resultado!DT137</f>
        <v>11743.63905</v>
      </c>
      <c r="DH8" s="18">
        <f>PLANEL_GerCrit_Trim_Resultado!DU113+PLANEL_GerCrit_Trim_Resultado!DU125+PLANEL_GerCrit_Trim_Resultado!DU137</f>
        <v>3383.6936919</v>
      </c>
      <c r="DI8" s="18">
        <f>PLANEL_GerCrit_Trim_Resultado!DV113+PLANEL_GerCrit_Trim_Resultado!DV125+PLANEL_GerCrit_Trim_Resultado!DV137</f>
        <v>686.83448669999996</v>
      </c>
      <c r="DJ8" s="18">
        <f>PLANEL_GerCrit_Trim_Resultado!DW113+PLANEL_GerCrit_Trim_Resultado!DW125+PLANEL_GerCrit_Trim_Resultado!DW137</f>
        <v>11743.63905</v>
      </c>
      <c r="DK8" s="18">
        <f>PLANEL_GerCrit_Trim_Resultado!DX113+PLANEL_GerCrit_Trim_Resultado!DX125+PLANEL_GerCrit_Trim_Resultado!DX137</f>
        <v>12430.555930999999</v>
      </c>
      <c r="DL8" s="18">
        <f>PLANEL_GerCrit_Trim_Resultado!DY113+PLANEL_GerCrit_Trim_Resultado!DY125+PLANEL_GerCrit_Trim_Resultado!DY137</f>
        <v>4062.9847303000001</v>
      </c>
      <c r="DM8" s="18">
        <f>PLANEL_GerCrit_Trim_Resultado!DZ113+PLANEL_GerCrit_Trim_Resultado!DZ125+PLANEL_GerCrit_Trim_Resultado!DZ137</f>
        <v>1952.5019052999999</v>
      </c>
      <c r="DN8" s="18">
        <f>PLANEL_GerCrit_Trim_Resultado!EA113+PLANEL_GerCrit_Trim_Resultado!EA125+PLANEL_GerCrit_Trim_Resultado!EA137</f>
        <v>11873.810437</v>
      </c>
      <c r="DO8" s="18">
        <f>PLANEL_GerCrit_Trim_Resultado!EB113+PLANEL_GerCrit_Trim_Resultado!EB125+PLANEL_GerCrit_Trim_Resultado!EB137</f>
        <v>12616.366591</v>
      </c>
      <c r="DP8" s="18">
        <f>PLANEL_GerCrit_Trim_Resultado!EC113+PLANEL_GerCrit_Trim_Resultado!EC125+PLANEL_GerCrit_Trim_Resultado!EC137</f>
        <v>3256.2185580999999</v>
      </c>
      <c r="DQ8" s="18">
        <f>PLANEL_GerCrit_Trim_Resultado!ED113+PLANEL_GerCrit_Trim_Resultado!ED125+PLANEL_GerCrit_Trim_Resultado!ED137</f>
        <v>1952.4968592999999</v>
      </c>
      <c r="DR8" s="18">
        <f>PLANEL_GerCrit_Trim_Resultado!EE113+PLANEL_GerCrit_Trim_Resultado!EE125+PLANEL_GerCrit_Trim_Resultado!EE137</f>
        <v>11732.626638000002</v>
      </c>
      <c r="DS8" s="18">
        <f>PLANEL_GerCrit_Trim_Resultado!EF113+PLANEL_GerCrit_Trim_Resultado!EF125+PLANEL_GerCrit_Trim_Resultado!EF137</f>
        <v>13064.398009</v>
      </c>
      <c r="DT8" s="18">
        <f>PLANEL_GerCrit_Trim_Resultado!EG113+PLANEL_GerCrit_Trim_Resultado!EG125+PLANEL_GerCrit_Trim_Resultado!EG137</f>
        <v>2298.3845897000001</v>
      </c>
      <c r="DU8" s="18">
        <f>PLANEL_GerCrit_Trim_Resultado!EH113+PLANEL_GerCrit_Trim_Resultado!EH125+PLANEL_GerCrit_Trim_Resultado!EH137</f>
        <v>1962.4742615999999</v>
      </c>
      <c r="DV8" s="18">
        <f>PLANEL_GerCrit_Trim_Resultado!EI113+PLANEL_GerCrit_Trim_Resultado!EI125+PLANEL_GerCrit_Trim_Resultado!EI137</f>
        <v>11315.570183</v>
      </c>
      <c r="DW8" s="18">
        <f>PLANEL_GerCrit_Trim_Resultado!EJ113+PLANEL_GerCrit_Trim_Resultado!EJ125+PLANEL_GerCrit_Trim_Resultado!EJ137</f>
        <v>13650.373104999999</v>
      </c>
      <c r="DX8" s="18">
        <f>PLANEL_GerCrit_Trim_Resultado!EK113+PLANEL_GerCrit_Trim_Resultado!EK125+PLANEL_GerCrit_Trim_Resultado!EK137</f>
        <v>3494.1602330000001</v>
      </c>
      <c r="DY8" s="18">
        <f>PLANEL_GerCrit_Trim_Resultado!EL113+PLANEL_GerCrit_Trim_Resultado!EL125+PLANEL_GerCrit_Trim_Resultado!EL137</f>
        <v>1962.4560980000001</v>
      </c>
      <c r="DZ8" s="18">
        <f>PLANEL_GerCrit_Trim_Resultado!EM113+PLANEL_GerCrit_Trim_Resultado!EM125+PLANEL_GerCrit_Trim_Resultado!EM137</f>
        <v>11558.876812999999</v>
      </c>
      <c r="EA8" s="18">
        <f>PLANEL_GerCrit_Trim_Resultado!EN113+PLANEL_GerCrit_Trim_Resultado!EN125+PLANEL_GerCrit_Trim_Resultado!EN137</f>
        <v>14070.447842000001</v>
      </c>
      <c r="EB8" s="18">
        <f>PLANEL_GerCrit_Trim_Resultado!EO113+PLANEL_GerCrit_Trim_Resultado!EO125+PLANEL_GerCrit_Trim_Resultado!EO137</f>
        <v>3351.2907379999997</v>
      </c>
      <c r="EC8" s="18">
        <f>PLANEL_GerCrit_Trim_Resultado!EP113+PLANEL_GerCrit_Trim_Resultado!EP125+PLANEL_GerCrit_Trim_Resultado!EP137</f>
        <v>2036.147432231</v>
      </c>
      <c r="ED8" s="18">
        <f>PLANEL_GerCrit_Trim_Resultado!EQ113+PLANEL_GerCrit_Trim_Resultado!EQ125+PLANEL_GerCrit_Trim_Resultado!EQ137</f>
        <v>11317.7487415</v>
      </c>
      <c r="EE8" s="18">
        <f>PLANEL_GerCrit_Trim_Resultado!ER113+PLANEL_GerCrit_Trim_Resultado!ER125+PLANEL_GerCrit_Trim_Resultado!ER137</f>
        <v>14555.202455999999</v>
      </c>
      <c r="EF8" s="18">
        <f>PLANEL_GerCrit_Trim_Resultado!ES113+PLANEL_GerCrit_Trim_Resultado!ES125+PLANEL_GerCrit_Trim_Resultado!ES137</f>
        <v>2774.7278386000003</v>
      </c>
      <c r="EG8" s="18">
        <f>PLANEL_GerCrit_Trim_Resultado!ET113+PLANEL_GerCrit_Trim_Resultado!ET125+PLANEL_GerCrit_Trim_Resultado!ET137</f>
        <v>2036.1269457999999</v>
      </c>
      <c r="EH8" s="18">
        <f>PLANEL_GerCrit_Trim_Resultado!EU113+PLANEL_GerCrit_Trim_Resultado!EU125+PLANEL_GerCrit_Trim_Resultado!EU137</f>
        <v>11198.416636</v>
      </c>
      <c r="EI8" s="18">
        <f>PLANEL_GerCrit_Trim_Resultado!EV113+PLANEL_GerCrit_Trim_Resultado!EV125+PLANEL_GerCrit_Trim_Resultado!EV137</f>
        <v>15205.682725999999</v>
      </c>
      <c r="EJ8" s="18">
        <f>PLANEL_GerCrit_Trim_Resultado!EW113+PLANEL_GerCrit_Trim_Resultado!EW125+PLANEL_GerCrit_Trim_Resultado!EW137</f>
        <v>3358.6946716000002</v>
      </c>
      <c r="EK8" s="18">
        <f>PLANEL_GerCrit_Trim_Resultado!EX113+PLANEL_GerCrit_Trim_Resultado!EX125+PLANEL_GerCrit_Trim_Resultado!EX137</f>
        <v>3335.1664650000002</v>
      </c>
      <c r="EL8" s="18">
        <f>PLANEL_GerCrit_Trim_Resultado!EY113+PLANEL_GerCrit_Trim_Resultado!EY125+PLANEL_GerCrit_Trim_Resultado!EY137</f>
        <v>11848.896906</v>
      </c>
      <c r="EM8" s="18">
        <f>PLANEL_GerCrit_Trim_Resultado!EZ113+PLANEL_GerCrit_Trim_Resultado!EZ125+PLANEL_GerCrit_Trim_Resultado!EZ137</f>
        <v>16043.129375</v>
      </c>
      <c r="EN8" s="18">
        <f>PLANEL_GerCrit_Trim_Resultado!FA113+PLANEL_GerCrit_Trim_Resultado!FA125+PLANEL_GerCrit_Trim_Resultado!FA137</f>
        <v>4608.4480569999996</v>
      </c>
      <c r="EO8" s="18">
        <f>PLANEL_GerCrit_Trim_Resultado!FB113+PLANEL_GerCrit_Trim_Resultado!FB125+PLANEL_GerCrit_Trim_Resultado!FB137</f>
        <v>4825.3046590000004</v>
      </c>
      <c r="EP8" s="18">
        <f>PLANEL_GerCrit_Trim_Resultado!FC113+PLANEL_GerCrit_Trim_Resultado!FC125+PLANEL_GerCrit_Trim_Resultado!FC137</f>
        <v>12686.343554999999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3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604.73480480000001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267.75876909999999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3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3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3">
      <c r="B16" s="21" t="s">
        <v>52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462.30790919999998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554.64981990000001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3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14661.452668800001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17682.054622200001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23335.312250700001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19230.1841704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15694.594380800001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18940.8002739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24998.009716200002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20592.159720299998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17197.470728799999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20771.701746899998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27416.112900200002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22572.9458213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18749.711050800001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22662.939055899998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29913.386540200001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24618.3535553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20055.332984199998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24256.774140100002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32019.054087300003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26341.196216600001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20674.322716000002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25034.781259100004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33056.467530900001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27177.121164800003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22709.372207300003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27532.102403100002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36356.805136700001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29869.045125000004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24615.741923200003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29876.081659099997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39457.6951118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32395.928044699998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25951.826685699998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31551.561163600003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41687.828611100005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34194.5512475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28308.172058199998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34426.197174600005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45484.7947193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37302.275352600001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30859.848586300002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37560.337367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49623.497940400004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40675.514708100003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33390.091363899999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40544.779929299999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53525.3356747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43927.770708199998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35352.632049300002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42592.757980900002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56072.450470600001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46206.3992583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38716.444494099997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46693.526256099998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61485.716631200004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50638.327743299997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39749.243017999994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47951.808834000003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63147.394247000004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51999.418221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41047.642913999996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49533.495981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65236.637717000005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53710.945355999997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42702.647230999995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51549.592149000004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67899.690117000006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55892.541960999995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44242.48921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53425.399647000006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70377.435847000001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57922.333650999994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46229.573435999999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55846.029517000003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73574.835007000001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60541.671950999997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48143.481615999997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58177.517677000003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76654.487267000004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63064.550920999995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49871.297286000001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60282.311307000004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79434.699747000006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65342.126120999994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51751.367866000001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62572.579107000005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82459.90423700001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67820.400980999999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53565.137475999996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64782.080267000005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85378.424427000005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70211.279100999993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53967.083155999993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65271.723187000003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86025.191557000013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70741.116580999995</v>
      </c>
    </row>
    <row r="19" spans="2:146" x14ac:dyDescent="0.3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8383.5628649000009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8191.2719656999998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8050.9823016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8328.8376458000002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8383.5628649000009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8191.2719656999998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8050.9823016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8328.8376458000002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8120.8564076000002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7988.9833269999999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7830.4142398000004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8067.2335177999994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7854.018908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7784.7895369999997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7609.4095649999999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7801.5085129999998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9124.2774669999999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9063.0615959999996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8852.4374970000008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9063.0615959999996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10300.575905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10231.468108000001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9993.6904290000002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10231.468108000001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11482.684791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11405.646083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11140.580696000001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11405.646083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12661.008990999999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12576.064764999999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12283.799036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12576.064764999999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13858.21932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13765.242867000001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13445.340828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13765.242867000001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15072.832263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14971.706826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14623.766758000002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14971.706826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16289.549711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16180.261171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15804.234494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16180.261171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17491.933336000002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17374.577859999998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16970.795454999999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17374.577859999998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18826.655692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18700.345402999999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18265.752373000003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18700.345402999999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20099.721111999999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19964.869673000001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19500.889303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19964.869673000001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21341.468562000002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21198.286093000002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20705.641313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21198.286093000002</v>
      </c>
    </row>
    <row r="22" spans="2:146" x14ac:dyDescent="0.3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3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3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3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64437.853280984004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64484.439785084003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65659.032427800004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66462.653615400006</v>
      </c>
      <c r="Q25" s="28">
        <f t="shared" si="0"/>
        <v>66706.301560300009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71336.573776400008</v>
      </c>
      <c r="U25" s="28">
        <f t="shared" si="0"/>
        <v>71606.287835100011</v>
      </c>
      <c r="V25" s="28">
        <f t="shared" si="0"/>
        <v>73824.949909799994</v>
      </c>
      <c r="W25" s="28">
        <f t="shared" si="0"/>
        <v>79651.370318200003</v>
      </c>
      <c r="X25" s="28">
        <f t="shared" si="0"/>
        <v>74921.986943099997</v>
      </c>
      <c r="Y25" s="28">
        <f t="shared" si="0"/>
        <v>75213.3675678</v>
      </c>
      <c r="Z25" s="28">
        <f t="shared" si="0"/>
        <v>77536.335648500011</v>
      </c>
      <c r="AA25" s="28">
        <f t="shared" si="0"/>
        <v>83543.592897599985</v>
      </c>
      <c r="AB25" s="28">
        <f t="shared" si="0"/>
        <v>78603.968776099995</v>
      </c>
      <c r="AC25" s="28">
        <f t="shared" si="0"/>
        <v>78918.615401399991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81817.168918099982</v>
      </c>
      <c r="AG25" s="28">
        <f t="shared" si="0"/>
        <v>82142.16376000001</v>
      </c>
      <c r="AH25" s="28">
        <f t="shared" si="0"/>
        <v>83909.961968999996</v>
      </c>
      <c r="AI25" s="28">
        <f t="shared" si="0"/>
        <v>90213.160418799976</v>
      </c>
      <c r="AJ25" s="28">
        <f t="shared" si="0"/>
        <v>85161.422723099997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92646.927519499994</v>
      </c>
      <c r="AN25" s="28">
        <f t="shared" si="0"/>
        <v>85662.298630100006</v>
      </c>
      <c r="AO25" s="28">
        <f t="shared" si="0"/>
        <v>84949.251608499995</v>
      </c>
      <c r="AP25" s="28">
        <f t="shared" si="0"/>
        <v>86934.346548499991</v>
      </c>
      <c r="AQ25" s="28">
        <f t="shared" si="0"/>
        <v>93888.139939599991</v>
      </c>
      <c r="AR25" s="28">
        <f t="shared" si="0"/>
        <v>89157.380368099999</v>
      </c>
      <c r="AS25" s="28">
        <f t="shared" si="0"/>
        <v>88455.396272699989</v>
      </c>
      <c r="AT25" s="28">
        <f t="shared" si="0"/>
        <v>87331.553823099995</v>
      </c>
      <c r="AU25" s="28">
        <f t="shared" si="0"/>
        <v>96416.242277599988</v>
      </c>
      <c r="AV25" s="28">
        <f t="shared" si="0"/>
        <v>92167.392792099999</v>
      </c>
      <c r="AW25" s="28">
        <f t="shared" si="0"/>
        <v>91473.973609110006</v>
      </c>
      <c r="AX25" s="28">
        <f t="shared" si="0"/>
        <v>89379.583214700004</v>
      </c>
      <c r="AY25" s="28">
        <f t="shared" si="0"/>
        <v>99381.937226399983</v>
      </c>
      <c r="AZ25" s="28">
        <f t="shared" si="0"/>
        <v>94986.35274409999</v>
      </c>
      <c r="BA25" s="28">
        <f t="shared" si="0"/>
        <v>94302.887644300004</v>
      </c>
      <c r="BB25" s="28">
        <f t="shared" si="0"/>
        <v>92305.352789199984</v>
      </c>
      <c r="BC25" s="28">
        <f t="shared" si="0"/>
        <v>102341.59512939998</v>
      </c>
      <c r="BD25" s="28">
        <f t="shared" si="0"/>
        <v>97912.266371799982</v>
      </c>
      <c r="BE25" s="28">
        <f t="shared" si="0"/>
        <v>96248.632917800016</v>
      </c>
      <c r="BF25" s="28">
        <f t="shared" si="0"/>
        <v>95173.386608299988</v>
      </c>
      <c r="BG25" s="28">
        <f t="shared" si="0"/>
        <v>105558.52658570002</v>
      </c>
      <c r="BH25" s="28">
        <f t="shared" si="0"/>
        <v>100923.4807287</v>
      </c>
      <c r="BI25" s="28">
        <f t="shared" si="0"/>
        <v>99066.355485499997</v>
      </c>
      <c r="BJ25" s="28">
        <f t="shared" si="0"/>
        <v>98297.810631500004</v>
      </c>
      <c r="BK25" s="28">
        <f t="shared" si="0"/>
        <v>108606.47218770001</v>
      </c>
      <c r="BL25" s="28">
        <f t="shared" si="0"/>
        <v>104034.61258670001</v>
      </c>
      <c r="BM25" s="28">
        <f t="shared" si="0"/>
        <v>103195.3653565</v>
      </c>
      <c r="BN25" s="28">
        <f t="shared" si="0"/>
        <v>101524.8039155</v>
      </c>
      <c r="BO25" s="28">
        <f t="shared" si="0"/>
        <v>109213.47591296998</v>
      </c>
      <c r="BP25" s="28">
        <f t="shared" ref="BP25:EA25" si="1">SUM(BP4:BP24)</f>
        <v>105853.9543078</v>
      </c>
      <c r="BQ25" s="28">
        <f t="shared" si="1"/>
        <v>102648.35711299999</v>
      </c>
      <c r="BR25" s="28">
        <f t="shared" si="1"/>
        <v>101041.05942519999</v>
      </c>
      <c r="BS25" s="28">
        <f t="shared" si="1"/>
        <v>112962.41426676999</v>
      </c>
      <c r="BT25" s="28">
        <f t="shared" si="1"/>
        <v>109174.98559580003</v>
      </c>
      <c r="BU25" s="28">
        <f t="shared" si="1"/>
        <v>105883.70637700001</v>
      </c>
      <c r="BV25" s="28">
        <f t="shared" si="1"/>
        <v>104308.4967804</v>
      </c>
      <c r="BW25" s="28">
        <f t="shared" si="1"/>
        <v>116311.64297906999</v>
      </c>
      <c r="BX25" s="28">
        <f t="shared" si="1"/>
        <v>112496.41941979999</v>
      </c>
      <c r="BY25" s="28">
        <f t="shared" si="1"/>
        <v>110189.50820980001</v>
      </c>
      <c r="BZ25" s="28">
        <f t="shared" si="1"/>
        <v>108973.5881506</v>
      </c>
      <c r="CA25" s="28">
        <f t="shared" si="1"/>
        <v>118891.36185296999</v>
      </c>
      <c r="CB25" s="28">
        <f t="shared" si="1"/>
        <v>115917.6807428</v>
      </c>
      <c r="CC25" s="28">
        <f t="shared" si="1"/>
        <v>114287.02775189999</v>
      </c>
      <c r="CD25" s="28">
        <f t="shared" si="1"/>
        <v>112519.39764729999</v>
      </c>
      <c r="CE25" s="28">
        <f t="shared" si="1"/>
        <v>122881.90895057</v>
      </c>
      <c r="CF25" s="28">
        <f t="shared" si="1"/>
        <v>119458.52800399999</v>
      </c>
      <c r="CG25" s="28">
        <f t="shared" si="1"/>
        <v>117840.82947890001</v>
      </c>
      <c r="CH25" s="28">
        <f t="shared" si="1"/>
        <v>116182.79821969999</v>
      </c>
      <c r="CI25" s="28">
        <f t="shared" si="1"/>
        <v>126155.45869509999</v>
      </c>
      <c r="CJ25" s="28">
        <f t="shared" si="1"/>
        <v>122790.19899029999</v>
      </c>
      <c r="CK25" s="28">
        <f t="shared" si="1"/>
        <v>121526.6207349</v>
      </c>
      <c r="CL25" s="28">
        <f t="shared" si="1"/>
        <v>119781.7915444</v>
      </c>
      <c r="CM25" s="28">
        <f t="shared" si="1"/>
        <v>129289.74651519999</v>
      </c>
      <c r="CN25" s="28">
        <f t="shared" si="1"/>
        <v>126515.28507069999</v>
      </c>
      <c r="CO25" s="28">
        <f t="shared" si="1"/>
        <v>125206.96064779999</v>
      </c>
      <c r="CP25" s="28">
        <f t="shared" si="1"/>
        <v>123319.51256989999</v>
      </c>
      <c r="CQ25" s="28">
        <f t="shared" si="1"/>
        <v>132244.19971649998</v>
      </c>
      <c r="CR25" s="28">
        <f t="shared" si="1"/>
        <v>130105.11478529999</v>
      </c>
      <c r="CS25" s="28">
        <f t="shared" si="1"/>
        <v>128863.42376429999</v>
      </c>
      <c r="CT25" s="28">
        <f t="shared" si="1"/>
        <v>126997.08132299999</v>
      </c>
      <c r="CU25" s="28">
        <f t="shared" si="1"/>
        <v>134768.50472529998</v>
      </c>
      <c r="CV25" s="28">
        <f t="shared" si="1"/>
        <v>133361.56559389998</v>
      </c>
      <c r="CW25" s="28">
        <f t="shared" si="1"/>
        <v>131905.7157494</v>
      </c>
      <c r="CX25" s="28">
        <f t="shared" si="1"/>
        <v>129685.94964929998</v>
      </c>
      <c r="CY25" s="76">
        <f t="shared" si="1"/>
        <v>139943.60626809997</v>
      </c>
      <c r="CZ25" s="76">
        <f t="shared" si="1"/>
        <v>136871.69390809999</v>
      </c>
      <c r="DA25" s="76">
        <f t="shared" si="1"/>
        <v>136228.216357</v>
      </c>
      <c r="DB25" s="76">
        <f t="shared" si="1"/>
        <v>136066.34809829999</v>
      </c>
      <c r="DC25" s="28">
        <f t="shared" si="1"/>
        <v>141666.70596199998</v>
      </c>
      <c r="DD25" s="28">
        <f t="shared" si="1"/>
        <v>140235.9743919</v>
      </c>
      <c r="DE25" s="28">
        <f t="shared" si="1"/>
        <v>139393.46158629999</v>
      </c>
      <c r="DF25" s="28">
        <f t="shared" si="1"/>
        <v>138109.84782</v>
      </c>
      <c r="DG25" s="28">
        <f t="shared" si="1"/>
        <v>144834.13162500001</v>
      </c>
      <c r="DH25" s="28">
        <f t="shared" si="1"/>
        <v>142747.34324389999</v>
      </c>
      <c r="DI25" s="28">
        <f t="shared" si="1"/>
        <v>141206.80713969999</v>
      </c>
      <c r="DJ25" s="28">
        <f t="shared" si="1"/>
        <v>141682.46981099999</v>
      </c>
      <c r="DK25" s="28">
        <f t="shared" si="1"/>
        <v>148354.37702299998</v>
      </c>
      <c r="DL25" s="28">
        <f t="shared" si="1"/>
        <v>146613.14913229996</v>
      </c>
      <c r="DM25" s="28">
        <f t="shared" si="1"/>
        <v>145750.81624430002</v>
      </c>
      <c r="DN25" s="28">
        <f t="shared" si="1"/>
        <v>145164.65648499998</v>
      </c>
      <c r="DO25" s="28">
        <f t="shared" si="1"/>
        <v>151277.23999100001</v>
      </c>
      <c r="DP25" s="28">
        <f t="shared" si="1"/>
        <v>148871.36856009997</v>
      </c>
      <c r="DQ25" s="28">
        <f t="shared" si="1"/>
        <v>148994.50693029998</v>
      </c>
      <c r="DR25" s="28">
        <f t="shared" si="1"/>
        <v>148242.44247799998</v>
      </c>
      <c r="DS25" s="28">
        <f t="shared" si="1"/>
        <v>154603.16234279997</v>
      </c>
      <c r="DT25" s="28">
        <f t="shared" si="1"/>
        <v>151216.8221855</v>
      </c>
      <c r="DU25" s="28">
        <f t="shared" si="1"/>
        <v>152301.91185740003</v>
      </c>
      <c r="DV25" s="28">
        <f t="shared" si="1"/>
        <v>151327.38204679999</v>
      </c>
      <c r="DW25" s="28">
        <f t="shared" si="1"/>
        <v>157971.80990610001</v>
      </c>
      <c r="DX25" s="28">
        <f t="shared" si="1"/>
        <v>155604.68717309998</v>
      </c>
      <c r="DY25" s="28">
        <f t="shared" si="1"/>
        <v>155436.20082210001</v>
      </c>
      <c r="DZ25" s="28">
        <f t="shared" si="1"/>
        <v>154954.16883109999</v>
      </c>
      <c r="EA25" s="28">
        <f t="shared" si="1"/>
        <v>161322.08393810003</v>
      </c>
      <c r="EB25" s="28">
        <f t="shared" ref="EB25:EP25" si="2">SUM(EB4:EB24)</f>
        <v>158760.92799709999</v>
      </c>
      <c r="EC25" s="28">
        <f t="shared" si="2"/>
        <v>158723.709765331</v>
      </c>
      <c r="ED25" s="28">
        <f t="shared" si="2"/>
        <v>158184.93264859999</v>
      </c>
      <c r="EE25" s="28">
        <f t="shared" si="2"/>
        <v>165021.63148809999</v>
      </c>
      <c r="EF25" s="28">
        <f t="shared" si="2"/>
        <v>161800.4004407</v>
      </c>
      <c r="EG25" s="28">
        <f t="shared" si="2"/>
        <v>162256.38402990001</v>
      </c>
      <c r="EH25" s="28">
        <f t="shared" si="2"/>
        <v>161869.64294609998</v>
      </c>
      <c r="EI25" s="28">
        <f t="shared" si="2"/>
        <v>168758.9467881</v>
      </c>
      <c r="EJ25" s="28">
        <f t="shared" si="2"/>
        <v>165858.3927037</v>
      </c>
      <c r="EK25" s="28">
        <f t="shared" si="2"/>
        <v>165648.88318910002</v>
      </c>
      <c r="EL25" s="28">
        <f t="shared" si="2"/>
        <v>166175.52560609998</v>
      </c>
      <c r="EM25" s="28">
        <f t="shared" si="2"/>
        <v>171298.4941871</v>
      </c>
      <c r="EN25" s="28">
        <f t="shared" si="2"/>
        <v>168871.29113910001</v>
      </c>
      <c r="EO25" s="28">
        <f t="shared" si="2"/>
        <v>169004.37510310003</v>
      </c>
      <c r="EP25" s="28">
        <f t="shared" si="2"/>
        <v>168811.89204510002</v>
      </c>
    </row>
    <row r="27" spans="2:146" x14ac:dyDescent="0.3">
      <c r="D27" s="1"/>
    </row>
    <row r="28" spans="2:146" x14ac:dyDescent="0.3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0.50730311287408025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0.4771676677532703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0.48540468408326015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0.44111931836666302</v>
      </c>
      <c r="Q30" s="47">
        <f>IF(PLANEL_Pot_Trim!Q4&lt;&gt;0,Q4/PLANEL_Pot_Trim!Q4,0)</f>
        <v>0.41269061281719849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0.45866058955109057</v>
      </c>
      <c r="U30" s="47">
        <f>IF(PLANEL_Pot_Trim!U4&lt;&gt;0,U4/PLANEL_Pot_Trim!U4,0)</f>
        <v>0.42813696557011582</v>
      </c>
      <c r="V30" s="47">
        <f>IF(PLANEL_Pot_Trim!V4&lt;&gt;0,V4/PLANEL_Pot_Trim!V4,0)</f>
        <v>0.43589477558249812</v>
      </c>
      <c r="W30" s="47">
        <f>IF(PLANEL_Pot_Trim!W4&lt;&gt;0,W4/PLANEL_Pot_Trim!W4,0)</f>
        <v>0.55592807075570605</v>
      </c>
      <c r="X30" s="47">
        <f>IF(PLANEL_Pot_Trim!X4&lt;&gt;0,X4/PLANEL_Pot_Trim!X4,0)</f>
        <v>0.46642493180608335</v>
      </c>
      <c r="Y30" s="47">
        <f>IF(PLANEL_Pot_Trim!Y4&lt;&gt;0,Y4/PLANEL_Pot_Trim!Y4,0)</f>
        <v>0.43775279523186444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0.48723690494291261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0.49999628179707606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0.52467059591111986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0.52007153335935474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0.53895151731079494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0.52841206071468061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0.54286386593170655</v>
      </c>
      <c r="BA30" s="47">
        <f>IF(PLANEL_Pot_Trim!BA4&lt;&gt;0,BA4/PLANEL_Pot_Trim!BA4,0)</f>
        <v>0.45293417733971081</v>
      </c>
      <c r="BB30" s="47">
        <f>IF(PLANEL_Pot_Trim!BB4&lt;&gt;0,BB4/PLANEL_Pot_Trim!BB4,0)</f>
        <v>0.43995521610025989</v>
      </c>
      <c r="BC30" s="47">
        <f>IF(PLANEL_Pot_Trim!BC4&lt;&gt;0,BC4/PLANEL_Pot_Trim!BC4,0)</f>
        <v>0.55664991709511058</v>
      </c>
      <c r="BD30" s="47">
        <f>IF(PLANEL_Pot_Trim!BD4&lt;&gt;0,BD4/PLANEL_Pot_Trim!BD4,0)</f>
        <v>0.54291914773863081</v>
      </c>
      <c r="BE30" s="47">
        <f>IF(PLANEL_Pot_Trim!BE4&lt;&gt;0,BE4/PLANEL_Pot_Trim!BE4,0)</f>
        <v>0.45462079930209931</v>
      </c>
      <c r="BF30" s="47">
        <f>IF(PLANEL_Pot_Trim!BF4&lt;&gt;0,BF4/PLANEL_Pot_Trim!BF4,0)</f>
        <v>0.44418366936971226</v>
      </c>
      <c r="BG30" s="47">
        <f>IF(PLANEL_Pot_Trim!BG4&lt;&gt;0,BG4/PLANEL_Pot_Trim!BG4,0)</f>
        <v>0.55953655659257762</v>
      </c>
      <c r="BH30" s="47">
        <f>IF(PLANEL_Pot_Trim!BH4&lt;&gt;0,BH4/PLANEL_Pot_Trim!BH4,0)</f>
        <v>0.53787904393889352</v>
      </c>
      <c r="BI30" s="47">
        <f>IF(PLANEL_Pot_Trim!BI4&lt;&gt;0,BI4/PLANEL_Pot_Trim!BI4,0)</f>
        <v>0.45305885448447458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0.54216855890692539</v>
      </c>
      <c r="BM30" s="47">
        <f>IF(PLANEL_Pot_Trim!BM4&lt;&gt;0,BM4/PLANEL_Pot_Trim!BM4,0)</f>
        <v>0.45302298255711571</v>
      </c>
      <c r="BN30" s="47">
        <f>IF(PLANEL_Pot_Trim!BN4&lt;&gt;0,BN4/PLANEL_Pot_Trim!BN4,0)</f>
        <v>0.44479823004643282</v>
      </c>
      <c r="BO30" s="47">
        <f>IF(PLANEL_Pot_Trim!BO4&lt;&gt;0,BO4/PLANEL_Pot_Trim!BO4,0)</f>
        <v>0.56131028288750606</v>
      </c>
      <c r="BP30" s="47">
        <f>IF(PLANEL_Pot_Trim!BP4&lt;&gt;0,BP4/PLANEL_Pot_Trim!BP4,0)</f>
        <v>0.54747096005128937</v>
      </c>
      <c r="BQ30" s="47">
        <f>IF(PLANEL_Pot_Trim!BQ4&lt;&gt;0,BQ4/PLANEL_Pot_Trim!BQ4,0)</f>
        <v>0.45186430451617082</v>
      </c>
      <c r="BR30" s="47">
        <f>IF(PLANEL_Pot_Trim!BR4&lt;&gt;0,BR4/PLANEL_Pot_Trim!BR4,0)</f>
        <v>0.44434115249481915</v>
      </c>
      <c r="BS30" s="47">
        <f>IF(PLANEL_Pot_Trim!BS4&lt;&gt;0,BS4/PLANEL_Pot_Trim!BS4,0)</f>
        <v>0.56530861688553291</v>
      </c>
      <c r="BT30" s="47">
        <f>IF(PLANEL_Pot_Trim!BT4&lt;&gt;0,BT4/PLANEL_Pot_Trim!BT4,0)</f>
        <v>0.55134804094115908</v>
      </c>
      <c r="BU30" s="47">
        <f>IF(PLANEL_Pot_Trim!BU4&lt;&gt;0,BU4/PLANEL_Pot_Trim!BU4,0)</f>
        <v>0.44930559522329433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0.54860034409638647</v>
      </c>
      <c r="BY30" s="47">
        <f>IF(PLANEL_Pot_Trim!BY4&lt;&gt;0,BY4/PLANEL_Pot_Trim!BY4,0)</f>
        <v>0.44924841516050401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0.54873603294468098</v>
      </c>
      <c r="CC30" s="47">
        <f>IF(PLANEL_Pot_Trim!CC4&lt;&gt;0,CC4/PLANEL_Pot_Trim!CC4,0)</f>
        <v>0.44919683349330608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0.44915701833612653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0.44910250063267293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0.44902198219257011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0.44897639165364933</v>
      </c>
      <c r="CT30" s="47">
        <f>IF(PLANEL_Pot_Trim!CT4&lt;&gt;0,CT4/PLANEL_Pot_Trim!CT4,0)</f>
        <v>0.4433108078311217</v>
      </c>
      <c r="CU30" s="47">
        <f>IF(PLANEL_Pot_Trim!CU4&lt;&gt;0,CU4/PLANEL_Pot_Trim!CU4,0)</f>
        <v>0.56533660810051489</v>
      </c>
      <c r="CV30" s="47">
        <f>IF(PLANEL_Pot_Trim!CV4&lt;&gt;0,CV4/PLANEL_Pot_Trim!CV4,0)</f>
        <v>0.55135742370001128</v>
      </c>
      <c r="CW30" s="47">
        <f>IF(PLANEL_Pot_Trim!CW4&lt;&gt;0,CW4/PLANEL_Pot_Trim!CW4,0)</f>
        <v>0.44892142805574653</v>
      </c>
      <c r="CX30" s="47">
        <f>IF(PLANEL_Pot_Trim!CX4&lt;&gt;0,CX4/PLANEL_Pot_Trim!CX4,0)</f>
        <v>0.44331569067588317</v>
      </c>
      <c r="CY30" s="77">
        <f>IF(PLANEL_Pot_Trim!CY4&lt;&gt;0,CY4/PLANEL_Pot_Trim!CY4,0)</f>
        <v>0.56533660810051489</v>
      </c>
      <c r="CZ30" s="77">
        <f>IF(PLANEL_Pot_Trim!CZ4&lt;&gt;0,CZ4/PLANEL_Pot_Trim!CZ4,0)</f>
        <v>0.55135742370001128</v>
      </c>
      <c r="DA30" s="77">
        <f>IF(PLANEL_Pot_Trim!DA4&lt;&gt;0,DA4/PLANEL_Pot_Trim!DA4,0)</f>
        <v>0.43720476815318615</v>
      </c>
      <c r="DB30" s="77">
        <f>IF(PLANEL_Pot_Trim!DB4&lt;&gt;0,DB4/PLANEL_Pot_Trim!DB4,0)</f>
        <v>0.44331569067588317</v>
      </c>
      <c r="DC30" s="47">
        <f>IF(PLANEL_Pot_Trim!DC4&lt;&gt;0,DC4/PLANEL_Pot_Trim!DC4,0)</f>
        <v>0.56533660810051489</v>
      </c>
      <c r="DD30" s="47">
        <f>IF(PLANEL_Pot_Trim!DD4&lt;&gt;0,DD4/PLANEL_Pot_Trim!DD4,0)</f>
        <v>0.55135742370001128</v>
      </c>
      <c r="DE30" s="47">
        <f>IF(PLANEL_Pot_Trim!DE4&lt;&gt;0,DE4/PLANEL_Pot_Trim!DE4,0)</f>
        <v>0.44389810170259886</v>
      </c>
      <c r="DF30" s="47">
        <f>IF(PLANEL_Pot_Trim!DF4&lt;&gt;0,DF4/PLANEL_Pot_Trim!DF4,0)</f>
        <v>0.44331569067588317</v>
      </c>
      <c r="DG30" s="47">
        <f>IF(PLANEL_Pot_Trim!DG4&lt;&gt;0,DG4/PLANEL_Pot_Trim!DG4,0)</f>
        <v>0.56533660810051489</v>
      </c>
      <c r="DH30" s="47">
        <f>IF(PLANEL_Pot_Trim!DH4&lt;&gt;0,DH4/PLANEL_Pot_Trim!DH4,0)</f>
        <v>0.55135742370001128</v>
      </c>
      <c r="DI30" s="47">
        <f>IF(PLANEL_Pot_Trim!DI4&lt;&gt;0,DI4/PLANEL_Pot_Trim!DI4,0)</f>
        <v>0.44387032119324266</v>
      </c>
      <c r="DJ30" s="47">
        <f>IF(PLANEL_Pot_Trim!DJ4&lt;&gt;0,DJ4/PLANEL_Pot_Trim!DJ4,0)</f>
        <v>0.44331569067588317</v>
      </c>
      <c r="DK30" s="47">
        <f>IF(PLANEL_Pot_Trim!DK4&lt;&gt;0,DK4/PLANEL_Pot_Trim!DK4,0)</f>
        <v>0.56533660810051489</v>
      </c>
      <c r="DL30" s="47">
        <f>IF(PLANEL_Pot_Trim!DL4&lt;&gt;0,DL4/PLANEL_Pot_Trim!DL4,0)</f>
        <v>0.55135742370001128</v>
      </c>
      <c r="DM30" s="47">
        <f>IF(PLANEL_Pot_Trim!DM4&lt;&gt;0,DM4/PLANEL_Pot_Trim!DM4,0)</f>
        <v>0.44002224451362026</v>
      </c>
      <c r="DN30" s="47">
        <f>IF(PLANEL_Pot_Trim!DN4&lt;&gt;0,DN4/PLANEL_Pot_Trim!DN4,0)</f>
        <v>0.44331569067588317</v>
      </c>
      <c r="DO30" s="47">
        <f>IF(PLANEL_Pot_Trim!DO4&lt;&gt;0,DO4/PLANEL_Pot_Trim!DO4,0)</f>
        <v>0.56533660810051489</v>
      </c>
      <c r="DP30" s="47">
        <f>IF(PLANEL_Pot_Trim!DP4&lt;&gt;0,DP4/PLANEL_Pot_Trim!DP4,0)</f>
        <v>0.55135742370001128</v>
      </c>
      <c r="DQ30" s="47">
        <f>IF(PLANEL_Pot_Trim!DQ4&lt;&gt;0,DQ4/PLANEL_Pot_Trim!DQ4,0)</f>
        <v>0.43656693967497878</v>
      </c>
      <c r="DR30" s="47">
        <f>IF(PLANEL_Pot_Trim!DR4&lt;&gt;0,DR4/PLANEL_Pot_Trim!DR4,0)</f>
        <v>0.44331569067588317</v>
      </c>
      <c r="DS30" s="47">
        <f>IF(PLANEL_Pot_Trim!DS4&lt;&gt;0,DS4/PLANEL_Pot_Trim!DS4,0)</f>
        <v>0.56533660810051489</v>
      </c>
      <c r="DT30" s="47">
        <f>IF(PLANEL_Pot_Trim!DT4&lt;&gt;0,DT4/PLANEL_Pot_Trim!DT4,0)</f>
        <v>0.55135742370001128</v>
      </c>
      <c r="DU30" s="47">
        <f>IF(PLANEL_Pot_Trim!DU4&lt;&gt;0,DU4/PLANEL_Pot_Trim!DU4,0)</f>
        <v>0.43022416567334487</v>
      </c>
      <c r="DV30" s="47">
        <f>IF(PLANEL_Pot_Trim!DV4&lt;&gt;0,DV4/PLANEL_Pot_Trim!DV4,0)</f>
        <v>0.44331569067588317</v>
      </c>
      <c r="DW30" s="47">
        <f>IF(PLANEL_Pot_Trim!DW4&lt;&gt;0,DW4/PLANEL_Pot_Trim!DW4,0)</f>
        <v>0.56533660810051489</v>
      </c>
      <c r="DX30" s="47">
        <f>IF(PLANEL_Pot_Trim!DX4&lt;&gt;0,DX4/PLANEL_Pot_Trim!DX4,0)</f>
        <v>0.55135742370001128</v>
      </c>
      <c r="DY30" s="47">
        <f>IF(PLANEL_Pot_Trim!DY4&lt;&gt;0,DY4/PLANEL_Pot_Trim!DY4,0)</f>
        <v>0.42357020988914051</v>
      </c>
      <c r="DZ30" s="47">
        <f>IF(PLANEL_Pot_Trim!DZ4&lt;&gt;0,DZ4/PLANEL_Pot_Trim!DZ4,0)</f>
        <v>0.44331569067588317</v>
      </c>
      <c r="EA30" s="47">
        <f>IF(PLANEL_Pot_Trim!EA4&lt;&gt;0,EA4/PLANEL_Pot_Trim!EA4,0)</f>
        <v>0.56533660810051489</v>
      </c>
      <c r="EB30" s="47">
        <f>IF(PLANEL_Pot_Trim!EB4&lt;&gt;0,EB4/PLANEL_Pot_Trim!EB4,0)</f>
        <v>0.55135742370001128</v>
      </c>
      <c r="EC30" s="47">
        <f>IF(PLANEL_Pot_Trim!EC4&lt;&gt;0,EC4/PLANEL_Pot_Trim!EC4,0)</f>
        <v>0.41754257619155694</v>
      </c>
      <c r="ED30" s="47">
        <f>IF(PLANEL_Pot_Trim!ED4&lt;&gt;0,ED4/PLANEL_Pot_Trim!ED4,0)</f>
        <v>0.44331569067588317</v>
      </c>
      <c r="EE30" s="47">
        <f>IF(PLANEL_Pot_Trim!EE4&lt;&gt;0,EE4/PLANEL_Pot_Trim!EE4,0)</f>
        <v>0.56533660810051489</v>
      </c>
      <c r="EF30" s="47">
        <f>IF(PLANEL_Pot_Trim!EF4&lt;&gt;0,EF4/PLANEL_Pot_Trim!EF4,0)</f>
        <v>0.55135742370001128</v>
      </c>
      <c r="EG30" s="47">
        <f>IF(PLANEL_Pot_Trim!EG4&lt;&gt;0,EG4/PLANEL_Pot_Trim!EG4,0)</f>
        <v>0.41139243687041249</v>
      </c>
      <c r="EH30" s="47">
        <f>IF(PLANEL_Pot_Trim!EH4&lt;&gt;0,EH4/PLANEL_Pot_Trim!EH4,0)</f>
        <v>0.44331569067588317</v>
      </c>
      <c r="EI30" s="47">
        <f>IF(PLANEL_Pot_Trim!EI4&lt;&gt;0,EI4/PLANEL_Pot_Trim!EI4,0)</f>
        <v>0.56533660810051489</v>
      </c>
      <c r="EJ30" s="47">
        <f>IF(PLANEL_Pot_Trim!EJ4&lt;&gt;0,EJ4/PLANEL_Pot_Trim!EJ4,0)</f>
        <v>0.55135742370001128</v>
      </c>
      <c r="EK30" s="47">
        <f>IF(PLANEL_Pot_Trim!EK4&lt;&gt;0,EK4/PLANEL_Pot_Trim!EK4,0)</f>
        <v>0.39407529248395934</v>
      </c>
      <c r="EL30" s="47">
        <f>IF(PLANEL_Pot_Trim!EL4&lt;&gt;0,EL4/PLANEL_Pot_Trim!EL4,0)</f>
        <v>0.44331569067588317</v>
      </c>
      <c r="EM30" s="47">
        <f>IF(PLANEL_Pot_Trim!EM4&lt;&gt;0,EM4/PLANEL_Pot_Trim!EM4,0)</f>
        <v>0.56547582467095558</v>
      </c>
      <c r="EN30" s="47">
        <f>IF(PLANEL_Pot_Trim!EN4&lt;&gt;0,EN4/PLANEL_Pot_Trim!EN4,0)</f>
        <v>0.55135141963938461</v>
      </c>
      <c r="EO30" s="47">
        <f>IF(PLANEL_Pot_Trim!EO4&lt;&gt;0,EO4/PLANEL_Pot_Trim!EO4,0)</f>
        <v>0.39394654039193566</v>
      </c>
      <c r="EP30" s="47">
        <f>IF(PLANEL_Pot_Trim!EP4&lt;&gt;0,EP4/PLANEL_Pot_Trim!EP4,0)</f>
        <v>0.44333972011932765</v>
      </c>
    </row>
    <row r="31" spans="2:146" x14ac:dyDescent="0.3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0.57795808784973401</v>
      </c>
      <c r="X31" s="47">
        <f>IF(PLANEL_Pot_Trim!X5&lt;&gt;0,X5/PLANEL_Pot_Trim!X5,0)</f>
        <v>0.54193977755484612</v>
      </c>
      <c r="Y31" s="47">
        <f>IF(PLANEL_Pot_Trim!Y5&lt;&gt;0,Y5/PLANEL_Pot_Trim!Y5,0)</f>
        <v>0.45114736524069832</v>
      </c>
      <c r="Z31" s="47">
        <f>IF(PLANEL_Pot_Trim!Z5&lt;&gt;0,Z5/PLANEL_Pot_Trim!Z5,0)</f>
        <v>0.49964685821699528</v>
      </c>
      <c r="AA31" s="47">
        <f>IF(PLANEL_Pot_Trim!AA5&lt;&gt;0,AA5/PLANEL_Pot_Trim!AA5,0)</f>
        <v>0.57752579105225221</v>
      </c>
      <c r="AB31" s="47">
        <f>IF(PLANEL_Pot_Trim!AB5&lt;&gt;0,AB5/PLANEL_Pot_Trim!AB5,0)</f>
        <v>0.54178081676801537</v>
      </c>
      <c r="AC31" s="47">
        <f>IF(PLANEL_Pot_Trim!AC5&lt;&gt;0,AC5/PLANEL_Pot_Trim!AC5,0)</f>
        <v>0.42895546744786578</v>
      </c>
      <c r="AD31" s="47">
        <f>IF(PLANEL_Pot_Trim!AD5&lt;&gt;0,AD5/PLANEL_Pot_Trim!AD5,0)</f>
        <v>0.48529789232077114</v>
      </c>
      <c r="AE31" s="47">
        <f>IF(PLANEL_Pot_Trim!AE5&lt;&gt;0,AE5/PLANEL_Pot_Trim!AE5,0)</f>
        <v>0.57707692758875162</v>
      </c>
      <c r="AF31" s="47">
        <f>IF(PLANEL_Pot_Trim!AF5&lt;&gt;0,AF5/PLANEL_Pot_Trim!AF5,0)</f>
        <v>0.53420764702321855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0.33926283798900242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0.48329783925988784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0.42637156184685837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0.53540713879576163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0.53085460096639558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0.53618611342131606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0.50764494532322868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0.53016525483588817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0.52180166478121814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0.44058464638045175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0.44058464638045175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0.44058464638045175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0.44143451975073766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0.13936812954721006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4.2816049877180649E-2</v>
      </c>
      <c r="AN33" s="48">
        <f>IF(PLANEL_Pot_Trim!AN7&lt;&gt;0,AN7/PLANEL_Pot_Trim!AN7,0)</f>
        <v>0</v>
      </c>
      <c r="AO33" s="48">
        <f>IF(PLANEL_Pot_Trim!AO7&lt;&gt;0,AO7/PLANEL_Pot_Trim!AO7,0)</f>
        <v>5.3359262905897592E-3</v>
      </c>
      <c r="AP33" s="48">
        <f>IF(PLANEL_Pot_Trim!AP7&lt;&gt;0,AP7/PLANEL_Pot_Trim!AP7,0)</f>
        <v>0.10325923491340788</v>
      </c>
      <c r="AQ33" s="48">
        <f>IF(PLANEL_Pot_Trim!AQ7&lt;&gt;0,AQ7/PLANEL_Pot_Trim!AQ7,0)</f>
        <v>2.6807749319240418E-2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8.2677471954444304E-2</v>
      </c>
      <c r="AU33" s="48">
        <f>IF(PLANEL_Pot_Trim!AU7&lt;&gt;0,AU7/PLANEL_Pot_Trim!AU7,0)</f>
        <v>2.6807227653372984E-2</v>
      </c>
      <c r="AV33" s="48">
        <f>IF(PLANEL_Pot_Trim!AV7&lt;&gt;0,AV7/PLANEL_Pot_Trim!AV7,0)</f>
        <v>0</v>
      </c>
      <c r="AW33" s="48">
        <f>IF(PLANEL_Pot_Trim!AW7&lt;&gt;0,AW7/PLANEL_Pot_Trim!AW7,0)</f>
        <v>5.2326721352439322E-3</v>
      </c>
      <c r="AX33" s="48">
        <f>IF(PLANEL_Pot_Trim!AX7&lt;&gt;0,AX7/PLANEL_Pot_Trim!AX7,0)</f>
        <v>2.6807227653372984E-2</v>
      </c>
      <c r="AY33" s="48">
        <f>IF(PLANEL_Pot_Trim!AY7&lt;&gt;0,AY7/PLANEL_Pot_Trim!AY7,0)</f>
        <v>2.361421721870539E-2</v>
      </c>
      <c r="AZ33" s="48">
        <f>IF(PLANEL_Pot_Trim!AZ7&lt;&gt;0,AZ7/PLANEL_Pot_Trim!AZ7,0)</f>
        <v>0</v>
      </c>
      <c r="BA33" s="48">
        <f>IF(PLANEL_Pot_Trim!BA7&lt;&gt;0,BA7/PLANEL_Pot_Trim!BA7,0)</f>
        <v>2.361421721870539E-2</v>
      </c>
      <c r="BB33" s="48">
        <f>IF(PLANEL_Pot_Trim!BB7&lt;&gt;0,BB7/PLANEL_Pot_Trim!BB7,0)</f>
        <v>2.361421721870539E-2</v>
      </c>
      <c r="BC33" s="48">
        <f>IF(PLANEL_Pot_Trim!BC7&lt;&gt;0,BC7/PLANEL_Pot_Trim!BC7,0)</f>
        <v>2.3614487080234739E-2</v>
      </c>
      <c r="BD33" s="48">
        <f>IF(PLANEL_Pot_Trim!BD7&lt;&gt;0,BD7/PLANEL_Pot_Trim!BD7,0)</f>
        <v>0</v>
      </c>
      <c r="BE33" s="48">
        <f>IF(PLANEL_Pot_Trim!BE7&lt;&gt;0,BE7/PLANEL_Pot_Trim!BE7,0)</f>
        <v>2.3614487080234739E-2</v>
      </c>
      <c r="BF33" s="48">
        <f>IF(PLANEL_Pot_Trim!BF7&lt;&gt;0,BF7/PLANEL_Pot_Trim!BF7,0)</f>
        <v>2.3614487080234739E-2</v>
      </c>
      <c r="BG33" s="48">
        <f>IF(PLANEL_Pot_Trim!BG7&lt;&gt;0,BG7/PLANEL_Pot_Trim!BG7,0)</f>
        <v>2.3614487080234739E-2</v>
      </c>
      <c r="BH33" s="48">
        <f>IF(PLANEL_Pot_Trim!BH7&lt;&gt;0,BH7/PLANEL_Pot_Trim!BH7,0)</f>
        <v>0</v>
      </c>
      <c r="BI33" s="48">
        <f>IF(PLANEL_Pot_Trim!BI7&lt;&gt;0,BI7/PLANEL_Pot_Trim!BI7,0)</f>
        <v>2.3614487080234739E-2</v>
      </c>
      <c r="BJ33" s="48">
        <f>IF(PLANEL_Pot_Trim!BJ7&lt;&gt;0,BJ7/PLANEL_Pot_Trim!BJ7,0)</f>
        <v>2.3614487080234739E-2</v>
      </c>
      <c r="BK33" s="48">
        <f>IF(PLANEL_Pot_Trim!BK7&lt;&gt;0,BK7/PLANEL_Pot_Trim!BK7,0)</f>
        <v>2.3614487080234739E-2</v>
      </c>
      <c r="BL33" s="48">
        <f>IF(PLANEL_Pot_Trim!BL7&lt;&gt;0,BL7/PLANEL_Pot_Trim!BL7,0)</f>
        <v>0</v>
      </c>
      <c r="BM33" s="48">
        <f>IF(PLANEL_Pot_Trim!BM7&lt;&gt;0,BM7/PLANEL_Pot_Trim!BM7,0)</f>
        <v>2.3614487080234739E-2</v>
      </c>
      <c r="BN33" s="48">
        <f>IF(PLANEL_Pot_Trim!BN7&lt;&gt;0,BN7/PLANEL_Pot_Trim!BN7,0)</f>
        <v>2.3614487080234739E-2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0.41838577888473777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0.18524890625432405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3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3">
      <c r="B42" s="21" t="s">
        <v>52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0.69104321255605383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0.76609091146408836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0.35537196846090174</v>
      </c>
      <c r="AZ44" s="51">
        <f>IF(PLANEL_Pot_Trim!AZ17&lt;&gt;0,AZ18/PLANEL_Pot_Trim!AZ17,0)</f>
        <v>0.42858690059384852</v>
      </c>
      <c r="BA44" s="51">
        <f>IF(PLANEL_Pot_Trim!BA17&lt;&gt;0,BA18/PLANEL_Pot_Trim!BA17,0)</f>
        <v>0.56561351978635765</v>
      </c>
      <c r="BB44" s="51">
        <f>IF(PLANEL_Pot_Trim!BB17&lt;&gt;0,BB18/PLANEL_Pot_Trim!BB17,0)</f>
        <v>0.46611127538837899</v>
      </c>
      <c r="BC44" s="51">
        <f>IF(PLANEL_Pot_Trim!BC17&lt;&gt;0,BC18/PLANEL_Pot_Trim!BC17,0)</f>
        <v>0.35539650550999391</v>
      </c>
      <c r="BD44" s="51">
        <f>IF(PLANEL_Pot_Trim!BD17&lt;&gt;0,BD18/PLANEL_Pot_Trim!BD17,0)</f>
        <v>0.42890526926530681</v>
      </c>
      <c r="BE44" s="51">
        <f>IF(PLANEL_Pot_Trim!BE17&lt;&gt;0,BE18/PLANEL_Pot_Trim!BE17,0)</f>
        <v>0.56606785000514936</v>
      </c>
      <c r="BF44" s="51">
        <f>IF(PLANEL_Pot_Trim!BF17&lt;&gt;0,BF18/PLANEL_Pot_Trim!BF17,0)</f>
        <v>0.46629950592741815</v>
      </c>
      <c r="BG44" s="51">
        <f>IF(PLANEL_Pot_Trim!BG17&lt;&gt;0,BG18/PLANEL_Pot_Trim!BG17,0)</f>
        <v>0.35542971026506404</v>
      </c>
      <c r="BH44" s="51">
        <f>IF(PLANEL_Pot_Trim!BH17&lt;&gt;0,BH18/PLANEL_Pot_Trim!BH17,0)</f>
        <v>0.42930033433632431</v>
      </c>
      <c r="BI44" s="51">
        <f>IF(PLANEL_Pot_Trim!BI17&lt;&gt;0,BI18/PLANEL_Pot_Trim!BI17,0)</f>
        <v>0.5666240820165257</v>
      </c>
      <c r="BJ44" s="51">
        <f>IF(PLANEL_Pot_Trim!BJ17&lt;&gt;0,BJ18/PLANEL_Pot_Trim!BJ17,0)</f>
        <v>0.46652764930471147</v>
      </c>
      <c r="BK44" s="51">
        <f>IF(PLANEL_Pot_Trim!BK17&lt;&gt;0,BK18/PLANEL_Pot_Trim!BK17,0)</f>
        <v>0.35546308442673225</v>
      </c>
      <c r="BL44" s="51">
        <f>IF(PLANEL_Pot_Trim!BL17&lt;&gt;0,BL18/PLANEL_Pot_Trim!BL17,0)</f>
        <v>0.42965132620758695</v>
      </c>
      <c r="BM44" s="51">
        <f>IF(PLANEL_Pot_Trim!BM17&lt;&gt;0,BM18/PLANEL_Pot_Trim!BM17,0)</f>
        <v>0.56710765389501305</v>
      </c>
      <c r="BN44" s="51">
        <f>IF(PLANEL_Pot_Trim!BN17&lt;&gt;0,BN18/PLANEL_Pot_Trim!BN17,0)</f>
        <v>0.46672270652946246</v>
      </c>
      <c r="BO44" s="51">
        <f>IF(PLANEL_Pot_Trim!BO17&lt;&gt;0,BO18/PLANEL_Pot_Trim!BO17,0)</f>
        <v>0.35548625590777716</v>
      </c>
      <c r="BP44" s="51">
        <f>IF(PLANEL_Pot_Trim!BP17&lt;&gt;0,BP18/PLANEL_Pot_Trim!BP17,0)</f>
        <v>0.42995794815563904</v>
      </c>
      <c r="BQ44" s="51">
        <f>IF(PLANEL_Pot_Trim!BQ17&lt;&gt;0,BQ18/PLANEL_Pot_Trim!BQ17,0)</f>
        <v>0.56754648073757352</v>
      </c>
      <c r="BR44" s="51">
        <f>IF(PLANEL_Pot_Trim!BR17&lt;&gt;0,BR18/PLANEL_Pot_Trim!BR17,0)</f>
        <v>0.46690489888890585</v>
      </c>
      <c r="BS44" s="51">
        <f>IF(PLANEL_Pot_Trim!BS17&lt;&gt;0,BS18/PLANEL_Pot_Trim!BS17,0)</f>
        <v>0.35547817106890167</v>
      </c>
      <c r="BT44" s="51">
        <f>IF(PLANEL_Pot_Trim!BT17&lt;&gt;0,BT18/PLANEL_Pot_Trim!BT17,0)</f>
        <v>0.43045271070513186</v>
      </c>
      <c r="BU44" s="51">
        <f>IF(PLANEL_Pot_Trim!BU17&lt;&gt;0,BU18/PLANEL_Pot_Trim!BU17,0)</f>
        <v>0.56837908459215436</v>
      </c>
      <c r="BV44" s="51">
        <f>IF(PLANEL_Pot_Trim!BV17&lt;&gt;0,BV18/PLANEL_Pot_Trim!BV17,0)</f>
        <v>0.46728850368115937</v>
      </c>
      <c r="BW44" s="51">
        <f>IF(PLANEL_Pot_Trim!BW17&lt;&gt;0,BW18/PLANEL_Pot_Trim!BW17,0)</f>
        <v>0.35552925925509665</v>
      </c>
      <c r="BX44" s="51">
        <f>IF(PLANEL_Pot_Trim!BX17&lt;&gt;0,BX18/PLANEL_Pot_Trim!BX17,0)</f>
        <v>0.43103208154574502</v>
      </c>
      <c r="BY44" s="51">
        <f>IF(PLANEL_Pot_Trim!BY17&lt;&gt;0,BY18/PLANEL_Pot_Trim!BY17,0)</f>
        <v>0.56918825765591918</v>
      </c>
      <c r="BZ44" s="51">
        <f>IF(PLANEL_Pot_Trim!BZ17&lt;&gt;0,BZ18/PLANEL_Pot_Trim!BZ17,0)</f>
        <v>0.46761836439206772</v>
      </c>
      <c r="CA44" s="51">
        <f>IF(PLANEL_Pot_Trim!CA17&lt;&gt;0,CA18/PLANEL_Pot_Trim!CA17,0)</f>
        <v>0.35555868749896558</v>
      </c>
      <c r="CB44" s="51">
        <f>IF(PLANEL_Pot_Trim!CB17&lt;&gt;0,CB18/PLANEL_Pot_Trim!CB17,0)</f>
        <v>0.43154093894321188</v>
      </c>
      <c r="CC44" s="51">
        <f>IF(PLANEL_Pot_Trim!CC17&lt;&gt;0,CC18/PLANEL_Pot_Trim!CC17,0)</f>
        <v>0.5699412322999422</v>
      </c>
      <c r="CD44" s="51">
        <f>IF(PLANEL_Pot_Trim!CD17&lt;&gt;0,CD18/PLANEL_Pot_Trim!CD17,0)</f>
        <v>0.46793851234799821</v>
      </c>
      <c r="CE44" s="51">
        <f>IF(PLANEL_Pot_Trim!CE17&lt;&gt;0,CE18/PLANEL_Pot_Trim!CE17,0)</f>
        <v>0.35555747181575997</v>
      </c>
      <c r="CF44" s="51">
        <f>IF(PLANEL_Pot_Trim!CF17&lt;&gt;0,CF18/PLANEL_Pot_Trim!CF17,0)</f>
        <v>0.43227759860740383</v>
      </c>
      <c r="CG44" s="51">
        <f>IF(PLANEL_Pot_Trim!CG17&lt;&gt;0,CG18/PLANEL_Pot_Trim!CG17,0)</f>
        <v>0.57115127678541744</v>
      </c>
      <c r="CH44" s="51">
        <f>IF(PLANEL_Pot_Trim!CH17&lt;&gt;0,CH18/PLANEL_Pot_Trim!CH17,0)</f>
        <v>0.46848833951773133</v>
      </c>
      <c r="CI44" s="51">
        <f>IF(PLANEL_Pot_Trim!CI17&lt;&gt;0,CI18/PLANEL_Pot_Trim!CI17,0)</f>
        <v>0.35558041636113963</v>
      </c>
      <c r="CJ44" s="51">
        <f>IF(PLANEL_Pot_Trim!CJ17&lt;&gt;0,CJ18/PLANEL_Pot_Trim!CJ17,0)</f>
        <v>0.43242924692938761</v>
      </c>
      <c r="CK44" s="51">
        <f>IF(PLANEL_Pot_Trim!CK17&lt;&gt;0,CK18/PLANEL_Pot_Trim!CK17,0)</f>
        <v>0.57133686382638393</v>
      </c>
      <c r="CL44" s="51">
        <f>IF(PLANEL_Pot_Trim!CL17&lt;&gt;0,CL18/PLANEL_Pot_Trim!CL17,0)</f>
        <v>0.46855581398281165</v>
      </c>
      <c r="CM44" s="51">
        <f>IF(PLANEL_Pot_Trim!CM17&lt;&gt;0,CM18/PLANEL_Pot_Trim!CM17,0)</f>
        <v>0.35563931320770031</v>
      </c>
      <c r="CN44" s="51">
        <f>IF(PLANEL_Pot_Trim!CN17&lt;&gt;0,CN18/PLANEL_Pot_Trim!CN17,0)</f>
        <v>0.43285800796117829</v>
      </c>
      <c r="CO44" s="51">
        <f>IF(PLANEL_Pot_Trim!CO17&lt;&gt;0,CO18/PLANEL_Pot_Trim!CO17,0)</f>
        <v>0.5718779428594577</v>
      </c>
      <c r="CP44" s="51">
        <f>IF(PLANEL_Pot_Trim!CP17&lt;&gt;0,CP18/PLANEL_Pot_Trim!CP17,0)</f>
        <v>0.46875836330513909</v>
      </c>
      <c r="CQ44" s="51">
        <f>IF(PLANEL_Pot_Trim!CQ17&lt;&gt;0,CQ18/PLANEL_Pot_Trim!CQ17,0)</f>
        <v>0.35568979746379187</v>
      </c>
      <c r="CR44" s="51">
        <f>IF(PLANEL_Pot_Trim!CR17&lt;&gt;0,CR18/PLANEL_Pot_Trim!CR17,0)</f>
        <v>0.43190551364763619</v>
      </c>
      <c r="CS44" s="51">
        <f>IF(PLANEL_Pot_Trim!CS17&lt;&gt;0,CS18/PLANEL_Pot_Trim!CS17,0)</f>
        <v>0.57018160261457307</v>
      </c>
      <c r="CT44" s="51">
        <f>IF(PLANEL_Pot_Trim!CT17&lt;&gt;0,CT18/PLANEL_Pot_Trim!CT17,0)</f>
        <v>0.4679430102766442</v>
      </c>
      <c r="CU44" s="51">
        <f>IF(PLANEL_Pot_Trim!CU17&lt;&gt;0,CU18/PLANEL_Pot_Trim!CU17,0)</f>
        <v>0.35590703268584162</v>
      </c>
      <c r="CV44" s="51">
        <f>IF(PLANEL_Pot_Trim!CV17&lt;&gt;0,CV18/PLANEL_Pot_Trim!CV17,0)</f>
        <v>0.42879585558859329</v>
      </c>
      <c r="CW44" s="51">
        <f>IF(PLANEL_Pot_Trim!CW17&lt;&gt;0,CW18/PLANEL_Pot_Trim!CW17,0)</f>
        <v>0.56450052812433293</v>
      </c>
      <c r="CX44" s="51">
        <f>IF(PLANEL_Pot_Trim!CX17&lt;&gt;0,CX18/PLANEL_Pot_Trim!CX17,0)</f>
        <v>0.46517561770749255</v>
      </c>
      <c r="CY44" s="81">
        <f>IF(PLANEL_Pot_Trim!CY17&lt;&gt;0,CY18/PLANEL_Pot_Trim!CY17,0)</f>
        <v>0.35590965147823617</v>
      </c>
      <c r="CZ44" s="81">
        <f>IF(PLANEL_Pot_Trim!CZ17&lt;&gt;0,CZ18/PLANEL_Pot_Trim!CZ17,0)</f>
        <v>0.42924077541859357</v>
      </c>
      <c r="DA44" s="81">
        <f>IF(PLANEL_Pot_Trim!DA17&lt;&gt;0,DA18/PLANEL_Pot_Trim!DA17,0)</f>
        <v>0.56522132295579963</v>
      </c>
      <c r="DB44" s="81">
        <f>IF(PLANEL_Pot_Trim!DB17&lt;&gt;0,DB18/PLANEL_Pot_Trim!DB17,0)</f>
        <v>0.46550425314248772</v>
      </c>
      <c r="DC44" s="51">
        <f>IF(PLANEL_Pot_Trim!DC17&lt;&gt;0,DC18/PLANEL_Pot_Trim!DC17,0)</f>
        <v>0.35590687386470971</v>
      </c>
      <c r="DD44" s="51">
        <f>IF(PLANEL_Pot_Trim!DD17&lt;&gt;0,DD18/PLANEL_Pot_Trim!DD17,0)</f>
        <v>0.42935102866081742</v>
      </c>
      <c r="DE44" s="51">
        <f>IF(PLANEL_Pot_Trim!DE17&lt;&gt;0,DE18/PLANEL_Pot_Trim!DE17,0)</f>
        <v>0.56540930022176172</v>
      </c>
      <c r="DF44" s="51">
        <f>IF(PLANEL_Pot_Trim!DF17&lt;&gt;0,DF18/PLANEL_Pot_Trim!DF17,0)</f>
        <v>0.46559252394917489</v>
      </c>
      <c r="DG44" s="51">
        <f>IF(PLANEL_Pot_Trim!DG17&lt;&gt;0,DG18/PLANEL_Pot_Trim!DG17,0)</f>
        <v>0.35590159297382545</v>
      </c>
      <c r="DH44" s="51">
        <f>IF(PLANEL_Pot_Trim!DH17&lt;&gt;0,DH18/PLANEL_Pot_Trim!DH17,0)</f>
        <v>0.42947776957949985</v>
      </c>
      <c r="DI44" s="51">
        <f>IF(PLANEL_Pot_Trim!DI17&lt;&gt;0,DI18/PLANEL_Pot_Trim!DI17,0)</f>
        <v>0.56563109683011326</v>
      </c>
      <c r="DJ44" s="51">
        <f>IF(PLANEL_Pot_Trim!DJ17&lt;&gt;0,DJ18/PLANEL_Pot_Trim!DJ17,0)</f>
        <v>0.46569814136174714</v>
      </c>
      <c r="DK44" s="51">
        <f>IF(PLANEL_Pot_Trim!DK17&lt;&gt;0,DK18/PLANEL_Pot_Trim!DK17,0)</f>
        <v>0.35589532745859831</v>
      </c>
      <c r="DL44" s="51">
        <f>IF(PLANEL_Pot_Trim!DL17&lt;&gt;0,DL18/PLANEL_Pot_Trim!DL17,0)</f>
        <v>0.42962814176323655</v>
      </c>
      <c r="DM44" s="51">
        <f>IF(PLANEL_Pot_Trim!DM17&lt;&gt;0,DM18/PLANEL_Pot_Trim!DM17,0)</f>
        <v>0.56589424814357525</v>
      </c>
      <c r="DN44" s="51">
        <f>IF(PLANEL_Pot_Trim!DN17&lt;&gt;0,DN18/PLANEL_Pot_Trim!DN17,0)</f>
        <v>0.46582345155555172</v>
      </c>
      <c r="DO44" s="51">
        <f>IF(PLANEL_Pot_Trim!DO17&lt;&gt;0,DO18/PLANEL_Pot_Trim!DO17,0)</f>
        <v>0.35588991908618817</v>
      </c>
      <c r="DP44" s="51">
        <f>IF(PLANEL_Pot_Trim!DP17&lt;&gt;0,DP18/PLANEL_Pot_Trim!DP17,0)</f>
        <v>0.42975794303229481</v>
      </c>
      <c r="DQ44" s="51">
        <f>IF(PLANEL_Pot_Trim!DQ17&lt;&gt;0,DQ18/PLANEL_Pot_Trim!DQ17,0)</f>
        <v>0.56612140040757508</v>
      </c>
      <c r="DR44" s="51">
        <f>IF(PLANEL_Pot_Trim!DR17&lt;&gt;0,DR18/PLANEL_Pot_Trim!DR17,0)</f>
        <v>0.46593161922901632</v>
      </c>
      <c r="DS44" s="51">
        <f>IF(PLANEL_Pot_Trim!DS17&lt;&gt;0,DS18/PLANEL_Pot_Trim!DS17,0)</f>
        <v>0.35588347253092967</v>
      </c>
      <c r="DT44" s="51">
        <f>IF(PLANEL_Pot_Trim!DT17&lt;&gt;0,DT18/PLANEL_Pot_Trim!DT17,0)</f>
        <v>0.42991266054161559</v>
      </c>
      <c r="DU44" s="51">
        <f>IF(PLANEL_Pot_Trim!DU17&lt;&gt;0,DU18/PLANEL_Pot_Trim!DU17,0)</f>
        <v>0.56639215608230664</v>
      </c>
      <c r="DV44" s="51">
        <f>IF(PLANEL_Pot_Trim!DV17&lt;&gt;0,DV18/PLANEL_Pot_Trim!DV17,0)</f>
        <v>0.46606055053867496</v>
      </c>
      <c r="DW44" s="51">
        <f>IF(PLANEL_Pot_Trim!DW17&lt;&gt;0,DW18/PLANEL_Pot_Trim!DW17,0)</f>
        <v>0.35587776665741472</v>
      </c>
      <c r="DX44" s="51">
        <f>IF(PLANEL_Pot_Trim!DX17&lt;&gt;0,DX18/PLANEL_Pot_Trim!DX17,0)</f>
        <v>0.43004960101768452</v>
      </c>
      <c r="DY44" s="51">
        <f>IF(PLANEL_Pot_Trim!DY17&lt;&gt;0,DY18/PLANEL_Pot_Trim!DY17,0)</f>
        <v>0.56663180179688311</v>
      </c>
      <c r="DZ44" s="51">
        <f>IF(PLANEL_Pot_Trim!DZ17&lt;&gt;0,DZ18/PLANEL_Pot_Trim!DZ17,0)</f>
        <v>0.46617466754958353</v>
      </c>
      <c r="EA44" s="51">
        <f>IF(PLANEL_Pot_Trim!EA17&lt;&gt;0,EA18/PLANEL_Pot_Trim!EA17,0)</f>
        <v>0.35587299188649241</v>
      </c>
      <c r="EB44" s="51">
        <f>IF(PLANEL_Pot_Trim!EB17&lt;&gt;0,EB18/PLANEL_Pot_Trim!EB17,0)</f>
        <v>0.43016419564199548</v>
      </c>
      <c r="EC44" s="51">
        <f>IF(PLANEL_Pot_Trim!EC17&lt;&gt;0,EC18/PLANEL_Pot_Trim!EC17,0)</f>
        <v>0.5668323423883691</v>
      </c>
      <c r="ED44" s="51">
        <f>IF(PLANEL_Pot_Trim!ED17&lt;&gt;0,ED18/PLANEL_Pot_Trim!ED17,0)</f>
        <v>0.46627016308702635</v>
      </c>
      <c r="EE44" s="51">
        <f>IF(PLANEL_Pot_Trim!EE17&lt;&gt;0,EE18/PLANEL_Pot_Trim!EE17,0)</f>
        <v>0.3558681586835431</v>
      </c>
      <c r="EF44" s="51">
        <f>IF(PLANEL_Pot_Trim!EF17&lt;&gt;0,EF18/PLANEL_Pot_Trim!EF17,0)</f>
        <v>0.43028019217861019</v>
      </c>
      <c r="EG44" s="51">
        <f>IF(PLANEL_Pot_Trim!EG17&lt;&gt;0,EG18/PLANEL_Pot_Trim!EG17,0)</f>
        <v>0.5670353363803875</v>
      </c>
      <c r="EH44" s="51">
        <f>IF(PLANEL_Pot_Trim!EH17&lt;&gt;0,EH18/PLANEL_Pot_Trim!EH17,0)</f>
        <v>0.46636682687849307</v>
      </c>
      <c r="EI44" s="51">
        <f>IF(PLANEL_Pot_Trim!EI17&lt;&gt;0,EI18/PLANEL_Pot_Trim!EI17,0)</f>
        <v>0.35586381758755398</v>
      </c>
      <c r="EJ44" s="51">
        <f>IF(PLANEL_Pot_Trim!EJ17&lt;&gt;0,EJ18/PLANEL_Pot_Trim!EJ17,0)</f>
        <v>0.43038437837310128</v>
      </c>
      <c r="EK44" s="51">
        <f>IF(PLANEL_Pot_Trim!EK17&lt;&gt;0,EK18/PLANEL_Pot_Trim!EK17,0)</f>
        <v>0.56721766223069847</v>
      </c>
      <c r="EL44" s="51">
        <f>IF(PLANEL_Pot_Trim!EL17&lt;&gt;0,EL18/PLANEL_Pot_Trim!EL17,0)</f>
        <v>0.4664536486960757</v>
      </c>
      <c r="EM44" s="51">
        <f>IF(PLANEL_Pot_Trim!EM17&lt;&gt;0,EM18/PLANEL_Pot_Trim!EM17,0)</f>
        <v>0.35586289509368757</v>
      </c>
      <c r="EN44" s="51">
        <f>IF(PLANEL_Pot_Trim!EN17&lt;&gt;0,EN18/PLANEL_Pot_Trim!EN17,0)</f>
        <v>0.43040651861684243</v>
      </c>
      <c r="EO44" s="51">
        <f>IF(PLANEL_Pot_Trim!EO17&lt;&gt;0,EO18/PLANEL_Pot_Trim!EO17,0)</f>
        <v>0.5672564075766533</v>
      </c>
      <c r="EP44" s="51">
        <f>IF(PLANEL_Pot_Trim!EP17&lt;&gt;0,EP18/PLANEL_Pot_Trim!EP17,0)</f>
        <v>0.46647209885153657</v>
      </c>
    </row>
    <row r="45" spans="2:146" x14ac:dyDescent="0.3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0.28404604489656637</v>
      </c>
      <c r="CJ47" s="52">
        <f>IF(PLANEL_Pot_Trim!CJ20&lt;&gt;0,CJ21/PLANEL_Pot_Trim!CJ20,0)</f>
        <v>0.2775309784185605</v>
      </c>
      <c r="CK47" s="52">
        <f>IF(PLANEL_Pot_Trim!CK20&lt;&gt;0,CK21/PLANEL_Pot_Trim!CK20,0)</f>
        <v>0.27277778161314142</v>
      </c>
      <c r="CL47" s="52">
        <f>IF(PLANEL_Pot_Trim!CL20&lt;&gt;0,CL21/PLANEL_Pot_Trim!CL20,0)</f>
        <v>0.28219188309305271</v>
      </c>
      <c r="CM47" s="52">
        <f>IF(PLANEL_Pot_Trim!CM20&lt;&gt;0,CM21/PLANEL_Pot_Trim!CM20,0)</f>
        <v>0.28404604489656637</v>
      </c>
      <c r="CN47" s="52">
        <f>IF(PLANEL_Pot_Trim!CN20&lt;&gt;0,CN21/PLANEL_Pot_Trim!CN20,0)</f>
        <v>0.2775309784185605</v>
      </c>
      <c r="CO47" s="52">
        <f>IF(PLANEL_Pot_Trim!CO20&lt;&gt;0,CO21/PLANEL_Pot_Trim!CO20,0)</f>
        <v>0.27277778161314142</v>
      </c>
      <c r="CP47" s="52">
        <f>IF(PLANEL_Pot_Trim!CP20&lt;&gt;0,CP21/PLANEL_Pot_Trim!CP20,0)</f>
        <v>0.28219188309305271</v>
      </c>
      <c r="CQ47" s="52">
        <f>IF(PLANEL_Pot_Trim!CQ20&lt;&gt;0,CQ21/PLANEL_Pot_Trim!CQ20,0)</f>
        <v>0.28419313396901186</v>
      </c>
      <c r="CR47" s="52">
        <f>IF(PLANEL_Pot_Trim!CR20&lt;&gt;0,CR21/PLANEL_Pot_Trim!CR20,0)</f>
        <v>0.27957817439075988</v>
      </c>
      <c r="CS47" s="52">
        <f>IF(PLANEL_Pot_Trim!CS20&lt;&gt;0,CS21/PLANEL_Pot_Trim!CS20,0)</f>
        <v>0.27402897568804679</v>
      </c>
      <c r="CT47" s="52">
        <f>IF(PLANEL_Pot_Trim!CT20&lt;&gt;0,CT21/PLANEL_Pot_Trim!CT20,0)</f>
        <v>0.28231657608646199</v>
      </c>
      <c r="CU47" s="52">
        <f>IF(PLANEL_Pot_Trim!CU20&lt;&gt;0,CU21/PLANEL_Pot_Trim!CU20,0)</f>
        <v>0.28435304648791976</v>
      </c>
      <c r="CV47" s="52">
        <f>IF(PLANEL_Pot_Trim!CV20&lt;&gt;0,CV21/PLANEL_Pot_Trim!CV20,0)</f>
        <v>0.28184661216672896</v>
      </c>
      <c r="CW47" s="52">
        <f>IF(PLANEL_Pot_Trim!CW20&lt;&gt;0,CW21/PLANEL_Pot_Trim!CW20,0)</f>
        <v>0.27549701842175223</v>
      </c>
      <c r="CX47" s="52">
        <f>IF(PLANEL_Pot_Trim!CX20&lt;&gt;0,CX21/PLANEL_Pot_Trim!CX20,0)</f>
        <v>0.28245191905679973</v>
      </c>
      <c r="CY47" s="82">
        <f>IF(PLANEL_Pot_Trim!CY20&lt;&gt;0,CY21/PLANEL_Pot_Trim!CY20,0)</f>
        <v>0.28439796000131023</v>
      </c>
      <c r="CZ47" s="82">
        <f>IF(PLANEL_Pot_Trim!CZ20&lt;&gt;0,CZ21/PLANEL_Pot_Trim!CZ20,0)</f>
        <v>0.28248990000477142</v>
      </c>
      <c r="DA47" s="82">
        <f>IF(PLANEL_Pot_Trim!DA20&lt;&gt;0,DA21/PLANEL_Pot_Trim!DA20,0)</f>
        <v>0.27592488000188797</v>
      </c>
      <c r="DB47" s="82">
        <f>IF(PLANEL_Pot_Trim!DB20&lt;&gt;0,DB21/PLANEL_Pot_Trim!DB20,0)</f>
        <v>0.28248990000477142</v>
      </c>
      <c r="DC47" s="52">
        <f>IF(PLANEL_Pot_Trim!DC20&lt;&gt;0,DC21/PLANEL_Pot_Trim!DC20,0)</f>
        <v>0.28439795998805856</v>
      </c>
      <c r="DD47" s="52">
        <f>IF(PLANEL_Pot_Trim!DD20&lt;&gt;0,DD21/PLANEL_Pot_Trim!DD20,0)</f>
        <v>0.28248990002448621</v>
      </c>
      <c r="DE47" s="52">
        <f>IF(PLANEL_Pot_Trim!DE20&lt;&gt;0,DE21/PLANEL_Pot_Trim!DE20,0)</f>
        <v>0.27592488002347149</v>
      </c>
      <c r="DF47" s="52">
        <f>IF(PLANEL_Pot_Trim!DF20&lt;&gt;0,DF21/PLANEL_Pot_Trim!DF20,0)</f>
        <v>0.28248990002448621</v>
      </c>
      <c r="DG47" s="52">
        <f>IF(PLANEL_Pot_Trim!DG20&lt;&gt;0,DG21/PLANEL_Pot_Trim!DG20,0)</f>
        <v>0.28439796002735224</v>
      </c>
      <c r="DH47" s="52">
        <f>IF(PLANEL_Pot_Trim!DH20&lt;&gt;0,DH21/PLANEL_Pot_Trim!DH20,0)</f>
        <v>0.2824899000398905</v>
      </c>
      <c r="DI47" s="52">
        <f>IF(PLANEL_Pot_Trim!DI20&lt;&gt;0,DI21/PLANEL_Pot_Trim!DI20,0)</f>
        <v>0.27592488003727356</v>
      </c>
      <c r="DJ47" s="52">
        <f>IF(PLANEL_Pot_Trim!DJ20&lt;&gt;0,DJ21/PLANEL_Pot_Trim!DJ20,0)</f>
        <v>0.2824899000398905</v>
      </c>
      <c r="DK47" s="52">
        <f>IF(PLANEL_Pot_Trim!DK20&lt;&gt;0,DK21/PLANEL_Pot_Trim!DK20,0)</f>
        <v>0.28439796001786893</v>
      </c>
      <c r="DL47" s="13">
        <f>IF(PLANEL_Pot_Trim!DL20&lt;&gt;0,DL21/PLANEL_Pot_Trim!DL20,0)</f>
        <v>0.28248990003569302</v>
      </c>
      <c r="DM47" s="52">
        <f>IF(PLANEL_Pot_Trim!DM20&lt;&gt;0,DM21/PLANEL_Pot_Trim!DM20,0)</f>
        <v>0.2759248800463841</v>
      </c>
      <c r="DN47" s="52">
        <f>IF(PLANEL_Pot_Trim!DN20&lt;&gt;0,DN21/PLANEL_Pot_Trim!DN20,0)</f>
        <v>0.28248990003569302</v>
      </c>
      <c r="DO47" s="52">
        <f>IF(PLANEL_Pot_Trim!DO20&lt;&gt;0,DO21/PLANEL_Pot_Trim!DO20,0)</f>
        <v>0.28439796000816248</v>
      </c>
      <c r="DP47" s="52">
        <f>IF(PLANEL_Pot_Trim!DP20&lt;&gt;0,DP21/PLANEL_Pot_Trim!DP20,0)</f>
        <v>0.28248990003657337</v>
      </c>
      <c r="DQ47" s="52">
        <f>IF(PLANEL_Pot_Trim!DQ20&lt;&gt;0,DQ21/PLANEL_Pot_Trim!DQ20,0)</f>
        <v>0.27592488001536825</v>
      </c>
      <c r="DR47" s="52">
        <f>IF(PLANEL_Pot_Trim!DR20&lt;&gt;0,DR21/PLANEL_Pot_Trim!DR20,0)</f>
        <v>0.28248990003657337</v>
      </c>
      <c r="DS47" s="52">
        <f>IF(PLANEL_Pot_Trim!DS20&lt;&gt;0,DS21/PLANEL_Pot_Trim!DS20,0)</f>
        <v>0.28439795997210832</v>
      </c>
      <c r="DT47" s="52">
        <f>IF(PLANEL_Pot_Trim!DT20&lt;&gt;0,DT21/PLANEL_Pot_Trim!DT20,0)</f>
        <v>0.2824898999949077</v>
      </c>
      <c r="DU47" s="52">
        <f>IF(PLANEL_Pot_Trim!DU20&lt;&gt;0,DU21/PLANEL_Pot_Trim!DU20,0)</f>
        <v>0.27592487997709314</v>
      </c>
      <c r="DV47" s="52">
        <f>IF(PLANEL_Pot_Trim!DV20&lt;&gt;0,DV21/PLANEL_Pot_Trim!DV20,0)</f>
        <v>0.2824898999949077</v>
      </c>
      <c r="DW47" s="52">
        <f>IF(PLANEL_Pot_Trim!DW20&lt;&gt;0,DW21/PLANEL_Pot_Trim!DW20,0)</f>
        <v>0.28439795998955059</v>
      </c>
      <c r="DX47" s="52">
        <f>IF(PLANEL_Pot_Trim!DX20&lt;&gt;0,DX21/PLANEL_Pot_Trim!DX20,0)</f>
        <v>0.28248990001381974</v>
      </c>
      <c r="DY47" s="52">
        <f>IF(PLANEL_Pot_Trim!DY20&lt;&gt;0,DY21/PLANEL_Pot_Trim!DY20,0)</f>
        <v>0.27592488000174203</v>
      </c>
      <c r="DZ47" s="52">
        <f>IF(PLANEL_Pot_Trim!DZ20&lt;&gt;0,DZ21/PLANEL_Pot_Trim!DZ20,0)</f>
        <v>0.28248990001381974</v>
      </c>
      <c r="EA47" s="52">
        <f>IF(PLANEL_Pot_Trim!EA20&lt;&gt;0,EA21/PLANEL_Pot_Trim!EA20,0)</f>
        <v>0.28439795999050516</v>
      </c>
      <c r="EB47" s="52">
        <f>IF(PLANEL_Pot_Trim!EB20&lt;&gt;0,EB21/PLANEL_Pot_Trim!EB20,0)</f>
        <v>0.2824899000106843</v>
      </c>
      <c r="EC47" s="52">
        <f>IF(PLANEL_Pot_Trim!EC20&lt;&gt;0,EC21/PLANEL_Pot_Trim!EC20,0)</f>
        <v>0.27592488000653653</v>
      </c>
      <c r="ED47" s="52">
        <f>IF(PLANEL_Pot_Trim!ED20&lt;&gt;0,ED21/PLANEL_Pot_Trim!ED20,0)</f>
        <v>0.2824899000106843</v>
      </c>
      <c r="EE47" s="52">
        <f>IF(PLANEL_Pot_Trim!EE20&lt;&gt;0,EE21/PLANEL_Pot_Trim!EE20,0)</f>
        <v>0.2843979600179235</v>
      </c>
      <c r="EF47" s="52">
        <f>IF(PLANEL_Pot_Trim!EF20&lt;&gt;0,EF21/PLANEL_Pot_Trim!EF20,0)</f>
        <v>0.28248990002529623</v>
      </c>
      <c r="EG47" s="52">
        <f>IF(PLANEL_Pot_Trim!EG20&lt;&gt;0,EG21/PLANEL_Pot_Trim!EG20,0)</f>
        <v>0.27592488002429161</v>
      </c>
      <c r="EH47" s="52">
        <f>IF(PLANEL_Pot_Trim!EH20&lt;&gt;0,EH21/PLANEL_Pot_Trim!EH20,0)</f>
        <v>0.28248990002529623</v>
      </c>
      <c r="EI47" s="52">
        <f>IF(PLANEL_Pot_Trim!EI20&lt;&gt;0,EI21/PLANEL_Pot_Trim!EI20,0)</f>
        <v>0.28439795998076983</v>
      </c>
      <c r="EJ47" s="52">
        <f>IF(PLANEL_Pot_Trim!EJ20&lt;&gt;0,EJ21/PLANEL_Pot_Trim!EJ20,0)</f>
        <v>0.28248989996648566</v>
      </c>
      <c r="EK47" s="52">
        <f>IF(PLANEL_Pot_Trim!EK20&lt;&gt;0,EK21/PLANEL_Pot_Trim!EK20,0)</f>
        <v>0.27592487998616644</v>
      </c>
      <c r="EL47" s="52">
        <f>IF(PLANEL_Pot_Trim!EL20&lt;&gt;0,EL21/PLANEL_Pot_Trim!EL20,0)</f>
        <v>0.28248989996648566</v>
      </c>
      <c r="EM47" s="52">
        <f>IF(PLANEL_Pot_Trim!EM20&lt;&gt;0,EM21/PLANEL_Pot_Trim!EM20,0)</f>
        <v>0.2843979600452286</v>
      </c>
      <c r="EN47" s="52">
        <f>IF(PLANEL_Pot_Trim!EN20&lt;&gt;0,EN21/PLANEL_Pot_Trim!EN20,0)</f>
        <v>0.28248990006427932</v>
      </c>
      <c r="EO47" s="52">
        <f>IF(PLANEL_Pot_Trim!EO20&lt;&gt;0,EO21/PLANEL_Pot_Trim!EO20,0)</f>
        <v>0.27592487994619797</v>
      </c>
      <c r="EP47" s="52">
        <f>IF(PLANEL_Pot_Trim!EP20&lt;&gt;0,EP21/PLANEL_Pot_Trim!EP20,0)</f>
        <v>0.28248990006427932</v>
      </c>
    </row>
    <row r="48" spans="2:146" x14ac:dyDescent="0.3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3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3">
      <c r="D51" s="1"/>
      <c r="DL51" s="1"/>
    </row>
    <row r="52" spans="2:146" x14ac:dyDescent="0.3">
      <c r="DL52" s="18"/>
    </row>
    <row r="53" spans="2:146" x14ac:dyDescent="0.3">
      <c r="DL53" s="18"/>
    </row>
    <row r="54" spans="2:146" x14ac:dyDescent="0.3">
      <c r="DL54" s="1"/>
    </row>
    <row r="55" spans="2:146" x14ac:dyDescent="0.3">
      <c r="DL55" s="20"/>
    </row>
    <row r="56" spans="2:146" x14ac:dyDescent="0.3">
      <c r="DL56" s="20"/>
    </row>
    <row r="57" spans="2:146" x14ac:dyDescent="0.3">
      <c r="DL57" s="1"/>
    </row>
    <row r="58" spans="2:146" x14ac:dyDescent="0.3">
      <c r="DL58" s="1"/>
    </row>
    <row r="59" spans="2:146" x14ac:dyDescent="0.3">
      <c r="DL59" s="1"/>
    </row>
    <row r="60" spans="2:146" x14ac:dyDescent="0.3">
      <c r="DL60" s="22"/>
    </row>
    <row r="61" spans="2:146" x14ac:dyDescent="0.3">
      <c r="DL61" s="22"/>
    </row>
    <row r="62" spans="2:146" x14ac:dyDescent="0.3">
      <c r="DL62" s="1"/>
    </row>
    <row r="63" spans="2:146" x14ac:dyDescent="0.3">
      <c r="DL63" s="30"/>
    </row>
    <row r="64" spans="2:146" x14ac:dyDescent="0.3">
      <c r="DL64" s="30"/>
    </row>
    <row r="65" spans="116:116" x14ac:dyDescent="0.3">
      <c r="DL65" s="1"/>
    </row>
    <row r="66" spans="116:116" x14ac:dyDescent="0.3">
      <c r="DL66" s="24"/>
    </row>
    <row r="67" spans="116:116" x14ac:dyDescent="0.3">
      <c r="DL67" s="24"/>
    </row>
    <row r="68" spans="116:116" x14ac:dyDescent="0.3">
      <c r="DL68" s="26"/>
    </row>
    <row r="69" spans="116:116" x14ac:dyDescent="0.3">
      <c r="DL69" s="32"/>
    </row>
    <row r="70" spans="116:116" x14ac:dyDescent="0.3">
      <c r="DL70" s="28"/>
    </row>
    <row r="73" spans="116:116" x14ac:dyDescent="0.3">
      <c r="DL73" s="13"/>
    </row>
    <row r="74" spans="116:116" x14ac:dyDescent="0.3">
      <c r="DL74" s="15"/>
    </row>
    <row r="75" spans="116:116" x14ac:dyDescent="0.3">
      <c r="DL75" s="47"/>
    </row>
    <row r="76" spans="116:116" x14ac:dyDescent="0.3">
      <c r="DL76" s="47"/>
    </row>
    <row r="77" spans="116:116" x14ac:dyDescent="0.3">
      <c r="DL77" s="47"/>
    </row>
    <row r="78" spans="116:116" x14ac:dyDescent="0.3">
      <c r="DL78" s="48"/>
    </row>
    <row r="79" spans="116:116" x14ac:dyDescent="0.3">
      <c r="DL79" s="48"/>
    </row>
    <row r="80" spans="116:116" x14ac:dyDescent="0.3">
      <c r="DL80" s="47"/>
    </row>
    <row r="81" spans="116:116" x14ac:dyDescent="0.3">
      <c r="DL81" s="49"/>
    </row>
    <row r="82" spans="116:116" x14ac:dyDescent="0.3">
      <c r="DL82" s="49"/>
    </row>
    <row r="83" spans="116:116" x14ac:dyDescent="0.3">
      <c r="DL83" s="47"/>
    </row>
    <row r="84" spans="116:116" x14ac:dyDescent="0.3">
      <c r="DL84" s="47"/>
    </row>
    <row r="85" spans="116:116" x14ac:dyDescent="0.3">
      <c r="DL85" s="47"/>
    </row>
    <row r="86" spans="116:116" x14ac:dyDescent="0.3">
      <c r="DL86" s="50"/>
    </row>
    <row r="87" spans="116:116" x14ac:dyDescent="0.3">
      <c r="DL87" s="50"/>
    </row>
    <row r="88" spans="116:116" x14ac:dyDescent="0.3">
      <c r="DL88" s="47"/>
    </row>
    <row r="89" spans="116:116" x14ac:dyDescent="0.3">
      <c r="DL89" s="51"/>
    </row>
    <row r="90" spans="116:116" x14ac:dyDescent="0.3">
      <c r="DL90" s="51"/>
    </row>
    <row r="91" spans="116:116" x14ac:dyDescent="0.3">
      <c r="DL91" s="47"/>
    </row>
    <row r="92" spans="116:116" x14ac:dyDescent="0.3">
      <c r="DL92" s="52"/>
    </row>
    <row r="93" spans="116:116" x14ac:dyDescent="0.3">
      <c r="DL93" s="52"/>
    </row>
    <row r="94" spans="116:116" x14ac:dyDescent="0.3">
      <c r="DL94" s="53"/>
    </row>
    <row r="95" spans="116:116" x14ac:dyDescent="0.3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09375" defaultRowHeight="11.4" x14ac:dyDescent="0.2"/>
  <cols>
    <col min="1" max="1" width="9.109375" style="65"/>
    <col min="2" max="2" width="23.5546875" style="65" bestFit="1" customWidth="1"/>
    <col min="3" max="3" width="10" style="65" bestFit="1" customWidth="1"/>
    <col min="4" max="16384" width="9.109375" style="65"/>
  </cols>
  <sheetData>
    <row r="1" spans="1:159" s="63" customFormat="1" ht="12" x14ac:dyDescent="0.25">
      <c r="A1" s="62" t="s">
        <v>227</v>
      </c>
    </row>
    <row r="3" spans="1:159" s="64" customFormat="1" ht="12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ht="12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ht="12" x14ac:dyDescent="0.2">
      <c r="B5" s="65" t="s">
        <v>12</v>
      </c>
      <c r="C5" s="65" t="s">
        <v>13</v>
      </c>
    </row>
    <row r="6" spans="1:159" ht="12" x14ac:dyDescent="0.2">
      <c r="B6" s="65" t="s">
        <v>14</v>
      </c>
      <c r="C6" s="65" t="s">
        <v>36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4825.4431249999998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3759.881805</v>
      </c>
      <c r="AL6" s="65">
        <v>5425.1321559999997</v>
      </c>
      <c r="AM6" s="65">
        <v>3415.82395</v>
      </c>
      <c r="AN6" s="65">
        <v>401.86164120000001</v>
      </c>
      <c r="AO6" s="65">
        <v>3906.4510019999998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5015.8560880000005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ht="12" x14ac:dyDescent="0.2">
      <c r="B7" s="65" t="s">
        <v>14</v>
      </c>
      <c r="C7" s="65" t="s">
        <v>37</v>
      </c>
      <c r="D7" s="65">
        <v>30.42916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401.46111999999999</v>
      </c>
      <c r="AF7" s="65">
        <v>49.79072</v>
      </c>
      <c r="AG7" s="65">
        <v>485.45952</v>
      </c>
      <c r="AH7" s="65">
        <v>672.17471999999998</v>
      </c>
      <c r="AI7" s="65">
        <v>401.46111999999999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ht="12" x14ac:dyDescent="0.2">
      <c r="B8" s="65" t="s">
        <v>14</v>
      </c>
      <c r="C8" s="65" t="s">
        <v>38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379.18701160000001</v>
      </c>
      <c r="T8" s="65">
        <v>46.046236649999997</v>
      </c>
      <c r="U8" s="65">
        <v>275.36960740000001</v>
      </c>
      <c r="V8" s="65">
        <v>477.53697670000003</v>
      </c>
      <c r="W8" s="65">
        <v>139.4659934</v>
      </c>
      <c r="X8" s="65">
        <v>32.615287270000003</v>
      </c>
      <c r="Y8" s="65">
        <v>455.50280739999999</v>
      </c>
      <c r="Z8" s="65">
        <v>635.09547029999999</v>
      </c>
      <c r="AA8" s="65">
        <v>238.57803340000001</v>
      </c>
      <c r="AB8" s="65">
        <v>21.81648393</v>
      </c>
      <c r="AC8" s="65">
        <v>239.65577999999999</v>
      </c>
      <c r="AD8" s="65">
        <v>307.35597669999999</v>
      </c>
      <c r="AE8" s="65">
        <v>239.75301160000001</v>
      </c>
      <c r="AF8" s="65">
        <v>18.943836650000001</v>
      </c>
      <c r="AG8" s="65">
        <v>359.7188074</v>
      </c>
      <c r="AH8" s="65">
        <v>140.55768</v>
      </c>
      <c r="AI8" s="65">
        <v>285.83602180000003</v>
      </c>
      <c r="AJ8" s="65">
        <v>22.45063665</v>
      </c>
      <c r="AK8" s="65">
        <v>347.91669830000001</v>
      </c>
      <c r="AL8" s="65">
        <v>249.30081820000001</v>
      </c>
      <c r="AM8" s="65">
        <v>391.66562970000001</v>
      </c>
      <c r="AN8" s="65">
        <v>41.381509379999997</v>
      </c>
      <c r="AO8" s="65">
        <v>349.35572739999998</v>
      </c>
      <c r="AP8" s="65">
        <v>193.2714</v>
      </c>
      <c r="AQ8" s="65">
        <v>379.4250116</v>
      </c>
      <c r="AR8" s="65">
        <v>33.891359999999999</v>
      </c>
      <c r="AS8" s="65">
        <v>460.1828074</v>
      </c>
      <c r="AT8" s="65">
        <v>479.59015479999999</v>
      </c>
      <c r="AU8" s="65">
        <v>295.92104</v>
      </c>
      <c r="AV8" s="65">
        <v>47.198236649999998</v>
      </c>
      <c r="AW8" s="65">
        <v>438.73280740000001</v>
      </c>
      <c r="AX8" s="65">
        <v>637.17619479999996</v>
      </c>
      <c r="AY8" s="65">
        <v>401.1850116</v>
      </c>
      <c r="AZ8" s="65">
        <v>16.034563930000001</v>
      </c>
      <c r="BA8" s="65">
        <v>102.00999830000001</v>
      </c>
      <c r="BB8" s="65">
        <v>127.74888</v>
      </c>
      <c r="BC8" s="65">
        <v>136.2937934</v>
      </c>
      <c r="BD8" s="65">
        <v>16.034563930000001</v>
      </c>
      <c r="BE8" s="65">
        <v>132.90891830000001</v>
      </c>
      <c r="BF8" s="65">
        <v>119.64888000000001</v>
      </c>
      <c r="BG8" s="65">
        <v>136.2937934</v>
      </c>
      <c r="BH8" s="65">
        <v>16.034563930000001</v>
      </c>
      <c r="BI8" s="65">
        <v>150.48699830000001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176.09399999999999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77.783940000000001</v>
      </c>
      <c r="BZ8" s="65">
        <v>216.466613</v>
      </c>
      <c r="CA8" s="65">
        <v>132.89379339999999</v>
      </c>
      <c r="CB8" s="65">
        <v>1.36</v>
      </c>
      <c r="CC8" s="65">
        <v>13.26</v>
      </c>
      <c r="CD8" s="65">
        <v>11.88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ht="12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ht="12" x14ac:dyDescent="0.2">
      <c r="B10" s="65" t="s">
        <v>14</v>
      </c>
      <c r="C10" s="65" t="s">
        <v>40</v>
      </c>
    </row>
    <row r="11" spans="1:159" ht="12" x14ac:dyDescent="0.2">
      <c r="B11" s="65" t="s">
        <v>14</v>
      </c>
      <c r="C11" s="65" t="s">
        <v>41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4.68</v>
      </c>
      <c r="CT11" s="65">
        <v>12.96</v>
      </c>
      <c r="CU11" s="65">
        <v>8.16</v>
      </c>
    </row>
    <row r="12" spans="1:159" ht="12" x14ac:dyDescent="0.2">
      <c r="B12" s="65" t="s">
        <v>14</v>
      </c>
      <c r="C12" s="65" t="s">
        <v>42</v>
      </c>
    </row>
    <row r="13" spans="1:159" ht="12" x14ac:dyDescent="0.2">
      <c r="B13" s="65" t="s">
        <v>14</v>
      </c>
      <c r="C13" s="65" t="s">
        <v>43</v>
      </c>
    </row>
    <row r="14" spans="1:159" ht="12" x14ac:dyDescent="0.2">
      <c r="B14" s="65" t="s">
        <v>14</v>
      </c>
      <c r="C14" s="65" t="s">
        <v>44</v>
      </c>
    </row>
    <row r="15" spans="1:159" ht="12" x14ac:dyDescent="0.2">
      <c r="B15" s="65" t="s">
        <v>14</v>
      </c>
      <c r="C15" s="65" t="s">
        <v>45</v>
      </c>
    </row>
    <row r="16" spans="1:159" ht="12" x14ac:dyDescent="0.2">
      <c r="B16" s="65" t="s">
        <v>14</v>
      </c>
      <c r="C16" s="65" t="s">
        <v>46</v>
      </c>
    </row>
    <row r="17" spans="2:159" ht="12" x14ac:dyDescent="0.2">
      <c r="B17" s="65" t="s">
        <v>14</v>
      </c>
      <c r="C17" s="65" t="s">
        <v>15</v>
      </c>
      <c r="D17" s="65">
        <v>405.61687599999999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3957.180922</v>
      </c>
      <c r="T17" s="65">
        <v>498.07201670000001</v>
      </c>
      <c r="U17" s="65">
        <v>4654.5966770000005</v>
      </c>
      <c r="V17" s="65">
        <v>6364.16615</v>
      </c>
      <c r="W17" s="65">
        <v>3959.9251239999999</v>
      </c>
      <c r="X17" s="65">
        <v>488.85466730000002</v>
      </c>
      <c r="Y17" s="65">
        <v>4888.2367629999999</v>
      </c>
      <c r="Z17" s="65">
        <v>6664.0203730000003</v>
      </c>
      <c r="AA17" s="65">
        <v>4103.0127640000001</v>
      </c>
      <c r="AB17" s="65">
        <v>480.47284509999997</v>
      </c>
      <c r="AC17" s="65">
        <v>4720.9153020000003</v>
      </c>
      <c r="AD17" s="65">
        <v>5877.9278219999997</v>
      </c>
      <c r="AE17" s="65">
        <v>4124.7320820000004</v>
      </c>
      <c r="AF17" s="65">
        <v>477.60019790000001</v>
      </c>
      <c r="AG17" s="65">
        <v>4840.9783289999996</v>
      </c>
      <c r="AH17" s="65">
        <v>6345.3785559999997</v>
      </c>
      <c r="AI17" s="65">
        <v>4170.8150919999998</v>
      </c>
      <c r="AJ17" s="65">
        <v>482.06699789999999</v>
      </c>
      <c r="AK17" s="65">
        <v>4645.9470229999997</v>
      </c>
      <c r="AL17" s="65">
        <v>6359.5676940000003</v>
      </c>
      <c r="AM17" s="65">
        <v>4298.4047</v>
      </c>
      <c r="AN17" s="65">
        <v>500.03787060000002</v>
      </c>
      <c r="AO17" s="65">
        <v>4793.9552489999996</v>
      </c>
      <c r="AP17" s="65">
        <v>6398.0922760000003</v>
      </c>
      <c r="AQ17" s="65">
        <v>4286.1640820000002</v>
      </c>
      <c r="AR17" s="65">
        <v>493.50772119999999</v>
      </c>
      <c r="AS17" s="65">
        <v>4941.4423290000004</v>
      </c>
      <c r="AT17" s="65">
        <v>6275.1349630000004</v>
      </c>
      <c r="AU17" s="65">
        <v>4202.6601099999998</v>
      </c>
      <c r="AV17" s="65">
        <v>506.81459790000002</v>
      </c>
      <c r="AW17" s="65">
        <v>4919.9923289999997</v>
      </c>
      <c r="AX17" s="65">
        <v>6841.9970709999998</v>
      </c>
      <c r="AY17" s="65">
        <v>4307.9240820000005</v>
      </c>
      <c r="AZ17" s="65">
        <v>193.7897753</v>
      </c>
      <c r="BA17" s="65">
        <v>1835.1233090000001</v>
      </c>
      <c r="BB17" s="65">
        <v>2527.4442330000002</v>
      </c>
      <c r="BC17" s="65">
        <v>1647.21309</v>
      </c>
      <c r="BD17" s="65">
        <v>193.7897753</v>
      </c>
      <c r="BE17" s="65">
        <v>1866.0222289999999</v>
      </c>
      <c r="BF17" s="65">
        <v>2519.3442329999998</v>
      </c>
      <c r="BG17" s="65">
        <v>1647.21309</v>
      </c>
      <c r="BH17" s="65">
        <v>193.7897753</v>
      </c>
      <c r="BI17" s="65">
        <v>1883.6003089999999</v>
      </c>
      <c r="BJ17" s="65">
        <v>2616.1619660000001</v>
      </c>
      <c r="BK17" s="65">
        <v>1647.21309</v>
      </c>
      <c r="BL17" s="65">
        <v>193.7897753</v>
      </c>
      <c r="BM17" s="65">
        <v>1889.4503090000001</v>
      </c>
      <c r="BN17" s="65">
        <v>2575.7893530000001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1810.89725</v>
      </c>
      <c r="BZ17" s="65">
        <v>2616.1619660000001</v>
      </c>
      <c r="CA17" s="65">
        <v>1643.8130900000001</v>
      </c>
      <c r="CB17" s="65">
        <v>48.353535319999999</v>
      </c>
      <c r="CC17" s="65">
        <v>471.4469694</v>
      </c>
      <c r="CD17" s="65">
        <v>646.29272690000005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466.76696939999999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ht="12" x14ac:dyDescent="0.2">
      <c r="B18" s="65" t="s">
        <v>16</v>
      </c>
      <c r="C18" s="65" t="s">
        <v>36</v>
      </c>
    </row>
    <row r="19" spans="2:159" ht="12" x14ac:dyDescent="0.2">
      <c r="B19" s="65" t="s">
        <v>16</v>
      </c>
      <c r="C19" s="65" t="s">
        <v>37</v>
      </c>
    </row>
    <row r="20" spans="2:159" ht="12" x14ac:dyDescent="0.2">
      <c r="B20" s="65" t="s">
        <v>16</v>
      </c>
      <c r="C20" s="65" t="s">
        <v>38</v>
      </c>
    </row>
    <row r="21" spans="2:159" ht="12" x14ac:dyDescent="0.2">
      <c r="B21" s="65" t="s">
        <v>16</v>
      </c>
      <c r="C21" s="65" t="s">
        <v>39</v>
      </c>
    </row>
    <row r="22" spans="2:159" ht="12" x14ac:dyDescent="0.2">
      <c r="B22" s="65" t="s">
        <v>16</v>
      </c>
      <c r="C22" s="65" t="s">
        <v>40</v>
      </c>
    </row>
    <row r="23" spans="2:159" ht="12" x14ac:dyDescent="0.2">
      <c r="B23" s="65" t="s">
        <v>16</v>
      </c>
      <c r="C23" s="65" t="s">
        <v>41</v>
      </c>
    </row>
    <row r="24" spans="2:159" ht="12" x14ac:dyDescent="0.2">
      <c r="B24" s="65" t="s">
        <v>16</v>
      </c>
      <c r="C24" s="65" t="s">
        <v>42</v>
      </c>
    </row>
    <row r="25" spans="2:159" ht="12" x14ac:dyDescent="0.2">
      <c r="B25" s="65" t="s">
        <v>16</v>
      </c>
      <c r="C25" s="65" t="s">
        <v>43</v>
      </c>
    </row>
    <row r="26" spans="2:159" ht="12" x14ac:dyDescent="0.2">
      <c r="B26" s="65" t="s">
        <v>16</v>
      </c>
      <c r="C26" s="65" t="s">
        <v>44</v>
      </c>
    </row>
    <row r="27" spans="2:159" ht="12" x14ac:dyDescent="0.2">
      <c r="B27" s="65" t="s">
        <v>16</v>
      </c>
      <c r="C27" s="65" t="s">
        <v>45</v>
      </c>
    </row>
    <row r="28" spans="2:159" ht="12" x14ac:dyDescent="0.2">
      <c r="B28" s="65" t="s">
        <v>16</v>
      </c>
      <c r="C28" s="65" t="s">
        <v>46</v>
      </c>
    </row>
    <row r="29" spans="2:159" ht="12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ht="12" x14ac:dyDescent="0.2">
      <c r="B30" s="65" t="s">
        <v>17</v>
      </c>
      <c r="C30" s="65" t="s">
        <v>36</v>
      </c>
    </row>
    <row r="31" spans="2:159" ht="12" x14ac:dyDescent="0.2">
      <c r="B31" s="65" t="s">
        <v>17</v>
      </c>
      <c r="C31" s="65" t="s">
        <v>37</v>
      </c>
    </row>
    <row r="32" spans="2:159" ht="12" x14ac:dyDescent="0.2">
      <c r="B32" s="65" t="s">
        <v>17</v>
      </c>
      <c r="C32" s="65" t="s">
        <v>38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540.22500000000002</v>
      </c>
      <c r="AD32" s="65">
        <v>540.22500000000002</v>
      </c>
      <c r="AE32" s="65">
        <v>273.75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813.97500000000002</v>
      </c>
      <c r="AO32" s="65">
        <v>813.97500000000002</v>
      </c>
      <c r="AQ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273.75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273.75</v>
      </c>
      <c r="BZ32" s="65">
        <v>813.97500000000002</v>
      </c>
      <c r="CA32" s="65">
        <v>813.97500000000002</v>
      </c>
    </row>
    <row r="33" spans="2:159" ht="12" x14ac:dyDescent="0.2">
      <c r="B33" s="65" t="s">
        <v>17</v>
      </c>
      <c r="C33" s="65" t="s">
        <v>39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ht="12" x14ac:dyDescent="0.2">
      <c r="B34" s="65" t="s">
        <v>17</v>
      </c>
      <c r="C34" s="65" t="s">
        <v>40</v>
      </c>
    </row>
    <row r="35" spans="2:159" ht="12" x14ac:dyDescent="0.2">
      <c r="B35" s="65" t="s">
        <v>17</v>
      </c>
      <c r="C35" s="65" t="s">
        <v>41</v>
      </c>
    </row>
    <row r="36" spans="2:159" ht="12" x14ac:dyDescent="0.2">
      <c r="B36" s="65" t="s">
        <v>17</v>
      </c>
      <c r="C36" s="65" t="s">
        <v>42</v>
      </c>
    </row>
    <row r="37" spans="2:159" ht="12" x14ac:dyDescent="0.2">
      <c r="B37" s="65" t="s">
        <v>17</v>
      </c>
      <c r="C37" s="65" t="s">
        <v>43</v>
      </c>
    </row>
    <row r="38" spans="2:159" ht="12" x14ac:dyDescent="0.2">
      <c r="B38" s="65" t="s">
        <v>17</v>
      </c>
      <c r="C38" s="65" t="s">
        <v>44</v>
      </c>
    </row>
    <row r="39" spans="2:159" ht="12" x14ac:dyDescent="0.2">
      <c r="B39" s="65" t="s">
        <v>17</v>
      </c>
      <c r="C39" s="65" t="s">
        <v>45</v>
      </c>
    </row>
    <row r="40" spans="2:159" ht="12" x14ac:dyDescent="0.2">
      <c r="B40" s="65" t="s">
        <v>17</v>
      </c>
      <c r="C40" s="65" t="s">
        <v>46</v>
      </c>
    </row>
    <row r="41" spans="2:159" ht="12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543.82500000000005</v>
      </c>
      <c r="AB41" s="65">
        <v>543.82500000000005</v>
      </c>
      <c r="AC41" s="65">
        <v>540.22500000000002</v>
      </c>
      <c r="AD41" s="65">
        <v>810.3</v>
      </c>
      <c r="AE41" s="65">
        <v>543.82500000000005</v>
      </c>
      <c r="AF41" s="65">
        <v>543.82500000000005</v>
      </c>
      <c r="AG41" s="65">
        <v>813.97500000000002</v>
      </c>
      <c r="AH41" s="65">
        <v>810.3</v>
      </c>
      <c r="AI41" s="65">
        <v>1084.05</v>
      </c>
      <c r="AJ41" s="65">
        <v>810.3</v>
      </c>
      <c r="AK41" s="65">
        <v>1084.05</v>
      </c>
      <c r="AL41" s="65">
        <v>273.75</v>
      </c>
      <c r="AM41" s="65">
        <v>1084.05</v>
      </c>
      <c r="AN41" s="65">
        <v>270.07499999999999</v>
      </c>
      <c r="AO41" s="65">
        <v>1084.05</v>
      </c>
      <c r="AP41" s="65">
        <v>270.07499999999999</v>
      </c>
      <c r="AQ41" s="65">
        <v>1084.05</v>
      </c>
      <c r="AR41" s="65">
        <v>270.07499999999999</v>
      </c>
      <c r="AS41" s="65">
        <v>1084.05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543.82500000000005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543.82500000000005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ht="12" x14ac:dyDescent="0.2">
      <c r="B42" s="65" t="s">
        <v>18</v>
      </c>
      <c r="C42" s="65" t="s">
        <v>36</v>
      </c>
    </row>
    <row r="43" spans="2:159" ht="12" x14ac:dyDescent="0.2">
      <c r="B43" s="65" t="s">
        <v>18</v>
      </c>
      <c r="C43" s="65" t="s">
        <v>37</v>
      </c>
    </row>
    <row r="44" spans="2:159" ht="12" x14ac:dyDescent="0.2">
      <c r="B44" s="65" t="s">
        <v>18</v>
      </c>
      <c r="C44" s="65" t="s">
        <v>38</v>
      </c>
    </row>
    <row r="45" spans="2:159" ht="12" x14ac:dyDescent="0.2">
      <c r="B45" s="65" t="s">
        <v>18</v>
      </c>
      <c r="C45" s="65" t="s">
        <v>39</v>
      </c>
    </row>
    <row r="46" spans="2:159" ht="12" x14ac:dyDescent="0.2">
      <c r="B46" s="65" t="s">
        <v>18</v>
      </c>
      <c r="C46" s="65" t="s">
        <v>40</v>
      </c>
    </row>
    <row r="47" spans="2:159" ht="12" x14ac:dyDescent="0.2">
      <c r="B47" s="65" t="s">
        <v>18</v>
      </c>
      <c r="C47" s="65" t="s">
        <v>41</v>
      </c>
    </row>
    <row r="48" spans="2:159" ht="12" x14ac:dyDescent="0.2">
      <c r="B48" s="65" t="s">
        <v>18</v>
      </c>
      <c r="C48" s="65" t="s">
        <v>42</v>
      </c>
    </row>
    <row r="49" spans="2:159" ht="12" x14ac:dyDescent="0.2">
      <c r="B49" s="65" t="s">
        <v>18</v>
      </c>
      <c r="C49" s="65" t="s">
        <v>43</v>
      </c>
    </row>
    <row r="50" spans="2:159" ht="12" x14ac:dyDescent="0.2">
      <c r="B50" s="65" t="s">
        <v>18</v>
      </c>
      <c r="C50" s="65" t="s">
        <v>44</v>
      </c>
    </row>
    <row r="51" spans="2:159" ht="12" x14ac:dyDescent="0.2">
      <c r="B51" s="65" t="s">
        <v>18</v>
      </c>
      <c r="C51" s="65" t="s">
        <v>45</v>
      </c>
    </row>
    <row r="52" spans="2:159" ht="12" x14ac:dyDescent="0.2">
      <c r="B52" s="65" t="s">
        <v>18</v>
      </c>
      <c r="C52" s="65" t="s">
        <v>46</v>
      </c>
    </row>
    <row r="53" spans="2:159" ht="12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ht="12" x14ac:dyDescent="0.2">
      <c r="B54" s="65" t="s">
        <v>761</v>
      </c>
      <c r="C54" s="65" t="s">
        <v>36</v>
      </c>
    </row>
    <row r="55" spans="2:159" ht="12" x14ac:dyDescent="0.2">
      <c r="B55" s="65" t="s">
        <v>761</v>
      </c>
      <c r="C55" s="65" t="s">
        <v>37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ht="12" x14ac:dyDescent="0.2">
      <c r="B56" s="65" t="s">
        <v>761</v>
      </c>
      <c r="C56" s="65" t="s">
        <v>38</v>
      </c>
    </row>
    <row r="57" spans="2:159" ht="12" x14ac:dyDescent="0.2">
      <c r="B57" s="65" t="s">
        <v>761</v>
      </c>
      <c r="C57" s="65" t="s">
        <v>39</v>
      </c>
    </row>
    <row r="58" spans="2:159" ht="12" x14ac:dyDescent="0.2">
      <c r="B58" s="65" t="s">
        <v>761</v>
      </c>
      <c r="C58" s="65" t="s">
        <v>40</v>
      </c>
    </row>
    <row r="59" spans="2:159" ht="12" x14ac:dyDescent="0.2">
      <c r="B59" s="65" t="s">
        <v>761</v>
      </c>
      <c r="C59" s="65" t="s">
        <v>41</v>
      </c>
    </row>
    <row r="60" spans="2:159" ht="12" x14ac:dyDescent="0.2">
      <c r="B60" s="65" t="s">
        <v>761</v>
      </c>
      <c r="C60" s="65" t="s">
        <v>42</v>
      </c>
    </row>
    <row r="61" spans="2:159" ht="12" x14ac:dyDescent="0.2">
      <c r="B61" s="65" t="s">
        <v>761</v>
      </c>
      <c r="C61" s="65" t="s">
        <v>43</v>
      </c>
    </row>
    <row r="62" spans="2:159" ht="12" x14ac:dyDescent="0.2">
      <c r="B62" s="65" t="s">
        <v>761</v>
      </c>
      <c r="C62" s="65" t="s">
        <v>44</v>
      </c>
    </row>
    <row r="63" spans="2:159" ht="12" x14ac:dyDescent="0.2">
      <c r="B63" s="65" t="s">
        <v>761</v>
      </c>
      <c r="C63" s="65" t="s">
        <v>45</v>
      </c>
    </row>
    <row r="64" spans="2:159" ht="12" x14ac:dyDescent="0.2">
      <c r="B64" s="65" t="s">
        <v>761</v>
      </c>
      <c r="C64" s="65" t="s">
        <v>46</v>
      </c>
    </row>
    <row r="65" spans="2:159" ht="12" x14ac:dyDescent="0.2">
      <c r="B65" s="65" t="s">
        <v>761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ht="12" x14ac:dyDescent="0.2">
      <c r="B66" s="65" t="s">
        <v>19</v>
      </c>
      <c r="C66" s="65" t="s">
        <v>36</v>
      </c>
    </row>
    <row r="67" spans="2:159" ht="12" x14ac:dyDescent="0.2">
      <c r="B67" s="65" t="s">
        <v>19</v>
      </c>
      <c r="C67" s="65" t="s">
        <v>37</v>
      </c>
    </row>
    <row r="68" spans="2:159" ht="12" x14ac:dyDescent="0.2">
      <c r="B68" s="65" t="s">
        <v>19</v>
      </c>
      <c r="C68" s="65" t="s">
        <v>38</v>
      </c>
    </row>
    <row r="69" spans="2:159" ht="12" x14ac:dyDescent="0.2">
      <c r="B69" s="65" t="s">
        <v>19</v>
      </c>
      <c r="C69" s="65" t="s">
        <v>39</v>
      </c>
    </row>
    <row r="70" spans="2:159" ht="12" x14ac:dyDescent="0.2">
      <c r="B70" s="65" t="s">
        <v>19</v>
      </c>
      <c r="C70" s="65" t="s">
        <v>40</v>
      </c>
    </row>
    <row r="71" spans="2:159" ht="12" x14ac:dyDescent="0.2">
      <c r="B71" s="65" t="s">
        <v>19</v>
      </c>
      <c r="C71" s="65" t="s">
        <v>41</v>
      </c>
    </row>
    <row r="72" spans="2:159" ht="12" x14ac:dyDescent="0.2">
      <c r="B72" s="65" t="s">
        <v>19</v>
      </c>
      <c r="C72" s="65" t="s">
        <v>42</v>
      </c>
    </row>
    <row r="73" spans="2:159" ht="12" x14ac:dyDescent="0.2">
      <c r="B73" s="65" t="s">
        <v>19</v>
      </c>
      <c r="C73" s="65" t="s">
        <v>43</v>
      </c>
    </row>
    <row r="74" spans="2:159" ht="12" x14ac:dyDescent="0.2">
      <c r="B74" s="65" t="s">
        <v>19</v>
      </c>
      <c r="C74" s="65" t="s">
        <v>44</v>
      </c>
    </row>
    <row r="75" spans="2:159" ht="12" x14ac:dyDescent="0.2">
      <c r="B75" s="65" t="s">
        <v>19</v>
      </c>
      <c r="C75" s="65" t="s">
        <v>45</v>
      </c>
    </row>
    <row r="76" spans="2:159" ht="12" x14ac:dyDescent="0.2">
      <c r="B76" s="65" t="s">
        <v>19</v>
      </c>
      <c r="C76" s="65" t="s">
        <v>46</v>
      </c>
    </row>
    <row r="77" spans="2:159" ht="12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ht="12" x14ac:dyDescent="0.2">
      <c r="B78" s="65" t="s">
        <v>762</v>
      </c>
      <c r="C78" s="65" t="s">
        <v>36</v>
      </c>
    </row>
    <row r="79" spans="2:159" ht="12" x14ac:dyDescent="0.2">
      <c r="B79" s="65" t="s">
        <v>762</v>
      </c>
      <c r="C79" s="65" t="s">
        <v>37</v>
      </c>
    </row>
    <row r="80" spans="2:159" ht="12" x14ac:dyDescent="0.2">
      <c r="B80" s="65" t="s">
        <v>762</v>
      </c>
      <c r="C80" s="65" t="s">
        <v>38</v>
      </c>
    </row>
    <row r="81" spans="2:159" ht="12" x14ac:dyDescent="0.2">
      <c r="B81" s="65" t="s">
        <v>762</v>
      </c>
      <c r="C81" s="65" t="s">
        <v>39</v>
      </c>
    </row>
    <row r="82" spans="2:159" ht="12" x14ac:dyDescent="0.2">
      <c r="B82" s="65" t="s">
        <v>762</v>
      </c>
      <c r="C82" s="65" t="s">
        <v>40</v>
      </c>
    </row>
    <row r="83" spans="2:159" ht="12" x14ac:dyDescent="0.2">
      <c r="B83" s="65" t="s">
        <v>762</v>
      </c>
      <c r="C83" s="65" t="s">
        <v>41</v>
      </c>
    </row>
    <row r="84" spans="2:159" ht="12" x14ac:dyDescent="0.2">
      <c r="B84" s="65" t="s">
        <v>762</v>
      </c>
      <c r="C84" s="65" t="s">
        <v>42</v>
      </c>
    </row>
    <row r="85" spans="2:159" ht="12" x14ac:dyDescent="0.2">
      <c r="B85" s="65" t="s">
        <v>762</v>
      </c>
      <c r="C85" s="65" t="s">
        <v>43</v>
      </c>
    </row>
    <row r="86" spans="2:159" ht="12" x14ac:dyDescent="0.2">
      <c r="B86" s="65" t="s">
        <v>762</v>
      </c>
      <c r="C86" s="65" t="s">
        <v>44</v>
      </c>
    </row>
    <row r="87" spans="2:159" ht="12" x14ac:dyDescent="0.2">
      <c r="B87" s="65" t="s">
        <v>762</v>
      </c>
      <c r="C87" s="65" t="s">
        <v>45</v>
      </c>
    </row>
    <row r="88" spans="2:159" ht="12" x14ac:dyDescent="0.2">
      <c r="B88" s="65" t="s">
        <v>762</v>
      </c>
      <c r="C88" s="65" t="s">
        <v>46</v>
      </c>
    </row>
    <row r="89" spans="2:159" ht="12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ht="12" x14ac:dyDescent="0.2">
      <c r="B90" s="65" t="s">
        <v>673</v>
      </c>
      <c r="C90" s="65" t="s">
        <v>36</v>
      </c>
      <c r="AZ90" s="65">
        <v>323.60524320000002</v>
      </c>
      <c r="BA90" s="65">
        <v>323.60524320000002</v>
      </c>
      <c r="BB90" s="65">
        <v>323.60524320000002</v>
      </c>
      <c r="BC90" s="65">
        <v>323.60524320000002</v>
      </c>
      <c r="BD90" s="65">
        <v>4254.6407740000004</v>
      </c>
      <c r="BE90" s="65">
        <v>4254.6407740000004</v>
      </c>
      <c r="BF90" s="65">
        <v>4254.6407740000004</v>
      </c>
      <c r="BG90" s="65">
        <v>4254.6407740000004</v>
      </c>
      <c r="BH90" s="65">
        <v>6101.8352599999998</v>
      </c>
      <c r="BI90" s="65">
        <v>6101.8352599999998</v>
      </c>
      <c r="BJ90" s="65">
        <v>6101.8352599999998</v>
      </c>
      <c r="BK90" s="65">
        <v>6101.8352599999998</v>
      </c>
      <c r="BL90" s="65">
        <v>9381.8502869999993</v>
      </c>
      <c r="BM90" s="65">
        <v>9381.8502869999993</v>
      </c>
      <c r="BN90" s="65">
        <v>9381.8502869999993</v>
      </c>
      <c r="BO90" s="65">
        <v>9381.8502869999993</v>
      </c>
      <c r="BP90" s="65">
        <v>10606.44571</v>
      </c>
      <c r="BQ90" s="65">
        <v>10606.44571</v>
      </c>
      <c r="BR90" s="65">
        <v>10606.44571</v>
      </c>
      <c r="BS90" s="65">
        <v>10606.44571</v>
      </c>
      <c r="BT90" s="65">
        <v>10606.44571</v>
      </c>
      <c r="BU90" s="65">
        <v>10606.44571</v>
      </c>
      <c r="BV90" s="65">
        <v>10606.44571</v>
      </c>
      <c r="BW90" s="65">
        <v>10606.44571</v>
      </c>
      <c r="BX90" s="65">
        <v>10606.44571</v>
      </c>
      <c r="BY90" s="65">
        <v>10606.44571</v>
      </c>
      <c r="BZ90" s="65">
        <v>10606.44571</v>
      </c>
      <c r="CA90" s="65">
        <v>10606.44571</v>
      </c>
      <c r="CB90" s="65">
        <v>10606.44571</v>
      </c>
      <c r="CC90" s="65">
        <v>10606.44571</v>
      </c>
      <c r="CD90" s="65">
        <v>10606.44571</v>
      </c>
      <c r="CE90" s="65">
        <v>10606.44571</v>
      </c>
      <c r="CF90" s="65">
        <v>10606.44571</v>
      </c>
      <c r="CG90" s="65">
        <v>10606.44571</v>
      </c>
      <c r="CH90" s="65">
        <v>10606.44571</v>
      </c>
      <c r="CI90" s="65">
        <v>10606.44571</v>
      </c>
      <c r="CJ90" s="65">
        <v>10606.44571</v>
      </c>
      <c r="CK90" s="65">
        <v>10606.44571</v>
      </c>
      <c r="CL90" s="65">
        <v>10606.44571</v>
      </c>
      <c r="CM90" s="65">
        <v>10606.44571</v>
      </c>
      <c r="CN90" s="65">
        <v>10606.44571</v>
      </c>
      <c r="CO90" s="65">
        <v>10606.44571</v>
      </c>
      <c r="CP90" s="65">
        <v>10606.44571</v>
      </c>
      <c r="CQ90" s="65">
        <v>10606.44571</v>
      </c>
      <c r="CR90" s="65">
        <v>10606.44571</v>
      </c>
      <c r="CS90" s="65">
        <v>10606.44571</v>
      </c>
      <c r="CT90" s="65">
        <v>10606.44571</v>
      </c>
      <c r="CU90" s="65">
        <v>10606.44571</v>
      </c>
      <c r="CV90" s="65">
        <v>10606.44571</v>
      </c>
      <c r="CW90" s="65">
        <v>10606.44571</v>
      </c>
      <c r="CX90" s="65">
        <v>10606.44571</v>
      </c>
      <c r="CY90" s="65">
        <v>10606.44571</v>
      </c>
      <c r="CZ90" s="65">
        <v>10606.44571</v>
      </c>
      <c r="DA90" s="65">
        <v>10606.44571</v>
      </c>
      <c r="DB90" s="65">
        <v>10606.44571</v>
      </c>
      <c r="DC90" s="65">
        <v>10606.44571</v>
      </c>
      <c r="DD90" s="65">
        <v>10606.44571</v>
      </c>
      <c r="DE90" s="65">
        <v>10606.44571</v>
      </c>
      <c r="DF90" s="65">
        <v>10606.44571</v>
      </c>
      <c r="DG90" s="65">
        <v>10606.44571</v>
      </c>
      <c r="DH90" s="65">
        <v>10606.44571</v>
      </c>
      <c r="DI90" s="65">
        <v>10606.44571</v>
      </c>
      <c r="DJ90" s="65">
        <v>10606.44571</v>
      </c>
      <c r="DK90" s="65">
        <v>10606.44571</v>
      </c>
      <c r="DL90" s="65">
        <v>10606.44571</v>
      </c>
      <c r="DM90" s="65">
        <v>10606.44571</v>
      </c>
      <c r="DN90" s="65">
        <v>10606.44571</v>
      </c>
      <c r="DO90" s="65">
        <v>10606.44571</v>
      </c>
      <c r="DP90" s="65">
        <v>10606.44571</v>
      </c>
      <c r="DQ90" s="65">
        <v>10606.44571</v>
      </c>
      <c r="DR90" s="65">
        <v>10606.44571</v>
      </c>
      <c r="DS90" s="65">
        <v>10606.44571</v>
      </c>
      <c r="DT90" s="65">
        <v>10606.44571</v>
      </c>
      <c r="DU90" s="65">
        <v>10606.44571</v>
      </c>
      <c r="DV90" s="65">
        <v>10606.44571</v>
      </c>
      <c r="DW90" s="65">
        <v>10606.44571</v>
      </c>
      <c r="DX90" s="65">
        <v>10606.44571</v>
      </c>
      <c r="DY90" s="65">
        <v>10606.44571</v>
      </c>
      <c r="DZ90" s="65">
        <v>10606.44571</v>
      </c>
      <c r="EA90" s="65">
        <v>10606.44571</v>
      </c>
      <c r="EB90" s="65">
        <v>10606.44571</v>
      </c>
      <c r="EC90" s="65">
        <v>10606.44571</v>
      </c>
      <c r="ED90" s="65">
        <v>10606.44571</v>
      </c>
      <c r="EE90" s="65">
        <v>10606.44571</v>
      </c>
      <c r="EF90" s="65">
        <v>10606.44571</v>
      </c>
      <c r="EG90" s="65">
        <v>10606.44571</v>
      </c>
      <c r="EH90" s="65">
        <v>10606.44571</v>
      </c>
      <c r="EI90" s="65">
        <v>10606.44571</v>
      </c>
      <c r="EJ90" s="65">
        <v>10606.44571</v>
      </c>
      <c r="EK90" s="65">
        <v>10606.44571</v>
      </c>
      <c r="EL90" s="65">
        <v>10606.44571</v>
      </c>
      <c r="EM90" s="65">
        <v>10606.44571</v>
      </c>
      <c r="EN90" s="65">
        <v>10606.44571</v>
      </c>
      <c r="EO90" s="65">
        <v>10606.44571</v>
      </c>
      <c r="EP90" s="65">
        <v>10606.44571</v>
      </c>
      <c r="EQ90" s="65">
        <v>10606.44571</v>
      </c>
      <c r="ER90" s="65">
        <v>10606.44571</v>
      </c>
      <c r="ES90" s="65">
        <v>10606.44571</v>
      </c>
      <c r="ET90" s="65">
        <v>10606.44571</v>
      </c>
      <c r="EU90" s="65">
        <v>10606.44571</v>
      </c>
      <c r="EV90" s="65">
        <v>10606.44571</v>
      </c>
      <c r="EW90" s="65">
        <v>10606.44571</v>
      </c>
      <c r="EX90" s="65">
        <v>10606.44571</v>
      </c>
      <c r="EY90" s="65">
        <v>10606.44571</v>
      </c>
      <c r="EZ90" s="65">
        <v>10606.44571</v>
      </c>
      <c r="FA90" s="65">
        <v>10606.44571</v>
      </c>
      <c r="FB90" s="65">
        <v>10606.44571</v>
      </c>
      <c r="FC90" s="65">
        <v>10606.44571</v>
      </c>
    </row>
    <row r="91" spans="2:159" ht="12" x14ac:dyDescent="0.2">
      <c r="B91" s="65" t="s">
        <v>673</v>
      </c>
      <c r="C91" s="65" t="s">
        <v>37</v>
      </c>
      <c r="BT91" s="65">
        <v>536.57022870000003</v>
      </c>
      <c r="BU91" s="65">
        <v>536.57022870000003</v>
      </c>
      <c r="BV91" s="65">
        <v>536.57022870000003</v>
      </c>
      <c r="BW91" s="65">
        <v>536.57022870000003</v>
      </c>
      <c r="BX91" s="65">
        <v>536.57022870000003</v>
      </c>
      <c r="BY91" s="65">
        <v>536.57022870000003</v>
      </c>
      <c r="BZ91" s="65">
        <v>536.57022870000003</v>
      </c>
      <c r="CA91" s="65">
        <v>536.57022870000003</v>
      </c>
      <c r="CB91" s="65">
        <v>536.57022870000003</v>
      </c>
      <c r="CC91" s="65">
        <v>536.57022870000003</v>
      </c>
      <c r="CD91" s="65">
        <v>536.57022870000003</v>
      </c>
      <c r="CE91" s="65">
        <v>536.57022870000003</v>
      </c>
      <c r="CF91" s="65">
        <v>536.57022870000003</v>
      </c>
      <c r="CG91" s="65">
        <v>536.57022870000003</v>
      </c>
      <c r="CH91" s="65">
        <v>536.57022870000003</v>
      </c>
      <c r="CI91" s="65">
        <v>536.57022870000003</v>
      </c>
      <c r="CJ91" s="65">
        <v>536.57022870000003</v>
      </c>
      <c r="CK91" s="65">
        <v>536.57022870000003</v>
      </c>
      <c r="CL91" s="65">
        <v>536.57022870000003</v>
      </c>
      <c r="CM91" s="65">
        <v>536.57022870000003</v>
      </c>
      <c r="CN91" s="65">
        <v>536.57022870000003</v>
      </c>
      <c r="CO91" s="65">
        <v>536.57022870000003</v>
      </c>
      <c r="CP91" s="65">
        <v>536.57022870000003</v>
      </c>
      <c r="CQ91" s="65">
        <v>536.57022870000003</v>
      </c>
      <c r="CR91" s="65">
        <v>536.57022870000003</v>
      </c>
      <c r="CS91" s="65">
        <v>536.57022870000003</v>
      </c>
      <c r="CT91" s="65">
        <v>536.57022870000003</v>
      </c>
      <c r="CU91" s="65">
        <v>536.57022870000003</v>
      </c>
      <c r="CV91" s="65">
        <v>536.57022870000003</v>
      </c>
      <c r="CW91" s="65">
        <v>536.57022870000003</v>
      </c>
      <c r="CX91" s="65">
        <v>536.57022870000003</v>
      </c>
      <c r="CY91" s="65">
        <v>536.57022870000003</v>
      </c>
      <c r="CZ91" s="65">
        <v>536.57022870000003</v>
      </c>
      <c r="DA91" s="65">
        <v>536.57022870000003</v>
      </c>
      <c r="DB91" s="65">
        <v>536.57022870000003</v>
      </c>
      <c r="DC91" s="65">
        <v>536.57022870000003</v>
      </c>
      <c r="DD91" s="65">
        <v>536.57022870000003</v>
      </c>
      <c r="DE91" s="65">
        <v>536.57022870000003</v>
      </c>
      <c r="DF91" s="65">
        <v>536.57022870000003</v>
      </c>
      <c r="DG91" s="65">
        <v>536.57022870000003</v>
      </c>
      <c r="DH91" s="65">
        <v>536.57022870000003</v>
      </c>
      <c r="DI91" s="65">
        <v>536.57022870000003</v>
      </c>
      <c r="DJ91" s="65">
        <v>536.57022870000003</v>
      </c>
      <c r="DK91" s="65">
        <v>536.57022870000003</v>
      </c>
      <c r="DL91" s="65">
        <v>536.57022870000003</v>
      </c>
      <c r="DM91" s="65">
        <v>536.57022870000003</v>
      </c>
      <c r="DN91" s="65">
        <v>536.57022870000003</v>
      </c>
      <c r="DO91" s="65">
        <v>536.57022870000003</v>
      </c>
      <c r="DP91" s="65">
        <v>536.57022870000003</v>
      </c>
      <c r="DQ91" s="65">
        <v>536.57022870000003</v>
      </c>
      <c r="DR91" s="65">
        <v>536.57022870000003</v>
      </c>
      <c r="DS91" s="65">
        <v>536.57022870000003</v>
      </c>
      <c r="DT91" s="65">
        <v>536.57022870000003</v>
      </c>
      <c r="DU91" s="65">
        <v>536.57022870000003</v>
      </c>
      <c r="DV91" s="65">
        <v>536.57022870000003</v>
      </c>
      <c r="DW91" s="65">
        <v>536.57022870000003</v>
      </c>
      <c r="DX91" s="65">
        <v>536.57022870000003</v>
      </c>
      <c r="DY91" s="65">
        <v>536.57022870000003</v>
      </c>
      <c r="DZ91" s="65">
        <v>536.57022870000003</v>
      </c>
      <c r="EA91" s="65">
        <v>536.57022870000003</v>
      </c>
      <c r="EB91" s="65">
        <v>536.57022870000003</v>
      </c>
      <c r="EC91" s="65">
        <v>536.57022870000003</v>
      </c>
      <c r="ED91" s="65">
        <v>536.57022870000003</v>
      </c>
      <c r="EE91" s="65">
        <v>536.57022870000003</v>
      </c>
      <c r="EF91" s="65">
        <v>536.57022870000003</v>
      </c>
      <c r="EG91" s="65">
        <v>536.57022870000003</v>
      </c>
      <c r="EH91" s="65">
        <v>536.57022870000003</v>
      </c>
      <c r="EI91" s="65">
        <v>536.57022870000003</v>
      </c>
      <c r="EJ91" s="65">
        <v>536.57022870000003</v>
      </c>
      <c r="EK91" s="65">
        <v>536.57022870000003</v>
      </c>
      <c r="EL91" s="65">
        <v>536.57022870000003</v>
      </c>
      <c r="EM91" s="65">
        <v>536.57022870000003</v>
      </c>
      <c r="EN91" s="65">
        <v>536.57022870000003</v>
      </c>
      <c r="EO91" s="65">
        <v>536.57022870000003</v>
      </c>
      <c r="EP91" s="65">
        <v>536.57022870000003</v>
      </c>
      <c r="EQ91" s="65">
        <v>536.57022870000003</v>
      </c>
      <c r="ER91" s="65">
        <v>536.57022870000003</v>
      </c>
      <c r="ES91" s="65">
        <v>536.57022870000003</v>
      </c>
      <c r="ET91" s="65">
        <v>536.57022870000003</v>
      </c>
      <c r="EU91" s="65">
        <v>536.57022870000003</v>
      </c>
      <c r="EV91" s="65">
        <v>536.57022870000003</v>
      </c>
      <c r="EW91" s="65">
        <v>536.57022870000003</v>
      </c>
      <c r="EX91" s="65">
        <v>536.57022870000003</v>
      </c>
      <c r="EY91" s="65">
        <v>536.57022870000003</v>
      </c>
      <c r="EZ91" s="65">
        <v>536.57022870000003</v>
      </c>
      <c r="FA91" s="65">
        <v>536.57022870000003</v>
      </c>
      <c r="FB91" s="65">
        <v>536.57022870000003</v>
      </c>
      <c r="FC91" s="65">
        <v>536.57022870000003</v>
      </c>
    </row>
    <row r="92" spans="2:159" ht="12" x14ac:dyDescent="0.2">
      <c r="B92" s="65" t="s">
        <v>673</v>
      </c>
      <c r="C92" s="65" t="s">
        <v>38</v>
      </c>
    </row>
    <row r="93" spans="2:159" ht="12" x14ac:dyDescent="0.2">
      <c r="B93" s="65" t="s">
        <v>673</v>
      </c>
      <c r="C93" s="65" t="s">
        <v>39</v>
      </c>
    </row>
    <row r="94" spans="2:159" ht="12" x14ac:dyDescent="0.2">
      <c r="B94" s="65" t="s">
        <v>673</v>
      </c>
      <c r="C94" s="65" t="s">
        <v>40</v>
      </c>
    </row>
    <row r="95" spans="2:159" ht="12" x14ac:dyDescent="0.2">
      <c r="B95" s="65" t="s">
        <v>673</v>
      </c>
      <c r="C95" s="65" t="s">
        <v>41</v>
      </c>
    </row>
    <row r="96" spans="2:159" ht="12" x14ac:dyDescent="0.2">
      <c r="B96" s="65" t="s">
        <v>673</v>
      </c>
      <c r="C96" s="65" t="s">
        <v>42</v>
      </c>
    </row>
    <row r="97" spans="2:159" ht="12" x14ac:dyDescent="0.2">
      <c r="B97" s="65" t="s">
        <v>673</v>
      </c>
      <c r="C97" s="65" t="s">
        <v>43</v>
      </c>
    </row>
    <row r="98" spans="2:159" ht="12" x14ac:dyDescent="0.2">
      <c r="B98" s="65" t="s">
        <v>673</v>
      </c>
      <c r="C98" s="65" t="s">
        <v>44</v>
      </c>
    </row>
    <row r="99" spans="2:159" ht="12" x14ac:dyDescent="0.2">
      <c r="B99" s="65" t="s">
        <v>673</v>
      </c>
      <c r="C99" s="65" t="s">
        <v>45</v>
      </c>
    </row>
    <row r="100" spans="2:159" ht="12" x14ac:dyDescent="0.2">
      <c r="B100" s="65" t="s">
        <v>673</v>
      </c>
      <c r="C100" s="65" t="s">
        <v>46</v>
      </c>
    </row>
    <row r="101" spans="2:159" ht="12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323.60524320000002</v>
      </c>
      <c r="BA101" s="65">
        <v>323.60524320000002</v>
      </c>
      <c r="BB101" s="65">
        <v>323.60524320000002</v>
      </c>
      <c r="BC101" s="65">
        <v>323.60524320000002</v>
      </c>
      <c r="BD101" s="65">
        <v>4254.6407740000004</v>
      </c>
      <c r="BE101" s="65">
        <v>4254.6407740000004</v>
      </c>
      <c r="BF101" s="65">
        <v>4254.6407740000004</v>
      </c>
      <c r="BG101" s="65">
        <v>4254.6407740000004</v>
      </c>
      <c r="BH101" s="65">
        <v>6101.8352599999998</v>
      </c>
      <c r="BI101" s="65">
        <v>6101.8352599999998</v>
      </c>
      <c r="BJ101" s="65">
        <v>6101.8352599999998</v>
      </c>
      <c r="BK101" s="65">
        <v>6101.8352599999998</v>
      </c>
      <c r="BL101" s="65">
        <v>9381.8502869999993</v>
      </c>
      <c r="BM101" s="65">
        <v>9381.8502869999993</v>
      </c>
      <c r="BN101" s="65">
        <v>9381.8502869999993</v>
      </c>
      <c r="BO101" s="65">
        <v>9381.8502869999993</v>
      </c>
      <c r="BP101" s="65">
        <v>10606.44571</v>
      </c>
      <c r="BQ101" s="65">
        <v>10606.44571</v>
      </c>
      <c r="BR101" s="65">
        <v>10606.44571</v>
      </c>
      <c r="BS101" s="65">
        <v>10606.44571</v>
      </c>
      <c r="BT101" s="65">
        <v>11143.015939999999</v>
      </c>
      <c r="BU101" s="65">
        <v>11143.015939999999</v>
      </c>
      <c r="BV101" s="65">
        <v>11143.015939999999</v>
      </c>
      <c r="BW101" s="65">
        <v>11143.015939999999</v>
      </c>
      <c r="BX101" s="65">
        <v>11143.015939999999</v>
      </c>
      <c r="BY101" s="65">
        <v>11143.015939999999</v>
      </c>
      <c r="BZ101" s="65">
        <v>11143.015939999999</v>
      </c>
      <c r="CA101" s="65">
        <v>11143.015939999999</v>
      </c>
      <c r="CB101" s="65">
        <v>11143.015939999999</v>
      </c>
      <c r="CC101" s="65">
        <v>11143.015939999999</v>
      </c>
      <c r="CD101" s="65">
        <v>11143.015939999999</v>
      </c>
      <c r="CE101" s="65">
        <v>11143.015939999999</v>
      </c>
      <c r="CF101" s="65">
        <v>11143.015939999999</v>
      </c>
      <c r="CG101" s="65">
        <v>11143.015939999999</v>
      </c>
      <c r="CH101" s="65">
        <v>11143.015939999999</v>
      </c>
      <c r="CI101" s="65">
        <v>11143.015939999999</v>
      </c>
      <c r="CJ101" s="65">
        <v>11143.015939999999</v>
      </c>
      <c r="CK101" s="65">
        <v>11143.015939999999</v>
      </c>
      <c r="CL101" s="65">
        <v>11143.015939999999</v>
      </c>
      <c r="CM101" s="65">
        <v>11143.015939999999</v>
      </c>
      <c r="CN101" s="65">
        <v>11143.015939999999</v>
      </c>
      <c r="CO101" s="65">
        <v>11143.015939999999</v>
      </c>
      <c r="CP101" s="65">
        <v>11143.015939999999</v>
      </c>
      <c r="CQ101" s="65">
        <v>11143.015939999999</v>
      </c>
      <c r="CR101" s="65">
        <v>11143.015939999999</v>
      </c>
      <c r="CS101" s="65">
        <v>11143.015939999999</v>
      </c>
      <c r="CT101" s="65">
        <v>11143.015939999999</v>
      </c>
      <c r="CU101" s="65">
        <v>11143.015939999999</v>
      </c>
      <c r="CV101" s="65">
        <v>11143.015939999999</v>
      </c>
      <c r="CW101" s="65">
        <v>11143.015939999999</v>
      </c>
      <c r="CX101" s="65">
        <v>11143.015939999999</v>
      </c>
      <c r="CY101" s="65">
        <v>11143.015939999999</v>
      </c>
      <c r="CZ101" s="65">
        <v>11143.015939999999</v>
      </c>
      <c r="DA101" s="65">
        <v>11143.015939999999</v>
      </c>
      <c r="DB101" s="65">
        <v>11143.015939999999</v>
      </c>
      <c r="DC101" s="65">
        <v>11143.015939999999</v>
      </c>
      <c r="DD101" s="65">
        <v>11143.015939999999</v>
      </c>
      <c r="DE101" s="65">
        <v>11143.015939999999</v>
      </c>
      <c r="DF101" s="65">
        <v>11143.015939999999</v>
      </c>
      <c r="DG101" s="65">
        <v>11143.015939999999</v>
      </c>
      <c r="DH101" s="65">
        <v>11143.015939999999</v>
      </c>
      <c r="DI101" s="65">
        <v>11143.015939999999</v>
      </c>
      <c r="DJ101" s="65">
        <v>11143.015939999999</v>
      </c>
      <c r="DK101" s="65">
        <v>11143.015939999999</v>
      </c>
      <c r="DL101" s="65">
        <v>11143.015939999999</v>
      </c>
      <c r="DM101" s="65">
        <v>11143.015939999999</v>
      </c>
      <c r="DN101" s="65">
        <v>11143.015939999999</v>
      </c>
      <c r="DO101" s="65">
        <v>11143.015939999999</v>
      </c>
      <c r="DP101" s="65">
        <v>11143.015939999999</v>
      </c>
      <c r="DQ101" s="65">
        <v>11143.015939999999</v>
      </c>
      <c r="DR101" s="65">
        <v>11143.015939999999</v>
      </c>
      <c r="DS101" s="65">
        <v>11143.015939999999</v>
      </c>
      <c r="DT101" s="65">
        <v>11143.015939999999</v>
      </c>
      <c r="DU101" s="65">
        <v>11143.015939999999</v>
      </c>
      <c r="DV101" s="65">
        <v>11143.015939999999</v>
      </c>
      <c r="DW101" s="65">
        <v>11143.015939999999</v>
      </c>
      <c r="DX101" s="65">
        <v>11143.015939999999</v>
      </c>
      <c r="DY101" s="65">
        <v>11143.015939999999</v>
      </c>
      <c r="DZ101" s="65">
        <v>11143.015939999999</v>
      </c>
      <c r="EA101" s="65">
        <v>11143.015939999999</v>
      </c>
      <c r="EB101" s="65">
        <v>11143.015939999999</v>
      </c>
      <c r="EC101" s="65">
        <v>11143.015939999999</v>
      </c>
      <c r="ED101" s="65">
        <v>11143.015939999999</v>
      </c>
      <c r="EE101" s="65">
        <v>11143.015939999999</v>
      </c>
      <c r="EF101" s="65">
        <v>11143.015939999999</v>
      </c>
      <c r="EG101" s="65">
        <v>11143.015939999999</v>
      </c>
      <c r="EH101" s="65">
        <v>11143.015939999999</v>
      </c>
      <c r="EI101" s="65">
        <v>11143.015939999999</v>
      </c>
      <c r="EJ101" s="65">
        <v>11143.015939999999</v>
      </c>
      <c r="EK101" s="65">
        <v>11143.015939999999</v>
      </c>
      <c r="EL101" s="65">
        <v>11143.015939999999</v>
      </c>
      <c r="EM101" s="65">
        <v>11143.015939999999</v>
      </c>
      <c r="EN101" s="65">
        <v>11143.015939999999</v>
      </c>
      <c r="EO101" s="65">
        <v>11143.015939999999</v>
      </c>
      <c r="EP101" s="65">
        <v>11143.015939999999</v>
      </c>
      <c r="EQ101" s="65">
        <v>11143.015939999999</v>
      </c>
      <c r="ER101" s="65">
        <v>11143.015939999999</v>
      </c>
      <c r="ES101" s="65">
        <v>11143.015939999999</v>
      </c>
      <c r="ET101" s="65">
        <v>11143.015939999999</v>
      </c>
      <c r="EU101" s="65">
        <v>11143.015939999999</v>
      </c>
      <c r="EV101" s="65">
        <v>11143.015939999999</v>
      </c>
      <c r="EW101" s="65">
        <v>11143.015939999999</v>
      </c>
      <c r="EX101" s="65">
        <v>11143.015939999999</v>
      </c>
      <c r="EY101" s="65">
        <v>11143.015939999999</v>
      </c>
      <c r="EZ101" s="65">
        <v>11143.015939999999</v>
      </c>
      <c r="FA101" s="65">
        <v>11143.015939999999</v>
      </c>
      <c r="FB101" s="65">
        <v>11143.015939999999</v>
      </c>
      <c r="FC101" s="65">
        <v>11143.015939999999</v>
      </c>
    </row>
    <row r="102" spans="2:159" ht="12" x14ac:dyDescent="0.2">
      <c r="B102" s="65" t="s">
        <v>763</v>
      </c>
      <c r="C102" s="65" t="s">
        <v>36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657.07152689999998</v>
      </c>
      <c r="AP102" s="65">
        <v>3412.4135700000002</v>
      </c>
      <c r="AQ102" s="65">
        <v>3412.4135700000002</v>
      </c>
      <c r="AR102" s="65">
        <v>3412.4135700000002</v>
      </c>
      <c r="AS102" s="65">
        <v>695.44412499999999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502.15992679999999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ht="12" x14ac:dyDescent="0.2">
      <c r="B103" s="65" t="s">
        <v>763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208.6364427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  <c r="AV103" s="65">
        <v>58.850458969999998</v>
      </c>
      <c r="AX103" s="65">
        <v>58.850458969999998</v>
      </c>
      <c r="AY103" s="65">
        <v>58.850458969999998</v>
      </c>
      <c r="AZ103" s="65">
        <v>644.72230079999997</v>
      </c>
      <c r="BA103" s="65">
        <v>644.72230079999997</v>
      </c>
      <c r="BB103" s="65">
        <v>644.72230079999997</v>
      </c>
      <c r="BC103" s="65">
        <v>644.72230079999997</v>
      </c>
      <c r="BD103" s="65">
        <v>644.72230079999997</v>
      </c>
      <c r="BE103" s="65">
        <v>644.72230079999997</v>
      </c>
      <c r="BF103" s="65">
        <v>644.72230079999997</v>
      </c>
      <c r="BG103" s="65">
        <v>644.72230079999997</v>
      </c>
      <c r="BH103" s="65">
        <v>644.72230079999997</v>
      </c>
      <c r="BI103" s="65">
        <v>644.72230079999997</v>
      </c>
      <c r="BJ103" s="65">
        <v>644.72230079999997</v>
      </c>
      <c r="BK103" s="65">
        <v>644.72230079999997</v>
      </c>
      <c r="BL103" s="65">
        <v>2089.7730860000001</v>
      </c>
      <c r="BM103" s="65">
        <v>2089.7730860000001</v>
      </c>
      <c r="BN103" s="65">
        <v>2089.7730860000001</v>
      </c>
      <c r="BO103" s="65">
        <v>2089.7730860000001</v>
      </c>
      <c r="BP103" s="65">
        <v>2089.7730860000001</v>
      </c>
      <c r="BQ103" s="65">
        <v>2089.7730860000001</v>
      </c>
      <c r="BR103" s="65">
        <v>2089.7730860000001</v>
      </c>
      <c r="BS103" s="65">
        <v>2089.7730860000001</v>
      </c>
      <c r="BT103" s="65">
        <v>2089.7730860000001</v>
      </c>
      <c r="BV103" s="65">
        <v>2089.7730860000001</v>
      </c>
      <c r="BW103" s="65">
        <v>2089.7730860000001</v>
      </c>
      <c r="BX103" s="65">
        <v>2089.7730860000001</v>
      </c>
      <c r="BY103" s="65">
        <v>2089.7730860000001</v>
      </c>
      <c r="BZ103" s="65">
        <v>2089.7730860000001</v>
      </c>
      <c r="CA103" s="65">
        <v>2089.7730860000001</v>
      </c>
      <c r="CB103" s="65">
        <v>2089.7730860000001</v>
      </c>
      <c r="CC103" s="65">
        <v>2089.7730860000001</v>
      </c>
      <c r="CD103" s="65">
        <v>2089.7730860000001</v>
      </c>
      <c r="CE103" s="65">
        <v>2089.7730860000001</v>
      </c>
      <c r="CF103" s="65">
        <v>2089.7730860000001</v>
      </c>
      <c r="CG103" s="65">
        <v>2089.7730860000001</v>
      </c>
      <c r="CH103" s="65">
        <v>2089.7730860000001</v>
      </c>
      <c r="CI103" s="65">
        <v>2089.7730860000001</v>
      </c>
      <c r="CJ103" s="65">
        <v>2089.7730860000001</v>
      </c>
      <c r="CK103" s="65">
        <v>2089.7730860000001</v>
      </c>
      <c r="CL103" s="65">
        <v>2089.7730860000001</v>
      </c>
      <c r="CM103" s="65">
        <v>2089.7730860000001</v>
      </c>
      <c r="CN103" s="65">
        <v>2089.7730860000001</v>
      </c>
      <c r="CO103" s="65">
        <v>2089.7730860000001</v>
      </c>
      <c r="CP103" s="65">
        <v>2089.7730860000001</v>
      </c>
      <c r="CQ103" s="65">
        <v>2089.7730860000001</v>
      </c>
      <c r="CR103" s="65">
        <v>2089.7730860000001</v>
      </c>
      <c r="CS103" s="65">
        <v>2089.7730860000001</v>
      </c>
      <c r="CT103" s="65">
        <v>2089.7730860000001</v>
      </c>
      <c r="CU103" s="65">
        <v>2089.7730860000001</v>
      </c>
      <c r="CV103" s="65">
        <v>2089.7730860000001</v>
      </c>
      <c r="CW103" s="65">
        <v>2089.7730860000001</v>
      </c>
      <c r="CX103" s="65">
        <v>2089.7730860000001</v>
      </c>
      <c r="CY103" s="65">
        <v>2089.7730860000001</v>
      </c>
      <c r="CZ103" s="65">
        <v>2089.7730860000001</v>
      </c>
      <c r="DA103" s="65">
        <v>2089.7730860000001</v>
      </c>
      <c r="DB103" s="65">
        <v>2089.7730860000001</v>
      </c>
      <c r="DC103" s="65">
        <v>2089.7730860000001</v>
      </c>
      <c r="DD103" s="65">
        <v>2089.7730860000001</v>
      </c>
      <c r="DE103" s="65">
        <v>2089.7730860000001</v>
      </c>
      <c r="DF103" s="65">
        <v>2089.7730860000001</v>
      </c>
      <c r="DG103" s="65">
        <v>2089.7730860000001</v>
      </c>
      <c r="DH103" s="65">
        <v>2089.7730860000001</v>
      </c>
      <c r="DI103" s="65">
        <v>2089.7730860000001</v>
      </c>
      <c r="DJ103" s="65">
        <v>2089.7730860000001</v>
      </c>
      <c r="DK103" s="65">
        <v>2089.7730860000001</v>
      </c>
      <c r="DL103" s="65">
        <v>2089.7730860000001</v>
      </c>
      <c r="DM103" s="65">
        <v>2089.7730860000001</v>
      </c>
      <c r="DN103" s="65">
        <v>2089.7730860000001</v>
      </c>
      <c r="DO103" s="65">
        <v>2089.7730860000001</v>
      </c>
      <c r="DP103" s="65">
        <v>2089.7730860000001</v>
      </c>
      <c r="DQ103" s="65">
        <v>2089.7730860000001</v>
      </c>
      <c r="DR103" s="65">
        <v>2089.7730860000001</v>
      </c>
      <c r="DS103" s="65">
        <v>2089.7730860000001</v>
      </c>
      <c r="DT103" s="65">
        <v>2089.7730860000001</v>
      </c>
      <c r="DU103" s="65">
        <v>2089.7730860000001</v>
      </c>
      <c r="DV103" s="65">
        <v>2089.7730860000001</v>
      </c>
      <c r="DW103" s="65">
        <v>2089.7730860000001</v>
      </c>
      <c r="DX103" s="65">
        <v>2089.7730860000001</v>
      </c>
      <c r="DY103" s="65">
        <v>2089.7730860000001</v>
      </c>
      <c r="DZ103" s="65">
        <v>2089.7730860000001</v>
      </c>
      <c r="EA103" s="65">
        <v>2089.7730860000001</v>
      </c>
      <c r="EB103" s="65">
        <v>2089.7730860000001</v>
      </c>
      <c r="EC103" s="65">
        <v>2089.7730860000001</v>
      </c>
      <c r="ED103" s="65">
        <v>2089.7730860000001</v>
      </c>
      <c r="EE103" s="65">
        <v>2089.7730860000001</v>
      </c>
      <c r="EF103" s="65">
        <v>2089.7730860000001</v>
      </c>
      <c r="EG103" s="65">
        <v>2089.7730860000001</v>
      </c>
      <c r="EH103" s="65">
        <v>2089.7730860000001</v>
      </c>
      <c r="EI103" s="65">
        <v>2089.7730860000001</v>
      </c>
      <c r="EJ103" s="65">
        <v>2089.7730860000001</v>
      </c>
      <c r="EK103" s="65">
        <v>2089.7730860000001</v>
      </c>
      <c r="EL103" s="65">
        <v>2089.7730860000001</v>
      </c>
      <c r="EM103" s="65">
        <v>2089.7730860000001</v>
      </c>
      <c r="EN103" s="65">
        <v>2089.7730860000001</v>
      </c>
      <c r="EO103" s="65">
        <v>2089.7730860000001</v>
      </c>
      <c r="EP103" s="65">
        <v>2089.7730860000001</v>
      </c>
      <c r="EQ103" s="65">
        <v>2089.7730860000001</v>
      </c>
      <c r="ER103" s="65">
        <v>2089.7730860000001</v>
      </c>
      <c r="ES103" s="65">
        <v>2089.7730860000001</v>
      </c>
      <c r="ET103" s="65">
        <v>2089.7730860000001</v>
      </c>
      <c r="EU103" s="65">
        <v>2089.7730860000001</v>
      </c>
      <c r="EV103" s="65">
        <v>2089.7730860000001</v>
      </c>
      <c r="EW103" s="65">
        <v>2089.7730860000001</v>
      </c>
      <c r="EX103" s="65">
        <v>2089.7730860000001</v>
      </c>
      <c r="EY103" s="65">
        <v>2089.7730860000001</v>
      </c>
      <c r="EZ103" s="65">
        <v>2089.7730860000001</v>
      </c>
      <c r="FA103" s="65">
        <v>2089.7730860000001</v>
      </c>
      <c r="FB103" s="65">
        <v>2089.7730860000001</v>
      </c>
      <c r="FC103" s="65">
        <v>2089.7730860000001</v>
      </c>
    </row>
    <row r="104" spans="2:159" ht="12" x14ac:dyDescent="0.2">
      <c r="B104" s="65" t="s">
        <v>763</v>
      </c>
      <c r="C104" s="65" t="s">
        <v>38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1469.7178839999999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1160.273672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1466.578757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1186.802876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1958.992197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26.529203679999998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26.529203679999998</v>
      </c>
      <c r="BV104" s="65">
        <v>1171.2643419999999</v>
      </c>
      <c r="BW104" s="65">
        <v>1171.2643419999999</v>
      </c>
      <c r="BX104" s="65">
        <v>1171.2643419999999</v>
      </c>
      <c r="BY104" s="65">
        <v>26.529203679999998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26.529203679999998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</row>
    <row r="105" spans="2:159" ht="12" x14ac:dyDescent="0.2">
      <c r="B105" s="65" t="s">
        <v>763</v>
      </c>
      <c r="C105" s="65" t="s">
        <v>39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1353.463123</v>
      </c>
      <c r="X105" s="65">
        <v>1113.5159630000001</v>
      </c>
      <c r="Y105" s="65">
        <v>927.27635699999996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693.07544610000002</v>
      </c>
      <c r="AH105" s="65">
        <v>693.07544610000002</v>
      </c>
      <c r="AI105" s="65">
        <v>319.86639869999999</v>
      </c>
      <c r="AJ105" s="65">
        <v>1189.834785</v>
      </c>
      <c r="AK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1305.3315680000001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1189.834785</v>
      </c>
      <c r="AZ105" s="65">
        <v>1702.7958880000001</v>
      </c>
      <c r="BA105" s="65">
        <v>1157.9049930000001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518.17219620000003</v>
      </c>
      <c r="BJ105" s="65">
        <v>1702.7958880000001</v>
      </c>
      <c r="BK105" s="65">
        <v>1702.7958880000001</v>
      </c>
      <c r="BL105" s="65">
        <v>1702.7958880000001</v>
      </c>
      <c r="BM105" s="65">
        <v>639.73279730000002</v>
      </c>
      <c r="BN105" s="65">
        <v>1702.7958880000001</v>
      </c>
      <c r="BO105" s="65">
        <v>1702.7958880000001</v>
      </c>
      <c r="BP105" s="65">
        <v>1533.9564559999999</v>
      </c>
      <c r="BQ105" s="65">
        <v>316.9343829</v>
      </c>
      <c r="BR105" s="65">
        <v>1533.9564559999999</v>
      </c>
      <c r="BS105" s="65">
        <v>1533.9564559999999</v>
      </c>
      <c r="BT105" s="65">
        <v>1533.9564559999999</v>
      </c>
      <c r="BU105" s="65">
        <v>1214.0900569999999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344.12167060000002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ht="12" x14ac:dyDescent="0.2">
      <c r="B106" s="65" t="s">
        <v>763</v>
      </c>
      <c r="C106" s="65" t="s">
        <v>40</v>
      </c>
    </row>
    <row r="107" spans="2:159" ht="12" x14ac:dyDescent="0.2">
      <c r="B107" s="65" t="s">
        <v>763</v>
      </c>
      <c r="C107" s="65" t="s">
        <v>41</v>
      </c>
    </row>
    <row r="108" spans="2:159" ht="12" x14ac:dyDescent="0.2">
      <c r="B108" s="65" t="s">
        <v>763</v>
      </c>
      <c r="C108" s="65" t="s">
        <v>42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532.19944069999997</v>
      </c>
      <c r="AA108" s="65">
        <v>533.15264830000001</v>
      </c>
      <c r="AB108" s="65">
        <v>926.15344990000006</v>
      </c>
      <c r="AC108" s="65">
        <v>773.70527589999995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543.18334689999995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1031.159304</v>
      </c>
      <c r="AS108" s="65">
        <v>727.3051749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1663.1485110000001</v>
      </c>
      <c r="BA108" s="65">
        <v>1663.1485110000001</v>
      </c>
      <c r="BB108" s="65">
        <v>1663.1485110000001</v>
      </c>
      <c r="BC108" s="65">
        <v>1663.1485110000001</v>
      </c>
      <c r="BD108" s="65">
        <v>1663.1485110000001</v>
      </c>
      <c r="BE108" s="65">
        <v>1663.1485110000001</v>
      </c>
      <c r="BF108" s="65">
        <v>1663.1485110000001</v>
      </c>
      <c r="BG108" s="65">
        <v>1663.1485110000001</v>
      </c>
      <c r="BH108" s="65">
        <v>1663.1485110000001</v>
      </c>
      <c r="BI108" s="65">
        <v>1663.1485110000001</v>
      </c>
      <c r="BJ108" s="65">
        <v>1663.1485110000001</v>
      </c>
      <c r="BK108" s="65">
        <v>1663.1485110000001</v>
      </c>
      <c r="BL108" s="65">
        <v>2193.1661840000002</v>
      </c>
      <c r="BM108" s="65">
        <v>1626.0270310000001</v>
      </c>
      <c r="BN108" s="65">
        <v>2193.1661840000002</v>
      </c>
      <c r="BO108" s="65">
        <v>2193.1661840000002</v>
      </c>
      <c r="BP108" s="65">
        <v>2193.1661840000002</v>
      </c>
      <c r="BQ108" s="65">
        <v>1874.7158999999999</v>
      </c>
      <c r="BR108" s="65">
        <v>2193.1661840000002</v>
      </c>
      <c r="BS108" s="65">
        <v>2193.1661840000002</v>
      </c>
      <c r="BT108" s="65">
        <v>2193.1661840000002</v>
      </c>
      <c r="BU108" s="65">
        <v>2193.1661840000002</v>
      </c>
      <c r="BV108" s="65">
        <v>2193.1661840000002</v>
      </c>
      <c r="BW108" s="65">
        <v>2193.1661840000002</v>
      </c>
      <c r="BX108" s="65">
        <v>2193.1661840000002</v>
      </c>
      <c r="BY108" s="65">
        <v>2193.1661840000002</v>
      </c>
      <c r="BZ108" s="65">
        <v>2193.1661840000002</v>
      </c>
      <c r="CA108" s="65">
        <v>2193.1661840000002</v>
      </c>
      <c r="CB108" s="65">
        <v>1826.7789319999999</v>
      </c>
      <c r="CC108" s="65">
        <v>1826.7789319999999</v>
      </c>
      <c r="CD108" s="65">
        <v>1826.7789319999999</v>
      </c>
      <c r="CE108" s="65">
        <v>1826.7789319999999</v>
      </c>
      <c r="CF108" s="65">
        <v>1826.7789319999999</v>
      </c>
      <c r="CG108" s="65">
        <v>1826.7789319999999</v>
      </c>
      <c r="CH108" s="65">
        <v>1826.7789319999999</v>
      </c>
      <c r="CI108" s="65">
        <v>1826.7789319999999</v>
      </c>
      <c r="CJ108" s="65">
        <v>1826.7789319999999</v>
      </c>
      <c r="CK108" s="65">
        <v>1826.7789319999999</v>
      </c>
      <c r="CL108" s="65">
        <v>1826.7789319999999</v>
      </c>
      <c r="CM108" s="65">
        <v>1826.7789319999999</v>
      </c>
      <c r="CN108" s="65">
        <v>1826.7789319999999</v>
      </c>
      <c r="CO108" s="65">
        <v>1826.7789319999999</v>
      </c>
      <c r="CP108" s="65">
        <v>1826.7789319999999</v>
      </c>
      <c r="CQ108" s="65">
        <v>1826.7789319999999</v>
      </c>
      <c r="CR108" s="65">
        <v>1826.7789319999999</v>
      </c>
      <c r="CS108" s="65">
        <v>1826.7789319999999</v>
      </c>
      <c r="CT108" s="65">
        <v>1826.7789319999999</v>
      </c>
      <c r="CU108" s="65">
        <v>1826.7789319999999</v>
      </c>
      <c r="CV108" s="65">
        <v>1826.7789319999999</v>
      </c>
      <c r="CW108" s="65">
        <v>1826.7789319999999</v>
      </c>
      <c r="CX108" s="65">
        <v>1826.7789319999999</v>
      </c>
      <c r="CY108" s="65">
        <v>1826.7789319999999</v>
      </c>
      <c r="CZ108" s="65">
        <v>1267.0127339999999</v>
      </c>
      <c r="DA108" s="65">
        <v>1267.0127339999999</v>
      </c>
      <c r="DB108" s="65">
        <v>1267.0127339999999</v>
      </c>
      <c r="DC108" s="65">
        <v>1267.0127339999999</v>
      </c>
      <c r="DD108" s="65">
        <v>1267.0127339999999</v>
      </c>
      <c r="DE108" s="65">
        <v>1267.0127339999999</v>
      </c>
      <c r="DF108" s="65">
        <v>1267.0127339999999</v>
      </c>
      <c r="DG108" s="65">
        <v>1267.0127339999999</v>
      </c>
      <c r="DH108" s="65">
        <v>1267.0127339999999</v>
      </c>
      <c r="DI108" s="65">
        <v>1267.0127339999999</v>
      </c>
      <c r="DJ108" s="65">
        <v>1267.0127339999999</v>
      </c>
      <c r="DK108" s="65">
        <v>1267.0127339999999</v>
      </c>
      <c r="DL108" s="65">
        <v>1267.0127339999999</v>
      </c>
      <c r="DM108" s="65">
        <v>1267.0127339999999</v>
      </c>
      <c r="DN108" s="65">
        <v>1267.0127339999999</v>
      </c>
      <c r="DO108" s="65">
        <v>1267.0127339999999</v>
      </c>
      <c r="DP108" s="65">
        <v>1267.0127339999999</v>
      </c>
      <c r="DQ108" s="65">
        <v>1267.0127339999999</v>
      </c>
      <c r="DR108" s="65">
        <v>1267.0127339999999</v>
      </c>
      <c r="DS108" s="65">
        <v>1267.0127339999999</v>
      </c>
      <c r="DT108" s="65">
        <v>1267.0127339999999</v>
      </c>
      <c r="DU108" s="65">
        <v>1267.0127339999999</v>
      </c>
      <c r="DV108" s="65">
        <v>1267.0127339999999</v>
      </c>
      <c r="DW108" s="65">
        <v>1267.0127339999999</v>
      </c>
      <c r="DX108" s="65">
        <v>1267.0127339999999</v>
      </c>
      <c r="DY108" s="65">
        <v>1267.0127339999999</v>
      </c>
      <c r="DZ108" s="65">
        <v>1267.0127339999999</v>
      </c>
      <c r="EA108" s="65">
        <v>1267.0127339999999</v>
      </c>
      <c r="EB108" s="65">
        <v>1267.0127339999999</v>
      </c>
      <c r="EC108" s="65">
        <v>1267.0127339999999</v>
      </c>
      <c r="ED108" s="65">
        <v>1267.0127339999999</v>
      </c>
      <c r="EE108" s="65">
        <v>1267.0127339999999</v>
      </c>
      <c r="EF108" s="65">
        <v>1267.0127339999999</v>
      </c>
      <c r="EG108" s="65">
        <v>1267.0127339999999</v>
      </c>
      <c r="EH108" s="65">
        <v>1267.0127339999999</v>
      </c>
      <c r="EI108" s="65">
        <v>1267.0127339999999</v>
      </c>
      <c r="EJ108" s="65">
        <v>1267.0127339999999</v>
      </c>
      <c r="EK108" s="65">
        <v>1267.0127339999999</v>
      </c>
      <c r="EL108" s="65">
        <v>1267.0127339999999</v>
      </c>
      <c r="EM108" s="65">
        <v>1267.0127339999999</v>
      </c>
      <c r="EN108" s="65">
        <v>1267.0127339999999</v>
      </c>
      <c r="EO108" s="65">
        <v>1267.0127339999999</v>
      </c>
      <c r="EP108" s="65">
        <v>1267.0127339999999</v>
      </c>
      <c r="EQ108" s="65">
        <v>1267.0127339999999</v>
      </c>
      <c r="ER108" s="65">
        <v>1267.0127339999999</v>
      </c>
      <c r="ES108" s="65">
        <v>1267.0127339999999</v>
      </c>
      <c r="ET108" s="65">
        <v>1267.0127339999999</v>
      </c>
      <c r="EU108" s="65">
        <v>1267.0127339999999</v>
      </c>
      <c r="EV108" s="65">
        <v>1267.0127339999999</v>
      </c>
      <c r="EW108" s="65">
        <v>1267.0127339999999</v>
      </c>
      <c r="EX108" s="65">
        <v>1267.0127339999999</v>
      </c>
      <c r="EY108" s="65">
        <v>1267.0127339999999</v>
      </c>
      <c r="EZ108" s="65">
        <v>1267.0127339999999</v>
      </c>
      <c r="FA108" s="65">
        <v>1267.0127339999999</v>
      </c>
      <c r="FB108" s="65">
        <v>1267.0127339999999</v>
      </c>
      <c r="FC108" s="65">
        <v>1267.0127339999999</v>
      </c>
    </row>
    <row r="109" spans="2:159" ht="12" x14ac:dyDescent="0.2">
      <c r="B109" s="65" t="s">
        <v>763</v>
      </c>
      <c r="C109" s="65" t="s">
        <v>43</v>
      </c>
    </row>
    <row r="110" spans="2:159" ht="12" x14ac:dyDescent="0.2">
      <c r="B110" s="65" t="s">
        <v>763</v>
      </c>
      <c r="C110" s="65" t="s">
        <v>44</v>
      </c>
    </row>
    <row r="111" spans="2:159" ht="12" x14ac:dyDescent="0.2">
      <c r="B111" s="65" t="s">
        <v>763</v>
      </c>
      <c r="C111" s="65" t="s">
        <v>45</v>
      </c>
    </row>
    <row r="112" spans="2:159" ht="12" x14ac:dyDescent="0.2">
      <c r="B112" s="65" t="s">
        <v>763</v>
      </c>
      <c r="C112" s="65" t="s">
        <v>46</v>
      </c>
    </row>
    <row r="113" spans="2:159" ht="12" x14ac:dyDescent="0.2">
      <c r="B113" s="65" t="s">
        <v>763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6345.975015</v>
      </c>
      <c r="T113" s="65">
        <v>7115.5832840000003</v>
      </c>
      <c r="U113" s="65">
        <v>6486.3819899999999</v>
      </c>
      <c r="V113" s="65">
        <v>5334.3596299999999</v>
      </c>
      <c r="W113" s="65">
        <v>7397.2894580000002</v>
      </c>
      <c r="X113" s="65">
        <v>7157.3422970000001</v>
      </c>
      <c r="Y113" s="65">
        <v>6575.9831450000001</v>
      </c>
      <c r="Z113" s="65">
        <v>5445.218468</v>
      </c>
      <c r="AA113" s="65">
        <v>6694.8444440000003</v>
      </c>
      <c r="AB113" s="65">
        <v>7114.3744500000003</v>
      </c>
      <c r="AC113" s="65">
        <v>6279.5604629999998</v>
      </c>
      <c r="AD113" s="65">
        <v>6878.83302</v>
      </c>
      <c r="AE113" s="65">
        <v>6839.7024439999996</v>
      </c>
      <c r="AF113" s="65">
        <v>7114.3744500000003</v>
      </c>
      <c r="AG113" s="65">
        <v>3891.8341799999998</v>
      </c>
      <c r="AH113" s="65">
        <v>6733.7626529999998</v>
      </c>
      <c r="AI113" s="65">
        <v>6083.3358980000003</v>
      </c>
      <c r="AJ113" s="65">
        <v>7260.1903229999998</v>
      </c>
      <c r="AK113" s="65">
        <v>6610.2227339999999</v>
      </c>
      <c r="AL113" s="65">
        <v>6630.9744600000004</v>
      </c>
      <c r="AM113" s="65">
        <v>7119.5855430000001</v>
      </c>
      <c r="AN113" s="65">
        <v>7429.0297549999996</v>
      </c>
      <c r="AO113" s="65">
        <v>4144.7774810000001</v>
      </c>
      <c r="AP113" s="65">
        <v>7429.0297549999996</v>
      </c>
      <c r="AQ113" s="65">
        <v>7429.0297549999996</v>
      </c>
      <c r="AR113" s="65">
        <v>7918.5195679999997</v>
      </c>
      <c r="AS113" s="65">
        <v>4687.0730659999999</v>
      </c>
      <c r="AT113" s="65">
        <v>7918.5195679999997</v>
      </c>
      <c r="AU113" s="65">
        <v>7918.5195679999997</v>
      </c>
      <c r="AV113" s="65">
        <v>8065.2857029999996</v>
      </c>
      <c r="AW113" s="65">
        <v>6647.7610269999996</v>
      </c>
      <c r="AX113" s="65">
        <v>8065.2857029999996</v>
      </c>
      <c r="AY113" s="65">
        <v>7896.4462709999998</v>
      </c>
      <c r="AZ113" s="65">
        <v>8685.0176410000004</v>
      </c>
      <c r="BA113" s="65">
        <v>8140.1267470000003</v>
      </c>
      <c r="BB113" s="65">
        <v>7540.282502</v>
      </c>
      <c r="BC113" s="65">
        <v>8685.0176410000004</v>
      </c>
      <c r="BD113" s="65">
        <v>6072.9332969999996</v>
      </c>
      <c r="BE113" s="65">
        <v>4928.1981589999996</v>
      </c>
      <c r="BF113" s="65">
        <v>4539.3558300000004</v>
      </c>
      <c r="BG113" s="65">
        <v>6072.9332969999996</v>
      </c>
      <c r="BH113" s="65">
        <v>5879.6490990000002</v>
      </c>
      <c r="BI113" s="65">
        <v>4695.0254080000004</v>
      </c>
      <c r="BJ113" s="65">
        <v>5879.6490990000002</v>
      </c>
      <c r="BK113" s="65">
        <v>5879.6490990000002</v>
      </c>
      <c r="BL113" s="65">
        <v>7854.7175569999999</v>
      </c>
      <c r="BM113" s="65">
        <v>6224.5153129999999</v>
      </c>
      <c r="BN113" s="65">
        <v>6709.9824179999996</v>
      </c>
      <c r="BO113" s="65">
        <v>7854.7175569999999</v>
      </c>
      <c r="BP113" s="65">
        <v>7685.8781250000002</v>
      </c>
      <c r="BQ113" s="65">
        <v>6150.4057679999996</v>
      </c>
      <c r="BR113" s="65">
        <v>7685.8781250000002</v>
      </c>
      <c r="BS113" s="65">
        <v>7685.8781250000002</v>
      </c>
      <c r="BT113" s="65">
        <v>7685.8781250000002</v>
      </c>
      <c r="BU113" s="65">
        <v>4131.5035010000001</v>
      </c>
      <c r="BV113" s="65">
        <v>7685.8781250000002</v>
      </c>
      <c r="BW113" s="65">
        <v>7685.8781250000002</v>
      </c>
      <c r="BX113" s="65">
        <v>7685.8781250000002</v>
      </c>
      <c r="BY113" s="65">
        <v>6541.1429859999998</v>
      </c>
      <c r="BZ113" s="65">
        <v>7685.8781250000002</v>
      </c>
      <c r="CA113" s="65">
        <v>7685.8781250000002</v>
      </c>
      <c r="CB113" s="65">
        <v>6430.8572969999996</v>
      </c>
      <c r="CC113" s="65">
        <v>6430.8572969999996</v>
      </c>
      <c r="CD113" s="65">
        <v>6430.8572969999996</v>
      </c>
      <c r="CE113" s="65">
        <v>6430.8572969999996</v>
      </c>
      <c r="CF113" s="65">
        <v>6430.8572969999996</v>
      </c>
      <c r="CG113" s="65">
        <v>6430.8572969999996</v>
      </c>
      <c r="CH113" s="65">
        <v>6430.8572969999996</v>
      </c>
      <c r="CI113" s="65">
        <v>6430.8572969999996</v>
      </c>
      <c r="CJ113" s="65">
        <v>6430.8572969999996</v>
      </c>
      <c r="CK113" s="65">
        <v>6430.8572969999996</v>
      </c>
      <c r="CL113" s="65">
        <v>6430.8572969999996</v>
      </c>
      <c r="CM113" s="65">
        <v>6430.8572969999996</v>
      </c>
      <c r="CN113" s="65">
        <v>5437.1491249999999</v>
      </c>
      <c r="CO113" s="65">
        <v>5437.1491249999999</v>
      </c>
      <c r="CP113" s="65">
        <v>5437.1491249999999</v>
      </c>
      <c r="CQ113" s="65">
        <v>5437.1491249999999</v>
      </c>
      <c r="CR113" s="65">
        <v>5437.1491249999999</v>
      </c>
      <c r="CS113" s="65">
        <v>5437.1491249999999</v>
      </c>
      <c r="CT113" s="65">
        <v>5437.1491249999999</v>
      </c>
      <c r="CU113" s="65">
        <v>5437.1491249999999</v>
      </c>
      <c r="CV113" s="65">
        <v>5437.1491249999999</v>
      </c>
      <c r="CW113" s="65">
        <v>5437.1491249999999</v>
      </c>
      <c r="CX113" s="65">
        <v>5437.1491249999999</v>
      </c>
      <c r="CY113" s="65">
        <v>5437.1491249999999</v>
      </c>
      <c r="CZ113" s="65">
        <v>4877.3829269999997</v>
      </c>
      <c r="DA113" s="65">
        <v>4877.3829269999997</v>
      </c>
      <c r="DB113" s="65">
        <v>4872.1718330000003</v>
      </c>
      <c r="DC113" s="65">
        <v>4877.3829269999997</v>
      </c>
      <c r="DD113" s="65">
        <v>4877.3829269999997</v>
      </c>
      <c r="DE113" s="65">
        <v>4877.3829269999997</v>
      </c>
      <c r="DF113" s="65">
        <v>3732.6477880000002</v>
      </c>
      <c r="DG113" s="65">
        <v>4877.3829269999997</v>
      </c>
      <c r="DH113" s="65">
        <v>4850.8537230000002</v>
      </c>
      <c r="DI113" s="65">
        <v>4850.8537230000002</v>
      </c>
      <c r="DJ113" s="65">
        <v>4850.8537230000002</v>
      </c>
      <c r="DK113" s="65">
        <v>4850.8537230000002</v>
      </c>
      <c r="DL113" s="65">
        <v>4850.8537230000002</v>
      </c>
      <c r="DM113" s="65">
        <v>4850.8537230000002</v>
      </c>
      <c r="DN113" s="65">
        <v>4850.8537230000002</v>
      </c>
      <c r="DO113" s="65">
        <v>3706.1185850000002</v>
      </c>
      <c r="DP113" s="65">
        <v>3700.9074909999999</v>
      </c>
      <c r="DQ113" s="65">
        <v>3700.9074909999999</v>
      </c>
      <c r="DR113" s="65">
        <v>3700.9074909999999</v>
      </c>
      <c r="DS113" s="65">
        <v>3700.9074909999999</v>
      </c>
      <c r="DT113" s="65">
        <v>3700.9074909999999</v>
      </c>
      <c r="DU113" s="65">
        <v>3700.9074909999999</v>
      </c>
      <c r="DV113" s="65">
        <v>3700.9074909999999</v>
      </c>
      <c r="DW113" s="65">
        <v>3700.9074909999999</v>
      </c>
      <c r="DX113" s="65">
        <v>3700.9074909999999</v>
      </c>
      <c r="DY113" s="65">
        <v>3700.9074909999999</v>
      </c>
      <c r="DZ113" s="65">
        <v>3700.9074909999999</v>
      </c>
      <c r="EA113" s="65">
        <v>3700.9074909999999</v>
      </c>
      <c r="EB113" s="65">
        <v>3700.9074909999999</v>
      </c>
      <c r="EC113" s="65">
        <v>3700.9074909999999</v>
      </c>
      <c r="ED113" s="65">
        <v>3700.9074909999999</v>
      </c>
      <c r="EE113" s="65">
        <v>3700.9074909999999</v>
      </c>
      <c r="EF113" s="65">
        <v>3356.7858200000001</v>
      </c>
      <c r="EG113" s="65">
        <v>3356.7858200000001</v>
      </c>
      <c r="EH113" s="65">
        <v>3356.7858200000001</v>
      </c>
      <c r="EI113" s="65">
        <v>3356.7858200000001</v>
      </c>
      <c r="EJ113" s="65">
        <v>3356.7858200000001</v>
      </c>
      <c r="EK113" s="65">
        <v>3356.7858200000001</v>
      </c>
      <c r="EL113" s="65">
        <v>3356.7858200000001</v>
      </c>
      <c r="EM113" s="65">
        <v>3356.7858200000001</v>
      </c>
      <c r="EN113" s="65">
        <v>3356.7858200000001</v>
      </c>
      <c r="EO113" s="65">
        <v>3356.7858200000001</v>
      </c>
      <c r="EP113" s="65">
        <v>3356.7858200000001</v>
      </c>
      <c r="EQ113" s="65">
        <v>3356.7858200000001</v>
      </c>
      <c r="ER113" s="65">
        <v>3356.7858200000001</v>
      </c>
      <c r="ES113" s="65">
        <v>3356.7858200000001</v>
      </c>
      <c r="ET113" s="65">
        <v>3356.7858200000001</v>
      </c>
      <c r="EU113" s="65">
        <v>3356.7858200000001</v>
      </c>
      <c r="EV113" s="65">
        <v>3356.7858200000001</v>
      </c>
      <c r="EW113" s="65">
        <v>3356.7858200000001</v>
      </c>
      <c r="EX113" s="65">
        <v>3356.7858200000001</v>
      </c>
      <c r="EY113" s="65">
        <v>3356.7858200000001</v>
      </c>
      <c r="EZ113" s="65">
        <v>3356.7858200000001</v>
      </c>
      <c r="FA113" s="65">
        <v>3356.7858200000001</v>
      </c>
      <c r="FB113" s="65">
        <v>3356.7858200000001</v>
      </c>
      <c r="FC113" s="65">
        <v>3356.7858200000001</v>
      </c>
    </row>
    <row r="114" spans="2:159" ht="12" x14ac:dyDescent="0.2">
      <c r="B114" s="65" t="s">
        <v>764</v>
      </c>
      <c r="C114" s="65" t="s">
        <v>36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1706.502514</v>
      </c>
      <c r="EC114" s="65">
        <v>1706.502514</v>
      </c>
      <c r="ED114" s="65">
        <v>1706.502514</v>
      </c>
      <c r="EE114" s="65">
        <v>1706.502514</v>
      </c>
      <c r="EF114" s="65">
        <v>2298.3845900000001</v>
      </c>
      <c r="EG114" s="65">
        <v>2298.3845900000001</v>
      </c>
      <c r="EH114" s="65">
        <v>2298.3845900000001</v>
      </c>
      <c r="EI114" s="65">
        <v>2298.3845900000001</v>
      </c>
      <c r="EJ114" s="65">
        <v>2884.3596849999999</v>
      </c>
      <c r="EK114" s="65">
        <v>2884.3596849999999</v>
      </c>
      <c r="EL114" s="65">
        <v>2884.3596849999999</v>
      </c>
      <c r="EM114" s="65">
        <v>2884.3596849999999</v>
      </c>
      <c r="EN114" s="65">
        <v>3304.4344230000002</v>
      </c>
      <c r="EO114" s="65">
        <v>3304.4344230000002</v>
      </c>
      <c r="EP114" s="65">
        <v>2797.5371380000001</v>
      </c>
      <c r="EQ114" s="65">
        <v>3304.4344230000002</v>
      </c>
      <c r="ER114" s="65">
        <v>3789.1890370000001</v>
      </c>
      <c r="ES114" s="65">
        <v>3789.1890370000001</v>
      </c>
      <c r="ET114" s="65">
        <v>3789.1890370000001</v>
      </c>
      <c r="EU114" s="65">
        <v>3789.1890370000001</v>
      </c>
      <c r="EV114" s="65">
        <v>4439.6693070000001</v>
      </c>
      <c r="EW114" s="65">
        <v>4439.6693070000001</v>
      </c>
      <c r="EX114" s="65">
        <v>4439.6693070000001</v>
      </c>
      <c r="EY114" s="65">
        <v>4439.6693070000001</v>
      </c>
      <c r="EZ114" s="65">
        <v>5068.9728459999997</v>
      </c>
      <c r="FA114" s="65">
        <v>5068.9728459999997</v>
      </c>
      <c r="FB114" s="65">
        <v>5068.9728459999997</v>
      </c>
      <c r="FC114" s="65">
        <v>4562.0755609999997</v>
      </c>
    </row>
    <row r="115" spans="2:159" ht="12" x14ac:dyDescent="0.2">
      <c r="B115" s="65" t="s">
        <v>764</v>
      </c>
      <c r="C115" s="65" t="s">
        <v>37</v>
      </c>
    </row>
    <row r="116" spans="2:159" ht="12" x14ac:dyDescent="0.2">
      <c r="B116" s="65" t="s">
        <v>764</v>
      </c>
      <c r="C116" s="65" t="s">
        <v>38</v>
      </c>
      <c r="DP116" s="65">
        <v>180.01959640000001</v>
      </c>
      <c r="DQ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540.05878919999998</v>
      </c>
      <c r="EC116" s="65">
        <v>540.05878919999998</v>
      </c>
      <c r="ED116" s="65">
        <v>540.05878919999998</v>
      </c>
      <c r="EE116" s="65">
        <v>540.05878919999998</v>
      </c>
      <c r="EF116" s="65">
        <v>540.05878919999998</v>
      </c>
      <c r="EG116" s="65">
        <v>540.05878919999998</v>
      </c>
      <c r="EH116" s="65">
        <v>540.05878919999998</v>
      </c>
      <c r="EI116" s="65">
        <v>540.05878919999998</v>
      </c>
      <c r="EJ116" s="65">
        <v>540.05878919999998</v>
      </c>
      <c r="EK116" s="65">
        <v>540.05878919999998</v>
      </c>
      <c r="EL116" s="65">
        <v>540.05878919999998</v>
      </c>
      <c r="EM116" s="65">
        <v>540.05878919999998</v>
      </c>
      <c r="EN116" s="65">
        <v>540.05878919999998</v>
      </c>
      <c r="EO116" s="65">
        <v>540.05878919999998</v>
      </c>
      <c r="EP116" s="65">
        <v>540.05878919999998</v>
      </c>
      <c r="EQ116" s="65">
        <v>540.05878919999998</v>
      </c>
      <c r="ER116" s="65">
        <v>540.05878919999998</v>
      </c>
      <c r="ES116" s="65">
        <v>540.05878919999998</v>
      </c>
      <c r="ET116" s="65">
        <v>540.05878919999998</v>
      </c>
      <c r="EU116" s="65">
        <v>540.05878919999998</v>
      </c>
      <c r="EV116" s="65">
        <v>540.05878919999998</v>
      </c>
      <c r="EW116" s="65">
        <v>540.05878919999998</v>
      </c>
      <c r="EX116" s="65">
        <v>540.05878919999998</v>
      </c>
      <c r="EY116" s="65">
        <v>360.03919280000002</v>
      </c>
      <c r="EZ116" s="65">
        <v>748.20189849999997</v>
      </c>
      <c r="FA116" s="65">
        <v>748.20189849999997</v>
      </c>
      <c r="FB116" s="65">
        <v>568.18230210000002</v>
      </c>
      <c r="FC116" s="65">
        <v>748.20189849999997</v>
      </c>
    </row>
    <row r="117" spans="2:159" ht="12" x14ac:dyDescent="0.2">
      <c r="B117" s="65" t="s">
        <v>764</v>
      </c>
      <c r="C117" s="65" t="s">
        <v>39</v>
      </c>
    </row>
    <row r="118" spans="2:159" ht="12" x14ac:dyDescent="0.2">
      <c r="B118" s="65" t="s">
        <v>764</v>
      </c>
      <c r="C118" s="65" t="s">
        <v>40</v>
      </c>
    </row>
    <row r="119" spans="2:159" ht="12" x14ac:dyDescent="0.2">
      <c r="B119" s="65" t="s">
        <v>764</v>
      </c>
      <c r="C119" s="65" t="s">
        <v>41</v>
      </c>
    </row>
    <row r="120" spans="2:159" ht="12" x14ac:dyDescent="0.2">
      <c r="B120" s="65" t="s">
        <v>764</v>
      </c>
      <c r="C120" s="65" t="s">
        <v>42</v>
      </c>
    </row>
    <row r="121" spans="2:159" ht="12" x14ac:dyDescent="0.2">
      <c r="B121" s="65" t="s">
        <v>764</v>
      </c>
      <c r="C121" s="65" t="s">
        <v>43</v>
      </c>
    </row>
    <row r="122" spans="2:159" ht="12" x14ac:dyDescent="0.2">
      <c r="B122" s="65" t="s">
        <v>764</v>
      </c>
      <c r="C122" s="65" t="s">
        <v>44</v>
      </c>
    </row>
    <row r="123" spans="2:159" ht="12" x14ac:dyDescent="0.2">
      <c r="B123" s="65" t="s">
        <v>764</v>
      </c>
      <c r="C123" s="65" t="s">
        <v>45</v>
      </c>
    </row>
    <row r="124" spans="2:159" ht="12" x14ac:dyDescent="0.2">
      <c r="B124" s="65" t="s">
        <v>764</v>
      </c>
      <c r="C124" s="65" t="s">
        <v>46</v>
      </c>
    </row>
    <row r="125" spans="2:159" ht="12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506.89728459999998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2246.561303</v>
      </c>
      <c r="EC125" s="65">
        <v>2246.561303</v>
      </c>
      <c r="ED125" s="65">
        <v>2246.561303</v>
      </c>
      <c r="EE125" s="65">
        <v>2246.561303</v>
      </c>
      <c r="EF125" s="65">
        <v>2838.4433789999998</v>
      </c>
      <c r="EG125" s="65">
        <v>2838.4433789999998</v>
      </c>
      <c r="EH125" s="65">
        <v>2838.4433789999998</v>
      </c>
      <c r="EI125" s="65">
        <v>2838.4433789999998</v>
      </c>
      <c r="EJ125" s="65">
        <v>3424.4184749999999</v>
      </c>
      <c r="EK125" s="65">
        <v>3424.4184749999999</v>
      </c>
      <c r="EL125" s="65">
        <v>3424.4184749999999</v>
      </c>
      <c r="EM125" s="65">
        <v>3424.4184749999999</v>
      </c>
      <c r="EN125" s="65">
        <v>3844.4932119999999</v>
      </c>
      <c r="EO125" s="65">
        <v>3844.4932119999999</v>
      </c>
      <c r="EP125" s="65">
        <v>3337.5959269999998</v>
      </c>
      <c r="EQ125" s="65">
        <v>3844.4932119999999</v>
      </c>
      <c r="ER125" s="65">
        <v>4329.2478259999998</v>
      </c>
      <c r="ES125" s="65">
        <v>4329.2478259999998</v>
      </c>
      <c r="ET125" s="65">
        <v>4329.2478259999998</v>
      </c>
      <c r="EU125" s="65">
        <v>4329.2478259999998</v>
      </c>
      <c r="EV125" s="65">
        <v>4979.7280959999998</v>
      </c>
      <c r="EW125" s="65">
        <v>4979.7280959999998</v>
      </c>
      <c r="EX125" s="65">
        <v>4979.7280959999998</v>
      </c>
      <c r="EY125" s="65">
        <v>4799.7084999999997</v>
      </c>
      <c r="EZ125" s="65">
        <v>5817.1747450000003</v>
      </c>
      <c r="FA125" s="65">
        <v>5817.1747450000003</v>
      </c>
      <c r="FB125" s="65">
        <v>5637.1551479999998</v>
      </c>
      <c r="FC125" s="65">
        <v>5310.2774600000002</v>
      </c>
    </row>
    <row r="126" spans="2:159" ht="12" x14ac:dyDescent="0.2">
      <c r="B126" s="65" t="s">
        <v>765</v>
      </c>
      <c r="C126" s="65" t="s">
        <v>36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4055.178277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4562.0755609999997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4562.0755609999997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4562.0755609999997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ht="12" x14ac:dyDescent="0.2">
      <c r="B127" s="65" t="s">
        <v>765</v>
      </c>
      <c r="C127" s="65" t="s">
        <v>37</v>
      </c>
    </row>
    <row r="128" spans="2:159" ht="12" x14ac:dyDescent="0.2">
      <c r="B128" s="65" t="s">
        <v>765</v>
      </c>
      <c r="C128" s="65" t="s">
        <v>38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900.097982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900.097982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1800.195964</v>
      </c>
      <c r="DN128" s="65">
        <v>1420.02763</v>
      </c>
      <c r="DO128" s="65">
        <v>1800.195964</v>
      </c>
      <c r="DP128" s="65">
        <v>1800.195964</v>
      </c>
      <c r="DQ128" s="65">
        <v>1440.1567709999999</v>
      </c>
      <c r="DR128" s="65">
        <v>1620.1763679999999</v>
      </c>
      <c r="DS128" s="65">
        <v>1260.1371750000001</v>
      </c>
      <c r="DT128" s="65">
        <v>1800.195964</v>
      </c>
      <c r="DU128" s="65">
        <v>1800.195964</v>
      </c>
      <c r="DV128" s="65">
        <v>1260.1371750000001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1620.1763679999999</v>
      </c>
      <c r="EB128" s="65">
        <v>1800.195964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1620.1763679999999</v>
      </c>
      <c r="EI128" s="65">
        <v>900.097982</v>
      </c>
      <c r="EJ128" s="65">
        <v>1800.195964</v>
      </c>
      <c r="EK128" s="65">
        <v>1800.195964</v>
      </c>
      <c r="EL128" s="65">
        <v>1440.1567709999999</v>
      </c>
      <c r="EM128" s="65">
        <v>1260.1371750000001</v>
      </c>
      <c r="EN128" s="65">
        <v>1800.195964</v>
      </c>
      <c r="EO128" s="65">
        <v>1800.195964</v>
      </c>
      <c r="EP128" s="65">
        <v>1620.1763679999999</v>
      </c>
      <c r="EQ128" s="65">
        <v>1620.1763679999999</v>
      </c>
      <c r="ER128" s="65">
        <v>1800.195964</v>
      </c>
      <c r="ES128" s="65">
        <v>1800.195964</v>
      </c>
      <c r="ET128" s="65">
        <v>1440.1567709999999</v>
      </c>
      <c r="EU128" s="65">
        <v>1800.195964</v>
      </c>
      <c r="EV128" s="65">
        <v>1620.1763679999999</v>
      </c>
      <c r="EW128" s="65">
        <v>1800.195964</v>
      </c>
      <c r="EX128" s="65">
        <v>1800.195964</v>
      </c>
      <c r="EY128" s="65">
        <v>1260.1371750000001</v>
      </c>
      <c r="EZ128" s="65">
        <v>1800.195964</v>
      </c>
      <c r="FA128" s="65">
        <v>1800.195964</v>
      </c>
      <c r="FB128" s="65">
        <v>1800.195964</v>
      </c>
      <c r="FC128" s="65">
        <v>1800.195964</v>
      </c>
    </row>
    <row r="129" spans="2:159" ht="12" x14ac:dyDescent="0.2">
      <c r="B129" s="65" t="s">
        <v>765</v>
      </c>
      <c r="C129" s="65" t="s">
        <v>39</v>
      </c>
    </row>
    <row r="130" spans="2:159" ht="12" x14ac:dyDescent="0.2">
      <c r="B130" s="65" t="s">
        <v>765</v>
      </c>
      <c r="C130" s="65" t="s">
        <v>40</v>
      </c>
    </row>
    <row r="131" spans="2:159" ht="12" x14ac:dyDescent="0.2">
      <c r="B131" s="65" t="s">
        <v>765</v>
      </c>
      <c r="C131" s="65" t="s">
        <v>41</v>
      </c>
    </row>
    <row r="132" spans="2:159" ht="12" x14ac:dyDescent="0.2">
      <c r="B132" s="65" t="s">
        <v>765</v>
      </c>
      <c r="C132" s="65" t="s">
        <v>42</v>
      </c>
    </row>
    <row r="133" spans="2:159" ht="12" x14ac:dyDescent="0.2">
      <c r="B133" s="65" t="s">
        <v>765</v>
      </c>
      <c r="C133" s="65" t="s">
        <v>43</v>
      </c>
    </row>
    <row r="134" spans="2:159" ht="12" x14ac:dyDescent="0.2">
      <c r="B134" s="65" t="s">
        <v>765</v>
      </c>
      <c r="C134" s="65" t="s">
        <v>44</v>
      </c>
    </row>
    <row r="135" spans="2:159" ht="12" x14ac:dyDescent="0.2">
      <c r="B135" s="65" t="s">
        <v>765</v>
      </c>
      <c r="C135" s="65" t="s">
        <v>45</v>
      </c>
    </row>
    <row r="136" spans="2:159" ht="12" x14ac:dyDescent="0.2">
      <c r="B136" s="65" t="s">
        <v>765</v>
      </c>
      <c r="C136" s="65" t="s">
        <v>46</v>
      </c>
    </row>
    <row r="137" spans="2:159" ht="12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3941.4816900000001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4955.2762590000002</v>
      </c>
      <c r="DG137" s="65">
        <v>5495.3350479999999</v>
      </c>
      <c r="DH137" s="65">
        <v>6182.251929</v>
      </c>
      <c r="DI137" s="65">
        <v>6182.251929</v>
      </c>
      <c r="DJ137" s="65">
        <v>5675.354644</v>
      </c>
      <c r="DK137" s="65">
        <v>6182.251929</v>
      </c>
      <c r="DL137" s="65">
        <v>6869.1688100000001</v>
      </c>
      <c r="DM137" s="65">
        <v>6869.1688100000001</v>
      </c>
      <c r="DN137" s="65">
        <v>6489.0004760000002</v>
      </c>
      <c r="DO137" s="65">
        <v>6869.1688100000001</v>
      </c>
      <c r="DP137" s="65">
        <v>6869.1688100000001</v>
      </c>
      <c r="DQ137" s="65">
        <v>6509.1296169999996</v>
      </c>
      <c r="DR137" s="65">
        <v>6689.149214</v>
      </c>
      <c r="DS137" s="65">
        <v>6329.1100210000004</v>
      </c>
      <c r="DT137" s="65">
        <v>6869.1688100000001</v>
      </c>
      <c r="DU137" s="65">
        <v>6869.1688100000001</v>
      </c>
      <c r="DV137" s="65">
        <v>6329.1100210000004</v>
      </c>
      <c r="DW137" s="65">
        <v>6869.1688100000001</v>
      </c>
      <c r="DX137" s="65">
        <v>6869.1688100000001</v>
      </c>
      <c r="DY137" s="65">
        <v>6869.1688100000001</v>
      </c>
      <c r="DZ137" s="65">
        <v>6869.1688100000001</v>
      </c>
      <c r="EA137" s="65">
        <v>6689.149214</v>
      </c>
      <c r="EB137" s="65">
        <v>6869.1688100000001</v>
      </c>
      <c r="EC137" s="65">
        <v>6869.1688100000001</v>
      </c>
      <c r="ED137" s="65">
        <v>6689.149214</v>
      </c>
      <c r="EE137" s="65">
        <v>6869.1688100000001</v>
      </c>
      <c r="EF137" s="65">
        <v>6869.1688100000001</v>
      </c>
      <c r="EG137" s="65">
        <v>6869.1688100000001</v>
      </c>
      <c r="EH137" s="65">
        <v>6689.149214</v>
      </c>
      <c r="EI137" s="65">
        <v>5462.1735429999999</v>
      </c>
      <c r="EJ137" s="65">
        <v>6869.1688100000001</v>
      </c>
      <c r="EK137" s="65">
        <v>6869.1688100000001</v>
      </c>
      <c r="EL137" s="65">
        <v>6509.1296169999996</v>
      </c>
      <c r="EM137" s="65">
        <v>6329.1100210000004</v>
      </c>
      <c r="EN137" s="65">
        <v>6869.1688100000001</v>
      </c>
      <c r="EO137" s="65">
        <v>6869.1688100000001</v>
      </c>
      <c r="EP137" s="65">
        <v>6689.149214</v>
      </c>
      <c r="EQ137" s="65">
        <v>6689.149214</v>
      </c>
      <c r="ER137" s="65">
        <v>6869.1688100000001</v>
      </c>
      <c r="ES137" s="65">
        <v>6869.1688100000001</v>
      </c>
      <c r="ET137" s="65">
        <v>6002.2323329999999</v>
      </c>
      <c r="EU137" s="65">
        <v>6869.1688100000001</v>
      </c>
      <c r="EV137" s="65">
        <v>6689.149214</v>
      </c>
      <c r="EW137" s="65">
        <v>6869.1688100000001</v>
      </c>
      <c r="EX137" s="65">
        <v>6869.1688100000001</v>
      </c>
      <c r="EY137" s="65">
        <v>5822.2127360000004</v>
      </c>
      <c r="EZ137" s="65">
        <v>6869.1688100000001</v>
      </c>
      <c r="FA137" s="65">
        <v>6869.1688100000001</v>
      </c>
      <c r="FB137" s="65">
        <v>6869.1688100000001</v>
      </c>
      <c r="FC137" s="65">
        <v>6869.1688100000001</v>
      </c>
    </row>
    <row r="138" spans="2:159" ht="12" x14ac:dyDescent="0.2">
      <c r="B138" s="65" t="s">
        <v>20</v>
      </c>
      <c r="C138" s="65" t="s">
        <v>36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2713.6611979999998</v>
      </c>
      <c r="AC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589.23236410000004</v>
      </c>
      <c r="AH138" s="65">
        <v>3028.498094</v>
      </c>
      <c r="AI138" s="65">
        <v>3028.498094</v>
      </c>
      <c r="AJ138" s="65">
        <v>3028.498094</v>
      </c>
      <c r="AK138" s="65">
        <v>2151.618289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2322.6227939999999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1769.65166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ht="12" x14ac:dyDescent="0.2">
      <c r="B139" s="65" t="s">
        <v>20</v>
      </c>
      <c r="C139" s="65" t="s">
        <v>37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F139" s="65">
        <v>1065.9055049999999</v>
      </c>
      <c r="AH139" s="65">
        <v>1065.9055049999999</v>
      </c>
      <c r="AI139" s="65">
        <v>606.38179839999998</v>
      </c>
      <c r="AJ139" s="65">
        <v>1065.9055049999999</v>
      </c>
      <c r="AK139" s="65">
        <v>606.38179839999998</v>
      </c>
      <c r="AL139" s="65">
        <v>216.8444135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606.38179839999998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ht="12" x14ac:dyDescent="0.2">
      <c r="B140" s="65" t="s">
        <v>20</v>
      </c>
      <c r="C140" s="65" t="s">
        <v>38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ht="12" x14ac:dyDescent="0.2">
      <c r="B141" s="65" t="s">
        <v>20</v>
      </c>
      <c r="C141" s="65" t="s">
        <v>39</v>
      </c>
    </row>
    <row r="142" spans="2:159" ht="12" x14ac:dyDescent="0.2">
      <c r="B142" s="65" t="s">
        <v>20</v>
      </c>
      <c r="C142" s="65" t="s">
        <v>40</v>
      </c>
    </row>
    <row r="143" spans="2:159" ht="12" x14ac:dyDescent="0.2">
      <c r="B143" s="65" t="s">
        <v>20</v>
      </c>
      <c r="C143" s="65" t="s">
        <v>41</v>
      </c>
    </row>
    <row r="144" spans="2:159" ht="12" x14ac:dyDescent="0.2">
      <c r="B144" s="65" t="s">
        <v>20</v>
      </c>
      <c r="C144" s="65" t="s">
        <v>42</v>
      </c>
    </row>
    <row r="145" spans="2:159" ht="12" x14ac:dyDescent="0.2">
      <c r="B145" s="65" t="s">
        <v>20</v>
      </c>
      <c r="C145" s="65" t="s">
        <v>43</v>
      </c>
    </row>
    <row r="146" spans="2:159" ht="12" x14ac:dyDescent="0.2">
      <c r="B146" s="65" t="s">
        <v>20</v>
      </c>
      <c r="C146" s="65" t="s">
        <v>44</v>
      </c>
    </row>
    <row r="147" spans="2:159" ht="12" x14ac:dyDescent="0.2">
      <c r="B147" s="65" t="s">
        <v>20</v>
      </c>
      <c r="C147" s="65" t="s">
        <v>45</v>
      </c>
    </row>
    <row r="148" spans="2:159" ht="12" x14ac:dyDescent="0.2">
      <c r="B148" s="65" t="s">
        <v>20</v>
      </c>
      <c r="C148" s="65" t="s">
        <v>46</v>
      </c>
    </row>
    <row r="149" spans="2:159" ht="12" x14ac:dyDescent="0.2">
      <c r="B149" s="65" t="s">
        <v>20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3990.8528609999998</v>
      </c>
      <c r="AC149" s="65">
        <v>3028.498094</v>
      </c>
      <c r="AD149" s="65">
        <v>3025.6556799999998</v>
      </c>
      <c r="AE149" s="65">
        <v>3239.7842519999999</v>
      </c>
      <c r="AF149" s="65">
        <v>4305.6897570000001</v>
      </c>
      <c r="AG149" s="65">
        <v>800.5185219</v>
      </c>
      <c r="AH149" s="65">
        <v>4305.6897570000001</v>
      </c>
      <c r="AI149" s="65">
        <v>3634.8798929999998</v>
      </c>
      <c r="AJ149" s="65">
        <v>4305.6897570000001</v>
      </c>
      <c r="AK149" s="65">
        <v>2969.2862449999998</v>
      </c>
      <c r="AL149" s="65">
        <v>3456.6286660000001</v>
      </c>
      <c r="AM149" s="65">
        <v>4305.6897570000001</v>
      </c>
      <c r="AN149" s="65">
        <v>4305.6897570000001</v>
      </c>
      <c r="AO149" s="65">
        <v>2839.0037819999998</v>
      </c>
      <c r="AP149" s="65">
        <v>4094.4035990000002</v>
      </c>
      <c r="AQ149" s="65">
        <v>4305.6897570000001</v>
      </c>
      <c r="AR149" s="65">
        <v>4305.6897570000001</v>
      </c>
      <c r="AS149" s="65">
        <v>3140.2907500000001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1769.65166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ht="12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ht="12" x14ac:dyDescent="0.2">
      <c r="B151" s="65" t="s">
        <v>21</v>
      </c>
      <c r="C151" s="65" t="s">
        <v>37</v>
      </c>
    </row>
    <row r="152" spans="2:159" ht="12" x14ac:dyDescent="0.2">
      <c r="B152" s="65" t="s">
        <v>21</v>
      </c>
      <c r="C152" s="65" t="s">
        <v>38</v>
      </c>
    </row>
    <row r="153" spans="2:159" ht="12" x14ac:dyDescent="0.2">
      <c r="B153" s="65" t="s">
        <v>21</v>
      </c>
      <c r="C153" s="65" t="s">
        <v>39</v>
      </c>
    </row>
    <row r="154" spans="2:159" ht="12" x14ac:dyDescent="0.2">
      <c r="B154" s="65" t="s">
        <v>21</v>
      </c>
      <c r="C154" s="65" t="s">
        <v>40</v>
      </c>
    </row>
    <row r="155" spans="2:159" ht="12" x14ac:dyDescent="0.2">
      <c r="B155" s="65" t="s">
        <v>21</v>
      </c>
      <c r="C155" s="65" t="s">
        <v>41</v>
      </c>
    </row>
    <row r="156" spans="2:159" ht="12" x14ac:dyDescent="0.2">
      <c r="B156" s="65" t="s">
        <v>21</v>
      </c>
      <c r="C156" s="65" t="s">
        <v>42</v>
      </c>
    </row>
    <row r="157" spans="2:159" ht="12" x14ac:dyDescent="0.2">
      <c r="B157" s="65" t="s">
        <v>21</v>
      </c>
      <c r="C157" s="65" t="s">
        <v>43</v>
      </c>
    </row>
    <row r="158" spans="2:159" ht="12" x14ac:dyDescent="0.2">
      <c r="B158" s="65" t="s">
        <v>21</v>
      </c>
      <c r="C158" s="65" t="s">
        <v>44</v>
      </c>
    </row>
    <row r="159" spans="2:159" ht="12" x14ac:dyDescent="0.2">
      <c r="B159" s="65" t="s">
        <v>21</v>
      </c>
      <c r="C159" s="65" t="s">
        <v>45</v>
      </c>
    </row>
    <row r="160" spans="2:159" ht="12" x14ac:dyDescent="0.2">
      <c r="B160" s="65" t="s">
        <v>21</v>
      </c>
      <c r="C160" s="65" t="s">
        <v>46</v>
      </c>
    </row>
    <row r="161" spans="2:159" ht="12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ht="12" x14ac:dyDescent="0.2">
      <c r="B162" s="65" t="s">
        <v>22</v>
      </c>
      <c r="C162" s="65" t="s">
        <v>36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323.6562849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ht="12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ht="12" x14ac:dyDescent="0.2">
      <c r="B164" s="65" t="s">
        <v>22</v>
      </c>
      <c r="C164" s="65" t="s">
        <v>38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1816.580999</v>
      </c>
      <c r="T164" s="65">
        <v>1671.729043</v>
      </c>
      <c r="U164" s="65">
        <v>1489.4252919999999</v>
      </c>
      <c r="V164" s="65">
        <v>1960.1872960000001</v>
      </c>
      <c r="W164" s="65">
        <v>1506.7640220000001</v>
      </c>
      <c r="X164" s="65">
        <v>1319.8381059999999</v>
      </c>
      <c r="Y164" s="65">
        <v>1960.1872960000001</v>
      </c>
      <c r="Z164" s="65">
        <v>1960.1872960000001</v>
      </c>
      <c r="AA164" s="65">
        <v>1180.61014</v>
      </c>
      <c r="AB164" s="65">
        <v>1169.8533580000001</v>
      </c>
      <c r="AC164" s="65">
        <v>1616.196987</v>
      </c>
      <c r="AD164" s="65">
        <v>889.5810477</v>
      </c>
      <c r="AE164" s="65">
        <v>1722.8456699999999</v>
      </c>
      <c r="AF164" s="65">
        <v>1164.263275</v>
      </c>
      <c r="AG164" s="65">
        <v>1656.1436719999999</v>
      </c>
      <c r="AH164" s="65">
        <v>1318.4648079999999</v>
      </c>
      <c r="AI164" s="65">
        <v>1960.1872960000001</v>
      </c>
      <c r="AJ164" s="65">
        <v>819.004639</v>
      </c>
      <c r="AK164" s="65">
        <v>1798.264406</v>
      </c>
      <c r="AL164" s="65">
        <v>789.20719480000002</v>
      </c>
      <c r="AM164" s="65">
        <v>1273.022788</v>
      </c>
      <c r="AN164" s="65">
        <v>1938.121834</v>
      </c>
      <c r="AO164" s="65">
        <v>1137.49774</v>
      </c>
      <c r="AP164" s="65">
        <v>442.3744714</v>
      </c>
      <c r="AQ164" s="65">
        <v>1818.066562</v>
      </c>
      <c r="AR164" s="65">
        <v>1011.42589</v>
      </c>
      <c r="AS164" s="65">
        <v>1960.1872960000001</v>
      </c>
      <c r="AT164" s="65">
        <v>1210.033711</v>
      </c>
      <c r="AU164" s="65">
        <v>1527.0980460000001</v>
      </c>
      <c r="AV164" s="65">
        <v>1962.697559</v>
      </c>
      <c r="AW164" s="65">
        <v>1818.066562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1502.4637849999999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ht="12" x14ac:dyDescent="0.2">
      <c r="B165" s="65" t="s">
        <v>22</v>
      </c>
      <c r="C165" s="65" t="s">
        <v>39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157.18553180000001</v>
      </c>
      <c r="BB165" s="65">
        <v>314.37106360000001</v>
      </c>
      <c r="BC165" s="65">
        <v>314.37106360000001</v>
      </c>
    </row>
    <row r="166" spans="2:159" ht="12" x14ac:dyDescent="0.2">
      <c r="B166" s="65" t="s">
        <v>22</v>
      </c>
      <c r="C166" s="65" t="s">
        <v>40</v>
      </c>
    </row>
    <row r="167" spans="2:159" ht="12" x14ac:dyDescent="0.2">
      <c r="B167" s="65" t="s">
        <v>22</v>
      </c>
      <c r="C167" s="65" t="s">
        <v>41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Y167" s="65">
        <v>322.14033039999998</v>
      </c>
      <c r="Z167" s="65">
        <v>239.43504849999999</v>
      </c>
      <c r="AA167" s="65">
        <v>125.811109</v>
      </c>
      <c r="AE167" s="65">
        <v>322.14033039999998</v>
      </c>
      <c r="AG167" s="65">
        <v>322.14033039999998</v>
      </c>
      <c r="AH167" s="65">
        <v>322.14033039999998</v>
      </c>
      <c r="AL167" s="65">
        <v>322.14033039999998</v>
      </c>
      <c r="AM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220.8643874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238.0867695</v>
      </c>
    </row>
    <row r="168" spans="2:159" ht="12" x14ac:dyDescent="0.2">
      <c r="B168" s="65" t="s">
        <v>22</v>
      </c>
      <c r="C168" s="65" t="s">
        <v>42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K168" s="65">
        <v>142.120734</v>
      </c>
    </row>
    <row r="169" spans="2:159" ht="12" x14ac:dyDescent="0.2">
      <c r="B169" s="65" t="s">
        <v>22</v>
      </c>
      <c r="C169" s="65" t="s">
        <v>43</v>
      </c>
    </row>
    <row r="170" spans="2:159" ht="12" x14ac:dyDescent="0.2">
      <c r="B170" s="65" t="s">
        <v>22</v>
      </c>
      <c r="C170" s="65" t="s">
        <v>44</v>
      </c>
    </row>
    <row r="171" spans="2:159" ht="12" x14ac:dyDescent="0.2">
      <c r="B171" s="65" t="s">
        <v>22</v>
      </c>
      <c r="C171" s="65" t="s">
        <v>45</v>
      </c>
    </row>
    <row r="172" spans="2:159" ht="12" x14ac:dyDescent="0.2">
      <c r="B172" s="65" t="s">
        <v>22</v>
      </c>
      <c r="C172" s="65" t="s">
        <v>46</v>
      </c>
    </row>
    <row r="173" spans="2:159" ht="12" x14ac:dyDescent="0.2">
      <c r="B173" s="65" t="s">
        <v>22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3160.1003300000002</v>
      </c>
      <c r="T173" s="65">
        <v>3052.668842</v>
      </c>
      <c r="U173" s="65">
        <v>2786.5902430000001</v>
      </c>
      <c r="V173" s="65">
        <v>2933.4807879999998</v>
      </c>
      <c r="W173" s="65">
        <v>2801.683352</v>
      </c>
      <c r="X173" s="65">
        <v>2378.6375739999999</v>
      </c>
      <c r="Y173" s="65">
        <v>3341.1270939999999</v>
      </c>
      <c r="Z173" s="65">
        <v>3101.236281</v>
      </c>
      <c r="AA173" s="65">
        <v>2522.40625</v>
      </c>
      <c r="AB173" s="65">
        <v>2385.838358</v>
      </c>
      <c r="AC173" s="65">
        <v>2375.6901899999998</v>
      </c>
      <c r="AD173" s="65">
        <v>1940.1375129999999</v>
      </c>
      <c r="AE173" s="65">
        <v>3260.9710009999999</v>
      </c>
      <c r="AF173" s="65">
        <v>2380.2482759999998</v>
      </c>
      <c r="AG173" s="65">
        <v>2857.1586219999999</v>
      </c>
      <c r="AH173" s="65">
        <v>2856.5901389999999</v>
      </c>
      <c r="AI173" s="65">
        <v>3176.1722960000002</v>
      </c>
      <c r="AJ173" s="65">
        <v>1720.618575</v>
      </c>
      <c r="AK173" s="65">
        <v>2264.0414249999999</v>
      </c>
      <c r="AL173" s="65">
        <v>2012.961462</v>
      </c>
      <c r="AM173" s="65">
        <v>2811.148119</v>
      </c>
      <c r="AN173" s="65">
        <v>3154.1068340000002</v>
      </c>
      <c r="AO173" s="65">
        <v>2353.4827399999999</v>
      </c>
      <c r="AP173" s="65">
        <v>1980.499802</v>
      </c>
      <c r="AQ173" s="65">
        <v>3356.1918919999998</v>
      </c>
      <c r="AR173" s="65">
        <v>2227.4108900000001</v>
      </c>
      <c r="AS173" s="65">
        <v>3183.9415629999999</v>
      </c>
      <c r="AT173" s="65">
        <v>2426.0187110000002</v>
      </c>
      <c r="AU173" s="65">
        <v>3065.2233759999999</v>
      </c>
      <c r="AV173" s="65">
        <v>3500.8228899999999</v>
      </c>
      <c r="AW173" s="65">
        <v>3041.8208289999998</v>
      </c>
      <c r="AX173" s="65">
        <v>3498.3126259999999</v>
      </c>
      <c r="AY173" s="65">
        <v>3176.1722960000002</v>
      </c>
      <c r="AZ173" s="65">
        <v>3090.1887149999998</v>
      </c>
      <c r="BA173" s="65">
        <v>2930.4929200000001</v>
      </c>
      <c r="BB173" s="65">
        <v>3040.5891160000001</v>
      </c>
      <c r="BC173" s="65">
        <v>3087.6784520000001</v>
      </c>
      <c r="BD173" s="65">
        <v>1638.093803</v>
      </c>
      <c r="BE173" s="65">
        <v>1344.0553070000001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1467.728194</v>
      </c>
      <c r="BK173" s="65">
        <v>1525.7953669999999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ht="12" x14ac:dyDescent="0.2">
      <c r="B174" s="65" t="s">
        <v>23</v>
      </c>
      <c r="C174" s="65" t="s">
        <v>36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ht="12" x14ac:dyDescent="0.2">
      <c r="B175" s="65" t="s">
        <v>23</v>
      </c>
      <c r="C175" s="65" t="s">
        <v>37</v>
      </c>
    </row>
    <row r="176" spans="2:159" ht="12" x14ac:dyDescent="0.2">
      <c r="B176" s="65" t="s">
        <v>23</v>
      </c>
      <c r="C176" s="65" t="s">
        <v>38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325.37631649999997</v>
      </c>
      <c r="P176" s="65">
        <v>533.25090150000005</v>
      </c>
      <c r="Q176" s="65">
        <v>701.9015144</v>
      </c>
      <c r="R176" s="65">
        <v>661.44447879999996</v>
      </c>
      <c r="S176" s="65">
        <v>778.34788649999996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791.05858820000003</v>
      </c>
      <c r="Y176" s="65">
        <v>803.47046560000001</v>
      </c>
      <c r="Z176" s="65">
        <v>803.47046560000001</v>
      </c>
      <c r="AA176" s="65">
        <v>310.29693589999999</v>
      </c>
      <c r="AB176" s="65">
        <v>598.72186150000005</v>
      </c>
      <c r="AC176" s="65">
        <v>202.66416670000001</v>
      </c>
      <c r="AD176" s="65">
        <v>565.64052130000005</v>
      </c>
      <c r="AE176" s="65">
        <v>410.93756400000001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738.18967510000004</v>
      </c>
      <c r="AK176" s="65">
        <v>424.57658880000002</v>
      </c>
      <c r="AL176" s="65">
        <v>345.27321920000003</v>
      </c>
      <c r="AM176" s="65">
        <v>775.42530750000003</v>
      </c>
      <c r="AN176" s="65">
        <v>791.05858820000003</v>
      </c>
      <c r="AO176" s="65">
        <v>714.31339179999998</v>
      </c>
      <c r="AP176" s="65">
        <v>100.05299669999999</v>
      </c>
      <c r="AQ176" s="65">
        <v>764.62413170000002</v>
      </c>
      <c r="AR176" s="65">
        <v>362.99093740000001</v>
      </c>
      <c r="AS176" s="65">
        <v>803.47046560000001</v>
      </c>
      <c r="AT176" s="65">
        <v>676.98301240000001</v>
      </c>
      <c r="AU176" s="65">
        <v>527.47200020000002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ht="12" x14ac:dyDescent="0.2">
      <c r="B177" s="65" t="s">
        <v>23</v>
      </c>
      <c r="C177" s="65" t="s">
        <v>39</v>
      </c>
    </row>
    <row r="178" spans="2:159" ht="12" x14ac:dyDescent="0.2">
      <c r="B178" s="65" t="s">
        <v>23</v>
      </c>
      <c r="C178" s="65" t="s">
        <v>40</v>
      </c>
    </row>
    <row r="179" spans="2:159" ht="12" x14ac:dyDescent="0.2">
      <c r="B179" s="65" t="s">
        <v>23</v>
      </c>
      <c r="C179" s="65" t="s">
        <v>41</v>
      </c>
    </row>
    <row r="180" spans="2:159" ht="12" x14ac:dyDescent="0.2">
      <c r="B180" s="65" t="s">
        <v>23</v>
      </c>
      <c r="C180" s="65" t="s">
        <v>42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130.7510753</v>
      </c>
      <c r="AA180" s="65">
        <v>130.7510753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75.797724799999997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111.8016441</v>
      </c>
      <c r="BK180" s="65">
        <v>178.12465330000001</v>
      </c>
    </row>
    <row r="181" spans="2:159" ht="12" x14ac:dyDescent="0.2">
      <c r="B181" s="65" t="s">
        <v>23</v>
      </c>
      <c r="C181" s="65" t="s">
        <v>43</v>
      </c>
    </row>
    <row r="182" spans="2:159" ht="12" x14ac:dyDescent="0.2">
      <c r="B182" s="65" t="s">
        <v>23</v>
      </c>
      <c r="C182" s="65" t="s">
        <v>44</v>
      </c>
    </row>
    <row r="183" spans="2:159" ht="12" x14ac:dyDescent="0.2">
      <c r="B183" s="65" t="s">
        <v>23</v>
      </c>
      <c r="C183" s="65" t="s">
        <v>45</v>
      </c>
    </row>
    <row r="184" spans="2:159" ht="12" x14ac:dyDescent="0.2">
      <c r="B184" s="65" t="s">
        <v>23</v>
      </c>
      <c r="C184" s="65" t="s">
        <v>46</v>
      </c>
    </row>
    <row r="185" spans="2:159" ht="12" x14ac:dyDescent="0.2">
      <c r="B185" s="65" t="s">
        <v>23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893.86070559999996</v>
      </c>
      <c r="P185" s="65">
        <v>1101.735291</v>
      </c>
      <c r="Q185" s="65">
        <v>1149.1095439999999</v>
      </c>
      <c r="R185" s="65">
        <v>1229.928868</v>
      </c>
      <c r="S185" s="65">
        <v>1346.8322760000001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1359.5429770000001</v>
      </c>
      <c r="Y185" s="65">
        <v>1324.581277</v>
      </c>
      <c r="Z185" s="65">
        <v>1324.581277</v>
      </c>
      <c r="AA185" s="65">
        <v>831.40774710000005</v>
      </c>
      <c r="AB185" s="65">
        <v>1167.2062510000001</v>
      </c>
      <c r="AC185" s="65">
        <v>699.98354040000004</v>
      </c>
      <c r="AD185" s="65">
        <v>1001.478892</v>
      </c>
      <c r="AE185" s="65">
        <v>979.42195319999996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1306.674064</v>
      </c>
      <c r="AK185" s="65">
        <v>860.41495950000001</v>
      </c>
      <c r="AL185" s="65">
        <v>913.75760839999998</v>
      </c>
      <c r="AM185" s="65">
        <v>1241.582768</v>
      </c>
      <c r="AN185" s="65">
        <v>1359.5429770000001</v>
      </c>
      <c r="AO185" s="65">
        <v>1282.797781</v>
      </c>
      <c r="AP185" s="65">
        <v>668.5373859</v>
      </c>
      <c r="AQ185" s="65">
        <v>1333.1085210000001</v>
      </c>
      <c r="AR185" s="65">
        <v>931.47532650000005</v>
      </c>
      <c r="AS185" s="65">
        <v>1371.954855</v>
      </c>
      <c r="AT185" s="65">
        <v>1245.467402</v>
      </c>
      <c r="AU185" s="65">
        <v>1095.9563889999999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473.5462857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ht="12" x14ac:dyDescent="0.2">
      <c r="B186" s="65" t="s">
        <v>691</v>
      </c>
      <c r="C186" s="65" t="s">
        <v>36</v>
      </c>
    </row>
    <row r="187" spans="2:159" ht="12" x14ac:dyDescent="0.2">
      <c r="B187" s="65" t="s">
        <v>691</v>
      </c>
      <c r="C187" s="65" t="s">
        <v>37</v>
      </c>
    </row>
    <row r="188" spans="2:159" ht="12" x14ac:dyDescent="0.2">
      <c r="B188" s="65" t="s">
        <v>691</v>
      </c>
      <c r="C188" s="65" t="s">
        <v>38</v>
      </c>
    </row>
    <row r="189" spans="2:159" ht="12" x14ac:dyDescent="0.2">
      <c r="B189" s="65" t="s">
        <v>691</v>
      </c>
      <c r="C189" s="65" t="s">
        <v>39</v>
      </c>
    </row>
    <row r="190" spans="2:159" ht="12" x14ac:dyDescent="0.2">
      <c r="B190" s="65" t="s">
        <v>691</v>
      </c>
      <c r="C190" s="65" t="s">
        <v>40</v>
      </c>
    </row>
    <row r="191" spans="2:159" ht="12" x14ac:dyDescent="0.2">
      <c r="B191" s="65" t="s">
        <v>691</v>
      </c>
      <c r="C191" s="65" t="s">
        <v>41</v>
      </c>
    </row>
    <row r="192" spans="2:159" ht="12" x14ac:dyDescent="0.2">
      <c r="B192" s="65" t="s">
        <v>691</v>
      </c>
      <c r="C192" s="65" t="s">
        <v>42</v>
      </c>
    </row>
    <row r="193" spans="2:159" ht="12" x14ac:dyDescent="0.2">
      <c r="B193" s="65" t="s">
        <v>691</v>
      </c>
      <c r="C193" s="65" t="s">
        <v>43</v>
      </c>
    </row>
    <row r="194" spans="2:159" ht="12" x14ac:dyDescent="0.2">
      <c r="B194" s="65" t="s">
        <v>691</v>
      </c>
      <c r="C194" s="65" t="s">
        <v>44</v>
      </c>
    </row>
    <row r="195" spans="2:159" ht="12" x14ac:dyDescent="0.2">
      <c r="B195" s="65" t="s">
        <v>691</v>
      </c>
      <c r="C195" s="65" t="s">
        <v>45</v>
      </c>
    </row>
    <row r="196" spans="2:159" ht="12" x14ac:dyDescent="0.2">
      <c r="B196" s="65" t="s">
        <v>691</v>
      </c>
      <c r="C196" s="65" t="s">
        <v>46</v>
      </c>
    </row>
    <row r="197" spans="2:159" ht="12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ht="12" x14ac:dyDescent="0.2">
      <c r="B198" s="65" t="s">
        <v>692</v>
      </c>
      <c r="C198" s="65" t="s">
        <v>36</v>
      </c>
    </row>
    <row r="199" spans="2:159" ht="12" x14ac:dyDescent="0.2">
      <c r="B199" s="65" t="s">
        <v>692</v>
      </c>
      <c r="C199" s="65" t="s">
        <v>37</v>
      </c>
    </row>
    <row r="200" spans="2:159" ht="12" x14ac:dyDescent="0.2">
      <c r="B200" s="65" t="s">
        <v>692</v>
      </c>
      <c r="C200" s="65" t="s">
        <v>38</v>
      </c>
    </row>
    <row r="201" spans="2:159" ht="12" x14ac:dyDescent="0.2">
      <c r="B201" s="65" t="s">
        <v>692</v>
      </c>
      <c r="C201" s="65" t="s">
        <v>39</v>
      </c>
    </row>
    <row r="202" spans="2:159" ht="12" x14ac:dyDescent="0.2">
      <c r="B202" s="65" t="s">
        <v>692</v>
      </c>
      <c r="C202" s="65" t="s">
        <v>40</v>
      </c>
    </row>
    <row r="203" spans="2:159" ht="12" x14ac:dyDescent="0.2">
      <c r="B203" s="65" t="s">
        <v>692</v>
      </c>
      <c r="C203" s="65" t="s">
        <v>41</v>
      </c>
    </row>
    <row r="204" spans="2:159" ht="12" x14ac:dyDescent="0.2">
      <c r="B204" s="65" t="s">
        <v>692</v>
      </c>
      <c r="C204" s="65" t="s">
        <v>42</v>
      </c>
    </row>
    <row r="205" spans="2:159" ht="12" x14ac:dyDescent="0.2">
      <c r="B205" s="65" t="s">
        <v>692</v>
      </c>
      <c r="C205" s="65" t="s">
        <v>43</v>
      </c>
    </row>
    <row r="206" spans="2:159" ht="12" x14ac:dyDescent="0.2">
      <c r="B206" s="65" t="s">
        <v>692</v>
      </c>
      <c r="C206" s="65" t="s">
        <v>44</v>
      </c>
    </row>
    <row r="207" spans="2:159" ht="12" x14ac:dyDescent="0.2">
      <c r="B207" s="65" t="s">
        <v>692</v>
      </c>
      <c r="C207" s="65" t="s">
        <v>45</v>
      </c>
    </row>
    <row r="208" spans="2:159" ht="12" x14ac:dyDescent="0.2">
      <c r="B208" s="65" t="s">
        <v>692</v>
      </c>
      <c r="C208" s="65" t="s">
        <v>46</v>
      </c>
    </row>
    <row r="209" spans="2:159" ht="12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ht="12" x14ac:dyDescent="0.2">
      <c r="B210" s="65" t="s">
        <v>693</v>
      </c>
      <c r="C210" s="65" t="s">
        <v>36</v>
      </c>
    </row>
    <row r="211" spans="2:159" ht="12" x14ac:dyDescent="0.2">
      <c r="B211" s="65" t="s">
        <v>693</v>
      </c>
      <c r="C211" s="65" t="s">
        <v>37</v>
      </c>
    </row>
    <row r="212" spans="2:159" ht="12" x14ac:dyDescent="0.2">
      <c r="B212" s="65" t="s">
        <v>693</v>
      </c>
      <c r="C212" s="65" t="s">
        <v>38</v>
      </c>
    </row>
    <row r="213" spans="2:159" ht="12" x14ac:dyDescent="0.2">
      <c r="B213" s="65" t="s">
        <v>693</v>
      </c>
      <c r="C213" s="65" t="s">
        <v>39</v>
      </c>
    </row>
    <row r="214" spans="2:159" ht="12" x14ac:dyDescent="0.2">
      <c r="B214" s="65" t="s">
        <v>693</v>
      </c>
      <c r="C214" s="65" t="s">
        <v>40</v>
      </c>
    </row>
    <row r="215" spans="2:159" ht="12" x14ac:dyDescent="0.2">
      <c r="B215" s="65" t="s">
        <v>693</v>
      </c>
      <c r="C215" s="65" t="s">
        <v>41</v>
      </c>
    </row>
    <row r="216" spans="2:159" ht="12" x14ac:dyDescent="0.2">
      <c r="B216" s="65" t="s">
        <v>693</v>
      </c>
      <c r="C216" s="65" t="s">
        <v>42</v>
      </c>
    </row>
    <row r="217" spans="2:159" ht="12" x14ac:dyDescent="0.2">
      <c r="B217" s="65" t="s">
        <v>693</v>
      </c>
      <c r="C217" s="65" t="s">
        <v>43</v>
      </c>
    </row>
    <row r="218" spans="2:159" ht="12" x14ac:dyDescent="0.2">
      <c r="B218" s="65" t="s">
        <v>693</v>
      </c>
      <c r="C218" s="65" t="s">
        <v>44</v>
      </c>
    </row>
    <row r="219" spans="2:159" ht="12" x14ac:dyDescent="0.2">
      <c r="B219" s="65" t="s">
        <v>693</v>
      </c>
      <c r="C219" s="65" t="s">
        <v>45</v>
      </c>
    </row>
    <row r="220" spans="2:159" ht="12" x14ac:dyDescent="0.2">
      <c r="B220" s="65" t="s">
        <v>693</v>
      </c>
      <c r="C220" s="65" t="s">
        <v>46</v>
      </c>
    </row>
    <row r="221" spans="2:159" ht="12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ht="12" x14ac:dyDescent="0.2">
      <c r="B222" s="65" t="s">
        <v>24</v>
      </c>
      <c r="C222" s="65" t="s">
        <v>36</v>
      </c>
    </row>
    <row r="223" spans="2:159" ht="12" x14ac:dyDescent="0.2">
      <c r="B223" s="65" t="s">
        <v>24</v>
      </c>
      <c r="C223" s="65" t="s">
        <v>37</v>
      </c>
    </row>
    <row r="224" spans="2:159" ht="12" x14ac:dyDescent="0.2">
      <c r="B224" s="65" t="s">
        <v>24</v>
      </c>
      <c r="C224" s="65" t="s">
        <v>38</v>
      </c>
    </row>
    <row r="225" spans="2:159" ht="12" x14ac:dyDescent="0.2">
      <c r="B225" s="65" t="s">
        <v>24</v>
      </c>
      <c r="C225" s="65" t="s">
        <v>39</v>
      </c>
    </row>
    <row r="226" spans="2:159" ht="12" x14ac:dyDescent="0.2">
      <c r="B226" s="65" t="s">
        <v>24</v>
      </c>
      <c r="C226" s="65" t="s">
        <v>40</v>
      </c>
    </row>
    <row r="227" spans="2:159" ht="12" x14ac:dyDescent="0.2">
      <c r="B227" s="65" t="s">
        <v>24</v>
      </c>
      <c r="C227" s="65" t="s">
        <v>41</v>
      </c>
    </row>
    <row r="228" spans="2:159" ht="12" x14ac:dyDescent="0.2">
      <c r="B228" s="65" t="s">
        <v>24</v>
      </c>
      <c r="C228" s="65" t="s">
        <v>42</v>
      </c>
    </row>
    <row r="229" spans="2:159" ht="12" x14ac:dyDescent="0.2">
      <c r="B229" s="65" t="s">
        <v>24</v>
      </c>
      <c r="C229" s="65" t="s">
        <v>43</v>
      </c>
    </row>
    <row r="230" spans="2:159" ht="12" x14ac:dyDescent="0.2">
      <c r="B230" s="65" t="s">
        <v>24</v>
      </c>
      <c r="C230" s="65" t="s">
        <v>44</v>
      </c>
    </row>
    <row r="231" spans="2:159" ht="12" x14ac:dyDescent="0.2">
      <c r="B231" s="65" t="s">
        <v>24</v>
      </c>
      <c r="C231" s="65" t="s">
        <v>45</v>
      </c>
    </row>
    <row r="232" spans="2:159" ht="12" x14ac:dyDescent="0.2">
      <c r="B232" s="65" t="s">
        <v>24</v>
      </c>
      <c r="C232" s="65" t="s">
        <v>46</v>
      </c>
    </row>
    <row r="233" spans="2:159" ht="12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ht="12" x14ac:dyDescent="0.2">
      <c r="B234" s="65" t="s">
        <v>1</v>
      </c>
      <c r="C234" s="65" t="s">
        <v>36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28687.04117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31747.672040000001</v>
      </c>
      <c r="AL234" s="65">
        <v>31112.104800000001</v>
      </c>
      <c r="AM234" s="65">
        <v>30647.21128</v>
      </c>
      <c r="AN234" s="65">
        <v>30682.972320000001</v>
      </c>
      <c r="AO234" s="65">
        <v>31345.375540000001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29874.860100000002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31704.884620000001</v>
      </c>
      <c r="BQ234" s="65">
        <v>32783.858059999999</v>
      </c>
      <c r="BR234" s="65">
        <v>32148.309580000001</v>
      </c>
      <c r="BS234" s="65">
        <v>31667.932540000002</v>
      </c>
      <c r="BT234" s="65">
        <v>32814.570359999998</v>
      </c>
      <c r="BU234" s="65">
        <v>34354.60742</v>
      </c>
      <c r="BV234" s="65">
        <v>33273.515399999997</v>
      </c>
      <c r="BW234" s="65">
        <v>32776.324939999999</v>
      </c>
      <c r="BX234" s="65">
        <v>32814.570359999998</v>
      </c>
      <c r="BY234" s="65">
        <v>34244.685420000002</v>
      </c>
      <c r="BZ234" s="65">
        <v>32607.095399999998</v>
      </c>
      <c r="CA234" s="65">
        <v>32776.324939999999</v>
      </c>
      <c r="CB234" s="65">
        <v>32814.570359999998</v>
      </c>
      <c r="CC234" s="65">
        <v>34459.123420000004</v>
      </c>
      <c r="CD234" s="65">
        <v>33166.070399999997</v>
      </c>
      <c r="CE234" s="65">
        <v>32776.324939999999</v>
      </c>
      <c r="CF234" s="65">
        <v>32814.570359999998</v>
      </c>
      <c r="CG234" s="65">
        <v>34459.123420000004</v>
      </c>
      <c r="CH234" s="65">
        <v>33273.515399999997</v>
      </c>
      <c r="CI234" s="65">
        <v>32776.324939999999</v>
      </c>
      <c r="CJ234" s="65">
        <v>32814.570359999998</v>
      </c>
      <c r="CK234" s="65">
        <v>33859.23762</v>
      </c>
      <c r="CL234" s="65">
        <v>33099.515399999997</v>
      </c>
      <c r="CM234" s="65">
        <v>32776.324939999999</v>
      </c>
      <c r="CN234" s="65">
        <v>32814.570359999998</v>
      </c>
      <c r="CO234" s="65">
        <v>34116.743419999999</v>
      </c>
      <c r="CP234" s="65">
        <v>33273.515399999997</v>
      </c>
      <c r="CQ234" s="65">
        <v>32776.324939999999</v>
      </c>
      <c r="CR234" s="65">
        <v>32814.570359999998</v>
      </c>
      <c r="CS234" s="65">
        <v>34405.063419999999</v>
      </c>
      <c r="CT234" s="65">
        <v>33090.7284</v>
      </c>
      <c r="CU234" s="65">
        <v>32776.324939999999</v>
      </c>
      <c r="CV234" s="65">
        <v>32814.570359999998</v>
      </c>
      <c r="CW234" s="65">
        <v>34459.123420000004</v>
      </c>
      <c r="CX234" s="65">
        <v>32712.365399999999</v>
      </c>
      <c r="CY234" s="65">
        <v>32776.324939999999</v>
      </c>
      <c r="CZ234" s="65">
        <v>32814.570359999998</v>
      </c>
      <c r="DA234" s="65">
        <v>34459.123420000004</v>
      </c>
      <c r="DB234" s="65">
        <v>33108.824399999998</v>
      </c>
      <c r="DC234" s="65">
        <v>32776.324939999999</v>
      </c>
      <c r="DD234" s="65">
        <v>32814.570359999998</v>
      </c>
      <c r="DE234" s="65">
        <v>34459.123420000004</v>
      </c>
      <c r="DF234" s="65">
        <v>33242.369400000003</v>
      </c>
      <c r="DG234" s="65">
        <v>32776.324939999999</v>
      </c>
      <c r="DH234" s="65">
        <v>32842.712760000002</v>
      </c>
      <c r="DI234" s="65">
        <v>34488.676220000001</v>
      </c>
      <c r="DJ234" s="65">
        <v>32745.338400000001</v>
      </c>
      <c r="DK234" s="65">
        <v>32804.434540000002</v>
      </c>
      <c r="DL234" s="65">
        <v>32842.712760000002</v>
      </c>
      <c r="DM234" s="65">
        <v>34488.676220000001</v>
      </c>
      <c r="DN234" s="65">
        <v>33180.251400000001</v>
      </c>
      <c r="DO234" s="65">
        <v>32804.434540000002</v>
      </c>
      <c r="DP234" s="65">
        <v>32842.712760000002</v>
      </c>
      <c r="DQ234" s="65">
        <v>34488.676220000001</v>
      </c>
      <c r="DR234" s="65">
        <v>33223.208639999997</v>
      </c>
      <c r="DS234" s="65">
        <v>32804.434540000002</v>
      </c>
      <c r="DT234" s="65">
        <v>32842.712760000002</v>
      </c>
      <c r="DU234" s="65">
        <v>33922.106529999997</v>
      </c>
      <c r="DV234" s="65">
        <v>33302.051399999997</v>
      </c>
      <c r="DW234" s="65">
        <v>32804.434540000002</v>
      </c>
      <c r="DX234" s="65">
        <v>32842.712760000002</v>
      </c>
      <c r="DY234" s="65">
        <v>34488.676220000001</v>
      </c>
      <c r="DZ234" s="65">
        <v>33302.051399999997</v>
      </c>
      <c r="EA234" s="65">
        <v>32804.434540000002</v>
      </c>
      <c r="EB234" s="65">
        <v>32842.712760000002</v>
      </c>
      <c r="EC234" s="65">
        <v>34488.676220000001</v>
      </c>
      <c r="ED234" s="65">
        <v>33302.051399999997</v>
      </c>
      <c r="EE234" s="65">
        <v>32804.434540000002</v>
      </c>
      <c r="EF234" s="65">
        <v>32842.712760000002</v>
      </c>
      <c r="EG234" s="65">
        <v>34488.676220000001</v>
      </c>
      <c r="EH234" s="65">
        <v>32493.9084</v>
      </c>
      <c r="EI234" s="65">
        <v>32804.434540000002</v>
      </c>
      <c r="EJ234" s="65">
        <v>32842.712760000002</v>
      </c>
      <c r="EK234" s="65">
        <v>34488.676220000001</v>
      </c>
      <c r="EL234" s="65">
        <v>32258.660400000001</v>
      </c>
      <c r="EM234" s="65">
        <v>32761.58454</v>
      </c>
      <c r="EN234" s="65">
        <v>32842.712760000002</v>
      </c>
      <c r="EO234" s="65">
        <v>34488.676220000001</v>
      </c>
      <c r="EP234" s="65">
        <v>33252.113400000002</v>
      </c>
      <c r="EQ234" s="65">
        <v>32804.434540000002</v>
      </c>
      <c r="ER234" s="65">
        <v>32842.712760000002</v>
      </c>
      <c r="ES234" s="65">
        <v>34488.676220000001</v>
      </c>
      <c r="ET234" s="65">
        <v>32373.326400000002</v>
      </c>
      <c r="EU234" s="65">
        <v>31495.195640000002</v>
      </c>
      <c r="EV234" s="65">
        <v>32842.712760000002</v>
      </c>
      <c r="EW234" s="65">
        <v>34488.676220000001</v>
      </c>
      <c r="EX234" s="65">
        <v>33302.051399999997</v>
      </c>
      <c r="EY234" s="65">
        <v>31738.240839999999</v>
      </c>
      <c r="EZ234" s="65">
        <v>32906.204760000001</v>
      </c>
      <c r="FA234" s="65">
        <v>34555.35022</v>
      </c>
      <c r="FB234" s="65">
        <v>26951.169679999999</v>
      </c>
      <c r="FC234" s="65">
        <v>32340.900379999999</v>
      </c>
    </row>
    <row r="235" spans="2:159" ht="12" x14ac:dyDescent="0.2">
      <c r="B235" s="65" t="s">
        <v>1</v>
      </c>
      <c r="C235" s="65" t="s">
        <v>37</v>
      </c>
      <c r="D235" s="65">
        <v>13185.13832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12969.245339999999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11804.563560000001</v>
      </c>
      <c r="X235" s="65">
        <v>13314.749659999999</v>
      </c>
      <c r="Y235" s="65">
        <v>11267.145119999999</v>
      </c>
      <c r="Z235" s="65">
        <v>10650.20858</v>
      </c>
      <c r="AA235" s="65">
        <v>12950.56302</v>
      </c>
      <c r="AB235" s="65">
        <v>13314.749659999999</v>
      </c>
      <c r="AC235" s="65">
        <v>13269.56385</v>
      </c>
      <c r="AD235" s="65">
        <v>9667.7227220000004</v>
      </c>
      <c r="AE235" s="65">
        <v>11828.543089999999</v>
      </c>
      <c r="AF235" s="65">
        <v>13679.13357</v>
      </c>
      <c r="AG235" s="65">
        <v>12677.98481</v>
      </c>
      <c r="AH235" s="65">
        <v>13833.874900000001</v>
      </c>
      <c r="AI235" s="65">
        <v>12296.929700000001</v>
      </c>
      <c r="AJ235" s="65">
        <v>13679.13357</v>
      </c>
      <c r="AK235" s="65">
        <v>10832.71234</v>
      </c>
      <c r="AL235" s="65">
        <v>13833.874900000001</v>
      </c>
      <c r="AM235" s="65">
        <v>13880.2973</v>
      </c>
      <c r="AN235" s="65">
        <v>13679.13357</v>
      </c>
      <c r="AO235" s="65">
        <v>13155.20917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14142.986370000001</v>
      </c>
      <c r="BB235" s="65">
        <v>14351.679700000001</v>
      </c>
      <c r="BC235" s="65">
        <v>14399.8397</v>
      </c>
      <c r="BD235" s="65">
        <v>14191.14637</v>
      </c>
      <c r="BE235" s="65">
        <v>14142.986370000001</v>
      </c>
      <c r="BF235" s="65">
        <v>11921.743899999999</v>
      </c>
      <c r="BG235" s="65">
        <v>14399.8397</v>
      </c>
      <c r="BH235" s="65">
        <v>14832.04637</v>
      </c>
      <c r="BI235" s="65">
        <v>14437.28398</v>
      </c>
      <c r="BJ235" s="65">
        <v>13960.762269999999</v>
      </c>
      <c r="BK235" s="65">
        <v>15050.164699999999</v>
      </c>
      <c r="BL235" s="65">
        <v>14832.04637</v>
      </c>
      <c r="BM235" s="65">
        <v>14677.75337</v>
      </c>
      <c r="BN235" s="65">
        <v>14999.8297</v>
      </c>
      <c r="BO235" s="65">
        <v>15050.164699999999</v>
      </c>
      <c r="BP235" s="65">
        <v>16268.033649999999</v>
      </c>
      <c r="BQ235" s="65">
        <v>15574.10039</v>
      </c>
      <c r="BR235" s="65">
        <v>13857.7894</v>
      </c>
      <c r="BS235" s="65">
        <v>16507.26944</v>
      </c>
      <c r="BT235" s="65">
        <v>16515.544809999999</v>
      </c>
      <c r="BU235" s="65">
        <v>15873.587530000001</v>
      </c>
      <c r="BV235" s="65">
        <v>16603.120360000001</v>
      </c>
      <c r="BW235" s="65">
        <v>16758.420470000001</v>
      </c>
      <c r="BX235" s="65">
        <v>16515.544809999999</v>
      </c>
      <c r="BY235" s="65">
        <v>16459.496579999999</v>
      </c>
      <c r="BZ235" s="65">
        <v>16540.200639999999</v>
      </c>
      <c r="CA235" s="65">
        <v>16758.420470000001</v>
      </c>
      <c r="CB235" s="65">
        <v>16515.544809999999</v>
      </c>
      <c r="CC235" s="65">
        <v>16459.496579999999</v>
      </c>
      <c r="CD235" s="65">
        <v>16702.372240000001</v>
      </c>
      <c r="CE235" s="65">
        <v>16120.44443</v>
      </c>
      <c r="CF235" s="65">
        <v>16515.544809999999</v>
      </c>
      <c r="CG235" s="65">
        <v>15415.51158</v>
      </c>
      <c r="CH235" s="65">
        <v>16627.544440000001</v>
      </c>
      <c r="CI235" s="65">
        <v>16758.420470000001</v>
      </c>
      <c r="CJ235" s="65">
        <v>16515.544809999999</v>
      </c>
      <c r="CK235" s="65">
        <v>14957.18014</v>
      </c>
      <c r="CL235" s="65">
        <v>16575.42424</v>
      </c>
      <c r="CM235" s="65">
        <v>16758.420470000001</v>
      </c>
      <c r="CN235" s="65">
        <v>16515.544809999999</v>
      </c>
      <c r="CO235" s="65">
        <v>16459.496579999999</v>
      </c>
      <c r="CP235" s="65">
        <v>14085.8935</v>
      </c>
      <c r="CQ235" s="65">
        <v>16758.420470000001</v>
      </c>
      <c r="CR235" s="65">
        <v>16515.544809999999</v>
      </c>
      <c r="CS235" s="65">
        <v>16385.228279999999</v>
      </c>
      <c r="CT235" s="65">
        <v>16645.871439999999</v>
      </c>
      <c r="CU235" s="65">
        <v>16758.420470000001</v>
      </c>
      <c r="CV235" s="65">
        <v>16515.544809999999</v>
      </c>
      <c r="CW235" s="65">
        <v>16459.496579999999</v>
      </c>
      <c r="CX235" s="65">
        <v>15463.91404</v>
      </c>
      <c r="CY235" s="65">
        <v>16758.420470000001</v>
      </c>
      <c r="CZ235" s="65">
        <v>16515.544809999999</v>
      </c>
      <c r="DA235" s="65">
        <v>16459.496579999999</v>
      </c>
      <c r="DB235" s="65">
        <v>15230.848239999999</v>
      </c>
      <c r="DC235" s="65">
        <v>16758.420470000001</v>
      </c>
      <c r="DD235" s="65">
        <v>16515.544809999999</v>
      </c>
      <c r="DE235" s="65">
        <v>15856.93663</v>
      </c>
      <c r="DF235" s="65">
        <v>16402.052769999998</v>
      </c>
      <c r="DG235" s="65">
        <v>16758.420470000001</v>
      </c>
      <c r="DH235" s="65">
        <v>16515.544809999999</v>
      </c>
      <c r="DI235" s="65">
        <v>15952.040580000001</v>
      </c>
      <c r="DJ235" s="65">
        <v>16416.60514</v>
      </c>
      <c r="DK235" s="65">
        <v>16758.420470000001</v>
      </c>
      <c r="DL235" s="65">
        <v>16515.544809999999</v>
      </c>
      <c r="DM235" s="65">
        <v>15765.09238</v>
      </c>
      <c r="DN235" s="65">
        <v>16215.946840000001</v>
      </c>
      <c r="DO235" s="65">
        <v>16758.420470000001</v>
      </c>
      <c r="DP235" s="65">
        <v>16515.544809999999</v>
      </c>
      <c r="DQ235" s="65">
        <v>16232.29292</v>
      </c>
      <c r="DR235" s="65">
        <v>15559.849179999999</v>
      </c>
      <c r="DS235" s="65">
        <v>16758.420470000001</v>
      </c>
      <c r="DT235" s="65">
        <v>16515.544809999999</v>
      </c>
      <c r="DU235" s="65">
        <v>16459.496579999999</v>
      </c>
      <c r="DV235" s="65">
        <v>16187.428239999999</v>
      </c>
      <c r="DW235" s="65">
        <v>16758.420470000001</v>
      </c>
      <c r="DX235" s="65">
        <v>16515.544809999999</v>
      </c>
      <c r="DY235" s="65">
        <v>16459.496579999999</v>
      </c>
      <c r="DZ235" s="65">
        <v>15478.88854</v>
      </c>
      <c r="EA235" s="65">
        <v>15591.42347</v>
      </c>
      <c r="EB235" s="65">
        <v>16515.544809999999</v>
      </c>
      <c r="EC235" s="65">
        <v>16459.496579999999</v>
      </c>
      <c r="ED235" s="65">
        <v>15647.35116</v>
      </c>
      <c r="EE235" s="65">
        <v>16758.420470000001</v>
      </c>
      <c r="EF235" s="65">
        <v>16515.544809999999</v>
      </c>
      <c r="EG235" s="65">
        <v>16459.496579999999</v>
      </c>
      <c r="EH235" s="65">
        <v>12829.750190000001</v>
      </c>
      <c r="EI235" s="65">
        <v>16631.046470000001</v>
      </c>
      <c r="EJ235" s="65">
        <v>16515.544809999999</v>
      </c>
      <c r="EK235" s="65">
        <v>16459.496579999999</v>
      </c>
      <c r="EL235" s="65">
        <v>15297.63898</v>
      </c>
      <c r="EM235" s="65">
        <v>15483.78347</v>
      </c>
      <c r="EN235" s="65">
        <v>16515.544809999999</v>
      </c>
      <c r="EO235" s="65">
        <v>16459.496579999999</v>
      </c>
      <c r="EP235" s="65">
        <v>16532.16358</v>
      </c>
      <c r="EQ235" s="65">
        <v>15834.07094</v>
      </c>
      <c r="ER235" s="65">
        <v>16124.95825</v>
      </c>
      <c r="ES235" s="65">
        <v>16459.496579999999</v>
      </c>
      <c r="ET235" s="65">
        <v>15856.067139999999</v>
      </c>
      <c r="EU235" s="65">
        <v>16420.879369999999</v>
      </c>
      <c r="EV235" s="65">
        <v>16257.416810000001</v>
      </c>
      <c r="EW235" s="65">
        <v>16459.496579999999</v>
      </c>
      <c r="EX235" s="65">
        <v>16181.688759999999</v>
      </c>
      <c r="EY235" s="65">
        <v>16674.685519999999</v>
      </c>
      <c r="EZ235" s="65">
        <v>16441.02361</v>
      </c>
      <c r="FA235" s="65">
        <v>16459.496579999999</v>
      </c>
      <c r="FB235" s="65">
        <v>16261.272639999999</v>
      </c>
      <c r="FC235" s="65">
        <v>15979.82447</v>
      </c>
    </row>
    <row r="236" spans="2:159" ht="12" x14ac:dyDescent="0.2">
      <c r="B236" s="65" t="s">
        <v>1</v>
      </c>
      <c r="C236" s="65" t="s">
        <v>38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7545.0052210000003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7133.4205760000004</v>
      </c>
      <c r="P236" s="65">
        <v>6666.8644800000002</v>
      </c>
      <c r="Q236" s="65">
        <v>8726.2355160000006</v>
      </c>
      <c r="R236" s="65">
        <v>8426.3089720000007</v>
      </c>
      <c r="S236" s="65">
        <v>9277.0427999999993</v>
      </c>
      <c r="T236" s="65">
        <v>7544.9844329999996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6159.5157810000001</v>
      </c>
      <c r="Z236" s="65">
        <v>9331.6136399999996</v>
      </c>
      <c r="AA236" s="65">
        <v>7948.2743499999997</v>
      </c>
      <c r="AB236" s="65">
        <v>7265.3432050000001</v>
      </c>
      <c r="AC236" s="65">
        <v>6275.1540230000001</v>
      </c>
      <c r="AD236" s="65">
        <v>6417.990992</v>
      </c>
      <c r="AE236" s="65">
        <v>5260.5743499999999</v>
      </c>
      <c r="AF236" s="65">
        <v>8025.0429439999998</v>
      </c>
      <c r="AG236" s="65">
        <v>5838.7975530000003</v>
      </c>
      <c r="AH236" s="65">
        <v>8066.5556399999996</v>
      </c>
      <c r="AI236" s="65">
        <v>5548.4316099999996</v>
      </c>
      <c r="AJ236" s="65">
        <v>8113.7284799999998</v>
      </c>
      <c r="AK236" s="65">
        <v>5526.7798160000002</v>
      </c>
      <c r="AL236" s="65">
        <v>7414.5037499999999</v>
      </c>
      <c r="AM236" s="65">
        <v>9277.0427999999993</v>
      </c>
      <c r="AN236" s="65">
        <v>9386.1844799999999</v>
      </c>
      <c r="AO236" s="65">
        <v>7940.9471039999999</v>
      </c>
      <c r="AP236" s="65">
        <v>7097.2789050000001</v>
      </c>
      <c r="AQ236" s="65">
        <v>6069.3476460000002</v>
      </c>
      <c r="AR236" s="65">
        <v>8224.8393099999994</v>
      </c>
      <c r="AS236" s="65">
        <v>9429.8411520000009</v>
      </c>
      <c r="AT236" s="65">
        <v>5672.5556399999996</v>
      </c>
      <c r="AU236" s="65">
        <v>8177.4343500000004</v>
      </c>
      <c r="AV236" s="65">
        <v>9386.1844799999999</v>
      </c>
      <c r="AW236" s="65">
        <v>8764.9788399999998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7800.077655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6625.7338209999998</v>
      </c>
      <c r="BO236" s="65">
        <v>9277.0427999999993</v>
      </c>
      <c r="BP236" s="65">
        <v>9564.2044800000003</v>
      </c>
      <c r="BQ236" s="65">
        <v>9608.6891520000008</v>
      </c>
      <c r="BR236" s="65">
        <v>9374.3636399999996</v>
      </c>
      <c r="BS236" s="65">
        <v>9357.6991529999996</v>
      </c>
      <c r="BT236" s="65">
        <v>9782.6444800000008</v>
      </c>
      <c r="BU236" s="65">
        <v>9545.6171520000007</v>
      </c>
      <c r="BV236" s="65">
        <v>9369.2336400000004</v>
      </c>
      <c r="BW236" s="65">
        <v>9668.8927999999996</v>
      </c>
      <c r="BX236" s="65">
        <v>9782.6444800000008</v>
      </c>
      <c r="BY236" s="65">
        <v>7604.9690449999998</v>
      </c>
      <c r="BZ236" s="65">
        <v>9470.9786399999994</v>
      </c>
      <c r="CA236" s="65">
        <v>9438.5427999999993</v>
      </c>
      <c r="CB236" s="65">
        <v>9782.6444800000008</v>
      </c>
      <c r="CC236" s="65">
        <v>8151.4667520000003</v>
      </c>
      <c r="CD236" s="65">
        <v>9331.6136399999996</v>
      </c>
      <c r="CE236" s="65">
        <v>9668.8927999999996</v>
      </c>
      <c r="CF236" s="65">
        <v>9782.6444800000008</v>
      </c>
      <c r="CG236" s="65">
        <v>9730.5131519999995</v>
      </c>
      <c r="CH236" s="65">
        <v>9331.6136399999996</v>
      </c>
      <c r="CI236" s="65">
        <v>9668.8927999999996</v>
      </c>
      <c r="CJ236" s="65">
        <v>9782.6444800000008</v>
      </c>
      <c r="CK236" s="65">
        <v>9675.2171519999993</v>
      </c>
      <c r="CL236" s="65">
        <v>9725.7686400000002</v>
      </c>
      <c r="CM236" s="65">
        <v>9668.8927999999996</v>
      </c>
      <c r="CN236" s="65">
        <v>9782.6444800000008</v>
      </c>
      <c r="CO236" s="65">
        <v>9498.1668329999993</v>
      </c>
      <c r="CP236" s="65">
        <v>9536.8136400000003</v>
      </c>
      <c r="CQ236" s="65">
        <v>9331.4428000000007</v>
      </c>
      <c r="CR236" s="65">
        <v>9782.6444800000008</v>
      </c>
      <c r="CS236" s="65">
        <v>9828.1451519999991</v>
      </c>
      <c r="CT236" s="65">
        <v>9331.6136399999996</v>
      </c>
      <c r="CU236" s="65">
        <v>9486.9928</v>
      </c>
      <c r="CV236" s="65">
        <v>9782.6444800000008</v>
      </c>
      <c r="CW236" s="65">
        <v>8470.521761</v>
      </c>
      <c r="CX236" s="65">
        <v>9628.2986400000009</v>
      </c>
      <c r="CY236" s="65">
        <v>9668.8927999999996</v>
      </c>
      <c r="CZ236" s="65">
        <v>9782.6444800000008</v>
      </c>
      <c r="DA236" s="65">
        <v>7979.8176000000003</v>
      </c>
      <c r="DB236" s="65">
        <v>8132.6649749999997</v>
      </c>
      <c r="DC236" s="65">
        <v>9626.3927999999996</v>
      </c>
      <c r="DD236" s="65">
        <v>9782.6444800000008</v>
      </c>
      <c r="DE236" s="65">
        <v>9828.1451519999991</v>
      </c>
      <c r="DF236" s="65">
        <v>6665.7236400000002</v>
      </c>
      <c r="DG236" s="65">
        <v>9276.1834500000004</v>
      </c>
      <c r="DH236" s="65">
        <v>9782.6444800000008</v>
      </c>
      <c r="DI236" s="65">
        <v>9473.0411519999998</v>
      </c>
      <c r="DJ236" s="65">
        <v>9581.2736399999994</v>
      </c>
      <c r="DK236" s="65">
        <v>9458.0928000000004</v>
      </c>
      <c r="DL236" s="65">
        <v>9782.6444800000008</v>
      </c>
      <c r="DM236" s="65">
        <v>9784.9451520000002</v>
      </c>
      <c r="DN236" s="65">
        <v>9331.6136399999996</v>
      </c>
      <c r="DO236" s="65">
        <v>9554.9928</v>
      </c>
      <c r="DP236" s="65">
        <v>9782.6444800000008</v>
      </c>
      <c r="DQ236" s="65">
        <v>9478.2251520000009</v>
      </c>
      <c r="DR236" s="65">
        <v>9623.1686399999999</v>
      </c>
      <c r="DS236" s="65">
        <v>9277.0427999999993</v>
      </c>
      <c r="DT236" s="65">
        <v>9782.6444800000008</v>
      </c>
      <c r="DU236" s="65">
        <v>9828.1451519999991</v>
      </c>
      <c r="DV236" s="65">
        <v>9725.7686400000002</v>
      </c>
      <c r="DW236" s="65">
        <v>9668.8927999999996</v>
      </c>
      <c r="DX236" s="65">
        <v>9782.6444800000008</v>
      </c>
      <c r="DY236" s="65">
        <v>9779.7611519999991</v>
      </c>
      <c r="DZ236" s="65">
        <v>9514.5836400000007</v>
      </c>
      <c r="EA236" s="65">
        <v>9362.0427999999993</v>
      </c>
      <c r="EB236" s="65">
        <v>9782.6444800000008</v>
      </c>
      <c r="EC236" s="65">
        <v>9828.1451519999991</v>
      </c>
      <c r="ED236" s="65">
        <v>9677.8886399999992</v>
      </c>
      <c r="EE236" s="65">
        <v>9314.4428000000007</v>
      </c>
      <c r="EF236" s="65">
        <v>9782.6444800000008</v>
      </c>
      <c r="EG236" s="65">
        <v>9828.1451519999991</v>
      </c>
      <c r="EH236" s="65">
        <v>8323.1559880000004</v>
      </c>
      <c r="EI236" s="65">
        <v>9458.9428000000007</v>
      </c>
      <c r="EJ236" s="65">
        <v>9782.6444800000008</v>
      </c>
      <c r="EK236" s="65">
        <v>9828.1451519999991</v>
      </c>
      <c r="EL236" s="65">
        <v>6491.3036400000001</v>
      </c>
      <c r="EM236" s="65">
        <v>9277.0427999999993</v>
      </c>
      <c r="EN236" s="65">
        <v>9782.6444800000008</v>
      </c>
      <c r="EO236" s="65">
        <v>9828.1451519999991</v>
      </c>
      <c r="EP236" s="65">
        <v>9331.6136399999996</v>
      </c>
      <c r="EQ236" s="65">
        <v>7593.8866250000001</v>
      </c>
      <c r="ER236" s="65">
        <v>9621.0760040000005</v>
      </c>
      <c r="ES236" s="65">
        <v>9828.1451519999991</v>
      </c>
      <c r="ET236" s="65">
        <v>9331.6136399999996</v>
      </c>
      <c r="EU236" s="65">
        <v>9597.7352869999995</v>
      </c>
      <c r="EV236" s="65">
        <v>9574.52448</v>
      </c>
      <c r="EW236" s="65">
        <v>9828.1451519999991</v>
      </c>
      <c r="EX236" s="65">
        <v>9725.7686400000002</v>
      </c>
      <c r="EY236" s="65">
        <v>8884.3334500000001</v>
      </c>
      <c r="EZ236" s="65">
        <v>9782.6444800000008</v>
      </c>
      <c r="FA236" s="65">
        <v>9828.1451519999991</v>
      </c>
      <c r="FB236" s="65">
        <v>9331.6136399999996</v>
      </c>
      <c r="FC236" s="65">
        <v>9390.9428000000007</v>
      </c>
    </row>
    <row r="237" spans="2:159" ht="12" x14ac:dyDescent="0.2">
      <c r="B237" s="65" t="s">
        <v>1</v>
      </c>
      <c r="C237" s="65" t="s">
        <v>39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1796.9536579999999</v>
      </c>
      <c r="AA237" s="65">
        <v>2639.1988470000001</v>
      </c>
      <c r="AB237" s="65">
        <v>4639.7650750000003</v>
      </c>
      <c r="AC237" s="65">
        <v>4260.2466199999999</v>
      </c>
      <c r="AD237" s="65">
        <v>3157.2687580000002</v>
      </c>
      <c r="AE237" s="65">
        <v>3528.7226230000001</v>
      </c>
      <c r="AF237" s="65">
        <v>6063.1329059999998</v>
      </c>
      <c r="AG237" s="65">
        <v>4573.0983859999997</v>
      </c>
      <c r="AH237" s="65">
        <v>4125.8425360000001</v>
      </c>
      <c r="AI237" s="65">
        <v>4611.2494720000004</v>
      </c>
      <c r="AJ237" s="65">
        <v>4921.0841579999997</v>
      </c>
      <c r="AK237" s="65">
        <v>8590.7011829999992</v>
      </c>
      <c r="AL237" s="65">
        <v>2110.3127209999998</v>
      </c>
      <c r="AM237" s="65">
        <v>5515.6896180000003</v>
      </c>
      <c r="AN237" s="65">
        <v>7252.3422170000003</v>
      </c>
      <c r="AO237" s="65">
        <v>9024.4328979999991</v>
      </c>
      <c r="AP237" s="65">
        <v>4935.0760520000003</v>
      </c>
      <c r="AQ237" s="65">
        <v>5515.6896180000003</v>
      </c>
      <c r="AR237" s="65">
        <v>7252.3422170000003</v>
      </c>
      <c r="AS237" s="65">
        <v>8666.3089220000002</v>
      </c>
      <c r="AT237" s="65">
        <v>4935.0760520000003</v>
      </c>
      <c r="AU237" s="65">
        <v>5515.6896180000003</v>
      </c>
      <c r="AV237" s="65">
        <v>7252.3422170000003</v>
      </c>
      <c r="AW237" s="65">
        <v>7237.8540579999999</v>
      </c>
      <c r="AX237" s="65">
        <v>4935.0760520000003</v>
      </c>
      <c r="AY237" s="65">
        <v>5515.6896180000003</v>
      </c>
      <c r="AZ237" s="65">
        <v>7252.3422170000003</v>
      </c>
      <c r="BA237" s="65">
        <v>5544.3235269999996</v>
      </c>
      <c r="BB237" s="65">
        <v>4860.7619119999999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8483.1085239999993</v>
      </c>
      <c r="BJ237" s="65">
        <v>4935.0760520000003</v>
      </c>
      <c r="BK237" s="65">
        <v>5515.6896180000003</v>
      </c>
      <c r="BL237" s="65">
        <v>7252.3422170000003</v>
      </c>
      <c r="BM237" s="65">
        <v>9010.1801309999992</v>
      </c>
      <c r="BN237" s="65">
        <v>4935.0760520000003</v>
      </c>
      <c r="BO237" s="65">
        <v>5515.6896180000003</v>
      </c>
      <c r="BP237" s="65">
        <v>7252.3422170000003</v>
      </c>
      <c r="BQ237" s="65">
        <v>8376.3281370000004</v>
      </c>
      <c r="BR237" s="65">
        <v>4935.0760520000003</v>
      </c>
      <c r="BS237" s="65">
        <v>5515.6896180000003</v>
      </c>
      <c r="BT237" s="65">
        <v>7252.3422170000003</v>
      </c>
      <c r="BU237" s="65">
        <v>9004.3076270000001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8836.9244880000006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4877.3380440000001</v>
      </c>
      <c r="DC237" s="65">
        <v>5515.6896180000003</v>
      </c>
      <c r="DD237" s="65">
        <v>7252.3422170000003</v>
      </c>
      <c r="DE237" s="65">
        <v>9126.9052740000006</v>
      </c>
      <c r="DF237" s="65">
        <v>4603.4563310000003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4877.3380440000001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4139.1887219999999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ht="12" x14ac:dyDescent="0.2">
      <c r="B238" s="65" t="s">
        <v>1</v>
      </c>
      <c r="C238" s="65" t="s">
        <v>40</v>
      </c>
      <c r="D238" s="65">
        <v>4272.8538179999996</v>
      </c>
      <c r="E238" s="65">
        <v>1047</v>
      </c>
      <c r="F238" s="65">
        <v>1047</v>
      </c>
      <c r="G238" s="65">
        <v>2264.9530880000002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8085.8948659999996</v>
      </c>
      <c r="Q238" s="65">
        <v>1047</v>
      </c>
      <c r="R238" s="65">
        <v>1238.1134890000001</v>
      </c>
      <c r="S238" s="65">
        <v>1047</v>
      </c>
      <c r="T238" s="65">
        <v>1784.741321</v>
      </c>
      <c r="U238" s="65">
        <v>1047</v>
      </c>
      <c r="V238" s="65">
        <v>1047</v>
      </c>
      <c r="W238" s="65">
        <v>4314.2698</v>
      </c>
      <c r="X238" s="65">
        <v>7415.7141600000004</v>
      </c>
      <c r="Y238" s="65">
        <v>1047</v>
      </c>
      <c r="Z238" s="65">
        <v>1047</v>
      </c>
      <c r="AA238" s="65">
        <v>6929.1484549999996</v>
      </c>
      <c r="AB238" s="65">
        <v>9716</v>
      </c>
      <c r="AC238" s="65">
        <v>3588</v>
      </c>
      <c r="AD238" s="65">
        <v>9088</v>
      </c>
      <c r="AE238" s="65">
        <v>9088</v>
      </c>
      <c r="AF238" s="65">
        <v>9716</v>
      </c>
      <c r="AG238" s="65">
        <v>10444</v>
      </c>
      <c r="AH238" s="65">
        <v>1683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7379.560907</v>
      </c>
      <c r="AN238" s="65">
        <v>9716</v>
      </c>
      <c r="AO238" s="65">
        <v>10190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7298.741395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9091.7967160000007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9891.0339999999997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ht="12" x14ac:dyDescent="0.2">
      <c r="B239" s="65" t="s">
        <v>1</v>
      </c>
      <c r="C239" s="65" t="s">
        <v>41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1108.136782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1318.63375</v>
      </c>
      <c r="AF239" s="65">
        <v>1340.197596</v>
      </c>
      <c r="AG239" s="65">
        <v>1024.7668000000001</v>
      </c>
      <c r="AH239" s="65">
        <v>1107.6523500000001</v>
      </c>
      <c r="AI239" s="65">
        <v>1318.63375</v>
      </c>
      <c r="AJ239" s="65">
        <v>4195.7271259999998</v>
      </c>
      <c r="AK239" s="65">
        <v>1008.504239</v>
      </c>
      <c r="AL239" s="65">
        <v>1107.6523500000001</v>
      </c>
      <c r="AM239" s="65">
        <v>1318.63375</v>
      </c>
      <c r="AN239" s="65">
        <v>1638.1568729999999</v>
      </c>
      <c r="AO239" s="65">
        <v>934.23817559999998</v>
      </c>
      <c r="AP239" s="65">
        <v>1107.6523500000001</v>
      </c>
      <c r="AQ239" s="65">
        <v>1318.63375</v>
      </c>
      <c r="AR239" s="65">
        <v>5430.1349799999998</v>
      </c>
      <c r="AS239" s="65">
        <v>1024.7668000000001</v>
      </c>
      <c r="AT239" s="65">
        <v>1101.186506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1265.6347880000001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1293.9109989999999</v>
      </c>
      <c r="BP239" s="65">
        <v>5794.45345</v>
      </c>
      <c r="BQ239" s="65">
        <v>995.28880000000004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695.28923339999994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1075.7900999999999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1166.6932670000001</v>
      </c>
      <c r="DP239" s="65">
        <v>5794.45345</v>
      </c>
      <c r="DQ239" s="65">
        <v>995.28880000000004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985.8040469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1075.7900999999999</v>
      </c>
      <c r="EU239" s="65">
        <v>656.25</v>
      </c>
      <c r="EV239" s="65">
        <v>4151.8686129999996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ht="12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417.1875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442.21542299999999</v>
      </c>
      <c r="BK240" s="65">
        <v>552.02250000000004</v>
      </c>
      <c r="BL240" s="65">
        <v>902.92124999999999</v>
      </c>
      <c r="BM240" s="65">
        <v>488.24775</v>
      </c>
      <c r="BN240" s="65">
        <v>562.56674999999996</v>
      </c>
      <c r="BO240" s="65">
        <v>677.63632329999996</v>
      </c>
      <c r="BP240" s="65">
        <v>902.92124999999999</v>
      </c>
      <c r="BQ240" s="65">
        <v>358.31625000000003</v>
      </c>
      <c r="BR240" s="65">
        <v>562.56674999999996</v>
      </c>
      <c r="BS240" s="65">
        <v>552.02250000000004</v>
      </c>
      <c r="BT240" s="65">
        <v>1478.1712500000001</v>
      </c>
      <c r="BU240" s="65">
        <v>1150.4818339999999</v>
      </c>
      <c r="BV240" s="65">
        <v>562.56674999999996</v>
      </c>
      <c r="BW240" s="65">
        <v>1486.5225</v>
      </c>
      <c r="BX240" s="65">
        <v>1478.1712500000001</v>
      </c>
      <c r="BY240" s="65">
        <v>1272.8143110000001</v>
      </c>
      <c r="BZ240" s="65">
        <v>1283.6873519999999</v>
      </c>
      <c r="CA240" s="65">
        <v>905.08523500000001</v>
      </c>
      <c r="CB240" s="65">
        <v>1478.1712500000001</v>
      </c>
      <c r="CC240" s="65">
        <v>404.66478050000001</v>
      </c>
      <c r="CD240" s="65">
        <v>1152.1167499999999</v>
      </c>
      <c r="CE240" s="65">
        <v>1336.1665479999999</v>
      </c>
      <c r="CF240" s="65">
        <v>1478.1712500000001</v>
      </c>
      <c r="CG240" s="65">
        <v>553.88324999999998</v>
      </c>
      <c r="CH240" s="65">
        <v>562.56674999999996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1268.6201169999999</v>
      </c>
      <c r="CN240" s="65">
        <v>1478.1712500000001</v>
      </c>
      <c r="CO240" s="65">
        <v>911.08325000000002</v>
      </c>
      <c r="CP240" s="65">
        <v>843.69370389999995</v>
      </c>
      <c r="CQ240" s="65">
        <v>1486.5225</v>
      </c>
      <c r="CR240" s="65">
        <v>1478.1712500000001</v>
      </c>
      <c r="CS240" s="65">
        <v>914.98131760000001</v>
      </c>
      <c r="CT240" s="65">
        <v>1296.82068</v>
      </c>
      <c r="CU240" s="65">
        <v>1486.5225</v>
      </c>
      <c r="CV240" s="65">
        <v>1478.1712500000001</v>
      </c>
      <c r="CW240" s="65">
        <v>1144.833523</v>
      </c>
      <c r="CX240" s="65">
        <v>1083.83797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1449.084482</v>
      </c>
      <c r="DH240" s="65">
        <v>1478.1712500000001</v>
      </c>
      <c r="DI240" s="65">
        <v>879.76782979999996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974.92356389999998</v>
      </c>
      <c r="DS240" s="65">
        <v>1486.5225</v>
      </c>
      <c r="DT240" s="65">
        <v>1478.1712500000001</v>
      </c>
      <c r="DU240" s="65">
        <v>1325.886428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1053.916821</v>
      </c>
      <c r="EF240" s="65">
        <v>1478.1712500000001</v>
      </c>
      <c r="EG240" s="65">
        <v>1491.53325</v>
      </c>
      <c r="EH240" s="65">
        <v>1514.9167500000001</v>
      </c>
      <c r="EI240" s="65">
        <v>1483.0507769999999</v>
      </c>
      <c r="EJ240" s="65">
        <v>1478.1712500000001</v>
      </c>
      <c r="EK240" s="65">
        <v>1491.53325</v>
      </c>
      <c r="EL240" s="65">
        <v>1430.202448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1372.8510650000001</v>
      </c>
      <c r="EU240" s="65">
        <v>1356.058186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1475.468871</v>
      </c>
    </row>
    <row r="241" spans="2:159" ht="12" x14ac:dyDescent="0.2">
      <c r="B241" s="65" t="s">
        <v>1</v>
      </c>
      <c r="C241" s="65" t="s">
        <v>43</v>
      </c>
      <c r="CB241" s="65">
        <v>634.91763219999996</v>
      </c>
      <c r="CD241" s="65">
        <v>57.397687730000001</v>
      </c>
      <c r="CE241" s="65">
        <v>332.33969810000002</v>
      </c>
      <c r="CF241" s="65">
        <v>2094.848</v>
      </c>
      <c r="CG241" s="65">
        <v>509.68400000000003</v>
      </c>
      <c r="CI241" s="65">
        <v>1096.5219999999999</v>
      </c>
      <c r="CJ241" s="65">
        <v>2094.848</v>
      </c>
      <c r="CK241" s="65">
        <v>509.68400000000003</v>
      </c>
      <c r="CM241" s="65">
        <v>1096.5219999999999</v>
      </c>
      <c r="CN241" s="65">
        <v>2094.848</v>
      </c>
      <c r="CQ241" s="65">
        <v>1096.5219999999999</v>
      </c>
      <c r="CR241" s="65">
        <v>2094.848</v>
      </c>
      <c r="CT241" s="65">
        <v>189.37799999999999</v>
      </c>
      <c r="CU241" s="65">
        <v>878.74149079999995</v>
      </c>
      <c r="CV241" s="65">
        <v>2094.848</v>
      </c>
      <c r="CW241" s="65">
        <v>509.68400000000003</v>
      </c>
      <c r="CX241" s="65">
        <v>189.37799999999999</v>
      </c>
      <c r="CY241" s="65">
        <v>73.868960869999995</v>
      </c>
      <c r="CZ241" s="65">
        <v>2094.848</v>
      </c>
      <c r="DA241" s="65">
        <v>250.24108219999999</v>
      </c>
      <c r="DC241" s="65">
        <v>205.89553319999999</v>
      </c>
      <c r="DD241" s="65">
        <v>2094.848</v>
      </c>
      <c r="DG241" s="65">
        <v>204.21033019999999</v>
      </c>
      <c r="DH241" s="65">
        <v>2094.848</v>
      </c>
      <c r="DJ241" s="65">
        <v>164.30525689999999</v>
      </c>
      <c r="DK241" s="65">
        <v>42.698145449999998</v>
      </c>
      <c r="DL241" s="65">
        <v>2094.848</v>
      </c>
      <c r="DM241" s="65">
        <v>117.57550929999999</v>
      </c>
      <c r="DN241" s="65">
        <v>118.04130929999999</v>
      </c>
      <c r="DO241" s="65">
        <v>506.85939789999998</v>
      </c>
      <c r="DP241" s="65">
        <v>2094.848</v>
      </c>
      <c r="DR241" s="65">
        <v>66.640790120000005</v>
      </c>
      <c r="DS241" s="65">
        <v>274.95560160000002</v>
      </c>
      <c r="DT241" s="65">
        <v>2094.848</v>
      </c>
      <c r="DU241" s="65">
        <v>509.68400000000003</v>
      </c>
      <c r="DW241" s="65">
        <v>1096.5219999999999</v>
      </c>
      <c r="DX241" s="65">
        <v>2094.848</v>
      </c>
      <c r="DY241" s="65">
        <v>191.0001986</v>
      </c>
      <c r="DZ241" s="65">
        <v>189.37799999999999</v>
      </c>
      <c r="EA241" s="65">
        <v>1058.1929110000001</v>
      </c>
      <c r="EB241" s="65">
        <v>2094.848</v>
      </c>
      <c r="EC241" s="65">
        <v>509.68400000000003</v>
      </c>
      <c r="ED241" s="65">
        <v>189.37799999999999</v>
      </c>
      <c r="EE241" s="65">
        <v>1096.5219999999999</v>
      </c>
      <c r="EF241" s="65">
        <v>1924.5221779999999</v>
      </c>
      <c r="EG241" s="65">
        <v>509.68400000000003</v>
      </c>
      <c r="EH241" s="65">
        <v>189.37799999999999</v>
      </c>
      <c r="EJ241" s="65">
        <v>772.95325160000004</v>
      </c>
      <c r="EK241" s="65">
        <v>509.68400000000003</v>
      </c>
      <c r="EN241" s="65">
        <v>303.36967060000001</v>
      </c>
      <c r="EO241" s="65">
        <v>509.68400000000003</v>
      </c>
      <c r="EQ241" s="65">
        <v>291.89940719999998</v>
      </c>
      <c r="ES241" s="65">
        <v>509.68400000000003</v>
      </c>
      <c r="EV241" s="65">
        <v>1132.258274</v>
      </c>
      <c r="EW241" s="65">
        <v>509.68400000000003</v>
      </c>
      <c r="EX241" s="65">
        <v>189.37799999999999</v>
      </c>
      <c r="EZ241" s="65">
        <v>236.91875060000001</v>
      </c>
      <c r="FA241" s="65">
        <v>509.68400000000003</v>
      </c>
    </row>
    <row r="242" spans="2:159" ht="12" x14ac:dyDescent="0.2">
      <c r="B242" s="65" t="s">
        <v>1</v>
      </c>
      <c r="C242" s="65" t="s">
        <v>44</v>
      </c>
      <c r="AJ242" s="65">
        <v>2933.3964799999999</v>
      </c>
      <c r="AK242" s="65">
        <v>713.70583999999997</v>
      </c>
      <c r="AL242" s="65">
        <v>265.18428</v>
      </c>
      <c r="AN242" s="65">
        <v>2933.3964799999999</v>
      </c>
      <c r="AQ242" s="65">
        <v>1535.4497200000001</v>
      </c>
      <c r="AR242" s="65">
        <v>2933.3964799999999</v>
      </c>
      <c r="AS242" s="65">
        <v>636.96983999999998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60.167999999999999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326.97384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97.419839999999994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140.12028000000001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279.476</v>
      </c>
      <c r="DJ242" s="65">
        <v>268.91028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646.99784</v>
      </c>
      <c r="DR242" s="65">
        <v>175.93199999999999</v>
      </c>
      <c r="DS242" s="65">
        <v>1664.89372</v>
      </c>
      <c r="DT242" s="65">
        <v>3180.6924800000002</v>
      </c>
      <c r="DU242" s="65">
        <v>696.91984000000002</v>
      </c>
      <c r="DV242" s="65">
        <v>287.54028</v>
      </c>
      <c r="DW242" s="65">
        <v>332.46472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283.81428</v>
      </c>
      <c r="EU242" s="65">
        <v>1557.0237199999999</v>
      </c>
      <c r="EV242" s="65">
        <v>3180.6924800000002</v>
      </c>
      <c r="EW242" s="65">
        <v>773.87383999999997</v>
      </c>
      <c r="EX242" s="65">
        <v>287.54028</v>
      </c>
      <c r="EY242" s="65">
        <v>1535.4497200000001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ht="12" x14ac:dyDescent="0.2">
      <c r="B243" s="65" t="s">
        <v>1</v>
      </c>
      <c r="C243" s="65" t="s">
        <v>45</v>
      </c>
    </row>
    <row r="244" spans="2:159" ht="12" x14ac:dyDescent="0.2">
      <c r="B244" s="65" t="s">
        <v>1</v>
      </c>
      <c r="C244" s="65" t="s">
        <v>46</v>
      </c>
    </row>
    <row r="245" spans="2:159" ht="12" x14ac:dyDescent="0.2">
      <c r="B245" s="65" t="s">
        <v>1</v>
      </c>
      <c r="C245" s="65" t="s">
        <v>15</v>
      </c>
      <c r="D245" s="65">
        <v>58525.797720000002</v>
      </c>
      <c r="E245" s="65">
        <v>54198.578820000002</v>
      </c>
      <c r="F245" s="65">
        <v>49940.728170000002</v>
      </c>
      <c r="G245" s="65">
        <v>54396.993569999999</v>
      </c>
      <c r="H245" s="65">
        <v>60524.187440000002</v>
      </c>
      <c r="I245" s="65">
        <v>54108.49063</v>
      </c>
      <c r="J245" s="65">
        <v>49828.186809999999</v>
      </c>
      <c r="K245" s="65">
        <v>55320.479440000003</v>
      </c>
      <c r="L245" s="65">
        <v>65188.695630000002</v>
      </c>
      <c r="M245" s="65">
        <v>56822.89574</v>
      </c>
      <c r="N245" s="65">
        <v>52584.994850000003</v>
      </c>
      <c r="O245" s="65">
        <v>59193.851049999997</v>
      </c>
      <c r="P245" s="65">
        <v>62792.59115</v>
      </c>
      <c r="Q245" s="65">
        <v>58124.025269999998</v>
      </c>
      <c r="R245" s="65">
        <v>53972.258609999997</v>
      </c>
      <c r="S245" s="65">
        <v>57555.895230000002</v>
      </c>
      <c r="T245" s="65">
        <v>59624.003380000002</v>
      </c>
      <c r="U245" s="65">
        <v>54269.667529999999</v>
      </c>
      <c r="V245" s="65">
        <v>51742.377390000001</v>
      </c>
      <c r="W245" s="65">
        <v>56311.74495</v>
      </c>
      <c r="X245" s="65">
        <v>64046.804300000003</v>
      </c>
      <c r="Y245" s="65">
        <v>55351.104339999998</v>
      </c>
      <c r="Z245" s="65">
        <v>53833.141609999999</v>
      </c>
      <c r="AA245" s="65">
        <v>61587.214699999997</v>
      </c>
      <c r="AB245" s="65">
        <v>66662.796749999994</v>
      </c>
      <c r="AC245" s="65">
        <v>60769.259160000001</v>
      </c>
      <c r="AD245" s="65">
        <v>58311.846380000003</v>
      </c>
      <c r="AE245" s="65">
        <v>61900.247600000002</v>
      </c>
      <c r="AF245" s="65">
        <v>70055.400590000005</v>
      </c>
      <c r="AG245" s="65">
        <v>67333.227830000003</v>
      </c>
      <c r="AH245" s="65">
        <v>60491.596980000002</v>
      </c>
      <c r="AI245" s="65">
        <v>65292.478309999999</v>
      </c>
      <c r="AJ245" s="65">
        <v>74790.963390000004</v>
      </c>
      <c r="AK245" s="65">
        <v>68257.958710000006</v>
      </c>
      <c r="AL245" s="65">
        <v>66808.199550000005</v>
      </c>
      <c r="AM245" s="65">
        <v>68435.623160000003</v>
      </c>
      <c r="AN245" s="65">
        <v>75837.107189999995</v>
      </c>
      <c r="AO245" s="65">
        <v>73144.086139999999</v>
      </c>
      <c r="AP245" s="65">
        <v>69050.553759999995</v>
      </c>
      <c r="AQ245" s="65">
        <v>69836.651809999996</v>
      </c>
      <c r="AR245" s="65">
        <v>78593.179730000003</v>
      </c>
      <c r="AS245" s="65">
        <v>76734.192079999993</v>
      </c>
      <c r="AT245" s="65">
        <v>66774.162830000001</v>
      </c>
      <c r="AU245" s="65">
        <v>72072.022819999998</v>
      </c>
      <c r="AV245" s="65">
        <v>80223.155369999993</v>
      </c>
      <c r="AW245" s="65">
        <v>74821.568899999998</v>
      </c>
      <c r="AX245" s="65">
        <v>71782.423370000004</v>
      </c>
      <c r="AY245" s="65">
        <v>73224.478310000006</v>
      </c>
      <c r="AZ245" s="65">
        <v>80505.416570000001</v>
      </c>
      <c r="BA245" s="65">
        <v>74074.203980000006</v>
      </c>
      <c r="BB245" s="65">
        <v>71993.563429999995</v>
      </c>
      <c r="BC245" s="65">
        <v>73563.889370000004</v>
      </c>
      <c r="BD245" s="65">
        <v>80505.416570000001</v>
      </c>
      <c r="BE245" s="65">
        <v>76027.022230000002</v>
      </c>
      <c r="BF245" s="65">
        <v>69637.941770000005</v>
      </c>
      <c r="BG245" s="65">
        <v>73563.889370000004</v>
      </c>
      <c r="BH245" s="65">
        <v>81323.064570000002</v>
      </c>
      <c r="BI245" s="65">
        <v>77307.286590000003</v>
      </c>
      <c r="BJ245" s="65">
        <v>68453.350210000004</v>
      </c>
      <c r="BK245" s="65">
        <v>74390.756370000003</v>
      </c>
      <c r="BL245" s="65">
        <v>81677.064570000002</v>
      </c>
      <c r="BM245" s="65">
        <v>78194.798089999997</v>
      </c>
      <c r="BN245" s="65">
        <v>70189.367759999994</v>
      </c>
      <c r="BO245" s="65">
        <v>74491.647440000001</v>
      </c>
      <c r="BP245" s="65">
        <v>84383.532149999999</v>
      </c>
      <c r="BQ245" s="65">
        <v>78200.748789999998</v>
      </c>
      <c r="BR245" s="65">
        <v>72675.298060000001</v>
      </c>
      <c r="BS245" s="65">
        <v>76902.140719999996</v>
      </c>
      <c r="BT245" s="65">
        <v>86534.419049999997</v>
      </c>
      <c r="BU245" s="65">
        <v>82171.242209999997</v>
      </c>
      <c r="BV245" s="65">
        <v>74942.96127</v>
      </c>
      <c r="BW245" s="65">
        <v>79507.377800000002</v>
      </c>
      <c r="BX245" s="65">
        <v>86534.419049999997</v>
      </c>
      <c r="BY245" s="65">
        <v>80951.511270000003</v>
      </c>
      <c r="BZ245" s="65">
        <v>76221.867599999998</v>
      </c>
      <c r="CA245" s="65">
        <v>78695.590530000001</v>
      </c>
      <c r="CB245" s="65">
        <v>87169.336679999993</v>
      </c>
      <c r="CC245" s="65">
        <v>80397.397450000004</v>
      </c>
      <c r="CD245" s="65">
        <v>77141.839399999997</v>
      </c>
      <c r="CE245" s="65">
        <v>79051.385500000004</v>
      </c>
      <c r="CF245" s="65">
        <v>88629.267049999995</v>
      </c>
      <c r="CG245" s="65">
        <v>82038.261320000005</v>
      </c>
      <c r="CH245" s="65">
        <v>76527.508910000004</v>
      </c>
      <c r="CI245" s="65">
        <v>80603.899799999999</v>
      </c>
      <c r="CJ245" s="65">
        <v>88629.267049999995</v>
      </c>
      <c r="CK245" s="65">
        <v>81185.944080000001</v>
      </c>
      <c r="CL245" s="65">
        <v>77616.031459999998</v>
      </c>
      <c r="CM245" s="65">
        <v>80385.99742</v>
      </c>
      <c r="CN245" s="65">
        <v>88629.267049999995</v>
      </c>
      <c r="CO245" s="65">
        <v>82355.035999999993</v>
      </c>
      <c r="CP245" s="65">
        <v>74472.184930000003</v>
      </c>
      <c r="CQ245" s="65">
        <v>80266.449800000002</v>
      </c>
      <c r="CR245" s="65">
        <v>88629.267049999995</v>
      </c>
      <c r="CS245" s="65">
        <v>82902.964089999994</v>
      </c>
      <c r="CT245" s="65">
        <v>77286.680840000001</v>
      </c>
      <c r="CU245" s="65">
        <v>80204.219289999994</v>
      </c>
      <c r="CV245" s="65">
        <v>88629.267049999995</v>
      </c>
      <c r="CW245" s="65">
        <v>82123.224409999995</v>
      </c>
      <c r="CX245" s="65">
        <v>75810.062730000005</v>
      </c>
      <c r="CY245" s="65">
        <v>79581.246759999995</v>
      </c>
      <c r="CZ245" s="65">
        <v>88629.267049999995</v>
      </c>
      <c r="DA245" s="65">
        <v>82009.757849999995</v>
      </c>
      <c r="DB245" s="65">
        <v>74514.365040000004</v>
      </c>
      <c r="DC245" s="65">
        <v>79670.773329999996</v>
      </c>
      <c r="DD245" s="65">
        <v>88629.267049999995</v>
      </c>
      <c r="DE245" s="65">
        <v>83005.284369999994</v>
      </c>
      <c r="DF245" s="65">
        <v>74225.711519999997</v>
      </c>
      <c r="DG245" s="65">
        <v>79281.440759999998</v>
      </c>
      <c r="DH245" s="65">
        <v>88657.409450000006</v>
      </c>
      <c r="DI245" s="65">
        <v>81668.673859999995</v>
      </c>
      <c r="DJ245" s="65">
        <v>77136.077869999994</v>
      </c>
      <c r="DK245" s="65">
        <v>79367.385540000003</v>
      </c>
      <c r="DL245" s="65">
        <v>88657.409450000006</v>
      </c>
      <c r="DM245" s="65">
        <v>83017.368430000002</v>
      </c>
      <c r="DN245" s="65">
        <v>77093.038620000007</v>
      </c>
      <c r="DO245" s="65">
        <v>79776.506309999997</v>
      </c>
      <c r="DP245" s="65">
        <v>88657.409450000006</v>
      </c>
      <c r="DQ245" s="65">
        <v>82903.919460000005</v>
      </c>
      <c r="DR245" s="65">
        <v>76068.451220000003</v>
      </c>
      <c r="DS245" s="65">
        <v>79418.592999999993</v>
      </c>
      <c r="DT245" s="65">
        <v>88657.409450000006</v>
      </c>
      <c r="DU245" s="65">
        <v>82784.944600000003</v>
      </c>
      <c r="DV245" s="65">
        <v>77340.58541</v>
      </c>
      <c r="DW245" s="65">
        <v>79299.580400000006</v>
      </c>
      <c r="DX245" s="65">
        <v>88657.409450000006</v>
      </c>
      <c r="DY245" s="65">
        <v>83780.013319999998</v>
      </c>
      <c r="DZ245" s="65">
        <v>76732.087010000003</v>
      </c>
      <c r="EA245" s="65">
        <v>79119.833310000002</v>
      </c>
      <c r="EB245" s="65">
        <v>88657.409450000006</v>
      </c>
      <c r="EC245" s="65">
        <v>84147.081120000003</v>
      </c>
      <c r="ED245" s="65">
        <v>77063.854640000005</v>
      </c>
      <c r="EE245" s="65">
        <v>79844.953720000005</v>
      </c>
      <c r="EF245" s="65">
        <v>88487.083629999994</v>
      </c>
      <c r="EG245" s="65">
        <v>84147.081120000003</v>
      </c>
      <c r="EH245" s="65">
        <v>72083.378020000004</v>
      </c>
      <c r="EI245" s="65">
        <v>79194.691680000004</v>
      </c>
      <c r="EJ245" s="65">
        <v>87335.5147</v>
      </c>
      <c r="EK245" s="65">
        <v>84147.081120000003</v>
      </c>
      <c r="EL245" s="65">
        <v>72152.336139999999</v>
      </c>
      <c r="EM245" s="65">
        <v>77826.150399999999</v>
      </c>
      <c r="EN245" s="65">
        <v>86865.931119999994</v>
      </c>
      <c r="EO245" s="65">
        <v>84147.081120000003</v>
      </c>
      <c r="EP245" s="65">
        <v>77363.076050000003</v>
      </c>
      <c r="EQ245" s="65">
        <v>76828.031099999993</v>
      </c>
      <c r="ER245" s="65">
        <v>86010.406409999996</v>
      </c>
      <c r="ES245" s="65">
        <v>84147.081120000003</v>
      </c>
      <c r="ET245" s="65">
        <v>74834.65135</v>
      </c>
      <c r="EU245" s="65">
        <v>76916.831820000007</v>
      </c>
      <c r="EV245" s="65">
        <v>85585.98689</v>
      </c>
      <c r="EW245" s="65">
        <v>84147.081120000003</v>
      </c>
      <c r="EX245" s="65">
        <v>77646.072230000005</v>
      </c>
      <c r="EY245" s="65">
        <v>77471.555399999997</v>
      </c>
      <c r="EZ245" s="65">
        <v>86788.451000000001</v>
      </c>
      <c r="FA245" s="65">
        <v>84213.755120000002</v>
      </c>
      <c r="FB245" s="65">
        <v>70791.241399999999</v>
      </c>
      <c r="FC245" s="65">
        <v>78004.353610000006</v>
      </c>
    </row>
    <row r="246" spans="2:159" ht="12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5497.6367259999997</v>
      </c>
      <c r="AO246" s="65">
        <v>5773.1593119999998</v>
      </c>
      <c r="AP246" s="65">
        <v>5574.52675</v>
      </c>
      <c r="AQ246" s="65">
        <v>5491.2292239999997</v>
      </c>
      <c r="AR246" s="65">
        <v>7188.6440339999999</v>
      </c>
      <c r="AS246" s="65">
        <v>3432.695573</v>
      </c>
      <c r="AT246" s="65">
        <v>7218.3665099999998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3991.2347150000001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5321.1615730000003</v>
      </c>
      <c r="BF246" s="65">
        <v>7289.18451</v>
      </c>
      <c r="BG246" s="65">
        <v>7180.2656610000004</v>
      </c>
      <c r="BH246" s="65">
        <v>7188.6440339999999</v>
      </c>
      <c r="BI246" s="65">
        <v>3432.695573</v>
      </c>
      <c r="BJ246" s="65">
        <v>7289.18451</v>
      </c>
      <c r="BK246" s="65">
        <v>7180.2656610000004</v>
      </c>
      <c r="BL246" s="65">
        <v>7188.6440339999999</v>
      </c>
      <c r="BM246" s="65">
        <v>3432.695573</v>
      </c>
      <c r="BN246" s="65">
        <v>7289.18451</v>
      </c>
      <c r="BO246" s="65">
        <v>7180.2656610000004</v>
      </c>
      <c r="BP246" s="65">
        <v>7188.6440339999999</v>
      </c>
      <c r="BQ246" s="65">
        <v>7548.9140729999999</v>
      </c>
      <c r="BR246" s="65">
        <v>3314.5895099999998</v>
      </c>
      <c r="BS246" s="65">
        <v>7180.2656610000004</v>
      </c>
      <c r="BT246" s="65">
        <v>8997.7370339999998</v>
      </c>
      <c r="BU246" s="65">
        <v>9298.7461729999995</v>
      </c>
      <c r="BV246" s="65">
        <v>5431.3752770000001</v>
      </c>
      <c r="BW246" s="65">
        <v>8987.2501609999999</v>
      </c>
      <c r="BX246" s="65">
        <v>8997.7370339999998</v>
      </c>
      <c r="BY246" s="65">
        <v>7548.9140729999999</v>
      </c>
      <c r="BZ246" s="65">
        <v>3314.5895099999998</v>
      </c>
      <c r="CA246" s="65">
        <v>8956.6687149999998</v>
      </c>
      <c r="CB246" s="65">
        <v>8997.7370339999998</v>
      </c>
      <c r="CC246" s="65">
        <v>6597.4385769999999</v>
      </c>
      <c r="CD246" s="65">
        <v>5924.0274090000003</v>
      </c>
      <c r="CE246" s="65">
        <v>8987.2501609999999</v>
      </c>
      <c r="CF246" s="65">
        <v>8997.7370339999998</v>
      </c>
      <c r="CG246" s="65">
        <v>9448.6725729999998</v>
      </c>
      <c r="CH246" s="65">
        <v>9032.1246200000005</v>
      </c>
      <c r="CI246" s="65">
        <v>8987.2501609999999</v>
      </c>
      <c r="CJ246" s="65">
        <v>8997.7370339999998</v>
      </c>
      <c r="CK246" s="65">
        <v>9448.6725729999998</v>
      </c>
      <c r="CL246" s="65">
        <v>5148.9845100000002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9070.6843509999999</v>
      </c>
      <c r="CU246" s="65">
        <v>8987.2501609999999</v>
      </c>
      <c r="CV246" s="65">
        <v>8997.7370339999998</v>
      </c>
      <c r="CW246" s="65">
        <v>9448.6725729999998</v>
      </c>
      <c r="CX246" s="65">
        <v>5133.8747759999997</v>
      </c>
      <c r="CY246" s="65">
        <v>8979.4004980000009</v>
      </c>
      <c r="CZ246" s="65">
        <v>8997.7370339999998</v>
      </c>
      <c r="DA246" s="65">
        <v>9402.1349129999999</v>
      </c>
      <c r="DB246" s="65">
        <v>5133.350891</v>
      </c>
      <c r="DC246" s="65">
        <v>8293.4823280000001</v>
      </c>
      <c r="DD246" s="65">
        <v>8997.7370339999998</v>
      </c>
      <c r="DE246" s="65">
        <v>7343.6632399999999</v>
      </c>
      <c r="DF246" s="65">
        <v>9123.5795099999996</v>
      </c>
      <c r="DG246" s="65">
        <v>8987.2501609999999</v>
      </c>
      <c r="DH246" s="65">
        <v>8997.7370339999998</v>
      </c>
      <c r="DI246" s="65">
        <v>9355.4536320000007</v>
      </c>
      <c r="DJ246" s="65">
        <v>9043.0175099999997</v>
      </c>
      <c r="DK246" s="65">
        <v>8987.2501609999999</v>
      </c>
      <c r="DL246" s="65">
        <v>8997.7370339999998</v>
      </c>
      <c r="DM246" s="65">
        <v>9448.6725729999998</v>
      </c>
      <c r="DN246" s="65">
        <v>5148.9845100000002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5148.9845100000002</v>
      </c>
      <c r="DW246" s="65">
        <v>8987.2501609999999</v>
      </c>
      <c r="DX246" s="65">
        <v>8997.7370339999998</v>
      </c>
      <c r="DY246" s="65">
        <v>9061.6585109999996</v>
      </c>
      <c r="DZ246" s="65">
        <v>5148.9845100000002</v>
      </c>
      <c r="EA246" s="65">
        <v>8854.8062709999995</v>
      </c>
      <c r="EB246" s="65">
        <v>8997.7370339999998</v>
      </c>
      <c r="EC246" s="65">
        <v>9448.6725729999998</v>
      </c>
      <c r="ED246" s="65">
        <v>5026.7444390000001</v>
      </c>
      <c r="EE246" s="65">
        <v>6524.7883840000004</v>
      </c>
      <c r="EF246" s="65">
        <v>8562.2427580000003</v>
      </c>
      <c r="EG246" s="65">
        <v>9448.6725729999998</v>
      </c>
      <c r="EH246" s="65">
        <v>7073.5985099999998</v>
      </c>
      <c r="EI246" s="65">
        <v>8987.2501609999999</v>
      </c>
      <c r="EJ246" s="65">
        <v>8997.7370339999998</v>
      </c>
      <c r="EK246" s="65">
        <v>9448.6725729999998</v>
      </c>
      <c r="EL246" s="65">
        <v>7680.0841460000001</v>
      </c>
      <c r="EM246" s="65">
        <v>8987.2501609999999</v>
      </c>
      <c r="EN246" s="65">
        <v>8997.7370339999998</v>
      </c>
      <c r="EO246" s="65">
        <v>9448.6725729999998</v>
      </c>
      <c r="EP246" s="65">
        <v>5148.9845100000002</v>
      </c>
      <c r="EQ246" s="65">
        <v>8987.2501609999999</v>
      </c>
      <c r="ER246" s="65">
        <v>8997.7370339999998</v>
      </c>
      <c r="ES246" s="65">
        <v>9448.6725729999998</v>
      </c>
      <c r="ET246" s="65">
        <v>5143.6159749999997</v>
      </c>
      <c r="EU246" s="65">
        <v>6319.8473240000003</v>
      </c>
      <c r="EV246" s="65">
        <v>8811.7626319999999</v>
      </c>
      <c r="EW246" s="65">
        <v>9448.6725729999998</v>
      </c>
      <c r="EX246" s="65">
        <v>9123.5795099999996</v>
      </c>
      <c r="EY246" s="65">
        <v>8879.8572700000004</v>
      </c>
      <c r="EZ246" s="65">
        <v>8622.9568039999995</v>
      </c>
      <c r="FA246" s="65">
        <v>9448.6725729999998</v>
      </c>
      <c r="FB246" s="65">
        <v>9123.5795099999996</v>
      </c>
      <c r="FC246" s="65">
        <v>7388.3645829999996</v>
      </c>
    </row>
    <row r="247" spans="2:159" ht="12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1689.581244</v>
      </c>
      <c r="AG247" s="65">
        <v>1683.8473710000001</v>
      </c>
      <c r="AH247" s="65">
        <v>1586.305554</v>
      </c>
      <c r="AI247" s="65">
        <v>1444.4310270000001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1503.7707640000001</v>
      </c>
      <c r="AP247" s="65">
        <v>1720.9419539999999</v>
      </c>
      <c r="AQ247" s="65">
        <v>1726.7169269999999</v>
      </c>
      <c r="AR247" s="65">
        <v>1701.6920439999999</v>
      </c>
      <c r="AS247" s="65">
        <v>1504.5896540000001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3413.5161699999999</v>
      </c>
      <c r="BA247" s="65">
        <v>1695.9170710000001</v>
      </c>
      <c r="BB247" s="65">
        <v>4159.3737769999998</v>
      </c>
      <c r="BC247" s="65">
        <v>4302.9009269999997</v>
      </c>
      <c r="BD247" s="65">
        <v>4130.3280180000002</v>
      </c>
      <c r="BE247" s="65">
        <v>3591.6730619999998</v>
      </c>
      <c r="BF247" s="65">
        <v>4037.6503990000001</v>
      </c>
      <c r="BG247" s="65">
        <v>4302.9009269999997</v>
      </c>
      <c r="BH247" s="65">
        <v>4240.5400440000003</v>
      </c>
      <c r="BI247" s="65">
        <v>4226.1490709999998</v>
      </c>
      <c r="BJ247" s="65">
        <v>1617.6849540000001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2480.5637499999998</v>
      </c>
      <c r="BO247" s="65">
        <v>4302.9009269999997</v>
      </c>
      <c r="BP247" s="65">
        <v>4240.5400440000003</v>
      </c>
      <c r="BQ247" s="65">
        <v>1683.8473710000001</v>
      </c>
      <c r="BR247" s="65">
        <v>4091.5154080000002</v>
      </c>
      <c r="BS247" s="65">
        <v>4290.6120270000001</v>
      </c>
      <c r="BT247" s="65">
        <v>4240.5400440000003</v>
      </c>
      <c r="BU247" s="65">
        <v>1695.9170710000001</v>
      </c>
      <c r="BV247" s="65">
        <v>1720.9419539999999</v>
      </c>
      <c r="BW247" s="65">
        <v>3477.04601</v>
      </c>
      <c r="BX247" s="65">
        <v>4240.5400440000003</v>
      </c>
      <c r="BY247" s="65">
        <v>4226.1490709999998</v>
      </c>
      <c r="BZ247" s="65">
        <v>3161.8820679999999</v>
      </c>
      <c r="CA247" s="65">
        <v>4302.9009269999997</v>
      </c>
      <c r="CB247" s="65">
        <v>4240.5400440000003</v>
      </c>
      <c r="CC247" s="65">
        <v>4226.1490709999998</v>
      </c>
      <c r="CD247" s="65">
        <v>1720.9419539999999</v>
      </c>
      <c r="CE247" s="65">
        <v>4302.9009269999997</v>
      </c>
      <c r="CF247" s="65">
        <v>4240.5400440000003</v>
      </c>
      <c r="CG247" s="65">
        <v>2593.989611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2714.7094809999999</v>
      </c>
      <c r="CM247" s="65">
        <v>4302.9009269999997</v>
      </c>
      <c r="CN247" s="65">
        <v>4240.5400440000003</v>
      </c>
      <c r="CO247" s="65">
        <v>4226.1490709999998</v>
      </c>
      <c r="CP247" s="65">
        <v>2796.9057309999998</v>
      </c>
      <c r="CQ247" s="65">
        <v>4302.9009269999997</v>
      </c>
      <c r="CR247" s="65">
        <v>4240.5400440000003</v>
      </c>
      <c r="CS247" s="65">
        <v>3761.6211429999998</v>
      </c>
      <c r="CT247" s="65">
        <v>1598.5533539999999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3368.2738509999999</v>
      </c>
      <c r="DK247" s="65">
        <v>3080.2173029999999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1495.2963540000001</v>
      </c>
      <c r="DS247" s="65">
        <v>4302.9009269999997</v>
      </c>
      <c r="DT247" s="65">
        <v>4240.5400440000003</v>
      </c>
      <c r="DU247" s="65">
        <v>4226.1490709999998</v>
      </c>
      <c r="DV247" s="65">
        <v>2085.186475</v>
      </c>
      <c r="DW247" s="65">
        <v>3066.016478</v>
      </c>
      <c r="DX247" s="65">
        <v>4240.5400440000003</v>
      </c>
      <c r="DY247" s="65">
        <v>4226.1490709999998</v>
      </c>
      <c r="DZ247" s="65">
        <v>2710.3131739999999</v>
      </c>
      <c r="EA247" s="65">
        <v>2993.536059</v>
      </c>
      <c r="EB247" s="65">
        <v>4240.5400440000003</v>
      </c>
      <c r="EC247" s="65">
        <v>4226.1490709999998</v>
      </c>
      <c r="ED247" s="65">
        <v>1720.9419539999999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2951.844396</v>
      </c>
      <c r="EJ247" s="65">
        <v>4240.5400440000003</v>
      </c>
      <c r="EK247" s="65">
        <v>4226.1490709999998</v>
      </c>
      <c r="EL247" s="65">
        <v>3745.7916220000002</v>
      </c>
      <c r="EM247" s="65">
        <v>4282.2115590000003</v>
      </c>
      <c r="EN247" s="65">
        <v>4240.5400440000003</v>
      </c>
      <c r="EO247" s="65">
        <v>4226.1490709999998</v>
      </c>
      <c r="EP247" s="65">
        <v>1720.9419539999999</v>
      </c>
      <c r="EQ247" s="65">
        <v>3348.3306520000001</v>
      </c>
      <c r="ER247" s="65">
        <v>4240.5400440000003</v>
      </c>
      <c r="ES247" s="65">
        <v>4226.1490709999998</v>
      </c>
      <c r="ET247" s="65">
        <v>2146.0622990000002</v>
      </c>
      <c r="EU247" s="65">
        <v>3707.0723469999998</v>
      </c>
      <c r="EV247" s="65">
        <v>4240.5400440000003</v>
      </c>
      <c r="EW247" s="65">
        <v>4226.1490709999998</v>
      </c>
      <c r="EX247" s="65">
        <v>4288.5099540000001</v>
      </c>
      <c r="EY247" s="65">
        <v>4180.101627</v>
      </c>
      <c r="EZ247" s="65">
        <v>4240.5400440000003</v>
      </c>
      <c r="FA247" s="65">
        <v>4226.1490709999998</v>
      </c>
      <c r="FB247" s="65">
        <v>1598.5533539999999</v>
      </c>
      <c r="FC247" s="65">
        <v>1527.4932269999999</v>
      </c>
    </row>
    <row r="248" spans="2:159" ht="12" x14ac:dyDescent="0.2">
      <c r="B248" s="65" t="s">
        <v>25</v>
      </c>
      <c r="C248" s="65" t="s">
        <v>38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G248" s="65">
        <v>150.24268799999999</v>
      </c>
      <c r="AI248" s="65">
        <v>4.93</v>
      </c>
      <c r="AJ248" s="65">
        <v>149.54712000000001</v>
      </c>
      <c r="AK248" s="65">
        <v>150.24268799999999</v>
      </c>
      <c r="AL248" s="65">
        <v>227.33766</v>
      </c>
      <c r="AM248" s="65">
        <v>4.93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150.24268799999999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150.24268799999999</v>
      </c>
      <c r="BB248" s="65">
        <v>143.71866</v>
      </c>
      <c r="BC248" s="65">
        <v>226.00819999999999</v>
      </c>
      <c r="BD248" s="65">
        <v>228.66712000000001</v>
      </c>
      <c r="BE248" s="65">
        <v>5.0111999999999997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145.23148800000001</v>
      </c>
      <c r="BN248" s="65">
        <v>227.33766</v>
      </c>
      <c r="BO248" s="65">
        <v>169.6117471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145.23148800000001</v>
      </c>
      <c r="BV248" s="65">
        <v>148.67766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147.8082</v>
      </c>
      <c r="CB248" s="65">
        <v>228.66712000000001</v>
      </c>
      <c r="CC248" s="65">
        <v>145.23148800000001</v>
      </c>
      <c r="CD248" s="65">
        <v>143.71866</v>
      </c>
      <c r="CE248" s="65">
        <v>226.00819999999999</v>
      </c>
      <c r="CF248" s="65">
        <v>228.66712000000001</v>
      </c>
      <c r="CG248" s="65">
        <v>229.73068799999999</v>
      </c>
      <c r="CH248" s="65">
        <v>143.71866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143.71866</v>
      </c>
      <c r="CQ248" s="65">
        <v>185.4671644</v>
      </c>
      <c r="CR248" s="65">
        <v>228.66712000000001</v>
      </c>
      <c r="CS248" s="65">
        <v>229.73068799999999</v>
      </c>
      <c r="CT248" s="65">
        <v>148.67766</v>
      </c>
      <c r="CU248" s="65">
        <v>147.8082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224.71948800000001</v>
      </c>
      <c r="DB248" s="65">
        <v>143.71866</v>
      </c>
      <c r="DC248" s="65">
        <v>226.00819999999999</v>
      </c>
      <c r="DD248" s="65">
        <v>228.66712000000001</v>
      </c>
      <c r="DE248" s="65">
        <v>229.73068799999999</v>
      </c>
      <c r="DF248" s="65">
        <v>148.67766</v>
      </c>
      <c r="DG248" s="65">
        <v>221.07820000000001</v>
      </c>
      <c r="DH248" s="65">
        <v>228.66712000000001</v>
      </c>
      <c r="DI248" s="65">
        <v>150.24268799999999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148.67766</v>
      </c>
      <c r="DO248" s="65">
        <v>226.00819999999999</v>
      </c>
      <c r="DP248" s="65">
        <v>228.66712000000001</v>
      </c>
      <c r="DQ248" s="65">
        <v>150.24268799999999</v>
      </c>
      <c r="DR248" s="65">
        <v>227.33766</v>
      </c>
      <c r="DS248" s="65">
        <v>221.07820000000001</v>
      </c>
      <c r="DT248" s="65">
        <v>228.66712000000001</v>
      </c>
      <c r="DU248" s="65">
        <v>150.24268799999999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142.87819999999999</v>
      </c>
      <c r="EB248" s="65">
        <v>228.66712000000001</v>
      </c>
      <c r="EC248" s="65">
        <v>229.73068799999999</v>
      </c>
      <c r="ED248" s="65">
        <v>227.33766</v>
      </c>
      <c r="EE248" s="65">
        <v>147.8082</v>
      </c>
      <c r="EF248" s="65">
        <v>228.66712000000001</v>
      </c>
      <c r="EG248" s="65">
        <v>229.73068799999999</v>
      </c>
      <c r="EH248" s="65">
        <v>4.9589999999999996</v>
      </c>
      <c r="EI248" s="65">
        <v>147.8082</v>
      </c>
      <c r="EJ248" s="65">
        <v>228.66712000000001</v>
      </c>
      <c r="EK248" s="65">
        <v>229.73068799999999</v>
      </c>
      <c r="EL248" s="65">
        <v>143.71866</v>
      </c>
      <c r="EM248" s="65">
        <v>142.87819999999999</v>
      </c>
      <c r="EN248" s="65">
        <v>228.66712000000001</v>
      </c>
      <c r="EO248" s="65">
        <v>229.73068799999999</v>
      </c>
      <c r="EP248" s="65">
        <v>148.67766</v>
      </c>
      <c r="EQ248" s="65">
        <v>147.8082</v>
      </c>
      <c r="ER248" s="65">
        <v>228.66712000000001</v>
      </c>
      <c r="ES248" s="65">
        <v>229.73068799999999</v>
      </c>
      <c r="ET248" s="65">
        <v>143.71866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142.87819999999999</v>
      </c>
      <c r="EZ248" s="65">
        <v>228.66712000000001</v>
      </c>
      <c r="FA248" s="65">
        <v>229.73068799999999</v>
      </c>
      <c r="FB248" s="65">
        <v>148.67766</v>
      </c>
      <c r="FC248" s="65">
        <v>226.00819999999999</v>
      </c>
    </row>
    <row r="249" spans="2:159" ht="12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K249" s="65">
        <v>70.470818109999996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ht="12" x14ac:dyDescent="0.2">
      <c r="B250" s="65" t="s">
        <v>25</v>
      </c>
      <c r="C250" s="65" t="s">
        <v>40</v>
      </c>
    </row>
    <row r="251" spans="2:159" ht="12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41.052959999999999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41.052959999999999</v>
      </c>
      <c r="AH251" s="65">
        <v>18.001619999999999</v>
      </c>
      <c r="AI251" s="65">
        <v>22.7255</v>
      </c>
      <c r="AJ251" s="65">
        <v>353.24784</v>
      </c>
      <c r="AK251" s="65">
        <v>45.818399999999997</v>
      </c>
      <c r="AL251" s="65">
        <v>67.525919999999999</v>
      </c>
      <c r="AM251" s="65">
        <v>80.388000000000005</v>
      </c>
      <c r="AN251" s="65">
        <v>259.0761</v>
      </c>
      <c r="AO251" s="65">
        <v>45.818399999999997</v>
      </c>
      <c r="AP251" s="65">
        <v>67.525919999999999</v>
      </c>
      <c r="AQ251" s="65">
        <v>80.388000000000005</v>
      </c>
      <c r="AR251" s="65">
        <v>259.0761</v>
      </c>
      <c r="AS251" s="65">
        <v>62.47296</v>
      </c>
      <c r="AT251" s="65">
        <v>49.524299999999997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58.957500000000003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41.052959999999999</v>
      </c>
      <c r="BF251" s="65">
        <v>42.24192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1.0064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39.080959999999997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19.08942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17.660959999999999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19.08942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52.825499999999998</v>
      </c>
      <c r="CR251" s="65">
        <v>353.24784</v>
      </c>
      <c r="CS251" s="65">
        <v>16.65456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17.660959999999999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22.7255</v>
      </c>
      <c r="DH251" s="65">
        <v>353.24784</v>
      </c>
      <c r="DI251" s="65">
        <v>39.080959999999997</v>
      </c>
      <c r="DJ251" s="65">
        <v>44.373420000000003</v>
      </c>
      <c r="DK251" s="65">
        <v>80.388000000000005</v>
      </c>
      <c r="DL251" s="65">
        <v>353.24784</v>
      </c>
      <c r="DM251" s="65">
        <v>62.47296</v>
      </c>
      <c r="DN251" s="65">
        <v>44.373420000000003</v>
      </c>
      <c r="DO251" s="65">
        <v>80.388000000000005</v>
      </c>
      <c r="DP251" s="65">
        <v>353.24784</v>
      </c>
      <c r="DQ251" s="65">
        <v>17.660959999999999</v>
      </c>
      <c r="DR251" s="65">
        <v>67.525919999999999</v>
      </c>
      <c r="DS251" s="65">
        <v>80.388000000000005</v>
      </c>
      <c r="DT251" s="65">
        <v>353.24784</v>
      </c>
      <c r="DU251" s="65">
        <v>17.660959999999999</v>
      </c>
      <c r="DV251" s="65">
        <v>19.08942</v>
      </c>
      <c r="DW251" s="65">
        <v>80.388000000000005</v>
      </c>
      <c r="DX251" s="65">
        <v>353.24784</v>
      </c>
      <c r="DY251" s="65">
        <v>62.47296</v>
      </c>
      <c r="DZ251" s="65">
        <v>19.08942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232.13033999999999</v>
      </c>
      <c r="EG251" s="65">
        <v>62.47296</v>
      </c>
      <c r="EH251" s="65">
        <v>42.24192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22.7255</v>
      </c>
      <c r="EN251" s="65">
        <v>353.24784</v>
      </c>
      <c r="EO251" s="65">
        <v>62.47296</v>
      </c>
      <c r="EP251" s="65">
        <v>18.001619999999999</v>
      </c>
      <c r="EQ251" s="65">
        <v>50.287999999999997</v>
      </c>
      <c r="ER251" s="65">
        <v>126.8081</v>
      </c>
      <c r="ES251" s="65">
        <v>62.47296</v>
      </c>
      <c r="ET251" s="65">
        <v>18.851143270000001</v>
      </c>
      <c r="EU251" s="65">
        <v>1.2949999999999999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ht="12" x14ac:dyDescent="0.2">
      <c r="B252" s="65" t="s">
        <v>25</v>
      </c>
      <c r="C252" s="65" t="s">
        <v>42</v>
      </c>
    </row>
    <row r="253" spans="2:159" ht="12" x14ac:dyDescent="0.2">
      <c r="B253" s="65" t="s">
        <v>25</v>
      </c>
      <c r="C253" s="65" t="s">
        <v>43</v>
      </c>
      <c r="AH253" s="65">
        <v>0.27539999999999998</v>
      </c>
      <c r="AI253" s="65">
        <v>1.5946</v>
      </c>
      <c r="AP253" s="65">
        <v>0.27539999999999998</v>
      </c>
      <c r="AS253" s="65">
        <v>0.74119999999999997</v>
      </c>
      <c r="AT253" s="65">
        <v>0.27539999999999998</v>
      </c>
      <c r="AU253" s="65">
        <v>0.96665047420000005</v>
      </c>
      <c r="AX253" s="65">
        <v>0.27539999999999998</v>
      </c>
      <c r="BA253" s="65">
        <v>0.74119999999999997</v>
      </c>
      <c r="BB253" s="65">
        <v>0.27539999999999998</v>
      </c>
      <c r="BC253" s="65">
        <v>1.5946</v>
      </c>
      <c r="BE253" s="65">
        <v>0.73958099499999996</v>
      </c>
      <c r="BG253" s="65">
        <v>1.5946</v>
      </c>
      <c r="BH253" s="65">
        <v>3.0464000000000002</v>
      </c>
      <c r="BI253" s="65">
        <v>0.74119999999999997</v>
      </c>
      <c r="BK253" s="65">
        <v>1.5946</v>
      </c>
      <c r="BL253" s="65">
        <v>3.0464000000000002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Q253" s="65">
        <v>1.5946</v>
      </c>
      <c r="ER253" s="65">
        <v>3.0464000000000002</v>
      </c>
      <c r="ES253" s="65">
        <v>0.74119999999999997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FA253" s="65">
        <v>0.74119999999999997</v>
      </c>
      <c r="FC253" s="65">
        <v>1.5946</v>
      </c>
    </row>
    <row r="254" spans="2:159" ht="12" x14ac:dyDescent="0.2">
      <c r="B254" s="65" t="s">
        <v>25</v>
      </c>
      <c r="C254" s="65" t="s">
        <v>44</v>
      </c>
      <c r="AJ254" s="65">
        <v>2.6880000000000002</v>
      </c>
      <c r="AK254" s="65">
        <v>0.65400000000000003</v>
      </c>
      <c r="AL254" s="65">
        <v>0.24299999999999999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ht="12" x14ac:dyDescent="0.2">
      <c r="B255" s="65" t="s">
        <v>25</v>
      </c>
      <c r="C255" s="65" t="s">
        <v>45</v>
      </c>
    </row>
    <row r="256" spans="2:159" ht="12" x14ac:dyDescent="0.2">
      <c r="B256" s="65" t="s">
        <v>25</v>
      </c>
      <c r="C256" s="65" t="s">
        <v>46</v>
      </c>
    </row>
    <row r="257" spans="2:159" ht="12" x14ac:dyDescent="0.2">
      <c r="B257" s="65" t="s">
        <v>25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4766.9163280000002</v>
      </c>
      <c r="U257" s="65">
        <v>4997.6789099999996</v>
      </c>
      <c r="V257" s="65">
        <v>4731.1219440000004</v>
      </c>
      <c r="W257" s="65">
        <v>4836.8402260000003</v>
      </c>
      <c r="X257" s="65">
        <v>4997.1557080000002</v>
      </c>
      <c r="Y257" s="65">
        <v>5073.9787100000003</v>
      </c>
      <c r="Z257" s="65">
        <v>4894.8537239999996</v>
      </c>
      <c r="AA257" s="65">
        <v>4755.8241260000004</v>
      </c>
      <c r="AB257" s="65">
        <v>5043.4573879999998</v>
      </c>
      <c r="AC257" s="65">
        <v>5175.7924320000002</v>
      </c>
      <c r="AD257" s="65">
        <v>5017.9491180000005</v>
      </c>
      <c r="AE257" s="65">
        <v>4969.8137260000003</v>
      </c>
      <c r="AF257" s="65">
        <v>5151.2923879999998</v>
      </c>
      <c r="AG257" s="65">
        <v>5306.6672920000001</v>
      </c>
      <c r="AH257" s="65">
        <v>4956.1458780000003</v>
      </c>
      <c r="AI257" s="65">
        <v>4780.2160260000001</v>
      </c>
      <c r="AJ257" s="65">
        <v>5476.0460380000004</v>
      </c>
      <c r="AK257" s="65">
        <v>5351.5594499999997</v>
      </c>
      <c r="AL257" s="65">
        <v>5330.6380440000003</v>
      </c>
      <c r="AM257" s="65">
        <v>5119.6839259999997</v>
      </c>
      <c r="AN257" s="65">
        <v>7745.756899</v>
      </c>
      <c r="AO257" s="65">
        <v>7617.9387820000002</v>
      </c>
      <c r="AP257" s="65">
        <v>7550.0524779999996</v>
      </c>
      <c r="AQ257" s="65">
        <v>7568.3371880000004</v>
      </c>
      <c r="AR257" s="65">
        <v>9436.7642080000005</v>
      </c>
      <c r="AS257" s="65">
        <v>5151.3960749999997</v>
      </c>
      <c r="AT257" s="65">
        <v>9254.7936179999997</v>
      </c>
      <c r="AU257" s="65">
        <v>9258.3402760000008</v>
      </c>
      <c r="AV257" s="65">
        <v>9530.9359480000003</v>
      </c>
      <c r="AW257" s="65">
        <v>9537.6887920000008</v>
      </c>
      <c r="AX257" s="65">
        <v>6045.6634430000004</v>
      </c>
      <c r="AY257" s="65">
        <v>9235.9431260000001</v>
      </c>
      <c r="AZ257" s="65">
        <v>11242.76007</v>
      </c>
      <c r="BA257" s="65">
        <v>9529.4128099999998</v>
      </c>
      <c r="BB257" s="65">
        <v>11698.42606</v>
      </c>
      <c r="BC257" s="65">
        <v>11835.15223</v>
      </c>
      <c r="BD257" s="65">
        <v>11959.57192</v>
      </c>
      <c r="BE257" s="65">
        <v>9030.7631949999995</v>
      </c>
      <c r="BF257" s="65">
        <v>11556.102279999999</v>
      </c>
      <c r="BG257" s="65">
        <v>11835.15223</v>
      </c>
      <c r="BH257" s="65">
        <v>12072.83035</v>
      </c>
      <c r="BI257" s="65">
        <v>8022.9143100000001</v>
      </c>
      <c r="BJ257" s="65">
        <v>9240.0808379999999</v>
      </c>
      <c r="BK257" s="65">
        <v>11835.15223</v>
      </c>
      <c r="BL257" s="65">
        <v>12072.83035</v>
      </c>
      <c r="BM257" s="65">
        <v>7876.2073499999997</v>
      </c>
      <c r="BN257" s="65">
        <v>10102.959629999999</v>
      </c>
      <c r="BO257" s="65">
        <v>11778.75577</v>
      </c>
      <c r="BP257" s="65">
        <v>12072.83035</v>
      </c>
      <c r="BQ257" s="65">
        <v>9525.7062920000008</v>
      </c>
      <c r="BR257" s="65">
        <v>7739.591692</v>
      </c>
      <c r="BS257" s="65">
        <v>11821.26873</v>
      </c>
      <c r="BT257" s="65">
        <v>13881.923349999999</v>
      </c>
      <c r="BU257" s="65">
        <v>11250.841710000001</v>
      </c>
      <c r="BV257" s="65">
        <v>7406.9010060000001</v>
      </c>
      <c r="BW257" s="65">
        <v>12816.28181</v>
      </c>
      <c r="BX257" s="65">
        <v>13881.923349999999</v>
      </c>
      <c r="BY257" s="65">
        <v>12139.132809999999</v>
      </c>
      <c r="BZ257" s="65">
        <v>6761.5218519999999</v>
      </c>
      <c r="CA257" s="65">
        <v>13533.35528</v>
      </c>
      <c r="CB257" s="65">
        <v>13881.923349999999</v>
      </c>
      <c r="CC257" s="65">
        <v>11102.50411</v>
      </c>
      <c r="CD257" s="65">
        <v>7894.8371379999999</v>
      </c>
      <c r="CE257" s="65">
        <v>13642.13673</v>
      </c>
      <c r="CF257" s="65">
        <v>13881.923349999999</v>
      </c>
      <c r="CG257" s="65">
        <v>12361.17865</v>
      </c>
      <c r="CH257" s="65">
        <v>13570.502350000001</v>
      </c>
      <c r="CI257" s="65">
        <v>13642.13673</v>
      </c>
      <c r="CJ257" s="65">
        <v>13881.923349999999</v>
      </c>
      <c r="CK257" s="65">
        <v>14038.23731</v>
      </c>
      <c r="CL257" s="65">
        <v>8148.7442650000003</v>
      </c>
      <c r="CM257" s="65">
        <v>13642.13673</v>
      </c>
      <c r="CN257" s="65">
        <v>13881.923349999999</v>
      </c>
      <c r="CO257" s="65">
        <v>14038.891310000001</v>
      </c>
      <c r="CP257" s="65">
        <v>12170.353010000001</v>
      </c>
      <c r="CQ257" s="65">
        <v>13574.03319</v>
      </c>
      <c r="CR257" s="65">
        <v>13881.923349999999</v>
      </c>
      <c r="CS257" s="65">
        <v>13528.544980000001</v>
      </c>
      <c r="CT257" s="65">
        <v>10924.064479999999</v>
      </c>
      <c r="CU257" s="65">
        <v>13563.936729999999</v>
      </c>
      <c r="CV257" s="65">
        <v>13881.923349999999</v>
      </c>
      <c r="CW257" s="65">
        <v>14038.891310000001</v>
      </c>
      <c r="CX257" s="65">
        <v>9755.8715049999992</v>
      </c>
      <c r="CY257" s="65">
        <v>13634.287060000001</v>
      </c>
      <c r="CZ257" s="65">
        <v>13881.923349999999</v>
      </c>
      <c r="DA257" s="65">
        <v>13942.53045</v>
      </c>
      <c r="DB257" s="65">
        <v>9671.4532190000009</v>
      </c>
      <c r="DC257" s="65">
        <v>12948.36889</v>
      </c>
      <c r="DD257" s="65">
        <v>13881.923349999999</v>
      </c>
      <c r="DE257" s="65">
        <v>11933.88198</v>
      </c>
      <c r="DF257" s="65">
        <v>11099.348239999999</v>
      </c>
      <c r="DG257" s="65">
        <v>13579.54423</v>
      </c>
      <c r="DH257" s="65">
        <v>13881.923349999999</v>
      </c>
      <c r="DI257" s="65">
        <v>13842.792369999999</v>
      </c>
      <c r="DJ257" s="65">
        <v>12721.62563</v>
      </c>
      <c r="DK257" s="65">
        <v>12419.453100000001</v>
      </c>
      <c r="DL257" s="65">
        <v>13881.923349999999</v>
      </c>
      <c r="DM257" s="65">
        <v>14038.891310000001</v>
      </c>
      <c r="DN257" s="65">
        <v>9669.1687380000003</v>
      </c>
      <c r="DO257" s="65">
        <v>13642.13673</v>
      </c>
      <c r="DP257" s="65">
        <v>13881.923349999999</v>
      </c>
      <c r="DQ257" s="65">
        <v>13913.937309999999</v>
      </c>
      <c r="DR257" s="65">
        <v>10952.362639999999</v>
      </c>
      <c r="DS257" s="65">
        <v>13637.20673</v>
      </c>
      <c r="DT257" s="65">
        <v>13881.923349999999</v>
      </c>
      <c r="DU257" s="65">
        <v>13914.59131</v>
      </c>
      <c r="DV257" s="65">
        <v>7519.2212589999999</v>
      </c>
      <c r="DW257" s="65">
        <v>12405.252280000001</v>
      </c>
      <c r="DX257" s="65">
        <v>13881.923349999999</v>
      </c>
      <c r="DY257" s="65">
        <v>13651.87725</v>
      </c>
      <c r="DZ257" s="65">
        <v>8144.3479580000003</v>
      </c>
      <c r="EA257" s="65">
        <v>12117.197969999999</v>
      </c>
      <c r="EB257" s="65">
        <v>13881.923349999999</v>
      </c>
      <c r="EC257" s="65">
        <v>14038.891310000001</v>
      </c>
      <c r="ED257" s="65">
        <v>7080.9301670000004</v>
      </c>
      <c r="EE257" s="65">
        <v>11101.47495</v>
      </c>
      <c r="EF257" s="65">
        <v>13325.31157</v>
      </c>
      <c r="EG257" s="65">
        <v>14038.891310000001</v>
      </c>
      <c r="EH257" s="65">
        <v>11447.65718</v>
      </c>
      <c r="EI257" s="65">
        <v>12212.8802</v>
      </c>
      <c r="EJ257" s="65">
        <v>13878.87695</v>
      </c>
      <c r="EK257" s="65">
        <v>14038.891310000001</v>
      </c>
      <c r="EL257" s="65">
        <v>11675.743539999999</v>
      </c>
      <c r="EM257" s="65">
        <v>13480.654860000001</v>
      </c>
      <c r="EN257" s="65">
        <v>13881.923349999999</v>
      </c>
      <c r="EO257" s="65">
        <v>14038.891310000001</v>
      </c>
      <c r="EP257" s="65">
        <v>7074.9535379999998</v>
      </c>
      <c r="EQ257" s="65">
        <v>12579.266449999999</v>
      </c>
      <c r="ER257" s="65">
        <v>13655.483609999999</v>
      </c>
      <c r="ES257" s="65">
        <v>14038.891310000001</v>
      </c>
      <c r="ET257" s="65">
        <v>7490.5958710000004</v>
      </c>
      <c r="EU257" s="65">
        <v>10299.812309999999</v>
      </c>
      <c r="EV257" s="65">
        <v>13695.94895</v>
      </c>
      <c r="EW257" s="65">
        <v>14038.891310000001</v>
      </c>
      <c r="EX257" s="65">
        <v>13745.57624</v>
      </c>
      <c r="EY257" s="65">
        <v>13327.219940000001</v>
      </c>
      <c r="EZ257" s="65">
        <v>13504.09672</v>
      </c>
      <c r="FA257" s="65">
        <v>14038.891310000001</v>
      </c>
      <c r="FB257" s="65">
        <v>10976.684240000001</v>
      </c>
      <c r="FC257" s="65">
        <v>9267.8434479999996</v>
      </c>
    </row>
    <row r="258" spans="2:159" ht="12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ht="12" x14ac:dyDescent="0.2">
      <c r="B259" s="65" t="s">
        <v>26</v>
      </c>
      <c r="C259" s="65" t="s">
        <v>37</v>
      </c>
    </row>
    <row r="260" spans="2:159" ht="12" x14ac:dyDescent="0.2">
      <c r="B260" s="65" t="s">
        <v>26</v>
      </c>
      <c r="C260" s="65" t="s">
        <v>38</v>
      </c>
    </row>
    <row r="261" spans="2:159" ht="12" x14ac:dyDescent="0.2">
      <c r="B261" s="65" t="s">
        <v>26</v>
      </c>
      <c r="C261" s="65" t="s">
        <v>39</v>
      </c>
    </row>
    <row r="262" spans="2:159" ht="12" x14ac:dyDescent="0.2">
      <c r="B262" s="65" t="s">
        <v>26</v>
      </c>
      <c r="C262" s="65" t="s">
        <v>40</v>
      </c>
    </row>
    <row r="263" spans="2:159" ht="12" x14ac:dyDescent="0.2">
      <c r="B263" s="65" t="s">
        <v>26</v>
      </c>
      <c r="C263" s="65" t="s">
        <v>41</v>
      </c>
    </row>
    <row r="264" spans="2:159" ht="12" x14ac:dyDescent="0.2">
      <c r="B264" s="65" t="s">
        <v>26</v>
      </c>
      <c r="C264" s="65" t="s">
        <v>42</v>
      </c>
    </row>
    <row r="265" spans="2:159" ht="12" x14ac:dyDescent="0.2">
      <c r="B265" s="65" t="s">
        <v>26</v>
      </c>
      <c r="C265" s="65" t="s">
        <v>43</v>
      </c>
    </row>
    <row r="266" spans="2:159" ht="12" x14ac:dyDescent="0.2">
      <c r="B266" s="65" t="s">
        <v>26</v>
      </c>
      <c r="C266" s="65" t="s">
        <v>44</v>
      </c>
    </row>
    <row r="267" spans="2:159" ht="12" x14ac:dyDescent="0.2">
      <c r="B267" s="65" t="s">
        <v>26</v>
      </c>
      <c r="C267" s="65" t="s">
        <v>45</v>
      </c>
    </row>
    <row r="268" spans="2:159" ht="12" x14ac:dyDescent="0.2">
      <c r="B268" s="65" t="s">
        <v>26</v>
      </c>
      <c r="C268" s="65" t="s">
        <v>46</v>
      </c>
    </row>
    <row r="269" spans="2:159" ht="12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0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ht="12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ht="12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ht="12" x14ac:dyDescent="0.2">
      <c r="B272" s="65" t="s">
        <v>60</v>
      </c>
      <c r="C272" s="65" t="s">
        <v>38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2.8405999999999998</v>
      </c>
      <c r="T272" s="65">
        <v>3.4067799999999999</v>
      </c>
      <c r="W272" s="65">
        <v>1.8406</v>
      </c>
      <c r="X272" s="65">
        <v>153.71278000000001</v>
      </c>
      <c r="AA272" s="65">
        <v>110.7876</v>
      </c>
      <c r="AB272" s="65">
        <v>187.94698</v>
      </c>
      <c r="AE272" s="65">
        <v>196.768</v>
      </c>
      <c r="AF272" s="65">
        <v>284.26839999999999</v>
      </c>
      <c r="AI272" s="65">
        <v>287.56900000000002</v>
      </c>
      <c r="AJ272" s="65">
        <v>321.14550000000003</v>
      </c>
      <c r="AM272" s="65">
        <v>284.40199999999999</v>
      </c>
      <c r="AN272" s="65">
        <v>397.23970000000003</v>
      </c>
      <c r="AQ272" s="65">
        <v>306.56900000000002</v>
      </c>
      <c r="AR272" s="65">
        <v>374.35969999999998</v>
      </c>
      <c r="AU272" s="65">
        <v>238.648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141.1944</v>
      </c>
      <c r="DH272" s="65">
        <v>23.79</v>
      </c>
      <c r="DK272" s="65">
        <v>18.3</v>
      </c>
    </row>
    <row r="273" spans="2:159" ht="12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ht="12" x14ac:dyDescent="0.2">
      <c r="B274" s="65" t="s">
        <v>60</v>
      </c>
      <c r="C274" s="65" t="s">
        <v>40</v>
      </c>
    </row>
    <row r="275" spans="2:159" ht="12" x14ac:dyDescent="0.2">
      <c r="B275" s="65" t="s">
        <v>60</v>
      </c>
      <c r="C275" s="65" t="s">
        <v>41</v>
      </c>
    </row>
    <row r="276" spans="2:159" ht="12" x14ac:dyDescent="0.2">
      <c r="B276" s="65" t="s">
        <v>60</v>
      </c>
      <c r="C276" s="65" t="s">
        <v>42</v>
      </c>
    </row>
    <row r="277" spans="2:159" ht="12" x14ac:dyDescent="0.2">
      <c r="B277" s="65" t="s">
        <v>60</v>
      </c>
      <c r="C277" s="65" t="s">
        <v>43</v>
      </c>
    </row>
    <row r="278" spans="2:159" ht="12" x14ac:dyDescent="0.2">
      <c r="B278" s="65" t="s">
        <v>60</v>
      </c>
      <c r="C278" s="65" t="s">
        <v>44</v>
      </c>
    </row>
    <row r="279" spans="2:159" ht="12" x14ac:dyDescent="0.2">
      <c r="B279" s="65" t="s">
        <v>60</v>
      </c>
      <c r="C279" s="65" t="s">
        <v>45</v>
      </c>
    </row>
    <row r="280" spans="2:159" ht="12" x14ac:dyDescent="0.2">
      <c r="B280" s="65" t="s">
        <v>60</v>
      </c>
      <c r="C280" s="65" t="s">
        <v>46</v>
      </c>
    </row>
    <row r="281" spans="2:159" ht="12" x14ac:dyDescent="0.2">
      <c r="B281" s="65" t="s">
        <v>60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5.0967799999999999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286.06799999999998</v>
      </c>
      <c r="AF281" s="65">
        <v>443.25839999999999</v>
      </c>
      <c r="AG281" s="65">
        <v>0</v>
      </c>
      <c r="AH281" s="65">
        <v>0</v>
      </c>
      <c r="AI281" s="65">
        <v>409.86900000000003</v>
      </c>
      <c r="AJ281" s="65">
        <v>480.13549999999998</v>
      </c>
      <c r="AK281" s="65">
        <v>0</v>
      </c>
      <c r="AL281" s="65">
        <v>0</v>
      </c>
      <c r="AM281" s="65">
        <v>406.702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533.34969999999998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230.1944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ht="12" x14ac:dyDescent="0.2">
      <c r="B282" s="65" t="s">
        <v>61</v>
      </c>
      <c r="C282" s="65" t="s">
        <v>36</v>
      </c>
    </row>
    <row r="283" spans="2:159" ht="12" x14ac:dyDescent="0.2">
      <c r="B283" s="65" t="s">
        <v>61</v>
      </c>
      <c r="C283" s="65" t="s">
        <v>37</v>
      </c>
    </row>
    <row r="284" spans="2:159" ht="12" x14ac:dyDescent="0.2">
      <c r="B284" s="65" t="s">
        <v>61</v>
      </c>
      <c r="C284" s="65" t="s">
        <v>38</v>
      </c>
    </row>
    <row r="285" spans="2:159" ht="12" x14ac:dyDescent="0.2">
      <c r="B285" s="65" t="s">
        <v>61</v>
      </c>
      <c r="C285" s="65" t="s">
        <v>39</v>
      </c>
    </row>
    <row r="286" spans="2:159" ht="12" x14ac:dyDescent="0.2">
      <c r="B286" s="65" t="s">
        <v>61</v>
      </c>
      <c r="C286" s="65" t="s">
        <v>40</v>
      </c>
    </row>
    <row r="287" spans="2:159" ht="12" x14ac:dyDescent="0.2">
      <c r="B287" s="65" t="s">
        <v>61</v>
      </c>
      <c r="C287" s="65" t="s">
        <v>41</v>
      </c>
    </row>
    <row r="288" spans="2:159" ht="12" x14ac:dyDescent="0.2">
      <c r="B288" s="65" t="s">
        <v>61</v>
      </c>
      <c r="C288" s="65" t="s">
        <v>42</v>
      </c>
    </row>
    <row r="289" spans="2:159" ht="12" x14ac:dyDescent="0.2">
      <c r="B289" s="65" t="s">
        <v>61</v>
      </c>
      <c r="C289" s="65" t="s">
        <v>43</v>
      </c>
    </row>
    <row r="290" spans="2:159" ht="12" x14ac:dyDescent="0.2">
      <c r="B290" s="65" t="s">
        <v>61</v>
      </c>
      <c r="C290" s="65" t="s">
        <v>44</v>
      </c>
    </row>
    <row r="291" spans="2:159" ht="12" x14ac:dyDescent="0.2">
      <c r="B291" s="65" t="s">
        <v>61</v>
      </c>
      <c r="C291" s="65" t="s">
        <v>45</v>
      </c>
    </row>
    <row r="292" spans="2:159" ht="12" x14ac:dyDescent="0.2">
      <c r="B292" s="65" t="s">
        <v>61</v>
      </c>
      <c r="C292" s="65" t="s">
        <v>46</v>
      </c>
    </row>
    <row r="293" spans="2:159" ht="12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ht="12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7114.6816829999998</v>
      </c>
      <c r="CY294" s="65">
        <v>5472.8320640000002</v>
      </c>
      <c r="CZ294" s="65">
        <v>7114.6816829999998</v>
      </c>
      <c r="DC294" s="65">
        <v>5472.8320640000002</v>
      </c>
      <c r="DD294" s="65">
        <v>7114.6816829999998</v>
      </c>
      <c r="DG294" s="65">
        <v>5472.8320640000002</v>
      </c>
      <c r="DH294" s="65">
        <v>7114.6816829999998</v>
      </c>
      <c r="DK294" s="65">
        <v>5472.8320640000002</v>
      </c>
      <c r="DL294" s="65">
        <v>7114.6816829999998</v>
      </c>
      <c r="DO294" s="65">
        <v>5472.8320640000002</v>
      </c>
      <c r="DP294" s="65">
        <v>7114.6816829999998</v>
      </c>
      <c r="DS294" s="65">
        <v>5472.8320640000002</v>
      </c>
      <c r="DT294" s="65">
        <v>7114.6816829999998</v>
      </c>
      <c r="DW294" s="65">
        <v>5472.8320640000002</v>
      </c>
      <c r="DX294" s="65">
        <v>7114.6816829999998</v>
      </c>
      <c r="EA294" s="65">
        <v>5472.8320640000002</v>
      </c>
      <c r="EB294" s="65">
        <v>7114.6816829999998</v>
      </c>
      <c r="EE294" s="65">
        <v>5472.8320640000002</v>
      </c>
      <c r="EF294" s="65">
        <v>7114.6816829999998</v>
      </c>
      <c r="EI294" s="65">
        <v>5472.8320640000002</v>
      </c>
      <c r="EJ294" s="65">
        <v>7114.6816829999998</v>
      </c>
      <c r="EM294" s="65">
        <v>5472.8320640000002</v>
      </c>
      <c r="EN294" s="65">
        <v>7114.6816829999998</v>
      </c>
      <c r="EQ294" s="65">
        <v>5472.8320640000002</v>
      </c>
      <c r="ER294" s="65">
        <v>7114.6816829999998</v>
      </c>
      <c r="EU294" s="65">
        <v>5472.8320640000002</v>
      </c>
      <c r="EV294" s="65">
        <v>7114.6816829999998</v>
      </c>
      <c r="EY294" s="65">
        <v>5472.8320640000002</v>
      </c>
      <c r="EZ294" s="65">
        <v>7114.6816829999998</v>
      </c>
      <c r="FC294" s="65">
        <v>5472.8320640000002</v>
      </c>
    </row>
    <row r="295" spans="2:159" ht="12" x14ac:dyDescent="0.2">
      <c r="B295" s="65" t="s">
        <v>62</v>
      </c>
      <c r="C295" s="65" t="s">
        <v>37</v>
      </c>
    </row>
    <row r="296" spans="2:159" ht="12" x14ac:dyDescent="0.2">
      <c r="B296" s="65" t="s">
        <v>62</v>
      </c>
      <c r="C296" s="65" t="s">
        <v>38</v>
      </c>
    </row>
    <row r="297" spans="2:159" ht="12" x14ac:dyDescent="0.2">
      <c r="B297" s="65" t="s">
        <v>62</v>
      </c>
      <c r="C297" s="65" t="s">
        <v>39</v>
      </c>
    </row>
    <row r="298" spans="2:159" ht="12" x14ac:dyDescent="0.2">
      <c r="B298" s="65" t="s">
        <v>62</v>
      </c>
      <c r="C298" s="65" t="s">
        <v>40</v>
      </c>
    </row>
    <row r="299" spans="2:159" ht="12" x14ac:dyDescent="0.2">
      <c r="B299" s="65" t="s">
        <v>62</v>
      </c>
      <c r="C299" s="65" t="s">
        <v>41</v>
      </c>
    </row>
    <row r="300" spans="2:159" ht="12" x14ac:dyDescent="0.2">
      <c r="B300" s="65" t="s">
        <v>62</v>
      </c>
      <c r="C300" s="65" t="s">
        <v>42</v>
      </c>
    </row>
    <row r="301" spans="2:159" ht="12" x14ac:dyDescent="0.2">
      <c r="B301" s="65" t="s">
        <v>62</v>
      </c>
      <c r="C301" s="65" t="s">
        <v>43</v>
      </c>
    </row>
    <row r="302" spans="2:159" ht="12" x14ac:dyDescent="0.2">
      <c r="B302" s="65" t="s">
        <v>62</v>
      </c>
      <c r="C302" s="65" t="s">
        <v>44</v>
      </c>
    </row>
    <row r="303" spans="2:159" ht="12" x14ac:dyDescent="0.2">
      <c r="B303" s="65" t="s">
        <v>62</v>
      </c>
      <c r="C303" s="65" t="s">
        <v>45</v>
      </c>
    </row>
    <row r="304" spans="2:159" ht="12" x14ac:dyDescent="0.2">
      <c r="B304" s="65" t="s">
        <v>62</v>
      </c>
      <c r="C304" s="65" t="s">
        <v>46</v>
      </c>
    </row>
    <row r="305" spans="2:159" ht="12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7114.6816829999998</v>
      </c>
      <c r="CW305" s="65">
        <v>0</v>
      </c>
      <c r="CX305" s="65">
        <v>0</v>
      </c>
      <c r="CY305" s="65">
        <v>5472.8320640000002</v>
      </c>
      <c r="CZ305" s="65">
        <v>7114.6816829999998</v>
      </c>
      <c r="DA305" s="65">
        <v>0</v>
      </c>
      <c r="DB305" s="65">
        <v>0</v>
      </c>
      <c r="DC305" s="65">
        <v>5472.8320640000002</v>
      </c>
      <c r="DD305" s="65">
        <v>7114.6816829999998</v>
      </c>
      <c r="DE305" s="65">
        <v>0</v>
      </c>
      <c r="DF305" s="65">
        <v>0</v>
      </c>
      <c r="DG305" s="65">
        <v>5472.8320640000002</v>
      </c>
      <c r="DH305" s="65">
        <v>7114.6816829999998</v>
      </c>
      <c r="DI305" s="65">
        <v>0</v>
      </c>
      <c r="DJ305" s="65">
        <v>0</v>
      </c>
      <c r="DK305" s="65">
        <v>5472.8320640000002</v>
      </c>
      <c r="DL305" s="65">
        <v>7114.6816829999998</v>
      </c>
      <c r="DM305" s="65">
        <v>0</v>
      </c>
      <c r="DN305" s="65">
        <v>0</v>
      </c>
      <c r="DO305" s="65">
        <v>5472.8320640000002</v>
      </c>
      <c r="DP305" s="65">
        <v>7114.6816829999998</v>
      </c>
      <c r="DQ305" s="65">
        <v>0</v>
      </c>
      <c r="DR305" s="65">
        <v>0</v>
      </c>
      <c r="DS305" s="65">
        <v>5472.8320640000002</v>
      </c>
      <c r="DT305" s="65">
        <v>7114.6816829999998</v>
      </c>
      <c r="DU305" s="65">
        <v>0</v>
      </c>
      <c r="DV305" s="65">
        <v>0</v>
      </c>
      <c r="DW305" s="65">
        <v>5472.8320640000002</v>
      </c>
      <c r="DX305" s="65">
        <v>7114.6816829999998</v>
      </c>
      <c r="DY305" s="65">
        <v>0</v>
      </c>
      <c r="DZ305" s="65">
        <v>0</v>
      </c>
      <c r="EA305" s="65">
        <v>5472.8320640000002</v>
      </c>
      <c r="EB305" s="65">
        <v>7114.6816829999998</v>
      </c>
      <c r="EC305" s="65">
        <v>0</v>
      </c>
      <c r="ED305" s="65">
        <v>0</v>
      </c>
      <c r="EE305" s="65">
        <v>5472.8320640000002</v>
      </c>
      <c r="EF305" s="65">
        <v>7114.6816829999998</v>
      </c>
      <c r="EG305" s="65">
        <v>0</v>
      </c>
      <c r="EH305" s="65">
        <v>0</v>
      </c>
      <c r="EI305" s="65">
        <v>5472.8320640000002</v>
      </c>
      <c r="EJ305" s="65">
        <v>7114.6816829999998</v>
      </c>
      <c r="EK305" s="65">
        <v>0</v>
      </c>
      <c r="EL305" s="65">
        <v>0</v>
      </c>
      <c r="EM305" s="65">
        <v>5472.8320640000002</v>
      </c>
      <c r="EN305" s="65">
        <v>7114.6816829999998</v>
      </c>
      <c r="EO305" s="65">
        <v>0</v>
      </c>
      <c r="EP305" s="65">
        <v>0</v>
      </c>
      <c r="EQ305" s="65">
        <v>5472.8320640000002</v>
      </c>
      <c r="ER305" s="65">
        <v>7114.6816829999998</v>
      </c>
      <c r="ES305" s="65">
        <v>0</v>
      </c>
      <c r="ET305" s="65">
        <v>0</v>
      </c>
      <c r="EU305" s="65">
        <v>5472.8320640000002</v>
      </c>
      <c r="EV305" s="65">
        <v>7114.6816829999998</v>
      </c>
      <c r="EW305" s="65">
        <v>0</v>
      </c>
      <c r="EX305" s="65">
        <v>0</v>
      </c>
      <c r="EY305" s="65">
        <v>5472.8320640000002</v>
      </c>
      <c r="EZ305" s="65">
        <v>7114.6816829999998</v>
      </c>
      <c r="FA305" s="65">
        <v>0</v>
      </c>
      <c r="FB305" s="65">
        <v>0</v>
      </c>
      <c r="FC305" s="65">
        <v>5472.8320640000002</v>
      </c>
    </row>
    <row r="306" spans="2:159" ht="12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ht="12" x14ac:dyDescent="0.2">
      <c r="B307" s="65" t="s">
        <v>63</v>
      </c>
      <c r="C307" s="65" t="s">
        <v>37</v>
      </c>
    </row>
    <row r="308" spans="2:159" ht="12" x14ac:dyDescent="0.2">
      <c r="B308" s="65" t="s">
        <v>63</v>
      </c>
      <c r="C308" s="65" t="s">
        <v>38</v>
      </c>
    </row>
    <row r="309" spans="2:159" ht="12" x14ac:dyDescent="0.2">
      <c r="B309" s="65" t="s">
        <v>63</v>
      </c>
      <c r="C309" s="65" t="s">
        <v>39</v>
      </c>
    </row>
    <row r="310" spans="2:159" ht="12" x14ac:dyDescent="0.2">
      <c r="B310" s="65" t="s">
        <v>63</v>
      </c>
      <c r="C310" s="65" t="s">
        <v>40</v>
      </c>
    </row>
    <row r="311" spans="2:159" ht="12" x14ac:dyDescent="0.2">
      <c r="B311" s="65" t="s">
        <v>63</v>
      </c>
      <c r="C311" s="65" t="s">
        <v>41</v>
      </c>
    </row>
    <row r="312" spans="2:159" ht="12" x14ac:dyDescent="0.2">
      <c r="B312" s="65" t="s">
        <v>63</v>
      </c>
      <c r="C312" s="65" t="s">
        <v>42</v>
      </c>
    </row>
    <row r="313" spans="2:159" ht="12" x14ac:dyDescent="0.2">
      <c r="B313" s="65" t="s">
        <v>63</v>
      </c>
      <c r="C313" s="65" t="s">
        <v>43</v>
      </c>
    </row>
    <row r="314" spans="2:159" ht="12" x14ac:dyDescent="0.2">
      <c r="B314" s="65" t="s">
        <v>63</v>
      </c>
      <c r="C314" s="65" t="s">
        <v>44</v>
      </c>
    </row>
    <row r="315" spans="2:159" ht="12" x14ac:dyDescent="0.2">
      <c r="B315" s="65" t="s">
        <v>63</v>
      </c>
      <c r="C315" s="65" t="s">
        <v>45</v>
      </c>
    </row>
    <row r="316" spans="2:159" ht="12" x14ac:dyDescent="0.2">
      <c r="B316" s="65" t="s">
        <v>63</v>
      </c>
      <c r="C316" s="65" t="s">
        <v>46</v>
      </c>
    </row>
    <row r="317" spans="2:159" ht="12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ht="12" x14ac:dyDescent="0.2">
      <c r="B318" s="65" t="s">
        <v>64</v>
      </c>
      <c r="C318" s="65" t="s">
        <v>36</v>
      </c>
    </row>
    <row r="319" spans="2:159" ht="12" x14ac:dyDescent="0.2">
      <c r="B319" s="65" t="s">
        <v>64</v>
      </c>
      <c r="C319" s="65" t="s">
        <v>37</v>
      </c>
    </row>
    <row r="320" spans="2:159" ht="12" x14ac:dyDescent="0.2">
      <c r="B320" s="65" t="s">
        <v>64</v>
      </c>
      <c r="C320" s="65" t="s">
        <v>38</v>
      </c>
    </row>
    <row r="321" spans="2:159" ht="12" x14ac:dyDescent="0.2">
      <c r="B321" s="65" t="s">
        <v>64</v>
      </c>
      <c r="C321" s="65" t="s">
        <v>39</v>
      </c>
    </row>
    <row r="322" spans="2:159" ht="12" x14ac:dyDescent="0.2">
      <c r="B322" s="65" t="s">
        <v>64</v>
      </c>
      <c r="C322" s="65" t="s">
        <v>40</v>
      </c>
    </row>
    <row r="323" spans="2:159" ht="12" x14ac:dyDescent="0.2">
      <c r="B323" s="65" t="s">
        <v>64</v>
      </c>
      <c r="C323" s="65" t="s">
        <v>41</v>
      </c>
    </row>
    <row r="324" spans="2:159" ht="12" x14ac:dyDescent="0.2">
      <c r="B324" s="65" t="s">
        <v>64</v>
      </c>
      <c r="C324" s="65" t="s">
        <v>42</v>
      </c>
    </row>
    <row r="325" spans="2:159" ht="12" x14ac:dyDescent="0.2">
      <c r="B325" s="65" t="s">
        <v>64</v>
      </c>
      <c r="C325" s="65" t="s">
        <v>43</v>
      </c>
    </row>
    <row r="326" spans="2:159" ht="12" x14ac:dyDescent="0.2">
      <c r="B326" s="65" t="s">
        <v>64</v>
      </c>
      <c r="C326" s="65" t="s">
        <v>44</v>
      </c>
    </row>
    <row r="327" spans="2:159" ht="12" x14ac:dyDescent="0.2">
      <c r="B327" s="65" t="s">
        <v>64</v>
      </c>
      <c r="C327" s="65" t="s">
        <v>45</v>
      </c>
    </row>
    <row r="328" spans="2:159" ht="12" x14ac:dyDescent="0.2">
      <c r="B328" s="65" t="s">
        <v>64</v>
      </c>
      <c r="C328" s="65" t="s">
        <v>46</v>
      </c>
    </row>
    <row r="329" spans="2:159" ht="12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ht="12" x14ac:dyDescent="0.2">
      <c r="B330" s="65" t="s">
        <v>65</v>
      </c>
      <c r="C330" s="65" t="s">
        <v>36</v>
      </c>
    </row>
    <row r="331" spans="2:159" ht="12" x14ac:dyDescent="0.2">
      <c r="B331" s="65" t="s">
        <v>65</v>
      </c>
      <c r="C331" s="65" t="s">
        <v>37</v>
      </c>
    </row>
    <row r="332" spans="2:159" ht="12" x14ac:dyDescent="0.2">
      <c r="B332" s="65" t="s">
        <v>65</v>
      </c>
      <c r="C332" s="65" t="s">
        <v>38</v>
      </c>
    </row>
    <row r="333" spans="2:159" ht="12" x14ac:dyDescent="0.2">
      <c r="B333" s="65" t="s">
        <v>65</v>
      </c>
      <c r="C333" s="65" t="s">
        <v>39</v>
      </c>
    </row>
    <row r="334" spans="2:159" ht="12" x14ac:dyDescent="0.2">
      <c r="B334" s="65" t="s">
        <v>65</v>
      </c>
      <c r="C334" s="65" t="s">
        <v>40</v>
      </c>
    </row>
    <row r="335" spans="2:159" ht="12" x14ac:dyDescent="0.2">
      <c r="B335" s="65" t="s">
        <v>65</v>
      </c>
      <c r="C335" s="65" t="s">
        <v>41</v>
      </c>
    </row>
    <row r="336" spans="2:159" ht="12" x14ac:dyDescent="0.2">
      <c r="B336" s="65" t="s">
        <v>65</v>
      </c>
      <c r="C336" s="65" t="s">
        <v>42</v>
      </c>
    </row>
    <row r="337" spans="2:159" ht="12" x14ac:dyDescent="0.2">
      <c r="B337" s="65" t="s">
        <v>65</v>
      </c>
      <c r="C337" s="65" t="s">
        <v>43</v>
      </c>
    </row>
    <row r="338" spans="2:159" ht="12" x14ac:dyDescent="0.2">
      <c r="B338" s="65" t="s">
        <v>65</v>
      </c>
      <c r="C338" s="65" t="s">
        <v>44</v>
      </c>
    </row>
    <row r="339" spans="2:159" ht="12" x14ac:dyDescent="0.2">
      <c r="B339" s="65" t="s">
        <v>65</v>
      </c>
      <c r="C339" s="65" t="s">
        <v>45</v>
      </c>
    </row>
    <row r="340" spans="2:159" ht="12" x14ac:dyDescent="0.2">
      <c r="B340" s="65" t="s">
        <v>65</v>
      </c>
      <c r="C340" s="65" t="s">
        <v>46</v>
      </c>
    </row>
    <row r="341" spans="2:159" ht="12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ht="12" x14ac:dyDescent="0.2">
      <c r="B342" s="65" t="s">
        <v>66</v>
      </c>
      <c r="C342" s="65" t="s">
        <v>36</v>
      </c>
    </row>
    <row r="343" spans="2:159" ht="12" x14ac:dyDescent="0.2">
      <c r="B343" s="65" t="s">
        <v>66</v>
      </c>
      <c r="C343" s="65" t="s">
        <v>37</v>
      </c>
    </row>
    <row r="344" spans="2:159" ht="12" x14ac:dyDescent="0.2">
      <c r="B344" s="65" t="s">
        <v>66</v>
      </c>
      <c r="C344" s="65" t="s">
        <v>38</v>
      </c>
    </row>
    <row r="345" spans="2:159" ht="12" x14ac:dyDescent="0.2">
      <c r="B345" s="65" t="s">
        <v>66</v>
      </c>
      <c r="C345" s="65" t="s">
        <v>39</v>
      </c>
    </row>
    <row r="346" spans="2:159" ht="12" x14ac:dyDescent="0.2">
      <c r="B346" s="65" t="s">
        <v>66</v>
      </c>
      <c r="C346" s="65" t="s">
        <v>40</v>
      </c>
    </row>
    <row r="347" spans="2:159" ht="12" x14ac:dyDescent="0.2">
      <c r="B347" s="65" t="s">
        <v>66</v>
      </c>
      <c r="C347" s="65" t="s">
        <v>41</v>
      </c>
    </row>
    <row r="348" spans="2:159" ht="12" x14ac:dyDescent="0.2">
      <c r="B348" s="65" t="s">
        <v>66</v>
      </c>
      <c r="C348" s="65" t="s">
        <v>42</v>
      </c>
    </row>
    <row r="349" spans="2:159" ht="12" x14ac:dyDescent="0.2">
      <c r="B349" s="65" t="s">
        <v>66</v>
      </c>
      <c r="C349" s="65" t="s">
        <v>43</v>
      </c>
    </row>
    <row r="350" spans="2:159" ht="12" x14ac:dyDescent="0.2">
      <c r="B350" s="65" t="s">
        <v>66</v>
      </c>
      <c r="C350" s="65" t="s">
        <v>44</v>
      </c>
    </row>
    <row r="351" spans="2:159" ht="12" x14ac:dyDescent="0.2">
      <c r="B351" s="65" t="s">
        <v>66</v>
      </c>
      <c r="C351" s="65" t="s">
        <v>45</v>
      </c>
    </row>
    <row r="352" spans="2:159" ht="12" x14ac:dyDescent="0.2">
      <c r="B352" s="65" t="s">
        <v>66</v>
      </c>
      <c r="C352" s="65" t="s">
        <v>46</v>
      </c>
    </row>
    <row r="353" spans="2:159" ht="12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ht="12" x14ac:dyDescent="0.2">
      <c r="B354" s="65" t="s">
        <v>67</v>
      </c>
      <c r="C354" s="65" t="s">
        <v>36</v>
      </c>
    </row>
    <row r="355" spans="2:159" ht="12" x14ac:dyDescent="0.2">
      <c r="B355" s="65" t="s">
        <v>67</v>
      </c>
      <c r="C355" s="65" t="s">
        <v>37</v>
      </c>
    </row>
    <row r="356" spans="2:159" ht="12" x14ac:dyDescent="0.2">
      <c r="B356" s="65" t="s">
        <v>67</v>
      </c>
      <c r="C356" s="65" t="s">
        <v>38</v>
      </c>
    </row>
    <row r="357" spans="2:159" ht="12" x14ac:dyDescent="0.2">
      <c r="B357" s="65" t="s">
        <v>67</v>
      </c>
      <c r="C357" s="65" t="s">
        <v>39</v>
      </c>
    </row>
    <row r="358" spans="2:159" ht="12" x14ac:dyDescent="0.2">
      <c r="B358" s="65" t="s">
        <v>67</v>
      </c>
      <c r="C358" s="65" t="s">
        <v>40</v>
      </c>
    </row>
    <row r="359" spans="2:159" ht="12" x14ac:dyDescent="0.2">
      <c r="B359" s="65" t="s">
        <v>67</v>
      </c>
      <c r="C359" s="65" t="s">
        <v>41</v>
      </c>
    </row>
    <row r="360" spans="2:159" ht="12" x14ac:dyDescent="0.2">
      <c r="B360" s="65" t="s">
        <v>67</v>
      </c>
      <c r="C360" s="65" t="s">
        <v>42</v>
      </c>
    </row>
    <row r="361" spans="2:159" ht="12" x14ac:dyDescent="0.2">
      <c r="B361" s="65" t="s">
        <v>67</v>
      </c>
      <c r="C361" s="65" t="s">
        <v>43</v>
      </c>
    </row>
    <row r="362" spans="2:159" ht="12" x14ac:dyDescent="0.2">
      <c r="B362" s="65" t="s">
        <v>67</v>
      </c>
      <c r="C362" s="65" t="s">
        <v>44</v>
      </c>
    </row>
    <row r="363" spans="2:159" ht="12" x14ac:dyDescent="0.2">
      <c r="B363" s="65" t="s">
        <v>67</v>
      </c>
      <c r="C363" s="65" t="s">
        <v>45</v>
      </c>
    </row>
    <row r="364" spans="2:159" ht="12" x14ac:dyDescent="0.2">
      <c r="B364" s="65" t="s">
        <v>67</v>
      </c>
      <c r="C364" s="65" t="s">
        <v>46</v>
      </c>
    </row>
    <row r="365" spans="2:159" ht="12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ht="12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ht="12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ht="12" x14ac:dyDescent="0.2">
      <c r="B368" s="65" t="s">
        <v>27</v>
      </c>
      <c r="C368" s="65" t="s">
        <v>38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27.074999999999999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150.53700000000001</v>
      </c>
      <c r="AK368" s="65">
        <v>177.61199999999999</v>
      </c>
      <c r="AL368" s="65">
        <v>15.162000000000001</v>
      </c>
      <c r="AM368" s="65">
        <v>150.53700000000001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24.864059770000001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135.375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ht="12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ht="12" x14ac:dyDescent="0.2">
      <c r="B370" s="65" t="s">
        <v>27</v>
      </c>
      <c r="C370" s="65" t="s">
        <v>40</v>
      </c>
    </row>
    <row r="371" spans="2:159" ht="12" x14ac:dyDescent="0.2">
      <c r="B371" s="65" t="s">
        <v>27</v>
      </c>
      <c r="C371" s="65" t="s">
        <v>41</v>
      </c>
    </row>
    <row r="372" spans="2:159" ht="12" x14ac:dyDescent="0.2">
      <c r="B372" s="65" t="s">
        <v>27</v>
      </c>
      <c r="C372" s="65" t="s">
        <v>42</v>
      </c>
    </row>
    <row r="373" spans="2:159" ht="12" x14ac:dyDescent="0.2">
      <c r="B373" s="65" t="s">
        <v>27</v>
      </c>
      <c r="C373" s="65" t="s">
        <v>43</v>
      </c>
    </row>
    <row r="374" spans="2:159" ht="12" x14ac:dyDescent="0.2">
      <c r="B374" s="65" t="s">
        <v>27</v>
      </c>
      <c r="C374" s="65" t="s">
        <v>44</v>
      </c>
    </row>
    <row r="375" spans="2:159" ht="12" x14ac:dyDescent="0.2">
      <c r="B375" s="65" t="s">
        <v>27</v>
      </c>
      <c r="C375" s="65" t="s">
        <v>45</v>
      </c>
    </row>
    <row r="376" spans="2:159" ht="12" x14ac:dyDescent="0.2">
      <c r="B376" s="65" t="s">
        <v>27</v>
      </c>
      <c r="C376" s="65" t="s">
        <v>46</v>
      </c>
    </row>
    <row r="377" spans="2:159" ht="12" x14ac:dyDescent="0.2">
      <c r="B377" s="65" t="s">
        <v>27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305.22550000000001</v>
      </c>
      <c r="AF377" s="65">
        <v>468.39749999999998</v>
      </c>
      <c r="AG377" s="65">
        <v>603.77250000000004</v>
      </c>
      <c r="AH377" s="65">
        <v>561.53549999999996</v>
      </c>
      <c r="AI377" s="65">
        <v>603.77250000000004</v>
      </c>
      <c r="AJ377" s="65">
        <v>621.82249999999999</v>
      </c>
      <c r="AK377" s="65">
        <v>648.89750000000004</v>
      </c>
      <c r="AL377" s="65">
        <v>256.4905</v>
      </c>
      <c r="AM377" s="65">
        <v>621.82249999999999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500.66205980000001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340.24250000000001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ht="12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ht="12" x14ac:dyDescent="0.2">
      <c r="B379" s="65" t="s">
        <v>28</v>
      </c>
      <c r="C379" s="65" t="s">
        <v>37</v>
      </c>
      <c r="D379" s="65">
        <v>25.710261190000001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95.453941970000002</v>
      </c>
      <c r="AF379" s="65">
        <v>80.769693309999994</v>
      </c>
      <c r="AG379" s="65">
        <v>57.125298379999997</v>
      </c>
      <c r="AH379" s="65">
        <v>80.769693309999994</v>
      </c>
      <c r="AI379" s="65">
        <v>97.142089970000001</v>
      </c>
      <c r="AJ379" s="65">
        <v>80.672673309999993</v>
      </c>
      <c r="AK379" s="65">
        <v>48.250878980000003</v>
      </c>
      <c r="AL379" s="65">
        <v>80.672673309999993</v>
      </c>
      <c r="AM379" s="65">
        <v>121.00901</v>
      </c>
      <c r="AN379" s="65">
        <v>80.672673309999993</v>
      </c>
      <c r="AO379" s="65">
        <v>47.465016980000001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64.450929310000006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62.079799319999999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37.932831090000001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ht="12" x14ac:dyDescent="0.2">
      <c r="B380" s="65" t="s">
        <v>28</v>
      </c>
      <c r="C380" s="65" t="s">
        <v>38</v>
      </c>
    </row>
    <row r="381" spans="2:159" ht="12" x14ac:dyDescent="0.2">
      <c r="B381" s="65" t="s">
        <v>28</v>
      </c>
      <c r="C381" s="65" t="s">
        <v>39</v>
      </c>
    </row>
    <row r="382" spans="2:159" ht="12" x14ac:dyDescent="0.2">
      <c r="B382" s="65" t="s">
        <v>28</v>
      </c>
      <c r="C382" s="65" t="s">
        <v>40</v>
      </c>
    </row>
    <row r="383" spans="2:159" ht="12" x14ac:dyDescent="0.2">
      <c r="B383" s="65" t="s">
        <v>28</v>
      </c>
      <c r="C383" s="65" t="s">
        <v>41</v>
      </c>
    </row>
    <row r="384" spans="2:159" ht="12" x14ac:dyDescent="0.2">
      <c r="B384" s="65" t="s">
        <v>28</v>
      </c>
      <c r="C384" s="65" t="s">
        <v>42</v>
      </c>
    </row>
    <row r="385" spans="2:159" ht="12" x14ac:dyDescent="0.2">
      <c r="B385" s="65" t="s">
        <v>28</v>
      </c>
      <c r="C385" s="65" t="s">
        <v>43</v>
      </c>
    </row>
    <row r="386" spans="2:159" ht="12" x14ac:dyDescent="0.2">
      <c r="B386" s="65" t="s">
        <v>28</v>
      </c>
      <c r="C386" s="65" t="s">
        <v>44</v>
      </c>
    </row>
    <row r="387" spans="2:159" ht="12" x14ac:dyDescent="0.2">
      <c r="B387" s="65" t="s">
        <v>28</v>
      </c>
      <c r="C387" s="65" t="s">
        <v>45</v>
      </c>
    </row>
    <row r="388" spans="2:159" ht="12" x14ac:dyDescent="0.2">
      <c r="B388" s="65" t="s">
        <v>28</v>
      </c>
      <c r="C388" s="65" t="s">
        <v>46</v>
      </c>
    </row>
    <row r="389" spans="2:159" ht="12" x14ac:dyDescent="0.2">
      <c r="B389" s="65" t="s">
        <v>28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97.111237610000003</v>
      </c>
      <c r="AF389" s="65">
        <v>81.874557069999994</v>
      </c>
      <c r="AG389" s="65">
        <v>57.953946199999997</v>
      </c>
      <c r="AH389" s="65">
        <v>81.874557069999994</v>
      </c>
      <c r="AI389" s="65">
        <v>98.799385610000002</v>
      </c>
      <c r="AJ389" s="65">
        <v>81.777537069999994</v>
      </c>
      <c r="AK389" s="65">
        <v>49.079526799999996</v>
      </c>
      <c r="AL389" s="65">
        <v>81.777537069999994</v>
      </c>
      <c r="AM389" s="65">
        <v>122.6663056</v>
      </c>
      <c r="AN389" s="65">
        <v>81.777537069999994</v>
      </c>
      <c r="AO389" s="65">
        <v>48.293664800000002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65.555793069999993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63.18466308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37.932831090000001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ht="12" x14ac:dyDescent="0.2">
      <c r="B390" s="65" t="s">
        <v>29</v>
      </c>
      <c r="C390" s="65" t="s">
        <v>36</v>
      </c>
    </row>
    <row r="391" spans="2:159" ht="12" x14ac:dyDescent="0.2">
      <c r="B391" s="65" t="s">
        <v>29</v>
      </c>
      <c r="C391" s="65" t="s">
        <v>37</v>
      </c>
    </row>
    <row r="392" spans="2:159" ht="12" x14ac:dyDescent="0.2">
      <c r="B392" s="65" t="s">
        <v>29</v>
      </c>
      <c r="C392" s="65" t="s">
        <v>38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1409.2398000000001</v>
      </c>
      <c r="T392" s="65">
        <v>1592.5186200000001</v>
      </c>
      <c r="U392" s="65">
        <v>1633.148142</v>
      </c>
      <c r="V392" s="65">
        <v>2183.7781</v>
      </c>
      <c r="W392" s="65">
        <v>1699.5500999999999</v>
      </c>
      <c r="X392" s="65">
        <v>1338.956195</v>
      </c>
      <c r="Y392" s="65">
        <v>1972.4612500000001</v>
      </c>
      <c r="Z392" s="65">
        <v>2846.66725</v>
      </c>
      <c r="AA392" s="65">
        <v>1438.7258999999999</v>
      </c>
      <c r="AB392" s="65">
        <v>1612.8376000000001</v>
      </c>
      <c r="AC392" s="65">
        <v>2096.5302499999998</v>
      </c>
      <c r="AD392" s="65">
        <v>2271.8451</v>
      </c>
      <c r="AE392" s="65">
        <v>2817.3465000000001</v>
      </c>
      <c r="AF392" s="65">
        <v>2241.4645</v>
      </c>
      <c r="AG392" s="65">
        <v>3019.069</v>
      </c>
      <c r="AH392" s="65">
        <v>2357.4151999999999</v>
      </c>
      <c r="AI392" s="65">
        <v>3630.5970000000002</v>
      </c>
      <c r="AJ392" s="65">
        <v>2383.0565929999998</v>
      </c>
      <c r="AK392" s="65">
        <v>2834.05125</v>
      </c>
      <c r="AL392" s="65">
        <v>3070.2930999999999</v>
      </c>
      <c r="AM392" s="65">
        <v>3675.2946000000002</v>
      </c>
      <c r="AN392" s="65">
        <v>2915.8942999999999</v>
      </c>
      <c r="AO392" s="65">
        <v>2793.6437500000002</v>
      </c>
      <c r="AP392" s="65">
        <v>1834.6677850000001</v>
      </c>
      <c r="AQ392" s="65">
        <v>3891.1502999999998</v>
      </c>
      <c r="AR392" s="65">
        <v>2546.9096399999999</v>
      </c>
      <c r="AS392" s="65">
        <v>3537.6087499999999</v>
      </c>
      <c r="AT392" s="65">
        <v>4060.2204999999999</v>
      </c>
      <c r="AU392" s="65">
        <v>3322.5396989999999</v>
      </c>
      <c r="AV392" s="65">
        <v>3113.0956999999999</v>
      </c>
      <c r="AW392" s="65">
        <v>2955.61</v>
      </c>
      <c r="AX392" s="65">
        <v>4952.6522500000001</v>
      </c>
      <c r="AY392" s="65">
        <v>4245.1305000000002</v>
      </c>
      <c r="AZ392" s="65">
        <v>3113.0956999999999</v>
      </c>
      <c r="BA392" s="65">
        <v>3457.25875</v>
      </c>
      <c r="BB392" s="65">
        <v>4411.3182989999996</v>
      </c>
      <c r="BC392" s="65">
        <v>4245.1305000000002</v>
      </c>
      <c r="BD392" s="65">
        <v>3113.0956999999999</v>
      </c>
      <c r="BE392" s="65">
        <v>2715.07</v>
      </c>
      <c r="BF392" s="65">
        <v>4494.8872499999998</v>
      </c>
      <c r="BG392" s="65">
        <v>4245.1305000000002</v>
      </c>
      <c r="BH392" s="65">
        <v>3113.0956999999999</v>
      </c>
      <c r="BI392" s="65">
        <v>3084.8690590000001</v>
      </c>
      <c r="BJ392" s="65">
        <v>4952.6522500000001</v>
      </c>
      <c r="BK392" s="65">
        <v>4245.1305000000002</v>
      </c>
      <c r="BL392" s="65">
        <v>3102.2496999999998</v>
      </c>
      <c r="BM392" s="65">
        <v>3515.5337500000001</v>
      </c>
      <c r="BN392" s="65">
        <v>4346.3297499999999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3178.1462499999998</v>
      </c>
      <c r="BV392" s="65">
        <v>4895.9697500000002</v>
      </c>
      <c r="BW392" s="65">
        <v>4196.5455000000002</v>
      </c>
      <c r="BX392" s="65">
        <v>3020.9861000000001</v>
      </c>
      <c r="BY392" s="65">
        <v>2656.6914999999999</v>
      </c>
      <c r="BZ392" s="65">
        <v>4806.1142499999996</v>
      </c>
      <c r="CA392" s="65">
        <v>4097.2664999999997</v>
      </c>
      <c r="CB392" s="65">
        <v>2960.9151000000002</v>
      </c>
      <c r="CC392" s="65">
        <v>3360.5137500000001</v>
      </c>
      <c r="CD392" s="65">
        <v>4045.99755</v>
      </c>
      <c r="CE392" s="65">
        <v>4037.6115</v>
      </c>
      <c r="CF392" s="65">
        <v>2931.8751000000002</v>
      </c>
      <c r="CG392" s="65">
        <v>3331.67625</v>
      </c>
      <c r="CH392" s="65">
        <v>3912.11625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2161.2047499999999</v>
      </c>
      <c r="CX392" s="65">
        <v>3204.6066500000002</v>
      </c>
      <c r="CY392" s="65">
        <v>2746.8056999999999</v>
      </c>
      <c r="CZ392" s="65">
        <v>1321.2988800000001</v>
      </c>
      <c r="DA392" s="65">
        <v>1134.6759999999999</v>
      </c>
      <c r="DB392" s="65">
        <v>2092.1963999999998</v>
      </c>
      <c r="DC392" s="65">
        <v>1784.1012000000001</v>
      </c>
      <c r="DD392" s="65">
        <v>1301.9380000000001</v>
      </c>
      <c r="DE392" s="65">
        <v>1479.4749999999999</v>
      </c>
      <c r="DF392" s="65">
        <v>1767.71</v>
      </c>
      <c r="DG392" s="65">
        <v>1619.64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ht="12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52.5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52.5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ht="12" x14ac:dyDescent="0.2">
      <c r="B394" s="65" t="s">
        <v>29</v>
      </c>
      <c r="C394" s="65" t="s">
        <v>40</v>
      </c>
    </row>
    <row r="395" spans="2:159" ht="12" x14ac:dyDescent="0.2">
      <c r="B395" s="65" t="s">
        <v>29</v>
      </c>
      <c r="C395" s="65" t="s">
        <v>41</v>
      </c>
    </row>
    <row r="396" spans="2:159" ht="12" x14ac:dyDescent="0.2">
      <c r="B396" s="65" t="s">
        <v>29</v>
      </c>
      <c r="C396" s="65" t="s">
        <v>42</v>
      </c>
    </row>
    <row r="397" spans="2:159" ht="12" x14ac:dyDescent="0.2">
      <c r="B397" s="65" t="s">
        <v>29</v>
      </c>
      <c r="C397" s="65" t="s">
        <v>43</v>
      </c>
    </row>
    <row r="398" spans="2:159" ht="12" x14ac:dyDescent="0.2">
      <c r="B398" s="65" t="s">
        <v>29</v>
      </c>
      <c r="C398" s="65" t="s">
        <v>44</v>
      </c>
    </row>
    <row r="399" spans="2:159" ht="12" x14ac:dyDescent="0.2">
      <c r="B399" s="65" t="s">
        <v>29</v>
      </c>
      <c r="C399" s="65" t="s">
        <v>45</v>
      </c>
    </row>
    <row r="400" spans="2:159" ht="12" x14ac:dyDescent="0.2">
      <c r="B400" s="65" t="s">
        <v>29</v>
      </c>
      <c r="C400" s="65" t="s">
        <v>46</v>
      </c>
    </row>
    <row r="401" spans="2:159" ht="12" x14ac:dyDescent="0.2">
      <c r="B401" s="65" t="s">
        <v>29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1409.2398000000001</v>
      </c>
      <c r="T401" s="65">
        <v>1592.5186200000001</v>
      </c>
      <c r="U401" s="65">
        <v>1633.148142</v>
      </c>
      <c r="V401" s="65">
        <v>2183.7781</v>
      </c>
      <c r="W401" s="65">
        <v>1699.5500999999999</v>
      </c>
      <c r="X401" s="65">
        <v>1338.956195</v>
      </c>
      <c r="Y401" s="65">
        <v>1972.4612500000001</v>
      </c>
      <c r="Z401" s="65">
        <v>2846.66725</v>
      </c>
      <c r="AA401" s="65">
        <v>1438.7258999999999</v>
      </c>
      <c r="AB401" s="65">
        <v>1665.6376</v>
      </c>
      <c r="AC401" s="65">
        <v>2156.5302499999998</v>
      </c>
      <c r="AD401" s="65">
        <v>2355.8451</v>
      </c>
      <c r="AE401" s="65">
        <v>2889.3465000000001</v>
      </c>
      <c r="AF401" s="65">
        <v>2294.2645000000002</v>
      </c>
      <c r="AG401" s="65">
        <v>3079.069</v>
      </c>
      <c r="AH401" s="65">
        <v>2441.4151999999999</v>
      </c>
      <c r="AI401" s="65">
        <v>3702.5970000000002</v>
      </c>
      <c r="AJ401" s="65">
        <v>2435.856593</v>
      </c>
      <c r="AK401" s="65">
        <v>2894.05125</v>
      </c>
      <c r="AL401" s="65">
        <v>3070.2930999999999</v>
      </c>
      <c r="AM401" s="65">
        <v>3747.2946000000002</v>
      </c>
      <c r="AN401" s="65">
        <v>2968.6943000000001</v>
      </c>
      <c r="AO401" s="65">
        <v>2853.6437500000002</v>
      </c>
      <c r="AP401" s="65">
        <v>1918.6677850000001</v>
      </c>
      <c r="AQ401" s="65">
        <v>3963.1502999999998</v>
      </c>
      <c r="AR401" s="65">
        <v>2599.70964</v>
      </c>
      <c r="AS401" s="65">
        <v>3597.6087499999999</v>
      </c>
      <c r="AT401" s="65">
        <v>4144.2205000000004</v>
      </c>
      <c r="AU401" s="65">
        <v>3394.5396989999999</v>
      </c>
      <c r="AV401" s="65">
        <v>3165.8957</v>
      </c>
      <c r="AW401" s="65">
        <v>3015.61</v>
      </c>
      <c r="AX401" s="65">
        <v>5036.6522500000001</v>
      </c>
      <c r="AY401" s="65">
        <v>4317.1305000000002</v>
      </c>
      <c r="AZ401" s="65">
        <v>3165.8957</v>
      </c>
      <c r="BA401" s="65">
        <v>3517.25875</v>
      </c>
      <c r="BB401" s="65">
        <v>4495.3182989999996</v>
      </c>
      <c r="BC401" s="65">
        <v>4317.1305000000002</v>
      </c>
      <c r="BD401" s="65">
        <v>3165.8957</v>
      </c>
      <c r="BE401" s="65">
        <v>2775.07</v>
      </c>
      <c r="BF401" s="65">
        <v>4578.8872499999998</v>
      </c>
      <c r="BG401" s="65">
        <v>4317.1305000000002</v>
      </c>
      <c r="BH401" s="65">
        <v>3165.8957</v>
      </c>
      <c r="BI401" s="65">
        <v>3144.8690590000001</v>
      </c>
      <c r="BJ401" s="65">
        <v>5036.6522500000001</v>
      </c>
      <c r="BK401" s="65">
        <v>4317.1305000000002</v>
      </c>
      <c r="BL401" s="65">
        <v>3155.0497</v>
      </c>
      <c r="BM401" s="65">
        <v>3568.0337500000001</v>
      </c>
      <c r="BN401" s="65">
        <v>4430.3297499999999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3238.1462499999998</v>
      </c>
      <c r="BV401" s="65">
        <v>4979.9697500000002</v>
      </c>
      <c r="BW401" s="65">
        <v>4268.5455000000002</v>
      </c>
      <c r="BX401" s="65">
        <v>3073.7860999999998</v>
      </c>
      <c r="BY401" s="65">
        <v>2716.6914999999999</v>
      </c>
      <c r="BZ401" s="65">
        <v>4890.1142499999996</v>
      </c>
      <c r="CA401" s="65">
        <v>4169.2664999999997</v>
      </c>
      <c r="CB401" s="65">
        <v>3013.7150999999999</v>
      </c>
      <c r="CC401" s="65">
        <v>3413.0137500000001</v>
      </c>
      <c r="CD401" s="65">
        <v>4129.99755</v>
      </c>
      <c r="CE401" s="65">
        <v>4109.6115</v>
      </c>
      <c r="CF401" s="65">
        <v>2984.6750999999999</v>
      </c>
      <c r="CG401" s="65">
        <v>3391.67625</v>
      </c>
      <c r="CH401" s="65">
        <v>3996.11625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2221.2047499999999</v>
      </c>
      <c r="CX401" s="65">
        <v>3288.6066500000002</v>
      </c>
      <c r="CY401" s="65">
        <v>2818.8056999999999</v>
      </c>
      <c r="CZ401" s="65">
        <v>1374.09888</v>
      </c>
      <c r="DA401" s="65">
        <v>1194.6759999999999</v>
      </c>
      <c r="DB401" s="65">
        <v>2176.1963999999998</v>
      </c>
      <c r="DC401" s="65">
        <v>1856.1012000000001</v>
      </c>
      <c r="DD401" s="65">
        <v>1354.7380000000001</v>
      </c>
      <c r="DE401" s="65">
        <v>1539.4749999999999</v>
      </c>
      <c r="DF401" s="65">
        <v>1851.71</v>
      </c>
      <c r="DG401" s="65">
        <v>1691.64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ht="12" x14ac:dyDescent="0.2">
      <c r="B402" s="65" t="s">
        <v>30</v>
      </c>
      <c r="C402" s="65" t="s">
        <v>36</v>
      </c>
    </row>
    <row r="403" spans="2:159" ht="12" x14ac:dyDescent="0.2">
      <c r="B403" s="65" t="s">
        <v>30</v>
      </c>
      <c r="C403" s="65" t="s">
        <v>37</v>
      </c>
    </row>
    <row r="404" spans="2:159" ht="12" x14ac:dyDescent="0.2">
      <c r="B404" s="65" t="s">
        <v>30</v>
      </c>
      <c r="C404" s="65" t="s">
        <v>38</v>
      </c>
    </row>
    <row r="405" spans="2:159" ht="12" x14ac:dyDescent="0.2">
      <c r="B405" s="65" t="s">
        <v>30</v>
      </c>
      <c r="C405" s="65" t="s">
        <v>39</v>
      </c>
    </row>
    <row r="406" spans="2:159" ht="12" x14ac:dyDescent="0.2">
      <c r="B406" s="65" t="s">
        <v>30</v>
      </c>
      <c r="C406" s="65" t="s">
        <v>40</v>
      </c>
    </row>
    <row r="407" spans="2:159" ht="12" x14ac:dyDescent="0.2">
      <c r="B407" s="65" t="s">
        <v>30</v>
      </c>
      <c r="C407" s="65" t="s">
        <v>41</v>
      </c>
    </row>
    <row r="408" spans="2:159" ht="12" x14ac:dyDescent="0.2">
      <c r="B408" s="65" t="s">
        <v>30</v>
      </c>
      <c r="C408" s="65" t="s">
        <v>42</v>
      </c>
    </row>
    <row r="409" spans="2:159" ht="12" x14ac:dyDescent="0.2">
      <c r="B409" s="65" t="s">
        <v>30</v>
      </c>
      <c r="C409" s="65" t="s">
        <v>43</v>
      </c>
    </row>
    <row r="410" spans="2:159" ht="12" x14ac:dyDescent="0.2">
      <c r="B410" s="65" t="s">
        <v>30</v>
      </c>
      <c r="C410" s="65" t="s">
        <v>44</v>
      </c>
    </row>
    <row r="411" spans="2:159" ht="12" x14ac:dyDescent="0.2">
      <c r="B411" s="65" t="s">
        <v>30</v>
      </c>
      <c r="C411" s="65" t="s">
        <v>45</v>
      </c>
    </row>
    <row r="412" spans="2:159" ht="12" x14ac:dyDescent="0.2">
      <c r="B412" s="65" t="s">
        <v>30</v>
      </c>
      <c r="C412" s="65" t="s">
        <v>46</v>
      </c>
    </row>
    <row r="413" spans="2:159" ht="12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ht="12" x14ac:dyDescent="0.2">
      <c r="B414" s="65" t="s">
        <v>31</v>
      </c>
      <c r="C414" s="65" t="s">
        <v>36</v>
      </c>
    </row>
    <row r="415" spans="2:159" ht="12" x14ac:dyDescent="0.2">
      <c r="B415" s="65" t="s">
        <v>31</v>
      </c>
      <c r="C415" s="65" t="s">
        <v>37</v>
      </c>
    </row>
    <row r="416" spans="2:159" ht="12" x14ac:dyDescent="0.2">
      <c r="B416" s="65" t="s">
        <v>31</v>
      </c>
      <c r="C416" s="65" t="s">
        <v>38</v>
      </c>
      <c r="AR416" s="65">
        <v>561.20425509999995</v>
      </c>
      <c r="AT416" s="65">
        <v>892.82495129999995</v>
      </c>
      <c r="AU416" s="65">
        <v>765.27852970000004</v>
      </c>
      <c r="AV416" s="65">
        <v>399.00627020000002</v>
      </c>
      <c r="AY416" s="65">
        <v>2793.0910530000001</v>
      </c>
      <c r="AZ416" s="65">
        <v>2544.094893</v>
      </c>
      <c r="BA416" s="65">
        <v>2891.016924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4912.6399940000001</v>
      </c>
      <c r="BI416" s="65">
        <v>5582.5454479999999</v>
      </c>
      <c r="BJ416" s="65">
        <v>7815.5636270000005</v>
      </c>
      <c r="BK416" s="65">
        <v>6699.054537</v>
      </c>
      <c r="BL416" s="65">
        <v>5493.8551870000001</v>
      </c>
      <c r="BM416" s="65">
        <v>6243.0172579999999</v>
      </c>
      <c r="BN416" s="65">
        <v>8740.2241610000001</v>
      </c>
      <c r="BO416" s="65">
        <v>7491.6207089999998</v>
      </c>
      <c r="BP416" s="65">
        <v>6136.4118360000002</v>
      </c>
      <c r="BQ416" s="65">
        <v>6973.1952680000004</v>
      </c>
      <c r="BR416" s="65">
        <v>9762.4733749999996</v>
      </c>
      <c r="BS416" s="65">
        <v>8367.8343210000003</v>
      </c>
      <c r="BT416" s="65">
        <v>7087.3421989999997</v>
      </c>
      <c r="BU416" s="65">
        <v>8053.7979539999997</v>
      </c>
      <c r="BV416" s="65">
        <v>11275.317129999999</v>
      </c>
      <c r="BW416" s="65">
        <v>9664.5575439999993</v>
      </c>
      <c r="BX416" s="65">
        <v>7087.3421989999997</v>
      </c>
      <c r="BY416" s="65">
        <v>8053.7979539999997</v>
      </c>
      <c r="BZ416" s="65">
        <v>11275.317129999999</v>
      </c>
      <c r="CA416" s="65">
        <v>9664.5575439999993</v>
      </c>
      <c r="CB416" s="65">
        <v>7087.3421989999997</v>
      </c>
      <c r="CC416" s="65">
        <v>8053.7979539999997</v>
      </c>
      <c r="CD416" s="65">
        <v>11275.317129999999</v>
      </c>
      <c r="CE416" s="65">
        <v>9664.5575439999993</v>
      </c>
      <c r="CF416" s="65">
        <v>7087.3421989999997</v>
      </c>
      <c r="CG416" s="65">
        <v>8053.7979539999997</v>
      </c>
      <c r="CH416" s="65">
        <v>11275.317129999999</v>
      </c>
      <c r="CI416" s="65">
        <v>9664.5575439999993</v>
      </c>
      <c r="CJ416" s="65">
        <v>7087.3421989999997</v>
      </c>
      <c r="CK416" s="65">
        <v>8053.7979539999997</v>
      </c>
      <c r="CL416" s="65">
        <v>11275.317129999999</v>
      </c>
      <c r="CM416" s="65">
        <v>9664.5575439999993</v>
      </c>
      <c r="CN416" s="65">
        <v>7087.3421989999997</v>
      </c>
      <c r="CO416" s="65">
        <v>8053.7979539999997</v>
      </c>
      <c r="CP416" s="65">
        <v>11275.317129999999</v>
      </c>
      <c r="CQ416" s="65">
        <v>9664.5575439999993</v>
      </c>
      <c r="CR416" s="65">
        <v>7087.3421989999997</v>
      </c>
      <c r="CS416" s="65">
        <v>8053.7979539999997</v>
      </c>
      <c r="CT416" s="65">
        <v>11275.317129999999</v>
      </c>
      <c r="CU416" s="65">
        <v>9664.5575439999993</v>
      </c>
      <c r="CV416" s="65">
        <v>7087.3421989999997</v>
      </c>
      <c r="CW416" s="65">
        <v>8053.7979539999997</v>
      </c>
      <c r="CX416" s="65">
        <v>11275.317129999999</v>
      </c>
      <c r="CY416" s="65">
        <v>9664.5575439999993</v>
      </c>
      <c r="CZ416" s="65">
        <v>7087.3421989999997</v>
      </c>
      <c r="DA416" s="65">
        <v>8053.7979539999997</v>
      </c>
      <c r="DB416" s="65">
        <v>11275.317129999999</v>
      </c>
      <c r="DC416" s="65">
        <v>9664.5575439999993</v>
      </c>
      <c r="DD416" s="65">
        <v>7087.3421989999997</v>
      </c>
      <c r="DE416" s="65">
        <v>8053.7979539999997</v>
      </c>
      <c r="DF416" s="65">
        <v>11275.317129999999</v>
      </c>
      <c r="DG416" s="65">
        <v>9664.5575439999993</v>
      </c>
      <c r="DH416" s="65">
        <v>7087.3421989999997</v>
      </c>
      <c r="DI416" s="65">
        <v>8053.7979539999997</v>
      </c>
      <c r="DJ416" s="65">
        <v>4382.0531609999998</v>
      </c>
      <c r="DK416" s="65">
        <v>9664.5575439999993</v>
      </c>
      <c r="DL416" s="65">
        <v>7087.3421989999997</v>
      </c>
      <c r="DM416" s="65">
        <v>8053.7979539999997</v>
      </c>
      <c r="DN416" s="65">
        <v>11275.317129999999</v>
      </c>
      <c r="DO416" s="65">
        <v>9664.5575439999993</v>
      </c>
      <c r="DP416" s="65">
        <v>7087.3421989999997</v>
      </c>
      <c r="DQ416" s="65">
        <v>8053.7979539999997</v>
      </c>
      <c r="DR416" s="65">
        <v>11275.317129999999</v>
      </c>
      <c r="DS416" s="65">
        <v>9664.5575439999993</v>
      </c>
      <c r="DT416" s="65">
        <v>7087.3421989999997</v>
      </c>
      <c r="DU416" s="65">
        <v>8053.7979539999997</v>
      </c>
      <c r="DV416" s="65">
        <v>9777.4242080000004</v>
      </c>
      <c r="DW416" s="65">
        <v>9664.5575439999993</v>
      </c>
      <c r="DX416" s="65">
        <v>7087.3421989999997</v>
      </c>
      <c r="DY416" s="65">
        <v>8053.7979539999997</v>
      </c>
      <c r="DZ416" s="65">
        <v>11275.317129999999</v>
      </c>
      <c r="EA416" s="65">
        <v>9664.5575439999993</v>
      </c>
      <c r="EB416" s="65">
        <v>7087.3421989999997</v>
      </c>
      <c r="EC416" s="65">
        <v>8053.7979539999997</v>
      </c>
      <c r="ED416" s="65">
        <v>11275.317129999999</v>
      </c>
      <c r="EE416" s="65">
        <v>9664.5575439999993</v>
      </c>
      <c r="EF416" s="65">
        <v>7087.3421989999997</v>
      </c>
      <c r="EG416" s="65">
        <v>8053.7979539999997</v>
      </c>
      <c r="EH416" s="65">
        <v>11275.317129999999</v>
      </c>
      <c r="EI416" s="65">
        <v>9664.5575439999993</v>
      </c>
      <c r="EJ416" s="65">
        <v>7087.3421989999997</v>
      </c>
      <c r="EK416" s="65">
        <v>8053.7979539999997</v>
      </c>
      <c r="EL416" s="65">
        <v>11275.317129999999</v>
      </c>
      <c r="EM416" s="65">
        <v>9664.5575439999993</v>
      </c>
      <c r="EN416" s="65">
        <v>7087.3421989999997</v>
      </c>
      <c r="EO416" s="65">
        <v>8053.7979539999997</v>
      </c>
      <c r="EP416" s="65">
        <v>11275.317129999999</v>
      </c>
      <c r="EQ416" s="65">
        <v>9664.5575439999993</v>
      </c>
      <c r="ER416" s="65">
        <v>7087.3421989999997</v>
      </c>
      <c r="ES416" s="65">
        <v>8053.7979539999997</v>
      </c>
      <c r="ET416" s="65">
        <v>11275.317129999999</v>
      </c>
      <c r="EU416" s="65">
        <v>9664.5575439999993</v>
      </c>
      <c r="EV416" s="65">
        <v>7087.3421989999997</v>
      </c>
      <c r="EW416" s="65">
        <v>8053.7979539999997</v>
      </c>
      <c r="EX416" s="65">
        <v>11275.317129999999</v>
      </c>
      <c r="EY416" s="65">
        <v>9664.5575439999993</v>
      </c>
      <c r="EZ416" s="65">
        <v>7087.3421989999997</v>
      </c>
      <c r="FA416" s="65">
        <v>8053.7979539999997</v>
      </c>
      <c r="FB416" s="65">
        <v>11275.317129999999</v>
      </c>
      <c r="FC416" s="65">
        <v>9664.5575439999993</v>
      </c>
    </row>
    <row r="417" spans="2:159" ht="12" x14ac:dyDescent="0.2">
      <c r="B417" s="65" t="s">
        <v>31</v>
      </c>
      <c r="C417" s="65" t="s">
        <v>39</v>
      </c>
    </row>
    <row r="418" spans="2:159" ht="12" x14ac:dyDescent="0.2">
      <c r="B418" s="65" t="s">
        <v>31</v>
      </c>
      <c r="C418" s="65" t="s">
        <v>40</v>
      </c>
    </row>
    <row r="419" spans="2:159" ht="12" x14ac:dyDescent="0.2">
      <c r="B419" s="65" t="s">
        <v>31</v>
      </c>
      <c r="C419" s="65" t="s">
        <v>41</v>
      </c>
    </row>
    <row r="420" spans="2:159" ht="12" x14ac:dyDescent="0.2">
      <c r="B420" s="65" t="s">
        <v>31</v>
      </c>
      <c r="C420" s="65" t="s">
        <v>42</v>
      </c>
    </row>
    <row r="421" spans="2:159" ht="12" x14ac:dyDescent="0.2">
      <c r="B421" s="65" t="s">
        <v>31</v>
      </c>
      <c r="C421" s="65" t="s">
        <v>43</v>
      </c>
    </row>
    <row r="422" spans="2:159" ht="12" x14ac:dyDescent="0.2">
      <c r="B422" s="65" t="s">
        <v>31</v>
      </c>
      <c r="C422" s="65" t="s">
        <v>44</v>
      </c>
    </row>
    <row r="423" spans="2:159" ht="12" x14ac:dyDescent="0.2">
      <c r="B423" s="65" t="s">
        <v>31</v>
      </c>
      <c r="C423" s="65" t="s">
        <v>45</v>
      </c>
    </row>
    <row r="424" spans="2:159" ht="12" x14ac:dyDescent="0.2">
      <c r="B424" s="65" t="s">
        <v>31</v>
      </c>
      <c r="C424" s="65" t="s">
        <v>46</v>
      </c>
    </row>
    <row r="425" spans="2:159" ht="12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892.82495129999995</v>
      </c>
      <c r="AU425" s="65">
        <v>765.27852970000004</v>
      </c>
      <c r="AV425" s="65">
        <v>399.00627020000002</v>
      </c>
      <c r="AW425" s="65">
        <v>0</v>
      </c>
      <c r="AX425" s="65">
        <v>0</v>
      </c>
      <c r="AY425" s="65">
        <v>2793.0910530000001</v>
      </c>
      <c r="AZ425" s="65">
        <v>2544.094893</v>
      </c>
      <c r="BA425" s="65">
        <v>2891.016924</v>
      </c>
      <c r="BB425" s="65">
        <v>0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4912.6399940000001</v>
      </c>
      <c r="BI425" s="65">
        <v>5582.5454479999999</v>
      </c>
      <c r="BJ425" s="65">
        <v>7815.5636270000005</v>
      </c>
      <c r="BK425" s="65">
        <v>6699.054537</v>
      </c>
      <c r="BL425" s="65">
        <v>5493.8551870000001</v>
      </c>
      <c r="BM425" s="65">
        <v>6243.0172579999999</v>
      </c>
      <c r="BN425" s="65">
        <v>8740.2241610000001</v>
      </c>
      <c r="BO425" s="65">
        <v>7491.6207089999998</v>
      </c>
      <c r="BP425" s="65">
        <v>6136.4118360000002</v>
      </c>
      <c r="BQ425" s="65">
        <v>6973.1952680000004</v>
      </c>
      <c r="BR425" s="65">
        <v>9762.4733749999996</v>
      </c>
      <c r="BS425" s="65">
        <v>8367.8343210000003</v>
      </c>
      <c r="BT425" s="65">
        <v>7087.3421989999997</v>
      </c>
      <c r="BU425" s="65">
        <v>8053.7979539999997</v>
      </c>
      <c r="BV425" s="65">
        <v>11275.317129999999</v>
      </c>
      <c r="BW425" s="65">
        <v>9664.5575439999993</v>
      </c>
      <c r="BX425" s="65">
        <v>7087.3421989999997</v>
      </c>
      <c r="BY425" s="65">
        <v>8053.7979539999997</v>
      </c>
      <c r="BZ425" s="65">
        <v>11275.317129999999</v>
      </c>
      <c r="CA425" s="65">
        <v>9664.5575439999993</v>
      </c>
      <c r="CB425" s="65">
        <v>7087.3421989999997</v>
      </c>
      <c r="CC425" s="65">
        <v>8053.7979539999997</v>
      </c>
      <c r="CD425" s="65">
        <v>11275.317129999999</v>
      </c>
      <c r="CE425" s="65">
        <v>9664.5575439999993</v>
      </c>
      <c r="CF425" s="65">
        <v>7087.3421989999997</v>
      </c>
      <c r="CG425" s="65">
        <v>8053.7979539999997</v>
      </c>
      <c r="CH425" s="65">
        <v>11275.317129999999</v>
      </c>
      <c r="CI425" s="65">
        <v>9664.5575439999993</v>
      </c>
      <c r="CJ425" s="65">
        <v>7087.3421989999997</v>
      </c>
      <c r="CK425" s="65">
        <v>8053.7979539999997</v>
      </c>
      <c r="CL425" s="65">
        <v>11275.317129999999</v>
      </c>
      <c r="CM425" s="65">
        <v>9664.5575439999993</v>
      </c>
      <c r="CN425" s="65">
        <v>7087.3421989999997</v>
      </c>
      <c r="CO425" s="65">
        <v>8053.7979539999997</v>
      </c>
      <c r="CP425" s="65">
        <v>11275.317129999999</v>
      </c>
      <c r="CQ425" s="65">
        <v>9664.5575439999993</v>
      </c>
      <c r="CR425" s="65">
        <v>7087.3421989999997</v>
      </c>
      <c r="CS425" s="65">
        <v>8053.7979539999997</v>
      </c>
      <c r="CT425" s="65">
        <v>11275.317129999999</v>
      </c>
      <c r="CU425" s="65">
        <v>9664.5575439999993</v>
      </c>
      <c r="CV425" s="65">
        <v>7087.3421989999997</v>
      </c>
      <c r="CW425" s="65">
        <v>8053.7979539999997</v>
      </c>
      <c r="CX425" s="65">
        <v>11275.317129999999</v>
      </c>
      <c r="CY425" s="65">
        <v>9664.5575439999993</v>
      </c>
      <c r="CZ425" s="65">
        <v>7087.3421989999997</v>
      </c>
      <c r="DA425" s="65">
        <v>8053.7979539999997</v>
      </c>
      <c r="DB425" s="65">
        <v>11275.317129999999</v>
      </c>
      <c r="DC425" s="65">
        <v>9664.5575439999993</v>
      </c>
      <c r="DD425" s="65">
        <v>7087.3421989999997</v>
      </c>
      <c r="DE425" s="65">
        <v>8053.7979539999997</v>
      </c>
      <c r="DF425" s="65">
        <v>11275.317129999999</v>
      </c>
      <c r="DG425" s="65">
        <v>9664.5575439999993</v>
      </c>
      <c r="DH425" s="65">
        <v>7087.3421989999997</v>
      </c>
      <c r="DI425" s="65">
        <v>8053.7979539999997</v>
      </c>
      <c r="DJ425" s="65">
        <v>4382.0531609999998</v>
      </c>
      <c r="DK425" s="65">
        <v>9664.5575439999993</v>
      </c>
      <c r="DL425" s="65">
        <v>7087.3421989999997</v>
      </c>
      <c r="DM425" s="65">
        <v>8053.7979539999997</v>
      </c>
      <c r="DN425" s="65">
        <v>11275.317129999999</v>
      </c>
      <c r="DO425" s="65">
        <v>9664.5575439999993</v>
      </c>
      <c r="DP425" s="65">
        <v>7087.3421989999997</v>
      </c>
      <c r="DQ425" s="65">
        <v>8053.7979539999997</v>
      </c>
      <c r="DR425" s="65">
        <v>11275.317129999999</v>
      </c>
      <c r="DS425" s="65">
        <v>9664.5575439999993</v>
      </c>
      <c r="DT425" s="65">
        <v>7087.3421989999997</v>
      </c>
      <c r="DU425" s="65">
        <v>8053.7979539999997</v>
      </c>
      <c r="DV425" s="65">
        <v>9777.4242080000004</v>
      </c>
      <c r="DW425" s="65">
        <v>9664.5575439999993</v>
      </c>
      <c r="DX425" s="65">
        <v>7087.3421989999997</v>
      </c>
      <c r="DY425" s="65">
        <v>8053.7979539999997</v>
      </c>
      <c r="DZ425" s="65">
        <v>11275.317129999999</v>
      </c>
      <c r="EA425" s="65">
        <v>9664.5575439999993</v>
      </c>
      <c r="EB425" s="65">
        <v>7087.3421989999997</v>
      </c>
      <c r="EC425" s="65">
        <v>8053.7979539999997</v>
      </c>
      <c r="ED425" s="65">
        <v>11275.317129999999</v>
      </c>
      <c r="EE425" s="65">
        <v>9664.5575439999993</v>
      </c>
      <c r="EF425" s="65">
        <v>7087.3421989999997</v>
      </c>
      <c r="EG425" s="65">
        <v>8053.7979539999997</v>
      </c>
      <c r="EH425" s="65">
        <v>11275.317129999999</v>
      </c>
      <c r="EI425" s="65">
        <v>9664.5575439999993</v>
      </c>
      <c r="EJ425" s="65">
        <v>7087.3421989999997</v>
      </c>
      <c r="EK425" s="65">
        <v>8053.7979539999997</v>
      </c>
      <c r="EL425" s="65">
        <v>11275.317129999999</v>
      </c>
      <c r="EM425" s="65">
        <v>9664.5575439999993</v>
      </c>
      <c r="EN425" s="65">
        <v>7087.3421989999997</v>
      </c>
      <c r="EO425" s="65">
        <v>8053.7979539999997</v>
      </c>
      <c r="EP425" s="65">
        <v>11275.317129999999</v>
      </c>
      <c r="EQ425" s="65">
        <v>9664.5575439999993</v>
      </c>
      <c r="ER425" s="65">
        <v>7087.3421989999997</v>
      </c>
      <c r="ES425" s="65">
        <v>8053.7979539999997</v>
      </c>
      <c r="ET425" s="65">
        <v>11275.317129999999</v>
      </c>
      <c r="EU425" s="65">
        <v>9664.5575439999993</v>
      </c>
      <c r="EV425" s="65">
        <v>7087.3421989999997</v>
      </c>
      <c r="EW425" s="65">
        <v>8053.7979539999997</v>
      </c>
      <c r="EX425" s="65">
        <v>11275.317129999999</v>
      </c>
      <c r="EY425" s="65">
        <v>9664.5575439999993</v>
      </c>
      <c r="EZ425" s="65">
        <v>7087.3421989999997</v>
      </c>
      <c r="FA425" s="65">
        <v>8053.7979539999997</v>
      </c>
      <c r="FB425" s="65">
        <v>11275.317129999999</v>
      </c>
      <c r="FC425" s="65">
        <v>9664.5575439999993</v>
      </c>
    </row>
    <row r="426" spans="2:159" ht="12" x14ac:dyDescent="0.2">
      <c r="B426" s="65" t="s">
        <v>32</v>
      </c>
      <c r="C426" s="65" t="s">
        <v>36</v>
      </c>
    </row>
    <row r="427" spans="2:159" ht="12" x14ac:dyDescent="0.2">
      <c r="B427" s="65" t="s">
        <v>32</v>
      </c>
      <c r="C427" s="65" t="s">
        <v>37</v>
      </c>
      <c r="DD427" s="65">
        <v>46.616391849999999</v>
      </c>
      <c r="DE427" s="65">
        <v>34.962293879999997</v>
      </c>
      <c r="DF427" s="65">
        <v>46.616391849999999</v>
      </c>
      <c r="DG427" s="65">
        <v>69.924587770000002</v>
      </c>
      <c r="DH427" s="65">
        <v>223.64639529999999</v>
      </c>
      <c r="DI427" s="65">
        <v>167.73479649999999</v>
      </c>
      <c r="DJ427" s="65">
        <v>223.64639529999999</v>
      </c>
      <c r="DK427" s="65">
        <v>335.46959290000001</v>
      </c>
      <c r="DL427" s="65">
        <v>223.64639529999999</v>
      </c>
      <c r="DM427" s="65">
        <v>167.73479649999999</v>
      </c>
      <c r="DN427" s="65">
        <v>223.64639529999999</v>
      </c>
      <c r="DO427" s="65">
        <v>335.46959290000001</v>
      </c>
      <c r="DP427" s="65">
        <v>223.64639529999999</v>
      </c>
      <c r="DQ427" s="65">
        <v>167.73479649999999</v>
      </c>
      <c r="DR427" s="65">
        <v>223.64639529999999</v>
      </c>
      <c r="DS427" s="65">
        <v>335.46959290000001</v>
      </c>
      <c r="DT427" s="65">
        <v>223.64639529999999</v>
      </c>
      <c r="DU427" s="65">
        <v>167.73479649999999</v>
      </c>
      <c r="DV427" s="65">
        <v>223.64639529999999</v>
      </c>
      <c r="DW427" s="65">
        <v>335.46959290000001</v>
      </c>
      <c r="DX427" s="65">
        <v>223.64639529999999</v>
      </c>
      <c r="DY427" s="65">
        <v>167.73479649999999</v>
      </c>
      <c r="DZ427" s="65">
        <v>223.64639529999999</v>
      </c>
      <c r="EA427" s="65">
        <v>335.46959290000001</v>
      </c>
      <c r="EB427" s="65">
        <v>223.64639529999999</v>
      </c>
      <c r="EC427" s="65">
        <v>167.73479649999999</v>
      </c>
      <c r="ED427" s="65">
        <v>223.64639529999999</v>
      </c>
      <c r="EE427" s="65">
        <v>335.46959290000001</v>
      </c>
      <c r="EF427" s="65">
        <v>223.64639529999999</v>
      </c>
      <c r="EG427" s="65">
        <v>167.73479649999999</v>
      </c>
      <c r="EH427" s="65">
        <v>223.64639529999999</v>
      </c>
      <c r="EI427" s="65">
        <v>335.46959290000001</v>
      </c>
      <c r="EJ427" s="65">
        <v>223.64639529999999</v>
      </c>
      <c r="EK427" s="65">
        <v>167.73479649999999</v>
      </c>
      <c r="EL427" s="65">
        <v>223.64639529999999</v>
      </c>
      <c r="EM427" s="65">
        <v>335.46959290000001</v>
      </c>
      <c r="EN427" s="65">
        <v>223.64639529999999</v>
      </c>
      <c r="EO427" s="65">
        <v>167.73479649999999</v>
      </c>
      <c r="EP427" s="65">
        <v>223.64639529999999</v>
      </c>
      <c r="EQ427" s="65">
        <v>335.46959290000001</v>
      </c>
      <c r="ER427" s="65">
        <v>223.64639529999999</v>
      </c>
      <c r="ES427" s="65">
        <v>167.73479649999999</v>
      </c>
      <c r="ET427" s="65">
        <v>223.64639529999999</v>
      </c>
      <c r="EU427" s="65">
        <v>335.46959290000001</v>
      </c>
      <c r="EV427" s="65">
        <v>223.64639529999999</v>
      </c>
      <c r="EW427" s="65">
        <v>167.73479649999999</v>
      </c>
      <c r="EX427" s="65">
        <v>223.64639529999999</v>
      </c>
      <c r="EY427" s="65">
        <v>335.46959290000001</v>
      </c>
      <c r="EZ427" s="65">
        <v>223.64639529999999</v>
      </c>
      <c r="FA427" s="65">
        <v>167.73479649999999</v>
      </c>
      <c r="FB427" s="65">
        <v>223.64639529999999</v>
      </c>
      <c r="FC427" s="65">
        <v>335.46959290000001</v>
      </c>
    </row>
    <row r="428" spans="2:159" ht="12" x14ac:dyDescent="0.2">
      <c r="B428" s="65" t="s">
        <v>32</v>
      </c>
      <c r="C428" s="65" t="s">
        <v>38</v>
      </c>
    </row>
    <row r="429" spans="2:159" ht="12" x14ac:dyDescent="0.2">
      <c r="B429" s="65" t="s">
        <v>32</v>
      </c>
      <c r="C429" s="65" t="s">
        <v>39</v>
      </c>
    </row>
    <row r="430" spans="2:159" ht="12" x14ac:dyDescent="0.2">
      <c r="B430" s="65" t="s">
        <v>32</v>
      </c>
      <c r="C430" s="65" t="s">
        <v>40</v>
      </c>
    </row>
    <row r="431" spans="2:159" ht="12" x14ac:dyDescent="0.2">
      <c r="B431" s="65" t="s">
        <v>32</v>
      </c>
      <c r="C431" s="65" t="s">
        <v>41</v>
      </c>
    </row>
    <row r="432" spans="2:159" ht="12" x14ac:dyDescent="0.2">
      <c r="B432" s="65" t="s">
        <v>32</v>
      </c>
      <c r="C432" s="65" t="s">
        <v>42</v>
      </c>
    </row>
    <row r="433" spans="2:159" ht="12" x14ac:dyDescent="0.2">
      <c r="B433" s="65" t="s">
        <v>32</v>
      </c>
      <c r="C433" s="65" t="s">
        <v>43</v>
      </c>
    </row>
    <row r="434" spans="2:159" ht="12" x14ac:dyDescent="0.2">
      <c r="B434" s="65" t="s">
        <v>32</v>
      </c>
      <c r="C434" s="65" t="s">
        <v>44</v>
      </c>
    </row>
    <row r="435" spans="2:159" ht="12" x14ac:dyDescent="0.2">
      <c r="B435" s="65" t="s">
        <v>32</v>
      </c>
      <c r="C435" s="65" t="s">
        <v>45</v>
      </c>
    </row>
    <row r="436" spans="2:159" ht="12" x14ac:dyDescent="0.2">
      <c r="B436" s="65" t="s">
        <v>32</v>
      </c>
      <c r="C436" s="65" t="s">
        <v>46</v>
      </c>
    </row>
    <row r="437" spans="2:159" ht="12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46.616391849999999</v>
      </c>
      <c r="DE437" s="65">
        <v>34.962293879999997</v>
      </c>
      <c r="DF437" s="65">
        <v>46.616391849999999</v>
      </c>
      <c r="DG437" s="65">
        <v>69.924587770000002</v>
      </c>
      <c r="DH437" s="65">
        <v>223.64639529999999</v>
      </c>
      <c r="DI437" s="65">
        <v>167.73479649999999</v>
      </c>
      <c r="DJ437" s="65">
        <v>223.64639529999999</v>
      </c>
      <c r="DK437" s="65">
        <v>335.46959290000001</v>
      </c>
      <c r="DL437" s="65">
        <v>223.64639529999999</v>
      </c>
      <c r="DM437" s="65">
        <v>167.73479649999999</v>
      </c>
      <c r="DN437" s="65">
        <v>223.64639529999999</v>
      </c>
      <c r="DO437" s="65">
        <v>335.46959290000001</v>
      </c>
      <c r="DP437" s="65">
        <v>223.64639529999999</v>
      </c>
      <c r="DQ437" s="65">
        <v>167.73479649999999</v>
      </c>
      <c r="DR437" s="65">
        <v>223.64639529999999</v>
      </c>
      <c r="DS437" s="65">
        <v>335.46959290000001</v>
      </c>
      <c r="DT437" s="65">
        <v>223.64639529999999</v>
      </c>
      <c r="DU437" s="65">
        <v>167.73479649999999</v>
      </c>
      <c r="DV437" s="65">
        <v>223.64639529999999</v>
      </c>
      <c r="DW437" s="65">
        <v>335.46959290000001</v>
      </c>
      <c r="DX437" s="65">
        <v>223.64639529999999</v>
      </c>
      <c r="DY437" s="65">
        <v>167.73479649999999</v>
      </c>
      <c r="DZ437" s="65">
        <v>223.64639529999999</v>
      </c>
      <c r="EA437" s="65">
        <v>335.46959290000001</v>
      </c>
      <c r="EB437" s="65">
        <v>223.64639529999999</v>
      </c>
      <c r="EC437" s="65">
        <v>167.73479649999999</v>
      </c>
      <c r="ED437" s="65">
        <v>223.64639529999999</v>
      </c>
      <c r="EE437" s="65">
        <v>335.46959290000001</v>
      </c>
      <c r="EF437" s="65">
        <v>223.64639529999999</v>
      </c>
      <c r="EG437" s="65">
        <v>167.73479649999999</v>
      </c>
      <c r="EH437" s="65">
        <v>223.64639529999999</v>
      </c>
      <c r="EI437" s="65">
        <v>335.46959290000001</v>
      </c>
      <c r="EJ437" s="65">
        <v>223.64639529999999</v>
      </c>
      <c r="EK437" s="65">
        <v>167.73479649999999</v>
      </c>
      <c r="EL437" s="65">
        <v>223.64639529999999</v>
      </c>
      <c r="EM437" s="65">
        <v>335.46959290000001</v>
      </c>
      <c r="EN437" s="65">
        <v>223.64639529999999</v>
      </c>
      <c r="EO437" s="65">
        <v>167.73479649999999</v>
      </c>
      <c r="EP437" s="65">
        <v>223.64639529999999</v>
      </c>
      <c r="EQ437" s="65">
        <v>335.46959290000001</v>
      </c>
      <c r="ER437" s="65">
        <v>223.64639529999999</v>
      </c>
      <c r="ES437" s="65">
        <v>167.73479649999999</v>
      </c>
      <c r="ET437" s="65">
        <v>223.64639529999999</v>
      </c>
      <c r="EU437" s="65">
        <v>335.46959290000001</v>
      </c>
      <c r="EV437" s="65">
        <v>223.64639529999999</v>
      </c>
      <c r="EW437" s="65">
        <v>167.73479649999999</v>
      </c>
      <c r="EX437" s="65">
        <v>223.64639529999999</v>
      </c>
      <c r="EY437" s="65">
        <v>335.46959290000001</v>
      </c>
      <c r="EZ437" s="65">
        <v>223.64639529999999</v>
      </c>
      <c r="FA437" s="65">
        <v>167.73479649999999</v>
      </c>
      <c r="FB437" s="65">
        <v>223.64639529999999</v>
      </c>
      <c r="FC437" s="65">
        <v>335.46959290000001</v>
      </c>
    </row>
    <row r="438" spans="2:159" ht="12" x14ac:dyDescent="0.2">
      <c r="B438" s="65" t="s">
        <v>33</v>
      </c>
      <c r="C438" s="65" t="s">
        <v>36</v>
      </c>
    </row>
    <row r="439" spans="2:159" ht="12" x14ac:dyDescent="0.2">
      <c r="B439" s="65" t="s">
        <v>33</v>
      </c>
      <c r="C439" s="65" t="s">
        <v>37</v>
      </c>
    </row>
    <row r="440" spans="2:159" ht="12" x14ac:dyDescent="0.2">
      <c r="B440" s="65" t="s">
        <v>33</v>
      </c>
      <c r="C440" s="65" t="s">
        <v>38</v>
      </c>
      <c r="BX440" s="65">
        <v>1016.1797299999999</v>
      </c>
      <c r="BY440" s="65">
        <v>1154.749693</v>
      </c>
      <c r="BZ440" s="65">
        <v>1616.64957</v>
      </c>
      <c r="CA440" s="65">
        <v>1385.6996320000001</v>
      </c>
      <c r="CB440" s="65">
        <v>1891.528783</v>
      </c>
      <c r="CC440" s="65">
        <v>2149.4645260000002</v>
      </c>
      <c r="CD440" s="65">
        <v>3009.2503369999999</v>
      </c>
      <c r="CE440" s="65">
        <v>2579.3574309999999</v>
      </c>
      <c r="CF440" s="65">
        <v>2367.5143410000001</v>
      </c>
      <c r="CG440" s="65">
        <v>2690.3572060000001</v>
      </c>
      <c r="CI440" s="65">
        <v>3228.4286470000002</v>
      </c>
      <c r="CJ440" s="65">
        <v>4019.7875519999998</v>
      </c>
      <c r="CK440" s="65">
        <v>4567.9404000000004</v>
      </c>
      <c r="CL440" s="65">
        <v>6395.1165600000004</v>
      </c>
      <c r="CM440" s="65">
        <v>5481.5284799999999</v>
      </c>
      <c r="CN440" s="65">
        <v>5510.291714</v>
      </c>
      <c r="CO440" s="65">
        <v>6261.6951300000001</v>
      </c>
      <c r="CP440" s="65">
        <v>8766.3731819999994</v>
      </c>
      <c r="CQ440" s="65">
        <v>7514.0341559999997</v>
      </c>
      <c r="CR440" s="65">
        <v>6660.7900410000002</v>
      </c>
      <c r="CS440" s="65">
        <v>7569.079592</v>
      </c>
      <c r="CT440" s="65">
        <v>10596.711429999999</v>
      </c>
      <c r="CU440" s="65">
        <v>9082.8955100000003</v>
      </c>
      <c r="CV440" s="65">
        <v>8236.1326539999991</v>
      </c>
      <c r="CW440" s="65">
        <v>9359.2416520000006</v>
      </c>
      <c r="CX440" s="65">
        <v>13102.93831</v>
      </c>
      <c r="CY440" s="65">
        <v>11231.089980000001</v>
      </c>
      <c r="CZ440" s="65">
        <v>10562.791230000001</v>
      </c>
      <c r="DA440" s="65">
        <v>12003.171850000001</v>
      </c>
      <c r="DB440" s="65">
        <v>16804.440589999998</v>
      </c>
      <c r="DC440" s="65">
        <v>14403.80622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16997.657510000001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ht="12" x14ac:dyDescent="0.2">
      <c r="B441" s="65" t="s">
        <v>33</v>
      </c>
      <c r="C441" s="65" t="s">
        <v>39</v>
      </c>
    </row>
    <row r="442" spans="2:159" ht="12" x14ac:dyDescent="0.2">
      <c r="B442" s="65" t="s">
        <v>33</v>
      </c>
      <c r="C442" s="65" t="s">
        <v>40</v>
      </c>
    </row>
    <row r="443" spans="2:159" ht="12" x14ac:dyDescent="0.2">
      <c r="B443" s="65" t="s">
        <v>33</v>
      </c>
      <c r="C443" s="65" t="s">
        <v>41</v>
      </c>
    </row>
    <row r="444" spans="2:159" ht="12" x14ac:dyDescent="0.2">
      <c r="B444" s="65" t="s">
        <v>33</v>
      </c>
      <c r="C444" s="65" t="s">
        <v>42</v>
      </c>
    </row>
    <row r="445" spans="2:159" ht="12" x14ac:dyDescent="0.2">
      <c r="B445" s="65" t="s">
        <v>33</v>
      </c>
      <c r="C445" s="65" t="s">
        <v>43</v>
      </c>
    </row>
    <row r="446" spans="2:159" ht="12" x14ac:dyDescent="0.2">
      <c r="B446" s="65" t="s">
        <v>33</v>
      </c>
      <c r="C446" s="65" t="s">
        <v>44</v>
      </c>
    </row>
    <row r="447" spans="2:159" ht="12" x14ac:dyDescent="0.2">
      <c r="B447" s="65" t="s">
        <v>33</v>
      </c>
      <c r="C447" s="65" t="s">
        <v>45</v>
      </c>
    </row>
    <row r="448" spans="2:159" ht="12" x14ac:dyDescent="0.2">
      <c r="B448" s="65" t="s">
        <v>33</v>
      </c>
      <c r="C448" s="65" t="s">
        <v>46</v>
      </c>
    </row>
    <row r="449" spans="2:159" ht="12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1154.749693</v>
      </c>
      <c r="BZ449" s="65">
        <v>1616.64957</v>
      </c>
      <c r="CA449" s="65">
        <v>1385.6996320000001</v>
      </c>
      <c r="CB449" s="65">
        <v>1891.528783</v>
      </c>
      <c r="CC449" s="65">
        <v>2149.4645260000002</v>
      </c>
      <c r="CD449" s="65">
        <v>3009.2503369999999</v>
      </c>
      <c r="CE449" s="65">
        <v>2579.3574309999999</v>
      </c>
      <c r="CF449" s="65">
        <v>2367.5143410000001</v>
      </c>
      <c r="CG449" s="65">
        <v>2690.3572060000001</v>
      </c>
      <c r="CH449" s="65">
        <v>0</v>
      </c>
      <c r="CI449" s="65">
        <v>3228.4286470000002</v>
      </c>
      <c r="CJ449" s="65">
        <v>4019.7875519999998</v>
      </c>
      <c r="CK449" s="65">
        <v>4567.9404000000004</v>
      </c>
      <c r="CL449" s="65">
        <v>6395.1165600000004</v>
      </c>
      <c r="CM449" s="65">
        <v>5481.5284799999999</v>
      </c>
      <c r="CN449" s="65">
        <v>5510.291714</v>
      </c>
      <c r="CO449" s="65">
        <v>6261.6951300000001</v>
      </c>
      <c r="CP449" s="65">
        <v>8766.3731819999994</v>
      </c>
      <c r="CQ449" s="65">
        <v>7514.0341559999997</v>
      </c>
      <c r="CR449" s="65">
        <v>6660.7900410000002</v>
      </c>
      <c r="CS449" s="65">
        <v>7569.079592</v>
      </c>
      <c r="CT449" s="65">
        <v>10596.711429999999</v>
      </c>
      <c r="CU449" s="65">
        <v>9082.8955100000003</v>
      </c>
      <c r="CV449" s="65">
        <v>8236.1326539999991</v>
      </c>
      <c r="CW449" s="65">
        <v>9359.2416520000006</v>
      </c>
      <c r="CX449" s="65">
        <v>13102.93831</v>
      </c>
      <c r="CY449" s="65">
        <v>11231.089980000001</v>
      </c>
      <c r="CZ449" s="65">
        <v>10562.791230000001</v>
      </c>
      <c r="DA449" s="65">
        <v>12003.171850000001</v>
      </c>
      <c r="DB449" s="65">
        <v>16804.440589999998</v>
      </c>
      <c r="DC449" s="65">
        <v>14403.80622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16997.657510000001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ht="12" x14ac:dyDescent="0.2">
      <c r="B450" s="65" t="s">
        <v>34</v>
      </c>
      <c r="C450" s="65" t="s">
        <v>36</v>
      </c>
    </row>
    <row r="451" spans="2:159" ht="12" x14ac:dyDescent="0.2">
      <c r="B451" s="65" t="s">
        <v>34</v>
      </c>
      <c r="C451" s="65" t="s">
        <v>37</v>
      </c>
    </row>
    <row r="452" spans="2:159" ht="12" x14ac:dyDescent="0.2">
      <c r="B452" s="65" t="s">
        <v>34</v>
      </c>
      <c r="C452" s="65" t="s">
        <v>38</v>
      </c>
    </row>
    <row r="453" spans="2:159" ht="12" x14ac:dyDescent="0.2">
      <c r="B453" s="65" t="s">
        <v>34</v>
      </c>
      <c r="C453" s="65" t="s">
        <v>39</v>
      </c>
    </row>
    <row r="454" spans="2:159" ht="12" x14ac:dyDescent="0.2">
      <c r="B454" s="65" t="s">
        <v>34</v>
      </c>
      <c r="C454" s="65" t="s">
        <v>40</v>
      </c>
    </row>
    <row r="455" spans="2:159" ht="12" x14ac:dyDescent="0.2">
      <c r="B455" s="65" t="s">
        <v>34</v>
      </c>
      <c r="C455" s="65" t="s">
        <v>41</v>
      </c>
    </row>
    <row r="456" spans="2:159" ht="12" x14ac:dyDescent="0.2">
      <c r="B456" s="65" t="s">
        <v>34</v>
      </c>
      <c r="C456" s="65" t="s">
        <v>42</v>
      </c>
    </row>
    <row r="457" spans="2:159" ht="12" x14ac:dyDescent="0.2">
      <c r="B457" s="65" t="s">
        <v>34</v>
      </c>
      <c r="C457" s="65" t="s">
        <v>43</v>
      </c>
    </row>
    <row r="458" spans="2:159" ht="12" x14ac:dyDescent="0.2">
      <c r="B458" s="65" t="s">
        <v>34</v>
      </c>
      <c r="C458" s="65" t="s">
        <v>44</v>
      </c>
    </row>
    <row r="459" spans="2:159" ht="12" x14ac:dyDescent="0.2">
      <c r="B459" s="65" t="s">
        <v>34</v>
      </c>
      <c r="C459" s="65" t="s">
        <v>45</v>
      </c>
    </row>
    <row r="460" spans="2:159" ht="12" x14ac:dyDescent="0.2">
      <c r="B460" s="65" t="s">
        <v>34</v>
      </c>
      <c r="C460" s="65" t="s">
        <v>46</v>
      </c>
    </row>
    <row r="461" spans="2:159" ht="12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ht="12" x14ac:dyDescent="0.2">
      <c r="B462" s="65" t="s">
        <v>35</v>
      </c>
      <c r="C462" s="65" t="s">
        <v>36</v>
      </c>
    </row>
    <row r="463" spans="2:159" ht="12" x14ac:dyDescent="0.2">
      <c r="B463" s="65" t="s">
        <v>35</v>
      </c>
      <c r="C463" s="65" t="s">
        <v>37</v>
      </c>
    </row>
    <row r="464" spans="2:159" ht="12" x14ac:dyDescent="0.2">
      <c r="B464" s="65" t="s">
        <v>35</v>
      </c>
      <c r="C464" s="65" t="s">
        <v>38</v>
      </c>
      <c r="DL464" s="65">
        <v>2351.4874049999999</v>
      </c>
      <c r="DM464" s="65">
        <v>762.54814780000004</v>
      </c>
      <c r="DO464" s="65">
        <v>3206.5737340000001</v>
      </c>
      <c r="DP464" s="65">
        <v>3015.387459</v>
      </c>
      <c r="DQ464" s="65">
        <v>3426.576658</v>
      </c>
      <c r="DR464" s="65">
        <v>4797.2073220000002</v>
      </c>
      <c r="DS464" s="65">
        <v>2862.1979569999999</v>
      </c>
      <c r="DT464" s="65">
        <v>3818.3558549999998</v>
      </c>
      <c r="DU464" s="65">
        <v>4339.0407450000002</v>
      </c>
      <c r="DV464" s="65">
        <v>6074.6570419999998</v>
      </c>
      <c r="DW464" s="65">
        <v>5206.8488930000003</v>
      </c>
      <c r="DX464" s="65">
        <v>4841.8588339999997</v>
      </c>
      <c r="DY464" s="65">
        <v>5502.1123120000002</v>
      </c>
      <c r="DZ464" s="65">
        <v>7702.9572369999996</v>
      </c>
      <c r="EA464" s="65">
        <v>6602.5347739999997</v>
      </c>
      <c r="EB464" s="65">
        <v>5794.1420619999999</v>
      </c>
      <c r="EC464" s="65">
        <v>6584.2523430000001</v>
      </c>
      <c r="ED464" s="65">
        <v>9217.9532799999997</v>
      </c>
      <c r="EE464" s="65">
        <v>7901.1028120000001</v>
      </c>
      <c r="EF464" s="65">
        <v>7023.0129479999996</v>
      </c>
      <c r="EG464" s="65">
        <v>7980.6965309999996</v>
      </c>
      <c r="EH464" s="65">
        <v>11172.97514</v>
      </c>
      <c r="EI464" s="65">
        <v>9576.8358380000009</v>
      </c>
      <c r="EJ464" s="65">
        <v>8206.6296349999993</v>
      </c>
      <c r="EK464" s="65">
        <v>9325.715494</v>
      </c>
      <c r="EL464" s="65">
        <v>13056.001689999999</v>
      </c>
      <c r="EM464" s="65">
        <v>11190.85859</v>
      </c>
      <c r="EN464" s="65">
        <v>9275.1612789999999</v>
      </c>
      <c r="EO464" s="65">
        <v>10539.956</v>
      </c>
      <c r="EP464" s="65">
        <v>13527.27377</v>
      </c>
      <c r="EQ464" s="65">
        <v>12647.947200000001</v>
      </c>
      <c r="ER464" s="65">
        <v>10437.85181</v>
      </c>
      <c r="ES464" s="65">
        <v>11861.195239999999</v>
      </c>
      <c r="ET464" s="65">
        <v>16605.673330000001</v>
      </c>
      <c r="EU464" s="65">
        <v>14233.434279999999</v>
      </c>
      <c r="EV464" s="65">
        <v>11559.53988</v>
      </c>
      <c r="EW464" s="65">
        <v>13135.840770000001</v>
      </c>
      <c r="EX464" s="65">
        <v>7518.4815010000002</v>
      </c>
      <c r="EY464" s="65">
        <v>15763.00892</v>
      </c>
      <c r="EZ464" s="65">
        <v>9611.1754400000009</v>
      </c>
      <c r="FA464" s="65">
        <v>13418.31229</v>
      </c>
      <c r="FB464" s="65">
        <v>18785.637210000001</v>
      </c>
      <c r="FC464" s="65">
        <v>16101.974749999999</v>
      </c>
    </row>
    <row r="465" spans="2:159" ht="12" x14ac:dyDescent="0.2">
      <c r="B465" s="65" t="s">
        <v>35</v>
      </c>
      <c r="C465" s="65" t="s">
        <v>39</v>
      </c>
    </row>
    <row r="466" spans="2:159" ht="12" x14ac:dyDescent="0.2">
      <c r="B466" s="65" t="s">
        <v>35</v>
      </c>
      <c r="C466" s="65" t="s">
        <v>40</v>
      </c>
    </row>
    <row r="467" spans="2:159" ht="12" x14ac:dyDescent="0.2">
      <c r="B467" s="65" t="s">
        <v>35</v>
      </c>
      <c r="C467" s="65" t="s">
        <v>41</v>
      </c>
    </row>
    <row r="468" spans="2:159" ht="12" x14ac:dyDescent="0.2">
      <c r="B468" s="65" t="s">
        <v>35</v>
      </c>
      <c r="C468" s="65" t="s">
        <v>42</v>
      </c>
    </row>
    <row r="469" spans="2:159" ht="12" x14ac:dyDescent="0.2">
      <c r="B469" s="65" t="s">
        <v>35</v>
      </c>
      <c r="C469" s="65" t="s">
        <v>43</v>
      </c>
    </row>
    <row r="470" spans="2:159" ht="12" x14ac:dyDescent="0.2">
      <c r="B470" s="65" t="s">
        <v>35</v>
      </c>
      <c r="C470" s="65" t="s">
        <v>44</v>
      </c>
    </row>
    <row r="471" spans="2:159" ht="12" x14ac:dyDescent="0.2">
      <c r="B471" s="65" t="s">
        <v>35</v>
      </c>
      <c r="C471" s="65" t="s">
        <v>45</v>
      </c>
    </row>
    <row r="472" spans="2:159" ht="12" x14ac:dyDescent="0.2">
      <c r="B472" s="65" t="s">
        <v>35</v>
      </c>
      <c r="C472" s="65" t="s">
        <v>46</v>
      </c>
    </row>
    <row r="473" spans="2:159" ht="12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2351.4874049999999</v>
      </c>
      <c r="DM473" s="65">
        <v>762.54814780000004</v>
      </c>
      <c r="DN473" s="65">
        <v>0</v>
      </c>
      <c r="DO473" s="65">
        <v>3206.5737340000001</v>
      </c>
      <c r="DP473" s="65">
        <v>3015.387459</v>
      </c>
      <c r="DQ473" s="65">
        <v>3426.576658</v>
      </c>
      <c r="DR473" s="65">
        <v>4797.2073220000002</v>
      </c>
      <c r="DS473" s="65">
        <v>2862.1979569999999</v>
      </c>
      <c r="DT473" s="65">
        <v>3818.3558549999998</v>
      </c>
      <c r="DU473" s="65">
        <v>4339.0407450000002</v>
      </c>
      <c r="DV473" s="65">
        <v>6074.6570419999998</v>
      </c>
      <c r="DW473" s="65">
        <v>5206.8488930000003</v>
      </c>
      <c r="DX473" s="65">
        <v>4841.8588339999997</v>
      </c>
      <c r="DY473" s="65">
        <v>5502.1123120000002</v>
      </c>
      <c r="DZ473" s="65">
        <v>7702.9572369999996</v>
      </c>
      <c r="EA473" s="65">
        <v>6602.5347739999997</v>
      </c>
      <c r="EB473" s="65">
        <v>5794.1420619999999</v>
      </c>
      <c r="EC473" s="65">
        <v>6584.2523430000001</v>
      </c>
      <c r="ED473" s="65">
        <v>9217.9532799999997</v>
      </c>
      <c r="EE473" s="65">
        <v>7901.1028120000001</v>
      </c>
      <c r="EF473" s="65">
        <v>7023.0129479999996</v>
      </c>
      <c r="EG473" s="65">
        <v>7980.6965309999996</v>
      </c>
      <c r="EH473" s="65">
        <v>11172.97514</v>
      </c>
      <c r="EI473" s="65">
        <v>9576.8358380000009</v>
      </c>
      <c r="EJ473" s="65">
        <v>8206.6296349999993</v>
      </c>
      <c r="EK473" s="65">
        <v>9325.715494</v>
      </c>
      <c r="EL473" s="65">
        <v>13056.001689999999</v>
      </c>
      <c r="EM473" s="65">
        <v>11190.85859</v>
      </c>
      <c r="EN473" s="65">
        <v>9275.1612789999999</v>
      </c>
      <c r="EO473" s="65">
        <v>10539.956</v>
      </c>
      <c r="EP473" s="65">
        <v>13527.27377</v>
      </c>
      <c r="EQ473" s="65">
        <v>12647.947200000001</v>
      </c>
      <c r="ER473" s="65">
        <v>10437.85181</v>
      </c>
      <c r="ES473" s="65">
        <v>11861.195239999999</v>
      </c>
      <c r="ET473" s="65">
        <v>16605.673330000001</v>
      </c>
      <c r="EU473" s="65">
        <v>14233.434279999999</v>
      </c>
      <c r="EV473" s="65">
        <v>11559.53988</v>
      </c>
      <c r="EW473" s="65">
        <v>13135.840770000001</v>
      </c>
      <c r="EX473" s="65">
        <v>7518.4815010000002</v>
      </c>
      <c r="EY473" s="65">
        <v>15763.00892</v>
      </c>
      <c r="EZ473" s="65">
        <v>9611.1754400000009</v>
      </c>
      <c r="FA473" s="65">
        <v>13418.31229</v>
      </c>
      <c r="FB473" s="65">
        <v>18785.637210000001</v>
      </c>
      <c r="FC473" s="65">
        <v>16101.974749999999</v>
      </c>
    </row>
    <row r="474" spans="2:159" ht="12" x14ac:dyDescent="0.2">
      <c r="B474" s="65" t="s">
        <v>228</v>
      </c>
      <c r="C474" s="65" t="s">
        <v>36</v>
      </c>
    </row>
    <row r="475" spans="2:159" ht="12" x14ac:dyDescent="0.2">
      <c r="B475" s="65" t="s">
        <v>228</v>
      </c>
      <c r="C475" s="65" t="s">
        <v>37</v>
      </c>
    </row>
    <row r="476" spans="2:159" ht="12" x14ac:dyDescent="0.2">
      <c r="B476" s="65" t="s">
        <v>228</v>
      </c>
      <c r="C476" s="65" t="s">
        <v>38</v>
      </c>
    </row>
    <row r="477" spans="2:159" ht="12" x14ac:dyDescent="0.2">
      <c r="B477" s="65" t="s">
        <v>228</v>
      </c>
      <c r="C477" s="65" t="s">
        <v>39</v>
      </c>
    </row>
    <row r="478" spans="2:159" ht="12" x14ac:dyDescent="0.2">
      <c r="B478" s="65" t="s">
        <v>228</v>
      </c>
      <c r="C478" s="65" t="s">
        <v>40</v>
      </c>
    </row>
    <row r="479" spans="2:159" ht="12" x14ac:dyDescent="0.2">
      <c r="B479" s="65" t="s">
        <v>228</v>
      </c>
      <c r="C479" s="65" t="s">
        <v>41</v>
      </c>
    </row>
    <row r="480" spans="2:159" ht="12" x14ac:dyDescent="0.2">
      <c r="B480" s="65" t="s">
        <v>228</v>
      </c>
      <c r="C480" s="65" t="s">
        <v>42</v>
      </c>
    </row>
    <row r="481" spans="2:159" ht="12" x14ac:dyDescent="0.2">
      <c r="B481" s="65" t="s">
        <v>228</v>
      </c>
      <c r="C481" s="65" t="s">
        <v>43</v>
      </c>
    </row>
    <row r="482" spans="2:159" ht="12" x14ac:dyDescent="0.2">
      <c r="B482" s="65" t="s">
        <v>228</v>
      </c>
      <c r="C482" s="65" t="s">
        <v>44</v>
      </c>
    </row>
    <row r="483" spans="2:159" ht="12" x14ac:dyDescent="0.2">
      <c r="B483" s="65" t="s">
        <v>228</v>
      </c>
      <c r="C483" s="65" t="s">
        <v>45</v>
      </c>
    </row>
    <row r="484" spans="2:159" ht="12" x14ac:dyDescent="0.2">
      <c r="B484" s="65" t="s">
        <v>228</v>
      </c>
      <c r="C484" s="65" t="s">
        <v>46</v>
      </c>
    </row>
    <row r="485" spans="2:159" ht="12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ht="12" x14ac:dyDescent="0.2">
      <c r="B486" s="65" t="s">
        <v>229</v>
      </c>
      <c r="C486" s="65" t="s">
        <v>36</v>
      </c>
    </row>
    <row r="487" spans="2:159" ht="12" x14ac:dyDescent="0.2">
      <c r="B487" s="65" t="s">
        <v>229</v>
      </c>
      <c r="C487" s="65" t="s">
        <v>37</v>
      </c>
    </row>
    <row r="488" spans="2:159" ht="12" x14ac:dyDescent="0.2">
      <c r="B488" s="65" t="s">
        <v>229</v>
      </c>
      <c r="C488" s="65" t="s">
        <v>38</v>
      </c>
    </row>
    <row r="489" spans="2:159" ht="12" x14ac:dyDescent="0.2">
      <c r="B489" s="65" t="s">
        <v>229</v>
      </c>
      <c r="C489" s="65" t="s">
        <v>39</v>
      </c>
    </row>
    <row r="490" spans="2:159" ht="12" x14ac:dyDescent="0.2">
      <c r="B490" s="65" t="s">
        <v>229</v>
      </c>
      <c r="C490" s="65" t="s">
        <v>40</v>
      </c>
    </row>
    <row r="491" spans="2:159" ht="12" x14ac:dyDescent="0.2">
      <c r="B491" s="65" t="s">
        <v>229</v>
      </c>
      <c r="C491" s="65" t="s">
        <v>41</v>
      </c>
    </row>
    <row r="492" spans="2:159" ht="12" x14ac:dyDescent="0.2">
      <c r="B492" s="65" t="s">
        <v>229</v>
      </c>
      <c r="C492" s="65" t="s">
        <v>42</v>
      </c>
    </row>
    <row r="493" spans="2:159" ht="12" x14ac:dyDescent="0.2">
      <c r="B493" s="65" t="s">
        <v>229</v>
      </c>
      <c r="C493" s="65" t="s">
        <v>43</v>
      </c>
    </row>
    <row r="494" spans="2:159" ht="12" x14ac:dyDescent="0.2">
      <c r="B494" s="65" t="s">
        <v>229</v>
      </c>
      <c r="C494" s="65" t="s">
        <v>44</v>
      </c>
    </row>
    <row r="495" spans="2:159" ht="12" x14ac:dyDescent="0.2">
      <c r="B495" s="65" t="s">
        <v>229</v>
      </c>
      <c r="C495" s="65" t="s">
        <v>45</v>
      </c>
    </row>
    <row r="496" spans="2:159" ht="12" x14ac:dyDescent="0.2">
      <c r="B496" s="65" t="s">
        <v>229</v>
      </c>
      <c r="C496" s="65" t="s">
        <v>46</v>
      </c>
    </row>
    <row r="497" spans="2:159" ht="12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ht="12" x14ac:dyDescent="0.2">
      <c r="B498" s="65" t="s">
        <v>230</v>
      </c>
      <c r="C498" s="65" t="s">
        <v>36</v>
      </c>
    </row>
    <row r="499" spans="2:159" ht="12" x14ac:dyDescent="0.2">
      <c r="B499" s="65" t="s">
        <v>230</v>
      </c>
      <c r="C499" s="65" t="s">
        <v>37</v>
      </c>
    </row>
    <row r="500" spans="2:159" ht="12" x14ac:dyDescent="0.2">
      <c r="B500" s="65" t="s">
        <v>230</v>
      </c>
      <c r="C500" s="65" t="s">
        <v>38</v>
      </c>
    </row>
    <row r="501" spans="2:159" ht="12" x14ac:dyDescent="0.2">
      <c r="B501" s="65" t="s">
        <v>230</v>
      </c>
      <c r="C501" s="65" t="s">
        <v>39</v>
      </c>
    </row>
    <row r="502" spans="2:159" ht="12" x14ac:dyDescent="0.2">
      <c r="B502" s="65" t="s">
        <v>230</v>
      </c>
      <c r="C502" s="65" t="s">
        <v>40</v>
      </c>
    </row>
    <row r="503" spans="2:159" ht="12" x14ac:dyDescent="0.2">
      <c r="B503" s="65" t="s">
        <v>230</v>
      </c>
      <c r="C503" s="65" t="s">
        <v>41</v>
      </c>
    </row>
    <row r="504" spans="2:159" ht="12" x14ac:dyDescent="0.2">
      <c r="B504" s="65" t="s">
        <v>230</v>
      </c>
      <c r="C504" s="65" t="s">
        <v>42</v>
      </c>
    </row>
    <row r="505" spans="2:159" ht="12" x14ac:dyDescent="0.2">
      <c r="B505" s="65" t="s">
        <v>230</v>
      </c>
      <c r="C505" s="65" t="s">
        <v>43</v>
      </c>
    </row>
    <row r="506" spans="2:159" ht="12" x14ac:dyDescent="0.2">
      <c r="B506" s="65" t="s">
        <v>230</v>
      </c>
      <c r="C506" s="65" t="s">
        <v>44</v>
      </c>
    </row>
    <row r="507" spans="2:159" ht="12" x14ac:dyDescent="0.2">
      <c r="B507" s="65" t="s">
        <v>230</v>
      </c>
      <c r="C507" s="65" t="s">
        <v>45</v>
      </c>
    </row>
    <row r="508" spans="2:159" ht="12" x14ac:dyDescent="0.2">
      <c r="B508" s="65" t="s">
        <v>230</v>
      </c>
      <c r="C508" s="65" t="s">
        <v>46</v>
      </c>
    </row>
    <row r="509" spans="2:159" ht="12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ht="12" x14ac:dyDescent="0.2">
      <c r="B510" s="65" t="s">
        <v>231</v>
      </c>
      <c r="C510" s="65" t="s">
        <v>36</v>
      </c>
    </row>
    <row r="511" spans="2:159" ht="12" x14ac:dyDescent="0.2">
      <c r="B511" s="65" t="s">
        <v>231</v>
      </c>
      <c r="C511" s="65" t="s">
        <v>37</v>
      </c>
    </row>
    <row r="512" spans="2:159" ht="12" x14ac:dyDescent="0.2">
      <c r="B512" s="65" t="s">
        <v>231</v>
      </c>
      <c r="C512" s="65" t="s">
        <v>38</v>
      </c>
    </row>
    <row r="513" spans="2:159" ht="12" x14ac:dyDescent="0.2">
      <c r="B513" s="65" t="s">
        <v>231</v>
      </c>
      <c r="C513" s="65" t="s">
        <v>39</v>
      </c>
    </row>
    <row r="514" spans="2:159" ht="12" x14ac:dyDescent="0.2">
      <c r="B514" s="65" t="s">
        <v>231</v>
      </c>
      <c r="C514" s="65" t="s">
        <v>40</v>
      </c>
    </row>
    <row r="515" spans="2:159" ht="12" x14ac:dyDescent="0.2">
      <c r="B515" s="65" t="s">
        <v>231</v>
      </c>
      <c r="C515" s="65" t="s">
        <v>41</v>
      </c>
    </row>
    <row r="516" spans="2:159" ht="12" x14ac:dyDescent="0.2">
      <c r="B516" s="65" t="s">
        <v>231</v>
      </c>
      <c r="C516" s="65" t="s">
        <v>42</v>
      </c>
    </row>
    <row r="517" spans="2:159" ht="12" x14ac:dyDescent="0.2">
      <c r="B517" s="65" t="s">
        <v>231</v>
      </c>
      <c r="C517" s="65" t="s">
        <v>43</v>
      </c>
    </row>
    <row r="518" spans="2:159" ht="12" x14ac:dyDescent="0.2">
      <c r="B518" s="65" t="s">
        <v>231</v>
      </c>
      <c r="C518" s="65" t="s">
        <v>44</v>
      </c>
    </row>
    <row r="519" spans="2:159" ht="12" x14ac:dyDescent="0.2">
      <c r="B519" s="65" t="s">
        <v>231</v>
      </c>
      <c r="C519" s="65" t="s">
        <v>45</v>
      </c>
    </row>
    <row r="520" spans="2:159" ht="12" x14ac:dyDescent="0.2">
      <c r="B520" s="65" t="s">
        <v>231</v>
      </c>
      <c r="C520" s="65" t="s">
        <v>46</v>
      </c>
    </row>
    <row r="521" spans="2:159" ht="12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ht="12" x14ac:dyDescent="0.2">
      <c r="B522" s="65" t="s">
        <v>232</v>
      </c>
      <c r="C522" s="65" t="s">
        <v>36</v>
      </c>
    </row>
    <row r="523" spans="2:159" ht="12" x14ac:dyDescent="0.2">
      <c r="B523" s="65" t="s">
        <v>232</v>
      </c>
      <c r="C523" s="65" t="s">
        <v>37</v>
      </c>
    </row>
    <row r="524" spans="2:159" ht="12" x14ac:dyDescent="0.2">
      <c r="B524" s="65" t="s">
        <v>232</v>
      </c>
      <c r="C524" s="65" t="s">
        <v>38</v>
      </c>
    </row>
    <row r="525" spans="2:159" ht="12" x14ac:dyDescent="0.2">
      <c r="B525" s="65" t="s">
        <v>232</v>
      </c>
      <c r="C525" s="65" t="s">
        <v>39</v>
      </c>
    </row>
    <row r="526" spans="2:159" ht="12" x14ac:dyDescent="0.2">
      <c r="B526" s="65" t="s">
        <v>232</v>
      </c>
      <c r="C526" s="65" t="s">
        <v>40</v>
      </c>
    </row>
    <row r="527" spans="2:159" ht="12" x14ac:dyDescent="0.2">
      <c r="B527" s="65" t="s">
        <v>232</v>
      </c>
      <c r="C527" s="65" t="s">
        <v>41</v>
      </c>
    </row>
    <row r="528" spans="2:159" ht="12" x14ac:dyDescent="0.2">
      <c r="B528" s="65" t="s">
        <v>232</v>
      </c>
      <c r="C528" s="65" t="s">
        <v>42</v>
      </c>
    </row>
    <row r="529" spans="2:159" ht="12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766</v>
      </c>
      <c r="C630" s="65" t="s">
        <v>36</v>
      </c>
    </row>
    <row r="631" spans="2:159" x14ac:dyDescent="0.2">
      <c r="B631" s="65" t="s">
        <v>766</v>
      </c>
      <c r="C631" s="65" t="s">
        <v>37</v>
      </c>
    </row>
    <row r="632" spans="2:159" x14ac:dyDescent="0.2">
      <c r="B632" s="65" t="s">
        <v>766</v>
      </c>
      <c r="C632" s="65" t="s">
        <v>38</v>
      </c>
    </row>
    <row r="633" spans="2:159" x14ac:dyDescent="0.2">
      <c r="B633" s="65" t="s">
        <v>766</v>
      </c>
      <c r="C633" s="65" t="s">
        <v>39</v>
      </c>
    </row>
    <row r="634" spans="2:159" x14ac:dyDescent="0.2">
      <c r="B634" s="65" t="s">
        <v>766</v>
      </c>
      <c r="C634" s="65" t="s">
        <v>40</v>
      </c>
    </row>
    <row r="635" spans="2:159" x14ac:dyDescent="0.2">
      <c r="B635" s="65" t="s">
        <v>766</v>
      </c>
      <c r="C635" s="65" t="s">
        <v>41</v>
      </c>
    </row>
    <row r="636" spans="2:159" x14ac:dyDescent="0.2">
      <c r="B636" s="65" t="s">
        <v>766</v>
      </c>
      <c r="C636" s="65" t="s">
        <v>42</v>
      </c>
    </row>
    <row r="637" spans="2:159" x14ac:dyDescent="0.2">
      <c r="B637" s="65" t="s">
        <v>766</v>
      </c>
      <c r="C637" s="65" t="s">
        <v>43</v>
      </c>
    </row>
    <row r="638" spans="2:159" x14ac:dyDescent="0.2">
      <c r="B638" s="65" t="s">
        <v>766</v>
      </c>
      <c r="C638" s="65" t="s">
        <v>44</v>
      </c>
    </row>
    <row r="639" spans="2:159" x14ac:dyDescent="0.2">
      <c r="B639" s="65" t="s">
        <v>766</v>
      </c>
      <c r="C639" s="65" t="s">
        <v>45</v>
      </c>
    </row>
    <row r="640" spans="2:159" x14ac:dyDescent="0.2">
      <c r="B640" s="65" t="s">
        <v>766</v>
      </c>
      <c r="C640" s="65" t="s">
        <v>46</v>
      </c>
    </row>
    <row r="641" spans="2:159" x14ac:dyDescent="0.2">
      <c r="B641" s="65" t="s">
        <v>766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BX642" s="65">
        <v>1834.6141809999999</v>
      </c>
      <c r="BY642" s="65">
        <v>1834.6141809999999</v>
      </c>
      <c r="BZ642" s="65">
        <v>1834.6141809999999</v>
      </c>
      <c r="CA642" s="65">
        <v>1834.6141809999999</v>
      </c>
      <c r="CB642" s="65">
        <v>2769.9213450000002</v>
      </c>
      <c r="CC642" s="65">
        <v>2769.9213450000002</v>
      </c>
      <c r="CD642" s="65">
        <v>2769.9213450000002</v>
      </c>
      <c r="CE642" s="65">
        <v>2769.9213450000002</v>
      </c>
      <c r="CF642" s="65">
        <v>2769.9213450000002</v>
      </c>
      <c r="CG642" s="65">
        <v>2769.9213450000002</v>
      </c>
      <c r="CH642" s="65">
        <v>2769.9213450000002</v>
      </c>
      <c r="CI642" s="65">
        <v>2769.9213450000002</v>
      </c>
      <c r="CJ642" s="65">
        <v>2769.9213450000002</v>
      </c>
      <c r="CK642" s="65">
        <v>2769.9213450000002</v>
      </c>
      <c r="CL642" s="65">
        <v>2769.9213450000002</v>
      </c>
      <c r="CM642" s="65">
        <v>2769.9213450000002</v>
      </c>
      <c r="CN642" s="65">
        <v>4106.8308530000004</v>
      </c>
      <c r="CO642" s="65">
        <v>4106.8308530000004</v>
      </c>
      <c r="CP642" s="65">
        <v>4106.8308530000004</v>
      </c>
      <c r="CQ642" s="65">
        <v>4106.8308530000004</v>
      </c>
      <c r="CR642" s="65">
        <v>4106.8308530000004</v>
      </c>
      <c r="CS642" s="65">
        <v>4106.8308530000004</v>
      </c>
      <c r="CT642" s="65">
        <v>4106.8308530000004</v>
      </c>
      <c r="CU642" s="65">
        <v>4106.8308530000004</v>
      </c>
      <c r="CV642" s="65">
        <v>6155.8342089999996</v>
      </c>
      <c r="CW642" s="65">
        <v>6155.8342089999996</v>
      </c>
      <c r="CX642" s="65">
        <v>6155.8342089999996</v>
      </c>
      <c r="CY642" s="65">
        <v>6155.8342089999996</v>
      </c>
      <c r="CZ642" s="65">
        <v>8013.5135339999997</v>
      </c>
      <c r="DA642" s="65">
        <v>8013.5135339999997</v>
      </c>
      <c r="DB642" s="65">
        <v>8013.5135339999997</v>
      </c>
      <c r="DC642" s="65">
        <v>8013.5135339999997</v>
      </c>
      <c r="DD642" s="65">
        <v>11165.170109999999</v>
      </c>
      <c r="DE642" s="65">
        <v>11165.170109999999</v>
      </c>
      <c r="DF642" s="65">
        <v>11165.170109999999</v>
      </c>
      <c r="DG642" s="65">
        <v>11165.170109999999</v>
      </c>
      <c r="DH642" s="65">
        <v>12402.48245</v>
      </c>
      <c r="DI642" s="65">
        <v>12402.48245</v>
      </c>
      <c r="DJ642" s="65">
        <v>12402.48245</v>
      </c>
      <c r="DK642" s="65">
        <v>12402.48245</v>
      </c>
      <c r="DL642" s="65">
        <v>12402.48245</v>
      </c>
      <c r="DM642" s="65">
        <v>12402.48245</v>
      </c>
      <c r="DN642" s="65">
        <v>12402.48245</v>
      </c>
      <c r="DO642" s="65">
        <v>12402.48245</v>
      </c>
      <c r="DP642" s="65">
        <v>13989.19895</v>
      </c>
      <c r="DQ642" s="65">
        <v>13989.19895</v>
      </c>
      <c r="DR642" s="65">
        <v>13989.19895</v>
      </c>
      <c r="DS642" s="65">
        <v>13989.19895</v>
      </c>
      <c r="DT642" s="65">
        <v>13989.19895</v>
      </c>
      <c r="DU642" s="65">
        <v>13989.19895</v>
      </c>
      <c r="DV642" s="65">
        <v>13989.19895</v>
      </c>
      <c r="DW642" s="65">
        <v>13989.19895</v>
      </c>
      <c r="DX642" s="65">
        <v>14918.042600000001</v>
      </c>
      <c r="DY642" s="65">
        <v>14918.042600000001</v>
      </c>
      <c r="DZ642" s="65">
        <v>14918.042600000001</v>
      </c>
      <c r="EA642" s="65">
        <v>14918.042600000001</v>
      </c>
      <c r="EB642" s="65">
        <v>16852.67698</v>
      </c>
      <c r="EC642" s="65">
        <v>16852.67698</v>
      </c>
      <c r="ED642" s="65">
        <v>16852.67698</v>
      </c>
      <c r="EE642" s="65">
        <v>16852.67698</v>
      </c>
      <c r="EF642" s="65">
        <v>19930.337960000001</v>
      </c>
      <c r="EG642" s="65">
        <v>19930.337960000001</v>
      </c>
      <c r="EH642" s="65">
        <v>19930.337960000001</v>
      </c>
      <c r="EI642" s="65">
        <v>19930.337960000001</v>
      </c>
      <c r="EJ642" s="65">
        <v>22376.131570000001</v>
      </c>
      <c r="EK642" s="65">
        <v>22376.131570000001</v>
      </c>
      <c r="EL642" s="65">
        <v>22376.131570000001</v>
      </c>
      <c r="EM642" s="65">
        <v>22376.131570000001</v>
      </c>
      <c r="EN642" s="65">
        <v>25432.076939999999</v>
      </c>
      <c r="EO642" s="65">
        <v>25432.076939999999</v>
      </c>
      <c r="EP642" s="65">
        <v>25432.076939999999</v>
      </c>
      <c r="EQ642" s="65">
        <v>25432.076939999999</v>
      </c>
      <c r="ER642" s="65">
        <v>27150.082320000001</v>
      </c>
      <c r="ES642" s="65">
        <v>27150.082320000001</v>
      </c>
      <c r="ET642" s="65">
        <v>27150.082320000001</v>
      </c>
      <c r="EU642" s="65">
        <v>27150.082320000001</v>
      </c>
      <c r="EV642" s="65">
        <v>27150.082320000001</v>
      </c>
      <c r="EW642" s="65">
        <v>27150.082320000001</v>
      </c>
      <c r="EX642" s="65">
        <v>27150.082320000001</v>
      </c>
      <c r="EY642" s="65">
        <v>27150.082320000001</v>
      </c>
      <c r="EZ642" s="65">
        <v>30021.84043</v>
      </c>
      <c r="FA642" s="65">
        <v>30021.84043</v>
      </c>
      <c r="FB642" s="65">
        <v>30021.84043</v>
      </c>
      <c r="FC642" s="65">
        <v>30021.84043</v>
      </c>
    </row>
    <row r="643" spans="2:159" x14ac:dyDescent="0.2">
      <c r="B643" s="65" t="s">
        <v>674</v>
      </c>
      <c r="C643" s="65" t="s">
        <v>37</v>
      </c>
      <c r="BX643" s="65">
        <v>733.46430650000002</v>
      </c>
      <c r="BY643" s="65">
        <v>733.46430650000002</v>
      </c>
      <c r="BZ643" s="65">
        <v>733.46430650000002</v>
      </c>
      <c r="CA643" s="65">
        <v>733.46430650000002</v>
      </c>
      <c r="CB643" s="65">
        <v>3884.9568859999999</v>
      </c>
      <c r="CC643" s="65">
        <v>3884.9568859999999</v>
      </c>
      <c r="CD643" s="65">
        <v>3884.9568859999999</v>
      </c>
      <c r="CE643" s="65">
        <v>3884.9568859999999</v>
      </c>
      <c r="CF643" s="65">
        <v>4774.9192240000002</v>
      </c>
      <c r="CG643" s="65">
        <v>4774.9192240000002</v>
      </c>
      <c r="CH643" s="65">
        <v>4774.9192240000002</v>
      </c>
      <c r="CI643" s="65">
        <v>4774.9192240000002</v>
      </c>
      <c r="CJ643" s="65">
        <v>5911.2187599999997</v>
      </c>
      <c r="CK643" s="65">
        <v>5911.2187599999997</v>
      </c>
      <c r="CL643" s="65">
        <v>5911.2187599999997</v>
      </c>
      <c r="CM643" s="65">
        <v>5911.2187599999997</v>
      </c>
      <c r="CN643" s="65">
        <v>5911.2187599999997</v>
      </c>
      <c r="CO643" s="65">
        <v>5911.2187599999997</v>
      </c>
      <c r="CP643" s="65">
        <v>5911.2187599999997</v>
      </c>
      <c r="CQ643" s="65">
        <v>5911.2187599999997</v>
      </c>
      <c r="CR643" s="65">
        <v>7622.918995</v>
      </c>
      <c r="CS643" s="65">
        <v>7622.918995</v>
      </c>
      <c r="CT643" s="65">
        <v>7622.918995</v>
      </c>
      <c r="CU643" s="65">
        <v>7622.918995</v>
      </c>
      <c r="CV643" s="65">
        <v>8152.3345069999996</v>
      </c>
      <c r="CW643" s="65">
        <v>8152.3345069999996</v>
      </c>
      <c r="CX643" s="65">
        <v>8152.3345069999996</v>
      </c>
      <c r="CY643" s="65">
        <v>8152.3345069999996</v>
      </c>
      <c r="CZ643" s="65">
        <v>8812.4703590000008</v>
      </c>
      <c r="DA643" s="65">
        <v>8812.4703590000008</v>
      </c>
      <c r="DB643" s="65">
        <v>8812.4703590000008</v>
      </c>
      <c r="DC643" s="65">
        <v>8812.4703590000008</v>
      </c>
      <c r="DD643" s="65">
        <v>8812.4703590000008</v>
      </c>
      <c r="DE643" s="65">
        <v>8812.4703590000008</v>
      </c>
      <c r="DF643" s="65">
        <v>8812.4703590000008</v>
      </c>
      <c r="DG643" s="65">
        <v>8812.4703590000008</v>
      </c>
      <c r="DH643" s="65">
        <v>11416.960580000001</v>
      </c>
      <c r="DI643" s="65">
        <v>11416.960580000001</v>
      </c>
      <c r="DJ643" s="65">
        <v>11416.960580000001</v>
      </c>
      <c r="DK643" s="65">
        <v>11416.960580000001</v>
      </c>
      <c r="DL643" s="65">
        <v>12200.52306</v>
      </c>
      <c r="DM643" s="65">
        <v>12200.52306</v>
      </c>
      <c r="DN643" s="65">
        <v>12200.52306</v>
      </c>
      <c r="DO643" s="65">
        <v>12200.52306</v>
      </c>
      <c r="DP643" s="65">
        <v>12376.14644</v>
      </c>
      <c r="DQ643" s="65">
        <v>12376.14644</v>
      </c>
      <c r="DR643" s="65">
        <v>12376.14644</v>
      </c>
      <c r="DS643" s="65">
        <v>12376.14644</v>
      </c>
      <c r="DT643" s="65">
        <v>14014.001910000001</v>
      </c>
      <c r="DU643" s="65">
        <v>14014.001910000001</v>
      </c>
      <c r="DV643" s="65">
        <v>14014.001910000001</v>
      </c>
      <c r="DW643" s="65">
        <v>14014.001910000001</v>
      </c>
      <c r="DX643" s="65">
        <v>14259.434719999999</v>
      </c>
      <c r="DY643" s="65">
        <v>14259.434719999999</v>
      </c>
      <c r="DZ643" s="65">
        <v>14259.434719999999</v>
      </c>
      <c r="EA643" s="65">
        <v>14259.434719999999</v>
      </c>
      <c r="EB643" s="65">
        <v>14259.434719999999</v>
      </c>
      <c r="EC643" s="65">
        <v>14259.434719999999</v>
      </c>
      <c r="ED643" s="65">
        <v>14259.434719999999</v>
      </c>
      <c r="EE643" s="65">
        <v>14259.434719999999</v>
      </c>
      <c r="EF643" s="65">
        <v>14420.77255</v>
      </c>
      <c r="EG643" s="65">
        <v>14420.77255</v>
      </c>
      <c r="EH643" s="65">
        <v>14420.77255</v>
      </c>
      <c r="EI643" s="65">
        <v>14420.77255</v>
      </c>
      <c r="EJ643" s="65">
        <v>14420.77255</v>
      </c>
      <c r="EK643" s="65">
        <v>14420.77255</v>
      </c>
      <c r="EL643" s="65">
        <v>14420.77255</v>
      </c>
      <c r="EM643" s="65">
        <v>14420.77255</v>
      </c>
      <c r="EN643" s="65">
        <v>14420.77255</v>
      </c>
      <c r="EO643" s="65">
        <v>14420.77255</v>
      </c>
      <c r="EP643" s="65">
        <v>14420.77255</v>
      </c>
      <c r="EQ643" s="65">
        <v>14420.77255</v>
      </c>
      <c r="ER643" s="65">
        <v>15491.47011</v>
      </c>
      <c r="ES643" s="65">
        <v>15491.47011</v>
      </c>
      <c r="ET643" s="65">
        <v>15491.47011</v>
      </c>
      <c r="EU643" s="65">
        <v>15491.47011</v>
      </c>
      <c r="EV643" s="65">
        <v>18721.03587</v>
      </c>
      <c r="EW643" s="65">
        <v>18721.03587</v>
      </c>
      <c r="EX643" s="65">
        <v>18721.03587</v>
      </c>
      <c r="EY643" s="65">
        <v>18721.03587</v>
      </c>
      <c r="EZ643" s="65">
        <v>19202.770550000001</v>
      </c>
      <c r="FA643" s="65">
        <v>19202.770550000001</v>
      </c>
      <c r="FB643" s="65">
        <v>19202.770550000001</v>
      </c>
      <c r="FC643" s="65">
        <v>19202.770550000001</v>
      </c>
    </row>
    <row r="644" spans="2:159" x14ac:dyDescent="0.2">
      <c r="B644" s="65" t="s">
        <v>674</v>
      </c>
      <c r="C644" s="65" t="s">
        <v>38</v>
      </c>
    </row>
    <row r="645" spans="2:159" x14ac:dyDescent="0.2">
      <c r="B645" s="65" t="s">
        <v>674</v>
      </c>
      <c r="C645" s="65" t="s">
        <v>39</v>
      </c>
      <c r="CJ645" s="65">
        <v>328.65039519999999</v>
      </c>
      <c r="CL645" s="65">
        <v>328.65039519999999</v>
      </c>
      <c r="CM645" s="65">
        <v>328.65039519999999</v>
      </c>
      <c r="CN645" s="65">
        <v>673.81435759999999</v>
      </c>
      <c r="CO645" s="65">
        <v>673.81435759999999</v>
      </c>
      <c r="CP645" s="65">
        <v>673.81435759999999</v>
      </c>
      <c r="CQ645" s="65">
        <v>673.81435759999999</v>
      </c>
      <c r="CR645" s="65">
        <v>1054.5903269999999</v>
      </c>
      <c r="CS645" s="65">
        <v>1054.5903269999999</v>
      </c>
      <c r="CU645" s="65">
        <v>1054.5903269999999</v>
      </c>
      <c r="CV645" s="65">
        <v>1585.258638</v>
      </c>
      <c r="CW645" s="65">
        <v>1585.258638</v>
      </c>
      <c r="CX645" s="65">
        <v>1585.258638</v>
      </c>
      <c r="CY645" s="65">
        <v>1585.258638</v>
      </c>
      <c r="CZ645" s="65">
        <v>1993.939932</v>
      </c>
      <c r="DA645" s="65">
        <v>1993.939932</v>
      </c>
      <c r="DB645" s="65">
        <v>1993.939932</v>
      </c>
      <c r="DC645" s="65">
        <v>1993.939932</v>
      </c>
      <c r="DD645" s="65">
        <v>2440.9572149999999</v>
      </c>
      <c r="DE645" s="65">
        <v>2440.9572149999999</v>
      </c>
      <c r="DF645" s="65">
        <v>2440.9572149999999</v>
      </c>
      <c r="DG645" s="65">
        <v>1768.453156</v>
      </c>
      <c r="DH645" s="65">
        <v>2926.3076689999998</v>
      </c>
      <c r="DI645" s="65">
        <v>2926.3076689999998</v>
      </c>
      <c r="DJ645" s="65">
        <v>2926.3076689999998</v>
      </c>
      <c r="DK645" s="65">
        <v>2926.3076689999998</v>
      </c>
      <c r="DL645" s="65">
        <v>3419.1127310000002</v>
      </c>
      <c r="DM645" s="65">
        <v>3419.1127310000002</v>
      </c>
      <c r="DN645" s="65">
        <v>3419.1127310000002</v>
      </c>
      <c r="DO645" s="65">
        <v>3419.1127310000002</v>
      </c>
      <c r="DP645" s="65">
        <v>3848.5270340000002</v>
      </c>
      <c r="DQ645" s="65">
        <v>3848.5270340000002</v>
      </c>
      <c r="DR645" s="65">
        <v>3848.5270340000002</v>
      </c>
      <c r="DS645" s="65">
        <v>3848.5270340000002</v>
      </c>
      <c r="DT645" s="65">
        <v>4256.2877129999997</v>
      </c>
      <c r="DU645" s="65">
        <v>4256.2877129999997</v>
      </c>
      <c r="DV645" s="65">
        <v>4256.2877129999997</v>
      </c>
      <c r="DW645" s="65">
        <v>4256.2877129999997</v>
      </c>
      <c r="DX645" s="65">
        <v>4490.8769730000004</v>
      </c>
      <c r="DY645" s="65">
        <v>4490.8769730000004</v>
      </c>
      <c r="DZ645" s="65">
        <v>4490.8769730000004</v>
      </c>
      <c r="EA645" s="65">
        <v>4490.8769730000004</v>
      </c>
      <c r="EB645" s="65">
        <v>4490.8769730000004</v>
      </c>
      <c r="EC645" s="65">
        <v>4490.8769730000004</v>
      </c>
      <c r="ED645" s="65">
        <v>4490.8769730000004</v>
      </c>
      <c r="EE645" s="65">
        <v>4490.8769730000004</v>
      </c>
      <c r="EF645" s="65">
        <v>4490.8769730000004</v>
      </c>
      <c r="EG645" s="65">
        <v>4490.8769730000004</v>
      </c>
      <c r="EH645" s="65">
        <v>4490.8769730000004</v>
      </c>
      <c r="EI645" s="65">
        <v>4490.8769730000004</v>
      </c>
      <c r="EJ645" s="65">
        <v>5007.1627479999997</v>
      </c>
      <c r="EK645" s="65">
        <v>5007.1627479999997</v>
      </c>
      <c r="EL645" s="65">
        <v>5007.1627479999997</v>
      </c>
      <c r="EM645" s="65">
        <v>5007.1627479999997</v>
      </c>
      <c r="EN645" s="65">
        <v>5007.1627479999997</v>
      </c>
      <c r="EO645" s="65">
        <v>5007.1627479999997</v>
      </c>
      <c r="EP645" s="65">
        <v>5007.1627479999997</v>
      </c>
      <c r="EQ645" s="65">
        <v>5007.1627479999997</v>
      </c>
      <c r="ER645" s="65">
        <v>5593.5534440000001</v>
      </c>
      <c r="ES645" s="65">
        <v>5593.5534440000001</v>
      </c>
      <c r="ET645" s="65">
        <v>5593.5534440000001</v>
      </c>
      <c r="EU645" s="65">
        <v>5593.5534440000001</v>
      </c>
      <c r="EV645" s="65">
        <v>5593.5534440000001</v>
      </c>
      <c r="EW645" s="65">
        <v>5593.5534440000001</v>
      </c>
      <c r="EX645" s="65">
        <v>5593.5534440000001</v>
      </c>
      <c r="EY645" s="65">
        <v>5593.5534440000001</v>
      </c>
      <c r="EZ645" s="65">
        <v>5601.3452379999999</v>
      </c>
      <c r="FA645" s="65">
        <v>5601.3452379999999</v>
      </c>
      <c r="FB645" s="65">
        <v>5601.3452379999999</v>
      </c>
      <c r="FC645" s="65">
        <v>5601.3452379999999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DX647" s="65">
        <v>472.12722100000002</v>
      </c>
      <c r="DY647" s="65">
        <v>472.12722100000002</v>
      </c>
      <c r="DZ647" s="65">
        <v>472.12722100000002</v>
      </c>
      <c r="EA647" s="65">
        <v>472.12722100000002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960.53603450000003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2568.0784870000002</v>
      </c>
      <c r="BY653" s="65">
        <v>2568.0784870000002</v>
      </c>
      <c r="BZ653" s="65">
        <v>2568.0784870000002</v>
      </c>
      <c r="CA653" s="65">
        <v>2568.0784870000002</v>
      </c>
      <c r="CB653" s="65">
        <v>6654.8782309999997</v>
      </c>
      <c r="CC653" s="65">
        <v>6654.8782309999997</v>
      </c>
      <c r="CD653" s="65">
        <v>6654.8782309999997</v>
      </c>
      <c r="CE653" s="65">
        <v>6654.8782309999997</v>
      </c>
      <c r="CF653" s="65">
        <v>7544.840569</v>
      </c>
      <c r="CG653" s="65">
        <v>7544.840569</v>
      </c>
      <c r="CH653" s="65">
        <v>7544.840569</v>
      </c>
      <c r="CI653" s="65">
        <v>7544.840569</v>
      </c>
      <c r="CJ653" s="65">
        <v>9009.7904999999992</v>
      </c>
      <c r="CK653" s="65">
        <v>8681.1401050000004</v>
      </c>
      <c r="CL653" s="65">
        <v>9009.7904999999992</v>
      </c>
      <c r="CM653" s="65">
        <v>9009.7904999999992</v>
      </c>
      <c r="CN653" s="65">
        <v>10691.86397</v>
      </c>
      <c r="CO653" s="65">
        <v>10691.86397</v>
      </c>
      <c r="CP653" s="65">
        <v>10691.86397</v>
      </c>
      <c r="CQ653" s="65">
        <v>10691.86397</v>
      </c>
      <c r="CR653" s="65">
        <v>12784.340169999999</v>
      </c>
      <c r="CS653" s="65">
        <v>12784.340169999999</v>
      </c>
      <c r="CT653" s="65">
        <v>11729.74985</v>
      </c>
      <c r="CU653" s="65">
        <v>12784.340169999999</v>
      </c>
      <c r="CV653" s="65">
        <v>15893.42735</v>
      </c>
      <c r="CW653" s="65">
        <v>15893.42735</v>
      </c>
      <c r="CX653" s="65">
        <v>15893.42735</v>
      </c>
      <c r="CY653" s="65">
        <v>15893.42735</v>
      </c>
      <c r="CZ653" s="65">
        <v>18819.92383</v>
      </c>
      <c r="DA653" s="65">
        <v>18819.92383</v>
      </c>
      <c r="DB653" s="65">
        <v>18819.92383</v>
      </c>
      <c r="DC653" s="65">
        <v>18819.92383</v>
      </c>
      <c r="DD653" s="65">
        <v>22418.597679999999</v>
      </c>
      <c r="DE653" s="65">
        <v>22418.597679999999</v>
      </c>
      <c r="DF653" s="65">
        <v>22418.597679999999</v>
      </c>
      <c r="DG653" s="65">
        <v>21746.09362</v>
      </c>
      <c r="DH653" s="65">
        <v>26745.750700000001</v>
      </c>
      <c r="DI653" s="65">
        <v>26745.750700000001</v>
      </c>
      <c r="DJ653" s="65">
        <v>26745.750700000001</v>
      </c>
      <c r="DK653" s="65">
        <v>26745.750700000001</v>
      </c>
      <c r="DL653" s="65">
        <v>28022.11825</v>
      </c>
      <c r="DM653" s="65">
        <v>28022.11825</v>
      </c>
      <c r="DN653" s="65">
        <v>28022.11825</v>
      </c>
      <c r="DO653" s="65">
        <v>28022.11825</v>
      </c>
      <c r="DP653" s="65">
        <v>30213.87242</v>
      </c>
      <c r="DQ653" s="65">
        <v>30213.87242</v>
      </c>
      <c r="DR653" s="65">
        <v>30213.87242</v>
      </c>
      <c r="DS653" s="65">
        <v>30213.87242</v>
      </c>
      <c r="DT653" s="65">
        <v>32259.488570000001</v>
      </c>
      <c r="DU653" s="65">
        <v>32259.488570000001</v>
      </c>
      <c r="DV653" s="65">
        <v>32259.488570000001</v>
      </c>
      <c r="DW653" s="65">
        <v>32259.488570000001</v>
      </c>
      <c r="DX653" s="65">
        <v>34140.481509999998</v>
      </c>
      <c r="DY653" s="65">
        <v>34140.481509999998</v>
      </c>
      <c r="DZ653" s="65">
        <v>34140.481509999998</v>
      </c>
      <c r="EA653" s="65">
        <v>34140.481509999998</v>
      </c>
      <c r="EB653" s="65">
        <v>36707.266150000003</v>
      </c>
      <c r="EC653" s="65">
        <v>36707.266150000003</v>
      </c>
      <c r="ED653" s="65">
        <v>36707.266150000003</v>
      </c>
      <c r="EE653" s="65">
        <v>36707.266150000003</v>
      </c>
      <c r="EF653" s="65">
        <v>39988.196170000003</v>
      </c>
      <c r="EG653" s="65">
        <v>39988.196170000003</v>
      </c>
      <c r="EH653" s="65">
        <v>39988.196170000003</v>
      </c>
      <c r="EI653" s="65">
        <v>39988.196170000003</v>
      </c>
      <c r="EJ653" s="65">
        <v>42992.792200000004</v>
      </c>
      <c r="EK653" s="65">
        <v>42992.792200000004</v>
      </c>
      <c r="EL653" s="65">
        <v>42992.792200000004</v>
      </c>
      <c r="EM653" s="65">
        <v>42992.792200000004</v>
      </c>
      <c r="EN653" s="65">
        <v>45820.548269999999</v>
      </c>
      <c r="EO653" s="65">
        <v>46090.170310000001</v>
      </c>
      <c r="EP653" s="65">
        <v>46090.170310000001</v>
      </c>
      <c r="EQ653" s="65">
        <v>46090.170310000001</v>
      </c>
      <c r="ER653" s="65">
        <v>49507.224159999998</v>
      </c>
      <c r="ES653" s="65">
        <v>49507.224159999998</v>
      </c>
      <c r="ET653" s="65">
        <v>49507.224159999998</v>
      </c>
      <c r="EU653" s="65">
        <v>49507.224159999998</v>
      </c>
      <c r="EV653" s="65">
        <v>52811.743179999998</v>
      </c>
      <c r="EW653" s="65">
        <v>52811.743179999998</v>
      </c>
      <c r="EX653" s="65">
        <v>52811.743179999998</v>
      </c>
      <c r="EY653" s="65">
        <v>52811.743179999998</v>
      </c>
      <c r="EZ653" s="65">
        <v>56173.027770000001</v>
      </c>
      <c r="FA653" s="65">
        <v>56173.027770000001</v>
      </c>
      <c r="FB653" s="65">
        <v>56173.027770000001</v>
      </c>
      <c r="FC653" s="65">
        <v>56173.027770000001</v>
      </c>
    </row>
    <row r="654" spans="2:159" x14ac:dyDescent="0.2">
      <c r="B654" s="65" t="s">
        <v>767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767</v>
      </c>
      <c r="C655" s="65" t="s">
        <v>37</v>
      </c>
    </row>
    <row r="656" spans="2:159" x14ac:dyDescent="0.2">
      <c r="B656" s="65" t="s">
        <v>767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26.529203679999998</v>
      </c>
    </row>
    <row r="657" spans="2:159" x14ac:dyDescent="0.2">
      <c r="B657" s="65" t="s">
        <v>767</v>
      </c>
      <c r="C657" s="65" t="s">
        <v>39</v>
      </c>
    </row>
    <row r="658" spans="2:159" x14ac:dyDescent="0.2">
      <c r="B658" s="65" t="s">
        <v>767</v>
      </c>
      <c r="C658" s="65" t="s">
        <v>40</v>
      </c>
    </row>
    <row r="659" spans="2:159" x14ac:dyDescent="0.2">
      <c r="B659" s="65" t="s">
        <v>767</v>
      </c>
      <c r="C659" s="65" t="s">
        <v>41</v>
      </c>
    </row>
    <row r="660" spans="2:159" x14ac:dyDescent="0.2">
      <c r="B660" s="65" t="s">
        <v>767</v>
      </c>
      <c r="C660" s="65" t="s">
        <v>42</v>
      </c>
    </row>
    <row r="661" spans="2:159" x14ac:dyDescent="0.2">
      <c r="B661" s="65" t="s">
        <v>767</v>
      </c>
      <c r="C661" s="65" t="s">
        <v>43</v>
      </c>
    </row>
    <row r="662" spans="2:159" x14ac:dyDescent="0.2">
      <c r="B662" s="65" t="s">
        <v>767</v>
      </c>
      <c r="C662" s="65" t="s">
        <v>44</v>
      </c>
    </row>
    <row r="663" spans="2:159" x14ac:dyDescent="0.2">
      <c r="B663" s="65" t="s">
        <v>767</v>
      </c>
      <c r="C663" s="65" t="s">
        <v>45</v>
      </c>
    </row>
    <row r="664" spans="2:159" x14ac:dyDescent="0.2">
      <c r="B664" s="65" t="s">
        <v>767</v>
      </c>
      <c r="C664" s="65" t="s">
        <v>46</v>
      </c>
    </row>
    <row r="665" spans="2:159" x14ac:dyDescent="0.2">
      <c r="B665" s="65" t="s">
        <v>767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1861.7816150000001</v>
      </c>
      <c r="EM665" s="65">
        <v>1861.7816150000001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1888.310819</v>
      </c>
    </row>
    <row r="666" spans="2:159" x14ac:dyDescent="0.2">
      <c r="B666" s="65" t="s">
        <v>768</v>
      </c>
      <c r="C666" s="65" t="s">
        <v>36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2382.890973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2632.0759939999998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768</v>
      </c>
      <c r="C667" s="65" t="s">
        <v>37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77.118619800000005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768</v>
      </c>
      <c r="C668" s="65" t="s">
        <v>38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524.8992442</v>
      </c>
      <c r="BC668" s="65">
        <v>965.47351960000003</v>
      </c>
      <c r="BD668" s="65">
        <v>1470.4758609999999</v>
      </c>
      <c r="BE668" s="65">
        <v>1470.4758609999999</v>
      </c>
      <c r="BF668" s="65">
        <v>524.8992442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1470.4758609999999</v>
      </c>
      <c r="BL668" s="65">
        <v>1470.4758609999999</v>
      </c>
      <c r="BM668" s="65">
        <v>505.0023415</v>
      </c>
      <c r="BN668" s="65">
        <v>524.8992442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1029.901586</v>
      </c>
      <c r="BZ668" s="65">
        <v>945.57661689999998</v>
      </c>
      <c r="CA668" s="65">
        <v>1470.4758609999999</v>
      </c>
      <c r="CB668" s="65">
        <v>1470.4758609999999</v>
      </c>
      <c r="CC668" s="65">
        <v>1470.4758609999999</v>
      </c>
      <c r="CD668" s="65">
        <v>505.0023415</v>
      </c>
      <c r="CE668" s="65">
        <v>1470.4758609999999</v>
      </c>
      <c r="CF668" s="65">
        <v>1470.4758609999999</v>
      </c>
      <c r="CG668" s="65">
        <v>945.57661689999998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1029.901586</v>
      </c>
      <c r="DG668" s="65">
        <v>1470.4758609999999</v>
      </c>
      <c r="DH668" s="65">
        <v>1470.4758609999999</v>
      </c>
      <c r="DI668" s="65">
        <v>945.57661689999998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965.47351960000003</v>
      </c>
      <c r="DO668" s="65">
        <v>1470.4758609999999</v>
      </c>
      <c r="DP668" s="65">
        <v>1470.4758609999999</v>
      </c>
      <c r="DQ668" s="65">
        <v>945.57661689999998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965.47351960000003</v>
      </c>
      <c r="EN668" s="65">
        <v>1470.4758609999999</v>
      </c>
      <c r="EO668" s="65">
        <v>1470.4758609999999</v>
      </c>
      <c r="EP668" s="65">
        <v>965.47351960000003</v>
      </c>
      <c r="EQ668" s="65">
        <v>440.57427539999998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768</v>
      </c>
      <c r="C669" s="65" t="s">
        <v>39</v>
      </c>
      <c r="BP669" s="65">
        <v>168.64993770000001</v>
      </c>
      <c r="BQ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121.810166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57.029747219999997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768</v>
      </c>
      <c r="C670" s="65" t="s">
        <v>40</v>
      </c>
    </row>
    <row r="671" spans="2:159" x14ac:dyDescent="0.2">
      <c r="B671" s="65" t="s">
        <v>768</v>
      </c>
      <c r="C671" s="65" t="s">
        <v>41</v>
      </c>
    </row>
    <row r="672" spans="2:159" x14ac:dyDescent="0.2">
      <c r="B672" s="65" t="s">
        <v>768</v>
      </c>
      <c r="C672" s="65" t="s">
        <v>42</v>
      </c>
    </row>
    <row r="673" spans="2:159" x14ac:dyDescent="0.2">
      <c r="B673" s="65" t="s">
        <v>768</v>
      </c>
      <c r="C673" s="65" t="s">
        <v>43</v>
      </c>
    </row>
    <row r="674" spans="2:159" x14ac:dyDescent="0.2">
      <c r="B674" s="65" t="s">
        <v>768</v>
      </c>
      <c r="C674" s="65" t="s">
        <v>44</v>
      </c>
    </row>
    <row r="675" spans="2:159" x14ac:dyDescent="0.2">
      <c r="B675" s="65" t="s">
        <v>768</v>
      </c>
      <c r="C675" s="65" t="s">
        <v>45</v>
      </c>
    </row>
    <row r="676" spans="2:159" x14ac:dyDescent="0.2">
      <c r="B676" s="65" t="s">
        <v>768</v>
      </c>
      <c r="C676" s="65" t="s">
        <v>46</v>
      </c>
    </row>
    <row r="677" spans="2:159" x14ac:dyDescent="0.2">
      <c r="B677" s="65" t="s">
        <v>768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524.8992442</v>
      </c>
      <c r="AU677" s="65">
        <v>760.81966269999998</v>
      </c>
      <c r="AV677" s="65">
        <v>843.24968839999997</v>
      </c>
      <c r="AW677" s="65">
        <v>607.32926999999995</v>
      </c>
      <c r="AX677" s="65">
        <v>318.35044420000003</v>
      </c>
      <c r="AY677" s="65">
        <v>843.24968839999997</v>
      </c>
      <c r="AZ677" s="65">
        <v>1615.4390100000001</v>
      </c>
      <c r="BA677" s="65">
        <v>1174.864734</v>
      </c>
      <c r="BB677" s="65">
        <v>1174.864734</v>
      </c>
      <c r="BC677" s="65">
        <v>1615.4390100000001</v>
      </c>
      <c r="BD677" s="65">
        <v>4227.618101</v>
      </c>
      <c r="BE677" s="65">
        <v>4227.618101</v>
      </c>
      <c r="BF677" s="65">
        <v>3282.0414839999999</v>
      </c>
      <c r="BG677" s="65">
        <v>4227.618101</v>
      </c>
      <c r="BH677" s="65">
        <v>4420.9022990000003</v>
      </c>
      <c r="BI677" s="65">
        <v>4089.287253</v>
      </c>
      <c r="BJ677" s="65">
        <v>3915.8999570000001</v>
      </c>
      <c r="BK677" s="65">
        <v>4420.9022990000003</v>
      </c>
      <c r="BL677" s="65">
        <v>4420.9022990000003</v>
      </c>
      <c r="BM677" s="65">
        <v>3455.4287789999998</v>
      </c>
      <c r="BN677" s="65">
        <v>3475.3256820000001</v>
      </c>
      <c r="BO677" s="65">
        <v>4420.9022990000003</v>
      </c>
      <c r="BP677" s="65">
        <v>4589.5522369999999</v>
      </c>
      <c r="BQ677" s="65">
        <v>4353.6318179999998</v>
      </c>
      <c r="BR677" s="65">
        <v>4184.9818809999997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4148.9779609999996</v>
      </c>
      <c r="BZ677" s="65">
        <v>4064.6529919999998</v>
      </c>
      <c r="CA677" s="65">
        <v>4589.5522369999999</v>
      </c>
      <c r="CB677" s="65">
        <v>4589.5522369999999</v>
      </c>
      <c r="CC677" s="65">
        <v>4589.5522369999999</v>
      </c>
      <c r="CD677" s="65">
        <v>3624.0787169999999</v>
      </c>
      <c r="CE677" s="65">
        <v>4589.5522369999999</v>
      </c>
      <c r="CF677" s="65">
        <v>4589.5522369999999</v>
      </c>
      <c r="CG677" s="65">
        <v>4064.6529919999998</v>
      </c>
      <c r="CH677" s="65">
        <v>4589.5522369999999</v>
      </c>
      <c r="CI677" s="65">
        <v>4589.5522369999999</v>
      </c>
      <c r="CJ677" s="65">
        <v>4589.5522369999999</v>
      </c>
      <c r="CK677" s="65">
        <v>4383.9106659999998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4353.6318179999998</v>
      </c>
      <c r="CQ677" s="65">
        <v>4589.5522369999999</v>
      </c>
      <c r="CR677" s="65">
        <v>4589.5522369999999</v>
      </c>
      <c r="CS677" s="65">
        <v>4589.5522369999999</v>
      </c>
      <c r="CT677" s="65">
        <v>4084.5498950000001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4148.9779609999996</v>
      </c>
      <c r="DG677" s="65">
        <v>4589.5522369999999</v>
      </c>
      <c r="DH677" s="65">
        <v>4589.5522369999999</v>
      </c>
      <c r="DI677" s="65">
        <v>3953.0328020000002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4084.5498950000001</v>
      </c>
      <c r="DO677" s="65">
        <v>4589.5522369999999</v>
      </c>
      <c r="DP677" s="65">
        <v>4589.5522369999999</v>
      </c>
      <c r="DQ677" s="65">
        <v>4064.6529919999998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4148.9779609999996</v>
      </c>
      <c r="EE677" s="65">
        <v>4589.5522369999999</v>
      </c>
      <c r="EF677" s="65">
        <v>4589.5522369999999</v>
      </c>
      <c r="EG677" s="65">
        <v>4589.5522369999999</v>
      </c>
      <c r="EH677" s="65">
        <v>4507.1222109999999</v>
      </c>
      <c r="EI677" s="65">
        <v>4589.5522369999999</v>
      </c>
      <c r="EJ677" s="65">
        <v>4589.5522369999999</v>
      </c>
      <c r="EK677" s="65">
        <v>4589.5522369999999</v>
      </c>
      <c r="EL677" s="65">
        <v>4420.9022990000003</v>
      </c>
      <c r="EM677" s="65">
        <v>4084.5498950000001</v>
      </c>
      <c r="EN677" s="65">
        <v>4589.5522369999999</v>
      </c>
      <c r="EO677" s="65">
        <v>4589.5522369999999</v>
      </c>
      <c r="EP677" s="65">
        <v>4084.5498950000001</v>
      </c>
      <c r="EQ677" s="65">
        <v>3559.6506509999999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769</v>
      </c>
      <c r="C678" s="65" t="s">
        <v>36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769</v>
      </c>
      <c r="C679" s="65" t="s">
        <v>37</v>
      </c>
    </row>
    <row r="680" spans="2:159" x14ac:dyDescent="0.2">
      <c r="B680" s="65" t="s">
        <v>769</v>
      </c>
      <c r="C680" s="65" t="s">
        <v>38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769</v>
      </c>
      <c r="C681" s="65" t="s">
        <v>39</v>
      </c>
    </row>
    <row r="682" spans="2:159" x14ac:dyDescent="0.2">
      <c r="B682" s="65" t="s">
        <v>769</v>
      </c>
      <c r="C682" s="65" t="s">
        <v>40</v>
      </c>
    </row>
    <row r="683" spans="2:159" x14ac:dyDescent="0.2">
      <c r="B683" s="65" t="s">
        <v>769</v>
      </c>
      <c r="C683" s="65" t="s">
        <v>41</v>
      </c>
    </row>
    <row r="684" spans="2:159" x14ac:dyDescent="0.2">
      <c r="B684" s="65" t="s">
        <v>769</v>
      </c>
      <c r="C684" s="65" t="s">
        <v>42</v>
      </c>
    </row>
    <row r="685" spans="2:159" x14ac:dyDescent="0.2">
      <c r="B685" s="65" t="s">
        <v>769</v>
      </c>
      <c r="C685" s="65" t="s">
        <v>43</v>
      </c>
    </row>
    <row r="686" spans="2:159" x14ac:dyDescent="0.2">
      <c r="B686" s="65" t="s">
        <v>769</v>
      </c>
      <c r="C686" s="65" t="s">
        <v>44</v>
      </c>
    </row>
    <row r="687" spans="2:159" x14ac:dyDescent="0.2">
      <c r="B687" s="65" t="s">
        <v>769</v>
      </c>
      <c r="C687" s="65" t="s">
        <v>45</v>
      </c>
    </row>
    <row r="688" spans="2:159" x14ac:dyDescent="0.2">
      <c r="B688" s="65" t="s">
        <v>769</v>
      </c>
      <c r="C688" s="65" t="s">
        <v>46</v>
      </c>
    </row>
    <row r="689" spans="2:159" x14ac:dyDescent="0.2">
      <c r="B689" s="65" t="s">
        <v>769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1861.7816150000001</v>
      </c>
      <c r="BV689" s="65">
        <v>1864.6240299999999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1864.6240299999999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1864.6240299999999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2782.62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1469.48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2782.62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1469.48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770</v>
      </c>
      <c r="C714" s="65" t="s">
        <v>36</v>
      </c>
    </row>
    <row r="715" spans="2:159" x14ac:dyDescent="0.2">
      <c r="B715" s="65" t="s">
        <v>770</v>
      </c>
      <c r="C715" s="65" t="s">
        <v>37</v>
      </c>
    </row>
    <row r="716" spans="2:159" x14ac:dyDescent="0.2">
      <c r="B716" s="65" t="s">
        <v>770</v>
      </c>
      <c r="C716" s="65" t="s">
        <v>38</v>
      </c>
    </row>
    <row r="717" spans="2:159" x14ac:dyDescent="0.2">
      <c r="B717" s="65" t="s">
        <v>770</v>
      </c>
      <c r="C717" s="65" t="s">
        <v>39</v>
      </c>
    </row>
    <row r="718" spans="2:159" x14ac:dyDescent="0.2">
      <c r="B718" s="65" t="s">
        <v>770</v>
      </c>
      <c r="C718" s="65" t="s">
        <v>40</v>
      </c>
    </row>
    <row r="719" spans="2:159" x14ac:dyDescent="0.2">
      <c r="B719" s="65" t="s">
        <v>770</v>
      </c>
      <c r="C719" s="65" t="s">
        <v>41</v>
      </c>
    </row>
    <row r="720" spans="2:159" x14ac:dyDescent="0.2">
      <c r="B720" s="65" t="s">
        <v>770</v>
      </c>
      <c r="C720" s="65" t="s">
        <v>42</v>
      </c>
    </row>
    <row r="721" spans="2:159" x14ac:dyDescent="0.2">
      <c r="B721" s="65" t="s">
        <v>770</v>
      </c>
      <c r="C721" s="65" t="s">
        <v>43</v>
      </c>
    </row>
    <row r="722" spans="2:159" x14ac:dyDescent="0.2">
      <c r="B722" s="65" t="s">
        <v>770</v>
      </c>
      <c r="C722" s="65" t="s">
        <v>44</v>
      </c>
    </row>
    <row r="723" spans="2:159" x14ac:dyDescent="0.2">
      <c r="B723" s="65" t="s">
        <v>770</v>
      </c>
      <c r="C723" s="65" t="s">
        <v>45</v>
      </c>
    </row>
    <row r="724" spans="2:159" x14ac:dyDescent="0.2">
      <c r="B724" s="65" t="s">
        <v>770</v>
      </c>
      <c r="C724" s="65" t="s">
        <v>46</v>
      </c>
    </row>
    <row r="725" spans="2:159" x14ac:dyDescent="0.2">
      <c r="B725" s="65" t="s">
        <v>770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771</v>
      </c>
      <c r="C750" s="65" t="s">
        <v>36</v>
      </c>
    </row>
    <row r="751" spans="2:159" x14ac:dyDescent="0.2">
      <c r="B751" s="65" t="s">
        <v>771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1326.460184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2463.4260559999998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3031.9089920000001</v>
      </c>
      <c r="EQ751" s="65">
        <v>3221.4033039999999</v>
      </c>
      <c r="ER751" s="65">
        <v>3410.8976160000002</v>
      </c>
      <c r="ES751" s="65">
        <v>3410.8976160000002</v>
      </c>
      <c r="ET751" s="65">
        <v>3221.4033039999999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771</v>
      </c>
      <c r="C752" s="65" t="s">
        <v>38</v>
      </c>
    </row>
    <row r="753" spans="2:159" x14ac:dyDescent="0.2">
      <c r="B753" s="65" t="s">
        <v>771</v>
      </c>
      <c r="C753" s="65" t="s">
        <v>39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491.7377396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688.02683669999999</v>
      </c>
      <c r="DX753" s="65">
        <v>1190.971751</v>
      </c>
      <c r="DY753" s="65">
        <v>1190.971751</v>
      </c>
      <c r="DZ753" s="65">
        <v>497.42256900000001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1185.286922</v>
      </c>
      <c r="EF753" s="65">
        <v>1190.971751</v>
      </c>
      <c r="EG753" s="65">
        <v>1190.971751</v>
      </c>
      <c r="EH753" s="65">
        <v>699.23401130000002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771</v>
      </c>
      <c r="C754" s="65" t="s">
        <v>40</v>
      </c>
    </row>
    <row r="755" spans="2:159" x14ac:dyDescent="0.2">
      <c r="B755" s="65" t="s">
        <v>771</v>
      </c>
      <c r="C755" s="65" t="s">
        <v>41</v>
      </c>
    </row>
    <row r="756" spans="2:159" x14ac:dyDescent="0.2">
      <c r="B756" s="65" t="s">
        <v>771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771</v>
      </c>
      <c r="C757" s="65" t="s">
        <v>43</v>
      </c>
    </row>
    <row r="758" spans="2:159" x14ac:dyDescent="0.2">
      <c r="B758" s="65" t="s">
        <v>771</v>
      </c>
      <c r="C758" s="65" t="s">
        <v>44</v>
      </c>
    </row>
    <row r="759" spans="2:159" x14ac:dyDescent="0.2">
      <c r="B759" s="65" t="s">
        <v>771</v>
      </c>
      <c r="C759" s="65" t="s">
        <v>45</v>
      </c>
    </row>
    <row r="760" spans="2:159" x14ac:dyDescent="0.2">
      <c r="B760" s="65" t="s">
        <v>771</v>
      </c>
      <c r="C760" s="65" t="s">
        <v>46</v>
      </c>
    </row>
    <row r="761" spans="2:159" x14ac:dyDescent="0.2">
      <c r="B761" s="65" t="s">
        <v>771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1616.386481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3438.3742910000001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3888.5857660000001</v>
      </c>
      <c r="DX761" s="65">
        <v>4581.024993</v>
      </c>
      <c r="DY761" s="65">
        <v>4581.024993</v>
      </c>
      <c r="DZ761" s="65">
        <v>3887.4758109999998</v>
      </c>
      <c r="EA761" s="65">
        <v>4581.024993</v>
      </c>
      <c r="EB761" s="65">
        <v>4770.5193049999998</v>
      </c>
      <c r="EC761" s="65">
        <v>4770.5193049999998</v>
      </c>
      <c r="ED761" s="65">
        <v>4581.024993</v>
      </c>
      <c r="EE761" s="65">
        <v>4764.8344749999997</v>
      </c>
      <c r="EF761" s="65">
        <v>4960.0136169999996</v>
      </c>
      <c r="EG761" s="65">
        <v>4960.0136169999996</v>
      </c>
      <c r="EH761" s="65">
        <v>4468.275877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5339.0022410000001</v>
      </c>
      <c r="EO761" s="65">
        <v>5339.0022410000001</v>
      </c>
      <c r="EP761" s="65">
        <v>5149.5079290000003</v>
      </c>
      <c r="EQ761" s="65">
        <v>5339.0022410000001</v>
      </c>
      <c r="ER761" s="65">
        <v>5528.4965529999999</v>
      </c>
      <c r="ES761" s="65">
        <v>5528.4965529999999</v>
      </c>
      <c r="ET761" s="65">
        <v>5339.0022410000001</v>
      </c>
      <c r="EU761" s="65">
        <v>5528.4965529999999</v>
      </c>
      <c r="EV761" s="65">
        <v>5528.4965529999999</v>
      </c>
      <c r="EW761" s="65">
        <v>5528.4965529999999</v>
      </c>
      <c r="EX761" s="65">
        <v>5528.4965529999999</v>
      </c>
      <c r="EY761" s="65">
        <v>5528.4965529999999</v>
      </c>
      <c r="EZ761" s="65">
        <v>5528.4965529999999</v>
      </c>
      <c r="FA761" s="65">
        <v>5528.4965529999999</v>
      </c>
      <c r="FB761" s="65">
        <v>5528.4965529999999</v>
      </c>
      <c r="FC761" s="65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2" width="9.109375" style="33"/>
    <col min="103" max="106" width="9.109375" style="66"/>
    <col min="107" max="16384" width="9.109375" style="33"/>
  </cols>
  <sheetData>
    <row r="2" spans="2:258" x14ac:dyDescent="0.3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PLANEL_GerPT_Trim_Resultado!P245</f>
        <v>62792.59115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57555.895230000002</v>
      </c>
      <c r="G4" s="1">
        <f>PLANEL_GerPT_Trim_Resultado!T245</f>
        <v>59624.003380000002</v>
      </c>
      <c r="H4" s="1">
        <f>PLANEL_GerPT_Trim_Resultado!U245</f>
        <v>54269.667529999999</v>
      </c>
      <c r="I4" s="1">
        <f>PLANEL_GerPT_Trim_Resultado!V245</f>
        <v>51742.377390000001</v>
      </c>
      <c r="J4" s="1">
        <f>PLANEL_GerPT_Trim_Resultado!W245</f>
        <v>56311.74495</v>
      </c>
      <c r="K4" s="1">
        <f>PLANEL_GerPT_Trim_Resultado!X245</f>
        <v>64046.804300000003</v>
      </c>
      <c r="L4" s="1">
        <f>PLANEL_GerPT_Trim_Resultado!Y245</f>
        <v>55351.104339999998</v>
      </c>
      <c r="M4" s="1">
        <f>PLANEL_GerPT_Trim_Resultado!Z245</f>
        <v>53833.141609999999</v>
      </c>
      <c r="N4" s="1">
        <f>PLANEL_GerPT_Trim_Resultado!AA245</f>
        <v>61587.214699999997</v>
      </c>
      <c r="O4" s="1">
        <f>PLANEL_GerPT_Trim_Resultado!AB245</f>
        <v>66662.796749999994</v>
      </c>
      <c r="P4" s="1">
        <f>PLANEL_GerPT_Trim_Resultado!AC245</f>
        <v>60769.259160000001</v>
      </c>
      <c r="Q4" s="1">
        <f>PLANEL_GerPT_Trim_Resultado!AD245</f>
        <v>58311.846380000003</v>
      </c>
      <c r="R4" s="1">
        <f>PLANEL_GerPT_Trim_Resultado!AE245</f>
        <v>61900.247600000002</v>
      </c>
      <c r="S4" s="1">
        <f>PLANEL_GerPT_Trim_Resultado!AF245</f>
        <v>70055.400590000005</v>
      </c>
      <c r="T4" s="1">
        <f>PLANEL_GerPT_Trim_Resultado!AG245</f>
        <v>67333.227830000003</v>
      </c>
      <c r="U4" s="1">
        <f>PLANEL_GerPT_Trim_Resultado!AH245</f>
        <v>60491.596980000002</v>
      </c>
      <c r="V4" s="1">
        <f>PLANEL_GerPT_Trim_Resultado!AI245</f>
        <v>65292.478309999999</v>
      </c>
      <c r="W4" s="1">
        <f>PLANEL_GerPT_Trim_Resultado!AJ245</f>
        <v>74790.963390000004</v>
      </c>
      <c r="X4" s="1">
        <f>PLANEL_GerPT_Trim_Resultado!AK245</f>
        <v>68257.958710000006</v>
      </c>
      <c r="Y4" s="1">
        <f>PLANEL_GerPT_Trim_Resultado!AL245</f>
        <v>66808.199550000005</v>
      </c>
      <c r="Z4" s="1">
        <f>PLANEL_GerPT_Trim_Resultado!AM245</f>
        <v>68435.623160000003</v>
      </c>
      <c r="AA4" s="1">
        <f>PLANEL_GerPT_Trim_Resultado!AN245</f>
        <v>75837.107189999995</v>
      </c>
      <c r="AB4" s="1">
        <f>PLANEL_GerPT_Trim_Resultado!AO245</f>
        <v>73144.086139999999</v>
      </c>
      <c r="AC4" s="1">
        <f>PLANEL_GerPT_Trim_Resultado!AP245</f>
        <v>69050.553759999995</v>
      </c>
      <c r="AD4" s="1">
        <f>PLANEL_GerPT_Trim_Resultado!AQ245</f>
        <v>69836.651809999996</v>
      </c>
      <c r="AE4" s="1">
        <f>PLANEL_GerPT_Trim_Resultado!AR245</f>
        <v>78593.179730000003</v>
      </c>
      <c r="AF4" s="1">
        <f>PLANEL_GerPT_Trim_Resultado!AS245</f>
        <v>76734.192079999993</v>
      </c>
      <c r="AG4" s="1">
        <f>PLANEL_GerPT_Trim_Resultado!AT245</f>
        <v>66774.162830000001</v>
      </c>
      <c r="AH4" s="1">
        <f>PLANEL_GerPT_Trim_Resultado!AU245</f>
        <v>72072.022819999998</v>
      </c>
      <c r="AI4" s="1">
        <f>PLANEL_GerPT_Trim_Resultado!AV245</f>
        <v>80223.155369999993</v>
      </c>
      <c r="AJ4" s="1">
        <f>PLANEL_GerPT_Trim_Resultado!AW245</f>
        <v>74821.568899999998</v>
      </c>
      <c r="AK4" s="1">
        <f>PLANEL_GerPT_Trim_Resultado!AX245</f>
        <v>71782.423370000004</v>
      </c>
      <c r="AL4" s="1">
        <f>PLANEL_GerPT_Trim_Resultado!AY245</f>
        <v>73224.478310000006</v>
      </c>
      <c r="AM4" s="1">
        <f>PLANEL_GerPT_Trim_Resultado!AZ245</f>
        <v>80505.416570000001</v>
      </c>
      <c r="AN4" s="1">
        <f>PLANEL_GerPT_Trim_Resultado!BA245</f>
        <v>74074.203980000006</v>
      </c>
      <c r="AO4" s="1">
        <f>PLANEL_GerPT_Trim_Resultado!BB245</f>
        <v>71993.563429999995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76027.022230000002</v>
      </c>
      <c r="AS4" s="1">
        <f>PLANEL_GerPT_Trim_Resultado!BF245</f>
        <v>69637.941770000005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77307.286590000003</v>
      </c>
      <c r="AW4" s="1">
        <f>PLANEL_GerPT_Trim_Resultado!BJ245</f>
        <v>68453.350210000004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78194.798089999997</v>
      </c>
      <c r="BA4" s="1">
        <f>PLANEL_GerPT_Trim_Resultado!BN245</f>
        <v>70189.367759999994</v>
      </c>
      <c r="BB4" s="1">
        <f>PLANEL_GerPT_Trim_Resultado!BO245</f>
        <v>74491.647440000001</v>
      </c>
      <c r="BC4" s="1">
        <f>PLANEL_GerPT_Trim_Resultado!BP245</f>
        <v>84383.532149999999</v>
      </c>
      <c r="BD4" s="1">
        <f>PLANEL_GerPT_Trim_Resultado!BQ245</f>
        <v>78200.748789999998</v>
      </c>
      <c r="BE4" s="1">
        <f>PLANEL_GerPT_Trim_Resultado!BR245</f>
        <v>72675.298060000001</v>
      </c>
      <c r="BF4" s="1">
        <f>PLANEL_GerPT_Trim_Resultado!BS245</f>
        <v>76902.140719999996</v>
      </c>
      <c r="BG4" s="1">
        <f>PLANEL_GerPT_Trim_Resultado!BT245</f>
        <v>86534.419049999997</v>
      </c>
      <c r="BH4" s="1">
        <f>PLANEL_GerPT_Trim_Resultado!BU245</f>
        <v>82171.242209999997</v>
      </c>
      <c r="BI4" s="1">
        <f>PLANEL_GerPT_Trim_Resultado!BV245</f>
        <v>74942.96127</v>
      </c>
      <c r="BJ4" s="1">
        <f>PLANEL_GerPT_Trim_Resultado!BW245</f>
        <v>79507.377800000002</v>
      </c>
      <c r="BK4" s="1">
        <f>PLANEL_GerPT_Trim_Resultado!BX245</f>
        <v>86534.419049999997</v>
      </c>
      <c r="BL4" s="1">
        <f>PLANEL_GerPT_Trim_Resultado!BY245</f>
        <v>80951.511270000003</v>
      </c>
      <c r="BM4" s="1">
        <f>PLANEL_GerPT_Trim_Resultado!BZ245</f>
        <v>76221.867599999998</v>
      </c>
      <c r="BN4" s="1">
        <f>PLANEL_GerPT_Trim_Resultado!CA245</f>
        <v>78695.590530000001</v>
      </c>
      <c r="BO4" s="1">
        <f>PLANEL_GerPT_Trim_Resultado!CB245</f>
        <v>87169.336679999993</v>
      </c>
      <c r="BP4" s="1">
        <f>PLANEL_GerPT_Trim_Resultado!CC245</f>
        <v>80397.397450000004</v>
      </c>
      <c r="BQ4" s="1">
        <f>PLANEL_GerPT_Trim_Resultado!CD245</f>
        <v>77141.839399999997</v>
      </c>
      <c r="BR4" s="1">
        <f>PLANEL_GerPT_Trim_Resultado!CE245</f>
        <v>79051.385500000004</v>
      </c>
      <c r="BS4" s="1">
        <f>PLANEL_GerPT_Trim_Resultado!CF245</f>
        <v>88629.267049999995</v>
      </c>
      <c r="BT4" s="1">
        <f>PLANEL_GerPT_Trim_Resultado!CG245</f>
        <v>82038.261320000005</v>
      </c>
      <c r="BU4" s="1">
        <f>PLANEL_GerPT_Trim_Resultado!CH245</f>
        <v>76527.508910000004</v>
      </c>
      <c r="BV4" s="1">
        <f>PLANEL_GerPT_Trim_Resultado!CI245</f>
        <v>80603.899799999999</v>
      </c>
      <c r="BW4" s="1">
        <f>PLANEL_GerPT_Trim_Resultado!CJ245</f>
        <v>88629.267049999995</v>
      </c>
      <c r="BX4" s="1">
        <f>PLANEL_GerPT_Trim_Resultado!CK245</f>
        <v>81185.944080000001</v>
      </c>
      <c r="BY4" s="1">
        <f>PLANEL_GerPT_Trim_Resultado!CL245</f>
        <v>77616.031459999998</v>
      </c>
      <c r="BZ4" s="1">
        <f>PLANEL_GerPT_Trim_Resultado!CM245</f>
        <v>80385.99742</v>
      </c>
      <c r="CA4" s="1">
        <f>PLANEL_GerPT_Trim_Resultado!CN245</f>
        <v>88629.267049999995</v>
      </c>
      <c r="CB4" s="1">
        <f>PLANEL_GerPT_Trim_Resultado!CO245</f>
        <v>82355.035999999993</v>
      </c>
      <c r="CC4" s="1">
        <f>PLANEL_GerPT_Trim_Resultado!CP245</f>
        <v>74472.184930000003</v>
      </c>
      <c r="CD4" s="1">
        <f>PLANEL_GerPT_Trim_Resultado!CQ245</f>
        <v>80266.449800000002</v>
      </c>
      <c r="CE4" s="1">
        <f>PLANEL_GerPT_Trim_Resultado!CR245</f>
        <v>88629.267049999995</v>
      </c>
      <c r="CF4" s="1">
        <f>PLANEL_GerPT_Trim_Resultado!CS245</f>
        <v>82902.964089999994</v>
      </c>
      <c r="CG4" s="1">
        <f>PLANEL_GerPT_Trim_Resultado!CT245</f>
        <v>77286.680840000001</v>
      </c>
      <c r="CH4" s="1">
        <f>PLANEL_GerPT_Trim_Resultado!CU245</f>
        <v>80204.219289999994</v>
      </c>
      <c r="CI4" s="1">
        <f>PLANEL_GerPT_Trim_Resultado!CV245</f>
        <v>88629.267049999995</v>
      </c>
      <c r="CJ4" s="1">
        <f>PLANEL_GerPT_Trim_Resultado!CW245</f>
        <v>82123.224409999995</v>
      </c>
      <c r="CK4" s="1">
        <f>PLANEL_GerPT_Trim_Resultado!CX245</f>
        <v>75810.062730000005</v>
      </c>
      <c r="CL4" s="1">
        <f>PLANEL_GerPT_Trim_Resultado!CY245</f>
        <v>79581.246759999995</v>
      </c>
      <c r="CM4" s="1">
        <f>PLANEL_GerPT_Trim_Resultado!CZ245</f>
        <v>88629.267049999995</v>
      </c>
      <c r="CN4" s="1">
        <f>PLANEL_GerPT_Trim_Resultado!DA245</f>
        <v>82009.757849999995</v>
      </c>
      <c r="CO4" s="1">
        <f>PLANEL_GerPT_Trim_Resultado!DB245</f>
        <v>74514.365040000004</v>
      </c>
      <c r="CP4" s="1">
        <f>PLANEL_GerPT_Trim_Resultado!DC245</f>
        <v>79670.773329999996</v>
      </c>
      <c r="CQ4" s="1">
        <f>PLANEL_GerPT_Trim_Resultado!DD245</f>
        <v>88629.267049999995</v>
      </c>
      <c r="CR4" s="1">
        <f>PLANEL_GerPT_Trim_Resultado!DE245</f>
        <v>83005.284369999994</v>
      </c>
      <c r="CS4" s="1">
        <f>PLANEL_GerPT_Trim_Resultado!DF245</f>
        <v>74225.711519999997</v>
      </c>
      <c r="CT4" s="1">
        <f>PLANEL_GerPT_Trim_Resultado!DG245</f>
        <v>79281.440759999998</v>
      </c>
      <c r="CU4" s="1">
        <f>PLANEL_GerPT_Trim_Resultado!DH245</f>
        <v>88657.409450000006</v>
      </c>
      <c r="CV4" s="1">
        <f>PLANEL_GerPT_Trim_Resultado!DI245</f>
        <v>81668.673859999995</v>
      </c>
      <c r="CW4" s="1">
        <f>PLANEL_GerPT_Trim_Resultado!DJ245</f>
        <v>77136.077869999994</v>
      </c>
      <c r="CX4" s="1">
        <f>PLANEL_GerPT_Trim_Resultado!DK245</f>
        <v>79367.385540000003</v>
      </c>
      <c r="CY4" s="68">
        <f>PLANEL_GerPT_Trim_Resultado!DL245</f>
        <v>88657.409450000006</v>
      </c>
      <c r="CZ4" s="68">
        <f>PLANEL_GerPT_Trim_Resultado!DM245</f>
        <v>83017.368430000002</v>
      </c>
      <c r="DA4" s="68">
        <f>PLANEL_GerPT_Trim_Resultado!DN245</f>
        <v>77093.038620000007</v>
      </c>
      <c r="DB4" s="68">
        <f>PLANEL_GerPT_Trim_Resultado!DO245</f>
        <v>79776.506309999997</v>
      </c>
      <c r="DC4" s="1">
        <f>PLANEL_GerPT_Trim_Resultado!DP245</f>
        <v>88657.409450000006</v>
      </c>
      <c r="DD4" s="1">
        <f>PLANEL_GerPT_Trim_Resultado!DQ245</f>
        <v>82903.919460000005</v>
      </c>
      <c r="DE4" s="1">
        <f>PLANEL_GerPT_Trim_Resultado!DR245</f>
        <v>76068.451220000003</v>
      </c>
      <c r="DF4" s="1">
        <f>PLANEL_GerPT_Trim_Resultado!DS245</f>
        <v>79418.592999999993</v>
      </c>
      <c r="DG4" s="1">
        <f>PLANEL_GerPT_Trim_Resultado!DT245</f>
        <v>88657.409450000006</v>
      </c>
      <c r="DH4" s="1">
        <f>PLANEL_GerPT_Trim_Resultado!DU245</f>
        <v>82784.944600000003</v>
      </c>
      <c r="DI4" s="1">
        <f>PLANEL_GerPT_Trim_Resultado!DV245</f>
        <v>77340.58541</v>
      </c>
      <c r="DJ4" s="1">
        <f>PLANEL_GerPT_Trim_Resultado!DW245</f>
        <v>79299.580400000006</v>
      </c>
      <c r="DK4" s="1">
        <f>PLANEL_GerPT_Trim_Resultado!DX245</f>
        <v>88657.409450000006</v>
      </c>
      <c r="DL4" s="1">
        <f>PLANEL_GerPT_Trim_Resultado!DY245</f>
        <v>83780.013319999998</v>
      </c>
      <c r="DM4" s="1">
        <f>PLANEL_GerPT_Trim_Resultado!DZ245</f>
        <v>76732.087010000003</v>
      </c>
      <c r="DN4" s="1">
        <f>PLANEL_GerPT_Trim_Resultado!EA245</f>
        <v>79119.833310000002</v>
      </c>
      <c r="DO4" s="1">
        <f>PLANEL_GerPT_Trim_Resultado!EB245</f>
        <v>88657.409450000006</v>
      </c>
      <c r="DP4" s="1">
        <f>PLANEL_GerPT_Trim_Resultado!EC245</f>
        <v>84147.081120000003</v>
      </c>
      <c r="DQ4" s="1">
        <f>PLANEL_GerPT_Trim_Resultado!ED245</f>
        <v>77063.854640000005</v>
      </c>
      <c r="DR4" s="1">
        <f>PLANEL_GerPT_Trim_Resultado!EE245</f>
        <v>79844.953720000005</v>
      </c>
      <c r="DS4" s="1">
        <f>PLANEL_GerPT_Trim_Resultado!EF245</f>
        <v>88487.083629999994</v>
      </c>
      <c r="DT4" s="1">
        <f>PLANEL_GerPT_Trim_Resultado!EG245</f>
        <v>84147.081120000003</v>
      </c>
      <c r="DU4" s="1">
        <f>PLANEL_GerPT_Trim_Resultado!EH245</f>
        <v>72083.378020000004</v>
      </c>
      <c r="DV4" s="1">
        <f>PLANEL_GerPT_Trim_Resultado!EI245</f>
        <v>79194.691680000004</v>
      </c>
      <c r="DW4" s="1">
        <f>PLANEL_GerPT_Trim_Resultado!EJ245</f>
        <v>87335.5147</v>
      </c>
      <c r="DX4" s="1">
        <f>PLANEL_GerPT_Trim_Resultado!EK245</f>
        <v>84147.081120000003</v>
      </c>
      <c r="DY4" s="1">
        <f>PLANEL_GerPT_Trim_Resultado!EL245</f>
        <v>72152.336139999999</v>
      </c>
      <c r="DZ4" s="1">
        <f>PLANEL_GerPT_Trim_Resultado!EM245</f>
        <v>77826.150399999999</v>
      </c>
      <c r="EA4" s="1">
        <f>PLANEL_GerPT_Trim_Resultado!EN245</f>
        <v>86865.931119999994</v>
      </c>
      <c r="EB4" s="1">
        <f>PLANEL_GerPT_Trim_Resultado!EO245</f>
        <v>84147.081120000003</v>
      </c>
      <c r="EC4" s="1">
        <f>PLANEL_GerPT_Trim_Resultado!EP245</f>
        <v>77363.076050000003</v>
      </c>
      <c r="ED4" s="1">
        <f>PLANEL_GerPT_Trim_Resultado!EQ245</f>
        <v>76828.031099999993</v>
      </c>
      <c r="EE4" s="1">
        <f>PLANEL_GerPT_Trim_Resultado!ER245</f>
        <v>86010.406409999996</v>
      </c>
      <c r="EF4" s="1">
        <f>PLANEL_GerPT_Trim_Resultado!ES245</f>
        <v>84147.081120000003</v>
      </c>
      <c r="EG4" s="1">
        <f>PLANEL_GerPT_Trim_Resultado!ET245</f>
        <v>74834.65135</v>
      </c>
      <c r="EH4" s="1">
        <f>PLANEL_GerPT_Trim_Resultado!EU245</f>
        <v>76916.831820000007</v>
      </c>
      <c r="EI4" s="1">
        <f>PLANEL_GerPT_Trim_Resultado!EV245</f>
        <v>85585.98689</v>
      </c>
      <c r="EJ4" s="1">
        <f>PLANEL_GerPT_Trim_Resultado!EW245</f>
        <v>84147.081120000003</v>
      </c>
      <c r="EK4" s="1">
        <f>PLANEL_GerPT_Trim_Resultado!EX245</f>
        <v>77646.072230000005</v>
      </c>
      <c r="EL4" s="1">
        <f>PLANEL_GerPT_Trim_Resultado!EY245</f>
        <v>77471.555399999997</v>
      </c>
      <c r="EM4" s="1">
        <f>PLANEL_GerPT_Trim_Resultado!EZ245</f>
        <v>86788.451000000001</v>
      </c>
      <c r="EN4" s="1">
        <f>PLANEL_GerPT_Trim_Resultado!FA245</f>
        <v>84213.755120000002</v>
      </c>
      <c r="EO4" s="1">
        <f>PLANEL_GerPT_Trim_Resultado!FB245</f>
        <v>70791.241399999999</v>
      </c>
      <c r="EP4" s="1">
        <f>PLANEL_GerPT_Trim_Resultado!FC245</f>
        <v>78004.353610000006</v>
      </c>
    </row>
    <row r="5" spans="2:258" x14ac:dyDescent="0.3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5073.9787100000003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5175.7924320000002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5151.2923879999998</v>
      </c>
      <c r="T5" s="1">
        <f>PLANEL_GerPT_Trim_Resultado!AG257</f>
        <v>5306.6672920000001</v>
      </c>
      <c r="U5" s="1">
        <f>PLANEL_GerPT_Trim_Resultado!AH257</f>
        <v>4956.1458780000003</v>
      </c>
      <c r="V5" s="1">
        <f>PLANEL_GerPT_Trim_Resultado!AI257</f>
        <v>4780.2160260000001</v>
      </c>
      <c r="W5" s="1">
        <f>PLANEL_GerPT_Trim_Resultado!AJ257</f>
        <v>5476.0460380000004</v>
      </c>
      <c r="X5" s="1">
        <f>PLANEL_GerPT_Trim_Resultado!AK257</f>
        <v>5351.5594499999997</v>
      </c>
      <c r="Y5" s="1">
        <f>PLANEL_GerPT_Trim_Resultado!AL257</f>
        <v>5330.6380440000003</v>
      </c>
      <c r="Z5" s="1">
        <f>PLANEL_GerPT_Trim_Resultado!AM257</f>
        <v>5119.6839259999997</v>
      </c>
      <c r="AA5" s="1">
        <f>PLANEL_GerPT_Trim_Resultado!AN257</f>
        <v>7745.756899</v>
      </c>
      <c r="AB5" s="1">
        <f>PLANEL_GerPT_Trim_Resultado!AO257</f>
        <v>7617.9387820000002</v>
      </c>
      <c r="AC5" s="1">
        <f>PLANEL_GerPT_Trim_Resultado!AP257</f>
        <v>7550.0524779999996</v>
      </c>
      <c r="AD5" s="1">
        <f>PLANEL_GerPT_Trim_Resultado!AQ257</f>
        <v>7568.3371880000004</v>
      </c>
      <c r="AE5" s="1">
        <f>PLANEL_GerPT_Trim_Resultado!AR257</f>
        <v>9436.7642080000005</v>
      </c>
      <c r="AF5" s="1">
        <f>PLANEL_GerPT_Trim_Resultado!AS257</f>
        <v>5151.3960749999997</v>
      </c>
      <c r="AG5" s="1">
        <f>PLANEL_GerPT_Trim_Resultado!AT257</f>
        <v>9254.7936179999997</v>
      </c>
      <c r="AH5" s="1">
        <f>PLANEL_GerPT_Trim_Resultado!AU257</f>
        <v>9258.3402760000008</v>
      </c>
      <c r="AI5" s="1">
        <f>PLANEL_GerPT_Trim_Resultado!AV257</f>
        <v>9530.9359480000003</v>
      </c>
      <c r="AJ5" s="1">
        <f>PLANEL_GerPT_Trim_Resultado!AW257</f>
        <v>9537.6887920000008</v>
      </c>
      <c r="AK5" s="1">
        <f>PLANEL_GerPT_Trim_Resultado!AX257</f>
        <v>6045.6634430000004</v>
      </c>
      <c r="AL5" s="1">
        <f>PLANEL_GerPT_Trim_Resultado!AY257</f>
        <v>9235.9431260000001</v>
      </c>
      <c r="AM5" s="1">
        <f>PLANEL_GerPT_Trim_Resultado!AZ257</f>
        <v>11242.76007</v>
      </c>
      <c r="AN5" s="1">
        <f>PLANEL_GerPT_Trim_Resultado!BA257</f>
        <v>9529.4128099999998</v>
      </c>
      <c r="AO5" s="1">
        <f>PLANEL_GerPT_Trim_Resultado!BB257</f>
        <v>11698.42606</v>
      </c>
      <c r="AP5" s="1">
        <f>PLANEL_GerPT_Trim_Resultado!BC257</f>
        <v>11835.15223</v>
      </c>
      <c r="AQ5" s="1">
        <f>PLANEL_GerPT_Trim_Resultado!BD257</f>
        <v>11959.57192</v>
      </c>
      <c r="AR5" s="1">
        <f>PLANEL_GerPT_Trim_Resultado!BE257</f>
        <v>9030.7631949999995</v>
      </c>
      <c r="AS5" s="1">
        <f>PLANEL_GerPT_Trim_Resultado!BF257</f>
        <v>11556.102279999999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8022.9143100000001</v>
      </c>
      <c r="AW5" s="1">
        <f>PLANEL_GerPT_Trim_Resultado!BJ257</f>
        <v>9240.0808379999999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7876.2073499999997</v>
      </c>
      <c r="BA5" s="1">
        <f>PLANEL_GerPT_Trim_Resultado!BN257</f>
        <v>10102.959629999999</v>
      </c>
      <c r="BB5" s="1">
        <f>PLANEL_GerPT_Trim_Resultado!BO257</f>
        <v>11778.75577</v>
      </c>
      <c r="BC5" s="1">
        <f>PLANEL_GerPT_Trim_Resultado!BP257</f>
        <v>12072.83035</v>
      </c>
      <c r="BD5" s="1">
        <f>PLANEL_GerPT_Trim_Resultado!BQ257</f>
        <v>9525.7062920000008</v>
      </c>
      <c r="BE5" s="1">
        <f>PLANEL_GerPT_Trim_Resultado!BR257</f>
        <v>7739.591692</v>
      </c>
      <c r="BF5" s="1">
        <f>PLANEL_GerPT_Trim_Resultado!BS257</f>
        <v>11821.26873</v>
      </c>
      <c r="BG5" s="1">
        <f>PLANEL_GerPT_Trim_Resultado!BT257</f>
        <v>13881.923349999999</v>
      </c>
      <c r="BH5" s="1">
        <f>PLANEL_GerPT_Trim_Resultado!BU257</f>
        <v>11250.841710000001</v>
      </c>
      <c r="BI5" s="1">
        <f>PLANEL_GerPT_Trim_Resultado!BV257</f>
        <v>7406.9010060000001</v>
      </c>
      <c r="BJ5" s="1">
        <f>PLANEL_GerPT_Trim_Resultado!BW257</f>
        <v>12816.28181</v>
      </c>
      <c r="BK5" s="1">
        <f>PLANEL_GerPT_Trim_Resultado!BX257</f>
        <v>13881.923349999999</v>
      </c>
      <c r="BL5" s="1">
        <f>PLANEL_GerPT_Trim_Resultado!BY257</f>
        <v>12139.132809999999</v>
      </c>
      <c r="BM5" s="1">
        <f>PLANEL_GerPT_Trim_Resultado!BZ257</f>
        <v>6761.5218519999999</v>
      </c>
      <c r="BN5" s="1">
        <f>PLANEL_GerPT_Trim_Resultado!CA257</f>
        <v>13533.35528</v>
      </c>
      <c r="BO5" s="1">
        <f>PLANEL_GerPT_Trim_Resultado!CB257</f>
        <v>13881.923349999999</v>
      </c>
      <c r="BP5" s="1">
        <f>PLANEL_GerPT_Trim_Resultado!CC257</f>
        <v>11102.50411</v>
      </c>
      <c r="BQ5" s="1">
        <f>PLANEL_GerPT_Trim_Resultado!CD257</f>
        <v>7894.8371379999999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12361.17865</v>
      </c>
      <c r="BU5" s="1">
        <f>PLANEL_GerPT_Trim_Resultado!CH257</f>
        <v>13570.502350000001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14038.23731</v>
      </c>
      <c r="BY5" s="1">
        <f>PLANEL_GerPT_Trim_Resultado!CL257</f>
        <v>8148.7442650000003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14038.891310000001</v>
      </c>
      <c r="CC5" s="1">
        <f>PLANEL_GerPT_Trim_Resultado!CP257</f>
        <v>12170.353010000001</v>
      </c>
      <c r="CD5" s="1">
        <f>PLANEL_GerPT_Trim_Resultado!CQ257</f>
        <v>13574.03319</v>
      </c>
      <c r="CE5" s="1">
        <f>PLANEL_GerPT_Trim_Resultado!CR257</f>
        <v>13881.923349999999</v>
      </c>
      <c r="CF5" s="1">
        <f>PLANEL_GerPT_Trim_Resultado!CS257</f>
        <v>13528.544980000001</v>
      </c>
      <c r="CG5" s="1">
        <f>PLANEL_GerPT_Trim_Resultado!CT257</f>
        <v>10924.064479999999</v>
      </c>
      <c r="CH5" s="1">
        <f>PLANEL_GerPT_Trim_Resultado!CU257</f>
        <v>13563.936729999999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9755.8715049999992</v>
      </c>
      <c r="CL5" s="1">
        <f>PLANEL_GerPT_Trim_Resultado!CY257</f>
        <v>13634.287060000001</v>
      </c>
      <c r="CM5" s="1">
        <f>PLANEL_GerPT_Trim_Resultado!CZ257</f>
        <v>13881.923349999999</v>
      </c>
      <c r="CN5" s="1">
        <f>PLANEL_GerPT_Trim_Resultado!DA257</f>
        <v>13942.53045</v>
      </c>
      <c r="CO5" s="1">
        <f>PLANEL_GerPT_Trim_Resultado!DB257</f>
        <v>9671.4532190000009</v>
      </c>
      <c r="CP5" s="1">
        <f>PLANEL_GerPT_Trim_Resultado!DC257</f>
        <v>12948.36889</v>
      </c>
      <c r="CQ5" s="1">
        <f>PLANEL_GerPT_Trim_Resultado!DD257</f>
        <v>13881.923349999999</v>
      </c>
      <c r="CR5" s="1">
        <f>PLANEL_GerPT_Trim_Resultado!DE257</f>
        <v>11933.88198</v>
      </c>
      <c r="CS5" s="1">
        <f>PLANEL_GerPT_Trim_Resultado!DF257</f>
        <v>11099.348239999999</v>
      </c>
      <c r="CT5" s="1">
        <f>PLANEL_GerPT_Trim_Resultado!DG257</f>
        <v>13579.54423</v>
      </c>
      <c r="CU5" s="1">
        <f>PLANEL_GerPT_Trim_Resultado!DH257</f>
        <v>13881.923349999999</v>
      </c>
      <c r="CV5" s="1">
        <f>PLANEL_GerPT_Trim_Resultado!DI257</f>
        <v>13842.792369999999</v>
      </c>
      <c r="CW5" s="1">
        <f>PLANEL_GerPT_Trim_Resultado!DJ257</f>
        <v>12721.62563</v>
      </c>
      <c r="CX5" s="1">
        <f>PLANEL_GerPT_Trim_Resultado!DK257</f>
        <v>12419.453100000001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9669.1687380000003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13913.937309999999</v>
      </c>
      <c r="DE5" s="1">
        <f>PLANEL_GerPT_Trim_Resultado!DR257</f>
        <v>10952.362639999999</v>
      </c>
      <c r="DF5" s="1">
        <f>PLANEL_GerPT_Trim_Resultado!DS257</f>
        <v>13637.20673</v>
      </c>
      <c r="DG5" s="1">
        <f>PLANEL_GerPT_Trim_Resultado!DT257</f>
        <v>13881.923349999999</v>
      </c>
      <c r="DH5" s="1">
        <f>PLANEL_GerPT_Trim_Resultado!DU257</f>
        <v>13914.59131</v>
      </c>
      <c r="DI5" s="1">
        <f>PLANEL_GerPT_Trim_Resultado!DV257</f>
        <v>7519.2212589999999</v>
      </c>
      <c r="DJ5" s="1">
        <f>PLANEL_GerPT_Trim_Resultado!DW257</f>
        <v>12405.252280000001</v>
      </c>
      <c r="DK5" s="1">
        <f>PLANEL_GerPT_Trim_Resultado!DX257</f>
        <v>13881.923349999999</v>
      </c>
      <c r="DL5" s="1">
        <f>PLANEL_GerPT_Trim_Resultado!DY257</f>
        <v>13651.87725</v>
      </c>
      <c r="DM5" s="1">
        <f>PLANEL_GerPT_Trim_Resultado!DZ257</f>
        <v>8144.3479580000003</v>
      </c>
      <c r="DN5" s="1">
        <f>PLANEL_GerPT_Trim_Resultado!EA257</f>
        <v>12117.197969999999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7080.9301670000004</v>
      </c>
      <c r="DR5" s="1">
        <f>PLANEL_GerPT_Trim_Resultado!EE257</f>
        <v>11101.47495</v>
      </c>
      <c r="DS5" s="1">
        <f>PLANEL_GerPT_Trim_Resultado!EF257</f>
        <v>13325.31157</v>
      </c>
      <c r="DT5" s="1">
        <f>PLANEL_GerPT_Trim_Resultado!EG257</f>
        <v>14038.891310000001</v>
      </c>
      <c r="DU5" s="1">
        <f>PLANEL_GerPT_Trim_Resultado!EH257</f>
        <v>11447.65718</v>
      </c>
      <c r="DV5" s="1">
        <f>PLANEL_GerPT_Trim_Resultado!EI257</f>
        <v>12212.8802</v>
      </c>
      <c r="DW5" s="1">
        <f>PLANEL_GerPT_Trim_Resultado!EJ257</f>
        <v>13878.87695</v>
      </c>
      <c r="DX5" s="1">
        <f>PLANEL_GerPT_Trim_Resultado!EK257</f>
        <v>14038.891310000001</v>
      </c>
      <c r="DY5" s="1">
        <f>PLANEL_GerPT_Trim_Resultado!EL257</f>
        <v>11675.743539999999</v>
      </c>
      <c r="DZ5" s="1">
        <f>PLANEL_GerPT_Trim_Resultado!EM257</f>
        <v>13480.654860000001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7074.9535379999998</v>
      </c>
      <c r="ED5" s="1">
        <f>PLANEL_GerPT_Trim_Resultado!EQ257</f>
        <v>12579.266449999999</v>
      </c>
      <c r="EE5" s="1">
        <f>PLANEL_GerPT_Trim_Resultado!ER257</f>
        <v>13655.483609999999</v>
      </c>
      <c r="EF5" s="1">
        <f>PLANEL_GerPT_Trim_Resultado!ES257</f>
        <v>14038.891310000001</v>
      </c>
      <c r="EG5" s="1">
        <f>PLANEL_GerPT_Trim_Resultado!ET257</f>
        <v>7490.5958710000004</v>
      </c>
      <c r="EH5" s="1">
        <f>PLANEL_GerPT_Trim_Resultado!EU257</f>
        <v>10299.812309999999</v>
      </c>
      <c r="EI5" s="1">
        <f>PLANEL_GerPT_Trim_Resultado!EV257</f>
        <v>13695.94895</v>
      </c>
      <c r="EJ5" s="1">
        <f>PLANEL_GerPT_Trim_Resultado!EW257</f>
        <v>14038.891310000001</v>
      </c>
      <c r="EK5" s="1">
        <f>PLANEL_GerPT_Trim_Resultado!EX257</f>
        <v>13745.57624</v>
      </c>
      <c r="EL5" s="1">
        <f>PLANEL_GerPT_Trim_Resultado!EY257</f>
        <v>13327.219940000001</v>
      </c>
      <c r="EM5" s="1">
        <f>PLANEL_GerPT_Trim_Resultado!EZ257</f>
        <v>13504.09672</v>
      </c>
      <c r="EN5" s="1">
        <f>PLANEL_GerPT_Trim_Resultado!FA257</f>
        <v>14038.891310000001</v>
      </c>
      <c r="EO5" s="1">
        <f>PLANEL_GerPT_Trim_Resultado!FB257</f>
        <v>10976.684240000001</v>
      </c>
      <c r="EP5" s="1">
        <f>PLANEL_GerPT_Trim_Resultado!FC257</f>
        <v>9267.8434479999996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47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3990.8528609999998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4305.6897570000001</v>
      </c>
      <c r="T7" s="18">
        <f>PLANEL_GerPT_Trim_Resultado!AG149</f>
        <v>800.5185219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4305.6897570000001</v>
      </c>
      <c r="X7" s="18">
        <f>PLANEL_GerPT_Trim_Resultado!AK149</f>
        <v>2969.2862449999998</v>
      </c>
      <c r="Y7" s="18">
        <f>PLANEL_GerPT_Trim_Resultado!AL149</f>
        <v>3456.6286660000001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2839.0037819999998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3140.2907500000001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1769.65166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3">
      <c r="B8" s="17" t="s">
        <v>48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7157.3422970000001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5445.218468</v>
      </c>
      <c r="N8" s="18">
        <f>PLANEL_GerPT_Trim_Resultado!AA113+PLANEL_GerPT_Trim_Resultado!AA125+PLANEL_GerPT_Trim_Resultado!AA137</f>
        <v>6694.8444440000003</v>
      </c>
      <c r="O8" s="18">
        <f>PLANEL_GerPT_Trim_Resultado!AB113+PLANEL_GerPT_Trim_Resultado!AB125+PLANEL_GerPT_Trim_Resultado!AB137</f>
        <v>7114.3744500000003</v>
      </c>
      <c r="P8" s="18">
        <f>PLANEL_GerPT_Trim_Resultado!AC113+PLANEL_GerPT_Trim_Resultado!AC125+PLANEL_GerPT_Trim_Resultado!AC137</f>
        <v>6279.5604629999998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6839.7024439999996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3891.8341799999998</v>
      </c>
      <c r="U8" s="18">
        <f>PLANEL_GerPT_Trim_Resultado!AH113+PLANEL_GerPT_Trim_Resultado!AH125+PLANEL_GerPT_Trim_Resultado!AH137</f>
        <v>6733.7626529999998</v>
      </c>
      <c r="V8" s="18">
        <f>PLANEL_GerPT_Trim_Resultado!AI113+PLANEL_GerPT_Trim_Resultado!AI125+PLANEL_GerPT_Trim_Resultado!AI137</f>
        <v>6083.3358980000003</v>
      </c>
      <c r="W8" s="18">
        <f>PLANEL_GerPT_Trim_Resultado!AJ113+PLANEL_GerPT_Trim_Resultado!AJ125+PLANEL_GerPT_Trim_Resultado!AJ137</f>
        <v>7260.1903229999998</v>
      </c>
      <c r="X8" s="18">
        <f>PLANEL_GerPT_Trim_Resultado!AK113+PLANEL_GerPT_Trim_Resultado!AK125+PLANEL_GerPT_Trim_Resultado!AK137</f>
        <v>6610.2227339999999</v>
      </c>
      <c r="Y8" s="18">
        <f>PLANEL_GerPT_Trim_Resultado!AL113+PLANEL_GerPT_Trim_Resultado!AL125+PLANEL_GerPT_Trim_Resultado!AL137</f>
        <v>6630.9744600000004</v>
      </c>
      <c r="Z8" s="18">
        <f>PLANEL_GerPT_Trim_Resultado!AM113+PLANEL_GerPT_Trim_Resultado!AM125+PLANEL_GerPT_Trim_Resultado!AM137</f>
        <v>7119.5855430000001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4144.7774810000001</v>
      </c>
      <c r="AC8" s="18">
        <f>PLANEL_GerPT_Trim_Resultado!AP113+PLANEL_GerPT_Trim_Resultado!AP125+PLANEL_GerPT_Trim_Resultado!AP137</f>
        <v>7429.0297549999996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4687.0730659999999</v>
      </c>
      <c r="AG8" s="18">
        <f>PLANEL_GerPT_Trim_Resultado!AT113+PLANEL_GerPT_Trim_Resultado!AT125+PLANEL_GerPT_Trim_Resultado!AT137</f>
        <v>7918.5195679999997</v>
      </c>
      <c r="AH8" s="18">
        <f>PLANEL_GerPT_Trim_Resultado!AU113+PLANEL_GerPT_Trim_Resultado!AU125+PLANEL_GerPT_Trim_Resultado!AU137</f>
        <v>7918.5195679999997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6647.7610269999996</v>
      </c>
      <c r="AK8" s="18">
        <f>PLANEL_GerPT_Trim_Resultado!AX113+PLANEL_GerPT_Trim_Resultado!AX125+PLANEL_GerPT_Trim_Resultado!AX137</f>
        <v>8065.2857029999996</v>
      </c>
      <c r="AL8" s="18">
        <f>PLANEL_GerPT_Trim_Resultado!AY113+PLANEL_GerPT_Trim_Resultado!AY125+PLANEL_GerPT_Trim_Resultado!AY137</f>
        <v>7896.4462709999998</v>
      </c>
      <c r="AM8" s="18">
        <f>PLANEL_GerPT_Trim_Resultado!AZ113+PLANEL_GerPT_Trim_Resultado!AZ125+PLANEL_GerPT_Trim_Resultado!AZ137</f>
        <v>8685.0176410000004</v>
      </c>
      <c r="AN8" s="18">
        <f>PLANEL_GerPT_Trim_Resultado!BA113+PLANEL_GerPT_Trim_Resultado!BA125+PLANEL_GerPT_Trim_Resultado!BA137</f>
        <v>8140.1267470000003</v>
      </c>
      <c r="AO8" s="18">
        <f>PLANEL_GerPT_Trim_Resultado!BB113+PLANEL_GerPT_Trim_Resultado!BB125+PLANEL_GerPT_Trim_Resultado!BB137</f>
        <v>7540.282502</v>
      </c>
      <c r="AP8" s="18">
        <f>PLANEL_GerPT_Trim_Resultado!BC113+PLANEL_GerPT_Trim_Resultado!BC125+PLANEL_GerPT_Trim_Resultado!BC137</f>
        <v>8685.0176410000004</v>
      </c>
      <c r="AQ8" s="18">
        <f>PLANEL_GerPT_Trim_Resultado!BD113+PLANEL_GerPT_Trim_Resultado!BD125+PLANEL_GerPT_Trim_Resultado!BD137</f>
        <v>6072.9332969999996</v>
      </c>
      <c r="AR8" s="18">
        <f>PLANEL_GerPT_Trim_Resultado!BE113+PLANEL_GerPT_Trim_Resultado!BE125+PLANEL_GerPT_Trim_Resultado!BE137</f>
        <v>4928.1981589999996</v>
      </c>
      <c r="AS8" s="18">
        <f>PLANEL_GerPT_Trim_Resultado!BF113+PLANEL_GerPT_Trim_Resultado!BF125+PLANEL_GerPT_Trim_Resultado!BF137</f>
        <v>4539.3558300000004</v>
      </c>
      <c r="AT8" s="18">
        <f>PLANEL_GerPT_Trim_Resultado!BG113+PLANEL_GerPT_Trim_Resultado!BG125+PLANEL_GerPT_Trim_Resultado!BG137</f>
        <v>6072.9332969999996</v>
      </c>
      <c r="AU8" s="18">
        <f>PLANEL_GerPT_Trim_Resultado!BH113+PLANEL_GerPT_Trim_Resultado!BH125+PLANEL_GerPT_Trim_Resultado!BH137</f>
        <v>5879.6490990000002</v>
      </c>
      <c r="AV8" s="18">
        <f>PLANEL_GerPT_Trim_Resultado!BI113+PLANEL_GerPT_Trim_Resultado!BI125+PLANEL_GerPT_Trim_Resultado!BI137</f>
        <v>4695.0254080000004</v>
      </c>
      <c r="AW8" s="18">
        <f>PLANEL_GerPT_Trim_Resultado!BJ113+PLANEL_GerPT_Trim_Resultado!BJ125+PLANEL_GerPT_Trim_Resultado!BJ137</f>
        <v>5879.6490990000002</v>
      </c>
      <c r="AX8" s="18">
        <f>PLANEL_GerPT_Trim_Resultado!BK113+PLANEL_GerPT_Trim_Resultado!BK125+PLANEL_GerPT_Trim_Resultado!BK137</f>
        <v>5879.6490990000002</v>
      </c>
      <c r="AY8" s="18">
        <f>PLANEL_GerPT_Trim_Resultado!BL113+PLANEL_GerPT_Trim_Resultado!BL125+PLANEL_GerPT_Trim_Resultado!BL137</f>
        <v>7854.7175569999999</v>
      </c>
      <c r="AZ8" s="18">
        <f>PLANEL_GerPT_Trim_Resultado!BM113+PLANEL_GerPT_Trim_Resultado!BM125+PLANEL_GerPT_Trim_Resultado!BM137</f>
        <v>6224.5153129999999</v>
      </c>
      <c r="BA8" s="18">
        <f>PLANEL_GerPT_Trim_Resultado!BN113+PLANEL_GerPT_Trim_Resultado!BN125+PLANEL_GerPT_Trim_Resultado!BN137</f>
        <v>6709.9824179999996</v>
      </c>
      <c r="BB8" s="18">
        <f>PLANEL_GerPT_Trim_Resultado!BO113+PLANEL_GerPT_Trim_Resultado!BO125+PLANEL_GerPT_Trim_Resultado!BO137</f>
        <v>7854.7175569999999</v>
      </c>
      <c r="BC8" s="18">
        <f>PLANEL_GerPT_Trim_Resultado!BP113+PLANEL_GerPT_Trim_Resultado!BP125+PLANEL_GerPT_Trim_Resultado!BP137</f>
        <v>7685.8781250000002</v>
      </c>
      <c r="BD8" s="18">
        <f>PLANEL_GerPT_Trim_Resultado!BQ113+PLANEL_GerPT_Trim_Resultado!BQ125+PLANEL_GerPT_Trim_Resultado!BQ137</f>
        <v>6150.4057679999996</v>
      </c>
      <c r="BE8" s="18">
        <f>PLANEL_GerPT_Trim_Resultado!BR113+PLANEL_GerPT_Trim_Resultado!BR125+PLANEL_GerPT_Trim_Resultado!BR137</f>
        <v>7685.8781250000002</v>
      </c>
      <c r="BF8" s="18">
        <f>PLANEL_GerPT_Trim_Resultado!BS113+PLANEL_GerPT_Trim_Resultado!BS125+PLANEL_GerPT_Trim_Resultado!BS137</f>
        <v>7685.8781250000002</v>
      </c>
      <c r="BG8" s="18">
        <f>PLANEL_GerPT_Trim_Resultado!BT113+PLANEL_GerPT_Trim_Resultado!BT125+PLANEL_GerPT_Trim_Resultado!BT137</f>
        <v>7685.8781250000002</v>
      </c>
      <c r="BH8" s="18">
        <f>PLANEL_GerPT_Trim_Resultado!BU113+PLANEL_GerPT_Trim_Resultado!BU125+PLANEL_GerPT_Trim_Resultado!BU137</f>
        <v>4131.5035010000001</v>
      </c>
      <c r="BI8" s="18">
        <f>PLANEL_GerPT_Trim_Resultado!BV113+PLANEL_GerPT_Trim_Resultado!BV125+PLANEL_GerPT_Trim_Resultado!BV137</f>
        <v>7685.8781250000002</v>
      </c>
      <c r="BJ8" s="18">
        <f>PLANEL_GerPT_Trim_Resultado!BW113+PLANEL_GerPT_Trim_Resultado!BW125+PLANEL_GerPT_Trim_Resultado!BW137</f>
        <v>7685.8781250000002</v>
      </c>
      <c r="BK8" s="18">
        <f>PLANEL_GerPT_Trim_Resultado!BX113+PLANEL_GerPT_Trim_Resultado!BX125+PLANEL_GerPT_Trim_Resultado!BX137</f>
        <v>7685.8781250000002</v>
      </c>
      <c r="BL8" s="18">
        <f>PLANEL_GerPT_Trim_Resultado!BY113+PLANEL_GerPT_Trim_Resultado!BY125+PLANEL_GerPT_Trim_Resultado!BY137</f>
        <v>6541.1429859999998</v>
      </c>
      <c r="BM8" s="18">
        <f>PLANEL_GerPT_Trim_Resultado!BZ113+PLANEL_GerPT_Trim_Resultado!BZ125+PLANEL_GerPT_Trim_Resultado!BZ137</f>
        <v>7685.8781250000002</v>
      </c>
      <c r="BN8" s="18">
        <f>PLANEL_GerPT_Trim_Resultado!CA113+PLANEL_GerPT_Trim_Resultado!CA125+PLANEL_GerPT_Trim_Resultado!CA137</f>
        <v>7685.8781250000002</v>
      </c>
      <c r="BO8" s="18">
        <f>PLANEL_GerPT_Trim_Resultado!CB113+PLANEL_GerPT_Trim_Resultado!CB125+PLANEL_GerPT_Trim_Resultado!CB137</f>
        <v>7117.7741779999997</v>
      </c>
      <c r="BP8" s="18">
        <f>PLANEL_GerPT_Trim_Resultado!CC113+PLANEL_GerPT_Trim_Resultado!CC125+PLANEL_GerPT_Trim_Resultado!CC137</f>
        <v>7117.7741779999997</v>
      </c>
      <c r="BQ8" s="18">
        <f>PLANEL_GerPT_Trim_Resultado!CD113+PLANEL_GerPT_Trim_Resultado!CD125+PLANEL_GerPT_Trim_Resultado!CD137</f>
        <v>7117.7741779999997</v>
      </c>
      <c r="BR8" s="18">
        <f>PLANEL_GerPT_Trim_Resultado!CE113+PLANEL_GerPT_Trim_Resultado!CE125+PLANEL_GerPT_Trim_Resultado!CE137</f>
        <v>7117.7741779999997</v>
      </c>
      <c r="BS8" s="18">
        <f>PLANEL_GerPT_Trim_Resultado!CF113+PLANEL_GerPT_Trim_Resultado!CF125+PLANEL_GerPT_Trim_Resultado!CF137</f>
        <v>7804.6910589999998</v>
      </c>
      <c r="BT8" s="18">
        <f>PLANEL_GerPT_Trim_Resultado!CG113+PLANEL_GerPT_Trim_Resultado!CG125+PLANEL_GerPT_Trim_Resultado!CG137</f>
        <v>7804.6910589999998</v>
      </c>
      <c r="BU8" s="18">
        <f>PLANEL_GerPT_Trim_Resultado!CH113+PLANEL_GerPT_Trim_Resultado!CH125+PLANEL_GerPT_Trim_Resultado!CH137</f>
        <v>7804.6910589999998</v>
      </c>
      <c r="BV8" s="18">
        <f>PLANEL_GerPT_Trim_Resultado!CI113+PLANEL_GerPT_Trim_Resultado!CI125+PLANEL_GerPT_Trim_Resultado!CI137</f>
        <v>7804.6910589999998</v>
      </c>
      <c r="BW8" s="18">
        <f>PLANEL_GerPT_Trim_Resultado!CJ113+PLANEL_GerPT_Trim_Resultado!CJ125+PLANEL_GerPT_Trim_Resultado!CJ137</f>
        <v>8491.6079399999999</v>
      </c>
      <c r="BX8" s="18">
        <f>PLANEL_GerPT_Trim_Resultado!CK113+PLANEL_GerPT_Trim_Resultado!CK125+PLANEL_GerPT_Trim_Resultado!CK137</f>
        <v>8491.6079399999999</v>
      </c>
      <c r="BY8" s="18">
        <f>PLANEL_GerPT_Trim_Resultado!CL113+PLANEL_GerPT_Trim_Resultado!CL125+PLANEL_GerPT_Trim_Resultado!CL137</f>
        <v>8491.6079399999999</v>
      </c>
      <c r="BZ8" s="18">
        <f>PLANEL_GerPT_Trim_Resultado!CM113+PLANEL_GerPT_Trim_Resultado!CM125+PLANEL_GerPT_Trim_Resultado!CM137</f>
        <v>8491.6079399999999</v>
      </c>
      <c r="CA8" s="18">
        <f>PLANEL_GerPT_Trim_Resultado!CN113+PLANEL_GerPT_Trim_Resultado!CN125+PLANEL_GerPT_Trim_Resultado!CN137</f>
        <v>8184.8166490000003</v>
      </c>
      <c r="CB8" s="18">
        <f>PLANEL_GerPT_Trim_Resultado!CO113+PLANEL_GerPT_Trim_Resultado!CO125+PLANEL_GerPT_Trim_Resultado!CO137</f>
        <v>8004.7970530000002</v>
      </c>
      <c r="CC8" s="18">
        <f>PLANEL_GerPT_Trim_Resultado!CP113+PLANEL_GerPT_Trim_Resultado!CP125+PLANEL_GerPT_Trim_Resultado!CP137</f>
        <v>8004.7970530000002</v>
      </c>
      <c r="CD8" s="18">
        <f>PLANEL_GerPT_Trim_Resultado!CQ113+PLANEL_GerPT_Trim_Resultado!CQ125+PLANEL_GerPT_Trim_Resultado!CQ137</f>
        <v>8184.8166490000003</v>
      </c>
      <c r="CE8" s="18">
        <f>PLANEL_GerPT_Trim_Resultado!CR113+PLANEL_GerPT_Trim_Resultado!CR125+PLANEL_GerPT_Trim_Resultado!CR137</f>
        <v>8871.7335299999995</v>
      </c>
      <c r="CF8" s="18">
        <f>PLANEL_GerPT_Trim_Resultado!CS113+PLANEL_GerPT_Trim_Resultado!CS125+PLANEL_GerPT_Trim_Resultado!CS137</f>
        <v>8871.7335299999995</v>
      </c>
      <c r="CG8" s="18">
        <f>PLANEL_GerPT_Trim_Resultado!CT113+PLANEL_GerPT_Trim_Resultado!CT125+PLANEL_GerPT_Trim_Resultado!CT137</f>
        <v>8691.7139339999994</v>
      </c>
      <c r="CH8" s="18">
        <f>PLANEL_GerPT_Trim_Resultado!CU113+PLANEL_GerPT_Trim_Resultado!CU125+PLANEL_GerPT_Trim_Resultado!CU137</f>
        <v>8871.7335299999995</v>
      </c>
      <c r="CI8" s="18">
        <f>PLANEL_GerPT_Trim_Resultado!CV113+PLANEL_GerPT_Trim_Resultado!CV125+PLANEL_GerPT_Trim_Resultado!CV137</f>
        <v>9558.6504109999987</v>
      </c>
      <c r="CJ8" s="18">
        <f>PLANEL_GerPT_Trim_Resultado!CW113+PLANEL_GerPT_Trim_Resultado!CW125+PLANEL_GerPT_Trim_Resultado!CW137</f>
        <v>9558.6504109999987</v>
      </c>
      <c r="CK8" s="18">
        <f>PLANEL_GerPT_Trim_Resultado!CX113+PLANEL_GerPT_Trim_Resultado!CX125+PLANEL_GerPT_Trim_Resultado!CX137</f>
        <v>9378.6308150000004</v>
      </c>
      <c r="CL8" s="18">
        <f>PLANEL_GerPT_Trim_Resultado!CY113+PLANEL_GerPT_Trim_Resultado!CY125+PLANEL_GerPT_Trim_Resultado!CY137</f>
        <v>9558.6504109999987</v>
      </c>
      <c r="CM8" s="18">
        <f>PLANEL_GerPT_Trim_Resultado!CZ113+PLANEL_GerPT_Trim_Resultado!CZ125+PLANEL_GerPT_Trim_Resultado!CZ137</f>
        <v>9685.8010939999986</v>
      </c>
      <c r="CN8" s="18">
        <f>PLANEL_GerPT_Trim_Resultado!DA113+PLANEL_GerPT_Trim_Resultado!DA125+PLANEL_GerPT_Trim_Resultado!DA137</f>
        <v>9685.8010939999986</v>
      </c>
      <c r="CO8" s="18">
        <f>PLANEL_GerPT_Trim_Resultado!DB113+PLANEL_GerPT_Trim_Resultado!DB125+PLANEL_GerPT_Trim_Resultado!DB137</f>
        <v>9680.59</v>
      </c>
      <c r="CP8" s="18">
        <f>PLANEL_GerPT_Trim_Resultado!DC113+PLANEL_GerPT_Trim_Resultado!DC125+PLANEL_GerPT_Trim_Resultado!DC137</f>
        <v>9685.8010939999986</v>
      </c>
      <c r="CQ8" s="18">
        <f>PLANEL_GerPT_Trim_Resultado!DD113+PLANEL_GerPT_Trim_Resultado!DD125+PLANEL_GerPT_Trim_Resultado!DD137</f>
        <v>10372.717975</v>
      </c>
      <c r="CR8" s="18">
        <f>PLANEL_GerPT_Trim_Resultado!DE113+PLANEL_GerPT_Trim_Resultado!DE125+PLANEL_GerPT_Trim_Resultado!DE137</f>
        <v>10372.717975</v>
      </c>
      <c r="CS8" s="18">
        <f>PLANEL_GerPT_Trim_Resultado!DF113+PLANEL_GerPT_Trim_Resultado!DF125+PLANEL_GerPT_Trim_Resultado!DF137</f>
        <v>8687.9240470000004</v>
      </c>
      <c r="CT8" s="18">
        <f>PLANEL_GerPT_Trim_Resultado!DG113+PLANEL_GerPT_Trim_Resultado!DG125+PLANEL_GerPT_Trim_Resultado!DG137</f>
        <v>10372.717975</v>
      </c>
      <c r="CU8" s="18">
        <f>PLANEL_GerPT_Trim_Resultado!DH113+PLANEL_GerPT_Trim_Resultado!DH125+PLANEL_GerPT_Trim_Resultado!DH137</f>
        <v>11033.105652</v>
      </c>
      <c r="CV8" s="18">
        <f>PLANEL_GerPT_Trim_Resultado!DI113+PLANEL_GerPT_Trim_Resultado!DI125+PLANEL_GerPT_Trim_Resultado!DI137</f>
        <v>11033.105652</v>
      </c>
      <c r="CW8" s="18">
        <f>PLANEL_GerPT_Trim_Resultado!DJ113+PLANEL_GerPT_Trim_Resultado!DJ125+PLANEL_GerPT_Trim_Resultado!DJ137</f>
        <v>10526.208366999999</v>
      </c>
      <c r="CX8" s="18">
        <f>PLANEL_GerPT_Trim_Resultado!DK113+PLANEL_GerPT_Trim_Resultado!DK125+PLANEL_GerPT_Trim_Resultado!DK137</f>
        <v>11033.105652</v>
      </c>
      <c r="CY8" s="69">
        <f>PLANEL_GerPT_Trim_Resultado!DL113+PLANEL_GerPT_Trim_Resultado!DL125+PLANEL_GerPT_Trim_Resultado!DL137</f>
        <v>11720.022532999999</v>
      </c>
      <c r="CZ8" s="69">
        <f>PLANEL_GerPT_Trim_Resultado!DM113+PLANEL_GerPT_Trim_Resultado!DM125+PLANEL_GerPT_Trim_Resultado!DM137</f>
        <v>11720.022532999999</v>
      </c>
      <c r="DA8" s="69">
        <f>PLANEL_GerPT_Trim_Resultado!DN113+PLANEL_GerPT_Trim_Resultado!DN125+PLANEL_GerPT_Trim_Resultado!DN137</f>
        <v>11339.854199000001</v>
      </c>
      <c r="DB8" s="69">
        <f>PLANEL_GerPT_Trim_Resultado!DO113+PLANEL_GerPT_Trim_Resultado!DO125+PLANEL_GerPT_Trim_Resultado!DO137</f>
        <v>10575.287394999999</v>
      </c>
      <c r="DC8" s="18">
        <f>PLANEL_GerPT_Trim_Resultado!DP113+PLANEL_GerPT_Trim_Resultado!DP125+PLANEL_GerPT_Trim_Resultado!DP137</f>
        <v>11256.993182</v>
      </c>
      <c r="DD8" s="18">
        <f>PLANEL_GerPT_Trim_Resultado!DQ113+PLANEL_GerPT_Trim_Resultado!DQ125+PLANEL_GerPT_Trim_Resultado!DQ137</f>
        <v>10896.953989</v>
      </c>
      <c r="DE8" s="18">
        <f>PLANEL_GerPT_Trim_Resultado!DR113+PLANEL_GerPT_Trim_Resultado!DR125+PLANEL_GerPT_Trim_Resultado!DR137</f>
        <v>10896.953989599999</v>
      </c>
      <c r="DF8" s="18">
        <f>PLANEL_GerPT_Trim_Resultado!DS113+PLANEL_GerPT_Trim_Resultado!DS125+PLANEL_GerPT_Trim_Resultado!DS137</f>
        <v>10716.934393</v>
      </c>
      <c r="DG8" s="18">
        <f>PLANEL_GerPT_Trim_Resultado!DT113+PLANEL_GerPT_Trim_Resultado!DT125+PLANEL_GerPT_Trim_Resultado!DT137</f>
        <v>11943.910062999999</v>
      </c>
      <c r="DH8" s="18">
        <f>PLANEL_GerPT_Trim_Resultado!DU113+PLANEL_GerPT_Trim_Resultado!DU125+PLANEL_GerPT_Trim_Resultado!DU137</f>
        <v>11943.910062999999</v>
      </c>
      <c r="DI8" s="18">
        <f>PLANEL_GerPT_Trim_Resultado!DV113+PLANEL_GerPT_Trim_Resultado!DV125+PLANEL_GerPT_Trim_Resultado!DV137</f>
        <v>11403.851274000001</v>
      </c>
      <c r="DJ8" s="18">
        <f>PLANEL_GerPT_Trim_Resultado!DW113+PLANEL_GerPT_Trim_Resultado!DW125+PLANEL_GerPT_Trim_Resultado!DW137</f>
        <v>11943.910062999999</v>
      </c>
      <c r="DK8" s="18">
        <f>PLANEL_GerPT_Trim_Resultado!DX113+PLANEL_GerPT_Trim_Resultado!DX125+PLANEL_GerPT_Trim_Resultado!DX137</f>
        <v>12630.826944</v>
      </c>
      <c r="DL8" s="18">
        <f>PLANEL_GerPT_Trim_Resultado!DY113+PLANEL_GerPT_Trim_Resultado!DY125+PLANEL_GerPT_Trim_Resultado!DY137</f>
        <v>12630.826944</v>
      </c>
      <c r="DM8" s="18">
        <f>PLANEL_GerPT_Trim_Resultado!DZ113+PLANEL_GerPT_Trim_Resultado!DZ125+PLANEL_GerPT_Trim_Resultado!DZ137</f>
        <v>12630.826944</v>
      </c>
      <c r="DN8" s="18">
        <f>PLANEL_GerPT_Trim_Resultado!EA113+PLANEL_GerPT_Trim_Resultado!EA125+PLANEL_GerPT_Trim_Resultado!EA137</f>
        <v>12450.807347999998</v>
      </c>
      <c r="DO8" s="18">
        <f>PLANEL_GerPT_Trim_Resultado!EB113+PLANEL_GerPT_Trim_Resultado!EB125+PLANEL_GerPT_Trim_Resultado!EB137</f>
        <v>12816.637604</v>
      </c>
      <c r="DP8" s="18">
        <f>PLANEL_GerPT_Trim_Resultado!EC113+PLANEL_GerPT_Trim_Resultado!EC125+PLANEL_GerPT_Trim_Resultado!EC137</f>
        <v>12816.637604</v>
      </c>
      <c r="DQ8" s="18">
        <f>PLANEL_GerPT_Trim_Resultado!ED113+PLANEL_GerPT_Trim_Resultado!ED125+PLANEL_GerPT_Trim_Resultado!ED137</f>
        <v>12636.618008000001</v>
      </c>
      <c r="DR8" s="18">
        <f>PLANEL_GerPT_Trim_Resultado!EE113+PLANEL_GerPT_Trim_Resultado!EE125+PLANEL_GerPT_Trim_Resultado!EE137</f>
        <v>12816.637604</v>
      </c>
      <c r="DS8" s="18">
        <f>PLANEL_GerPT_Trim_Resultado!EF113+PLANEL_GerPT_Trim_Resultado!EF125+PLANEL_GerPT_Trim_Resultado!EF137</f>
        <v>13064.398009</v>
      </c>
      <c r="DT8" s="18">
        <f>PLANEL_GerPT_Trim_Resultado!EG113+PLANEL_GerPT_Trim_Resultado!EG125+PLANEL_GerPT_Trim_Resultado!EG137</f>
        <v>13064.398009</v>
      </c>
      <c r="DU8" s="18">
        <f>PLANEL_GerPT_Trim_Resultado!EH113+PLANEL_GerPT_Trim_Resultado!EH125+PLANEL_GerPT_Trim_Resultado!EH137</f>
        <v>12884.378412999999</v>
      </c>
      <c r="DV8" s="18">
        <f>PLANEL_GerPT_Trim_Resultado!EI113+PLANEL_GerPT_Trim_Resultado!EI125+PLANEL_GerPT_Trim_Resultado!EI137</f>
        <v>11657.402741999998</v>
      </c>
      <c r="DW8" s="18">
        <f>PLANEL_GerPT_Trim_Resultado!EJ113+PLANEL_GerPT_Trim_Resultado!EJ125+PLANEL_GerPT_Trim_Resultado!EJ137</f>
        <v>13650.373104999999</v>
      </c>
      <c r="DX8" s="18">
        <f>PLANEL_GerPT_Trim_Resultado!EK113+PLANEL_GerPT_Trim_Resultado!EK125+PLANEL_GerPT_Trim_Resultado!EK137</f>
        <v>13650.373104999999</v>
      </c>
      <c r="DY8" s="18">
        <f>PLANEL_GerPT_Trim_Resultado!EL113+PLANEL_GerPT_Trim_Resultado!EL125+PLANEL_GerPT_Trim_Resultado!EL137</f>
        <v>13290.333911999998</v>
      </c>
      <c r="DZ8" s="18">
        <f>PLANEL_GerPT_Trim_Resultado!EM113+PLANEL_GerPT_Trim_Resultado!EM125+PLANEL_GerPT_Trim_Resultado!EM137</f>
        <v>13110.314316</v>
      </c>
      <c r="EA8" s="18">
        <f>PLANEL_GerPT_Trim_Resultado!EN113+PLANEL_GerPT_Trim_Resultado!EN125+PLANEL_GerPT_Trim_Resultado!EN137</f>
        <v>14070.447842000001</v>
      </c>
      <c r="EB8" s="18">
        <f>PLANEL_GerPT_Trim_Resultado!EO113+PLANEL_GerPT_Trim_Resultado!EO125+PLANEL_GerPT_Trim_Resultado!EO137</f>
        <v>14070.447842000001</v>
      </c>
      <c r="EC8" s="18">
        <f>PLANEL_GerPT_Trim_Resultado!EP113+PLANEL_GerPT_Trim_Resultado!EP125+PLANEL_GerPT_Trim_Resultado!EP137</f>
        <v>13383.530961</v>
      </c>
      <c r="ED8" s="18">
        <f>PLANEL_GerPT_Trim_Resultado!EQ113+PLANEL_GerPT_Trim_Resultado!EQ125+PLANEL_GerPT_Trim_Resultado!EQ137</f>
        <v>13890.428245999999</v>
      </c>
      <c r="EE8" s="18">
        <f>PLANEL_GerPT_Trim_Resultado!ER113+PLANEL_GerPT_Trim_Resultado!ER125+PLANEL_GerPT_Trim_Resultado!ER137</f>
        <v>14555.202455999999</v>
      </c>
      <c r="EF8" s="18">
        <f>PLANEL_GerPT_Trim_Resultado!ES113+PLANEL_GerPT_Trim_Resultado!ES125+PLANEL_GerPT_Trim_Resultado!ES137</f>
        <v>14555.202455999999</v>
      </c>
      <c r="EG8" s="18">
        <f>PLANEL_GerPT_Trim_Resultado!ET113+PLANEL_GerPT_Trim_Resultado!ET125+PLANEL_GerPT_Trim_Resultado!ET137</f>
        <v>13688.265979</v>
      </c>
      <c r="EH8" s="18">
        <f>PLANEL_GerPT_Trim_Resultado!EU113+PLANEL_GerPT_Trim_Resultado!EU125+PLANEL_GerPT_Trim_Resultado!EU137</f>
        <v>14555.202455999999</v>
      </c>
      <c r="EI8" s="18">
        <f>PLANEL_GerPT_Trim_Resultado!EV113+PLANEL_GerPT_Trim_Resultado!EV125+PLANEL_GerPT_Trim_Resultado!EV137</f>
        <v>15025.663130000001</v>
      </c>
      <c r="EJ8" s="18">
        <f>PLANEL_GerPT_Trim_Resultado!EW113+PLANEL_GerPT_Trim_Resultado!EW125+PLANEL_GerPT_Trim_Resultado!EW137</f>
        <v>15205.682725999999</v>
      </c>
      <c r="EK8" s="18">
        <f>PLANEL_GerPT_Trim_Resultado!EX113+PLANEL_GerPT_Trim_Resultado!EX125+PLANEL_GerPT_Trim_Resultado!EX137</f>
        <v>15205.682725999999</v>
      </c>
      <c r="EL8" s="18">
        <f>PLANEL_GerPT_Trim_Resultado!EY113+PLANEL_GerPT_Trim_Resultado!EY125+PLANEL_GerPT_Trim_Resultado!EY137</f>
        <v>13978.707055999999</v>
      </c>
      <c r="EM8" s="18">
        <f>PLANEL_GerPT_Trim_Resultado!EZ113+PLANEL_GerPT_Trim_Resultado!EZ125+PLANEL_GerPT_Trim_Resultado!EZ137</f>
        <v>16043.129375</v>
      </c>
      <c r="EN8" s="18">
        <f>PLANEL_GerPT_Trim_Resultado!FA113+PLANEL_GerPT_Trim_Resultado!FA125+PLANEL_GerPT_Trim_Resultado!FA137</f>
        <v>16043.129375</v>
      </c>
      <c r="EO8" s="18">
        <f>PLANEL_GerPT_Trim_Resultado!FB113+PLANEL_GerPT_Trim_Resultado!FB125+PLANEL_GerPT_Trim_Resultado!FB137</f>
        <v>15863.109777999998</v>
      </c>
      <c r="EP8" s="18">
        <f>PLANEL_GerPT_Trim_Resultado!FC113+PLANEL_GerPT_Trim_Resultado!FC125+PLANEL_GerPT_Trim_Resultado!FC137</f>
        <v>15536.232090000001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3">
      <c r="B11" s="19" t="s">
        <v>50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810.3</v>
      </c>
      <c r="X11" s="20">
        <f>PLANEL_GerPT_Trim_Resultado!AK41+PLANEL_GerPT_Trim_Resultado!AK53</f>
        <v>1084.05</v>
      </c>
      <c r="Y11" s="20">
        <f>PLANEL_GerPT_Trim_Resultado!AL41+PLANEL_GerPT_Trim_Resultado!AL53</f>
        <v>273.75</v>
      </c>
      <c r="Z11" s="20">
        <f>PLANEL_GerPT_Trim_Resultado!AM41+PLANEL_GerPT_Trim_Resultado!AM53</f>
        <v>1084.05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1084.05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543.82500000000005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543.82500000000005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3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3">
      <c r="B13" s="16" t="s">
        <v>57</v>
      </c>
      <c r="C13" s="1">
        <f>PLANEL_GerPT_Trim_Resultado!P173+PLANEL_GerPT_Trim_Resultado!P185</f>
        <v>4151.3722240000006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4506.9326060000003</v>
      </c>
      <c r="G13" s="1">
        <f>PLANEL_GerPT_Trim_Resultado!T173+PLANEL_GerPT_Trim_Resultado!T185</f>
        <v>4424.623697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3738.1805509999999</v>
      </c>
      <c r="L13" s="1">
        <f>PLANEL_GerPT_Trim_Resultado!Y173+PLANEL_GerPT_Trim_Resultado!Y185</f>
        <v>4665.7083709999997</v>
      </c>
      <c r="M13" s="1">
        <f>PLANEL_GerPT_Trim_Resultado!Z173+PLANEL_GerPT_Trim_Resultado!Z185</f>
        <v>4425.8175579999997</v>
      </c>
      <c r="N13" s="1">
        <f>PLANEL_GerPT_Trim_Resultado!AA173+PLANEL_GerPT_Trim_Resultado!AA185</f>
        <v>3353.8139971000001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3075.6737303999998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4240.3929541999996</v>
      </c>
      <c r="S13" s="1">
        <f>PLANEL_GerPT_Trim_Resultado!AF173+PLANEL_GerPT_Trim_Resultado!AF185</f>
        <v>3724.1579729999999</v>
      </c>
      <c r="T13" s="1">
        <f>PLANEL_GerPT_Trim_Resultado!AG173+PLANEL_GerPT_Trim_Resultado!AG185</f>
        <v>4216.701599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3027.2926390000002</v>
      </c>
      <c r="X13" s="1">
        <f>PLANEL_GerPT_Trim_Resultado!AK173+PLANEL_GerPT_Trim_Resultado!AK185</f>
        <v>3124.4563844999998</v>
      </c>
      <c r="Y13" s="1">
        <f>PLANEL_GerPT_Trim_Resultado!AL173+PLANEL_GerPT_Trim_Resultado!AL185</f>
        <v>2926.7190704</v>
      </c>
      <c r="Z13" s="1">
        <f>PLANEL_GerPT_Trim_Resultado!AM173+PLANEL_GerPT_Trim_Resultado!AM185</f>
        <v>4052.7308869999997</v>
      </c>
      <c r="AA13" s="1">
        <f>PLANEL_GerPT_Trim_Resultado!AN173+PLANEL_GerPT_Trim_Resultado!AN185</f>
        <v>4513.6498110000002</v>
      </c>
      <c r="AB13" s="1">
        <f>PLANEL_GerPT_Trim_Resultado!AO173+PLANEL_GerPT_Trim_Resultado!AO185</f>
        <v>3636.2805209999997</v>
      </c>
      <c r="AC13" s="1">
        <f>PLANEL_GerPT_Trim_Resultado!AP173+PLANEL_GerPT_Trim_Resultado!AP185</f>
        <v>2649.0371878999999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3158.8862165</v>
      </c>
      <c r="AF13" s="1">
        <f>PLANEL_GerPT_Trim_Resultado!AS173+PLANEL_GerPT_Trim_Resultado!AS185</f>
        <v>4555.8964180000003</v>
      </c>
      <c r="AG13" s="1">
        <f>PLANEL_GerPT_Trim_Resultado!AT173+PLANEL_GerPT_Trim_Resultado!AT185</f>
        <v>3671.4861129999999</v>
      </c>
      <c r="AH13" s="1">
        <f>PLANEL_GerPT_Trim_Resultado!AU173+PLANEL_GerPT_Trim_Resultado!AU185</f>
        <v>4161.1797649999999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4234.6889759999995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3602.0622149000001</v>
      </c>
      <c r="AO13" s="1">
        <f>PLANEL_GerPT_Trim_Resultado!BB173+PLANEL_GerPT_Trim_Resultado!BB185</f>
        <v>3712.1584109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1687.0414649000002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1941.2744797</v>
      </c>
      <c r="AX13" s="1">
        <f>PLANEL_GerPT_Trim_Resultado!BK173+PLANEL_GerPT_Trim_Resultado!BK185</f>
        <v>2065.6646618999998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51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3957.180922</v>
      </c>
      <c r="G15" s="22">
        <f>PLANEL_GerPT_Trim_Resultado!T17+PLANEL_GerPT_Trim_Resultado!T29</f>
        <v>498.07201670000001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488.85466730000002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4103.0127640000001</v>
      </c>
      <c r="O15" s="22">
        <f>PLANEL_GerPT_Trim_Resultado!AB17+PLANEL_GerPT_Trim_Resultado!AB29</f>
        <v>480.47284509999997</v>
      </c>
      <c r="P15" s="22">
        <f>PLANEL_GerPT_Trim_Resultado!AC17+PLANEL_GerPT_Trim_Resultado!AC29</f>
        <v>4720.9153020000003</v>
      </c>
      <c r="Q15" s="22">
        <f>PLANEL_GerPT_Trim_Resultado!AD17+PLANEL_GerPT_Trim_Resultado!AD29</f>
        <v>5877.9278219999997</v>
      </c>
      <c r="R15" s="22">
        <f>PLANEL_GerPT_Trim_Resultado!AE17+PLANEL_GerPT_Trim_Resultado!AE29</f>
        <v>4124.7320820000004</v>
      </c>
      <c r="S15" s="22">
        <f>PLANEL_GerPT_Trim_Resultado!AF17+PLANEL_GerPT_Trim_Resultado!AF29</f>
        <v>477.60019790000001</v>
      </c>
      <c r="T15" s="22">
        <f>PLANEL_GerPT_Trim_Resultado!AG17+PLANEL_GerPT_Trim_Resultado!AG29</f>
        <v>4840.9783289999996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4170.8150919999998</v>
      </c>
      <c r="W15" s="22">
        <f>PLANEL_GerPT_Trim_Resultado!AJ17+PLANEL_GerPT_Trim_Resultado!AJ29</f>
        <v>482.06699789999999</v>
      </c>
      <c r="X15" s="22">
        <f>PLANEL_GerPT_Trim_Resultado!AK17+PLANEL_GerPT_Trim_Resultado!AK29</f>
        <v>4645.9470229999997</v>
      </c>
      <c r="Y15" s="22">
        <f>PLANEL_GerPT_Trim_Resultado!AL17+PLANEL_GerPT_Trim_Resultado!AL29</f>
        <v>6359.5676940000003</v>
      </c>
      <c r="Z15" s="22">
        <f>PLANEL_GerPT_Trim_Resultado!AM17+PLANEL_GerPT_Trim_Resultado!AM29</f>
        <v>4298.4047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4793.9552489999996</v>
      </c>
      <c r="AC15" s="22">
        <f>PLANEL_GerPT_Trim_Resultado!AP17+PLANEL_GerPT_Trim_Resultado!AP29</f>
        <v>6398.0922760000003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493.50772119999999</v>
      </c>
      <c r="AF15" s="22">
        <f>PLANEL_GerPT_Trim_Resultado!AS17+PLANEL_GerPT_Trim_Resultado!AS29</f>
        <v>4941.4423290000004</v>
      </c>
      <c r="AG15" s="22">
        <f>PLANEL_GerPT_Trim_Resultado!AT17+PLANEL_GerPT_Trim_Resultado!AT29</f>
        <v>6275.1349630000004</v>
      </c>
      <c r="AH15" s="22">
        <f>PLANEL_GerPT_Trim_Resultado!AU17+PLANEL_GerPT_Trim_Resultado!AU29</f>
        <v>4202.6601099999998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4919.9923289999997</v>
      </c>
      <c r="AK15" s="22">
        <f>PLANEL_GerPT_Trim_Resultado!AX17+PLANEL_GerPT_Trim_Resultado!AX29</f>
        <v>6841.9970709999998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1835.1233090000001</v>
      </c>
      <c r="AO15" s="22">
        <f>PLANEL_GerPT_Trim_Resultado!BB17+PLANEL_GerPT_Trim_Resultado!BB29</f>
        <v>2527.4442330000002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1866.0222289999999</v>
      </c>
      <c r="AS15" s="22">
        <f>PLANEL_GerPT_Trim_Resultado!BF17+PLANEL_GerPT_Trim_Resultado!BF29</f>
        <v>2519.3442329999998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1883.6003089999999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2575.7893530000001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1810.89725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1643.8130900000001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646.29272690000005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466.76696939999999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3">
      <c r="B16" s="21" t="s">
        <v>52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305.22550000000001</v>
      </c>
      <c r="S16" s="22">
        <f>PLANEL_GerPT_Trim_Resultado!AF377</f>
        <v>468.39749999999998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621.82249999999999</v>
      </c>
      <c r="X16" s="22">
        <f>PLANEL_GerPT_Trim_Resultado!AK377</f>
        <v>648.89750000000004</v>
      </c>
      <c r="Y16" s="22">
        <f>PLANEL_GerPT_Trim_Resultado!AL377</f>
        <v>256.4905</v>
      </c>
      <c r="Z16" s="22">
        <f>PLANEL_GerPT_Trim_Resultado!AM377</f>
        <v>621.82249999999999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500.66205980000001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340.24250000000001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3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1499.27886173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1662.78570427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1409.2232792699999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1524.2238436099999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1746.81361307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2217.4122597999999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2986.4577376100001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2376.13905707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2523.2897570699997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3801.3963856100004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2517.6341300700001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2943.1307768000001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3152.07063707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3869.9609056000004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2901.9374148000002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2000.4453220700002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3242.6914321700001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3658.9419027999998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5118.8229883700005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4282.4845342999997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3646.6795072700002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3076.9431528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5118.4297870700002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6469.6088268000003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4577.0958360699997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7886.3535449999999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11714.569184069998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8788.607951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12933.80713567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8724.3256736700005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9867.6165980000005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13245.974697670001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11907.092389000001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9363.6218646800007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10611.371014510001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14839.99778808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12778.848814000001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10292.948227680001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11348.44870051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16330.62620868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14046.112036999999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11252.64735768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11981.743643509999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17857.420278680002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15332.532669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12066.51008292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13671.71923069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18488.489017920001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16464.412476400001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12502.240128920001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14182.862776690001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15334.14186892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17057.060424380001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13795.394483120001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15651.949935090001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21914.683372120002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18819.409672179998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15018.197444319998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17048.535527489999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23865.672353319998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20485.57118698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15947.78756072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18113.398151540001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25357.58135072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21750.190465079999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17412.447548919998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19650.63074294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27688.710605920001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23747.225997879999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19035.839781800001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21260.3514086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30267.561592799997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25941.876173199998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20380.478243650003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23137.13878248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32085.528094649999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27643.770860969998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20805.387138300001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23555.806658499998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26073.648100300001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28401.574952900002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22887.7759993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24012.830898300002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32539.213525300001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30238.758380900003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23526.376053300002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26648.1094085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37296.170847300004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30862.225093900001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24329.344449299999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27560.573495500001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37075.727645300001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33206.876029899999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25352.8474283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28723.645062500003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40201.920762300004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34602.561910899996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26305.1306563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29805.785093500002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41716.916805300003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35901.129948900001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27534.0015423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31202.229281500004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43671.938665300004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37576.862974900003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28717.618229300002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32547.248244500002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45554.965215299999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39190.8857269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29786.149873300001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33761.488750500001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46026.237295300001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40647.974336899999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30948.840404300001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35082.727990500003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49104.636855300007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42233.461416899998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32070.528474300001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36357.373520500005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40017.445026300004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43763.036056900004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30122.164034300004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36639.845040500004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51284.600735300002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44102.001886899998</v>
      </c>
    </row>
    <row r="19" spans="2:146" x14ac:dyDescent="0.3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286.06799999999998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443.25839999999999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409.86900000000003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480.13549999999998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406.702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533.34969999999998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7673.8486029999995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5902.9604639999998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7673.8486029999995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5902.9604639999998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7429.5344029999997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5703.0264640000005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7181.3716829999994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5524.1320640000004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8341.5230589999992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6416.5561995999997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9416.9090919999999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7243.7762249999996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10497.607104999999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8075.0823890000001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11574.845114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8903.727010999999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12669.349045999999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9745.6531130000003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13779.762654999999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10599.817427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14892.100227999999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11455.461714000001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15991.333649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12301.025884000001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17211.552713000001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13239.655933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18375.404273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14134.926364000001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19510.624563000001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15008.172744</v>
      </c>
    </row>
    <row r="22" spans="2:146" x14ac:dyDescent="0.3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3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0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3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323.60524320000002</v>
      </c>
      <c r="AN24" s="32">
        <f>PLANEL_GerPT_Trim_Resultado!BA101</f>
        <v>323.60524320000002</v>
      </c>
      <c r="AO24" s="32">
        <f>PLANEL_GerPT_Trim_Resultado!BB101</f>
        <v>323.60524320000002</v>
      </c>
      <c r="AP24" s="32">
        <f>PLANEL_GerPT_Trim_Resultado!BC101</f>
        <v>323.60524320000002</v>
      </c>
      <c r="AQ24" s="32">
        <f>PLANEL_GerPT_Trim_Resultado!BD101</f>
        <v>4254.6407740000004</v>
      </c>
      <c r="AR24" s="32">
        <f>PLANEL_GerPT_Trim_Resultado!BE101</f>
        <v>4254.6407740000004</v>
      </c>
      <c r="AS24" s="32">
        <f>PLANEL_GerPT_Trim_Resultado!BF101</f>
        <v>4254.6407740000004</v>
      </c>
      <c r="AT24" s="32">
        <f>PLANEL_GerPT_Trim_Resultado!BG101</f>
        <v>4254.6407740000004</v>
      </c>
      <c r="AU24" s="32">
        <f>PLANEL_GerPT_Trim_Resultado!BH101</f>
        <v>6101.8352599999998</v>
      </c>
      <c r="AV24" s="32">
        <f>PLANEL_GerPT_Trim_Resultado!BI101</f>
        <v>6101.8352599999998</v>
      </c>
      <c r="AW24" s="32">
        <f>PLANEL_GerPT_Trim_Resultado!BJ101</f>
        <v>6101.8352599999998</v>
      </c>
      <c r="AX24" s="32">
        <f>PLANEL_GerPT_Trim_Resultado!BK101</f>
        <v>6101.8352599999998</v>
      </c>
      <c r="AY24" s="32">
        <f>PLANEL_GerPT_Trim_Resultado!BL101</f>
        <v>9381.8502869999993</v>
      </c>
      <c r="AZ24" s="32">
        <f>PLANEL_GerPT_Trim_Resultado!BM101</f>
        <v>9381.8502869999993</v>
      </c>
      <c r="BA24" s="32">
        <f>PLANEL_GerPT_Trim_Resultado!BN101</f>
        <v>9381.8502869999993</v>
      </c>
      <c r="BB24" s="32">
        <f>PLANEL_GerPT_Trim_Resultado!BO101</f>
        <v>9381.8502869999993</v>
      </c>
      <c r="BC24" s="32">
        <f>PLANEL_GerPT_Trim_Resultado!BP101</f>
        <v>10606.44571</v>
      </c>
      <c r="BD24" s="32">
        <f>PLANEL_GerPT_Trim_Resultado!BQ101</f>
        <v>10606.44571</v>
      </c>
      <c r="BE24" s="32">
        <f>PLANEL_GerPT_Trim_Resultado!BR101</f>
        <v>10606.44571</v>
      </c>
      <c r="BF24" s="32">
        <f>PLANEL_GerPT_Trim_Resultado!BS101</f>
        <v>10606.44571</v>
      </c>
      <c r="BG24" s="32">
        <f>PLANEL_GerPT_Trim_Resultado!BT101</f>
        <v>11143.015939999999</v>
      </c>
      <c r="BH24" s="32">
        <f>PLANEL_GerPT_Trim_Resultado!BU101</f>
        <v>11143.015939999999</v>
      </c>
      <c r="BI24" s="32">
        <f>PLANEL_GerPT_Trim_Resultado!BV101</f>
        <v>11143.015939999999</v>
      </c>
      <c r="BJ24" s="32">
        <f>PLANEL_GerPT_Trim_Resultado!BW101</f>
        <v>11143.015939999999</v>
      </c>
      <c r="BK24" s="32">
        <f>PLANEL_GerPT_Trim_Resultado!BX101</f>
        <v>11143.015939999999</v>
      </c>
      <c r="BL24" s="32">
        <f>PLANEL_GerPT_Trim_Resultado!BY101</f>
        <v>11143.015939999999</v>
      </c>
      <c r="BM24" s="32">
        <f>PLANEL_GerPT_Trim_Resultado!BZ101</f>
        <v>11143.015939999999</v>
      </c>
      <c r="BN24" s="32">
        <f>PLANEL_GerPT_Trim_Resultado!CA101</f>
        <v>11143.015939999999</v>
      </c>
      <c r="BO24" s="32">
        <f>PLANEL_GerPT_Trim_Resultado!CB101</f>
        <v>11143.015939999999</v>
      </c>
      <c r="BP24" s="32">
        <f>PLANEL_GerPT_Trim_Resultado!CC101</f>
        <v>11143.015939999999</v>
      </c>
      <c r="BQ24" s="32">
        <f>PLANEL_GerPT_Trim_Resultado!CD101</f>
        <v>11143.015939999999</v>
      </c>
      <c r="BR24" s="32">
        <f>PLANEL_GerPT_Trim_Resultado!CE101</f>
        <v>11143.015939999999</v>
      </c>
      <c r="BS24" s="32">
        <f>PLANEL_GerPT_Trim_Resultado!CF101</f>
        <v>11143.015939999999</v>
      </c>
      <c r="BT24" s="32">
        <f>PLANEL_GerPT_Trim_Resultado!CG101</f>
        <v>11143.015939999999</v>
      </c>
      <c r="BU24" s="32">
        <f>PLANEL_GerPT_Trim_Resultado!CH101</f>
        <v>11143.015939999999</v>
      </c>
      <c r="BV24" s="32">
        <f>PLANEL_GerPT_Trim_Resultado!CI101</f>
        <v>11143.015939999999</v>
      </c>
      <c r="BW24" s="32">
        <f>PLANEL_GerPT_Trim_Resultado!CJ101</f>
        <v>11143.015939999999</v>
      </c>
      <c r="BX24" s="32">
        <f>PLANEL_GerPT_Trim_Resultado!CK101</f>
        <v>11143.015939999999</v>
      </c>
      <c r="BY24" s="32">
        <f>PLANEL_GerPT_Trim_Resultado!CL101</f>
        <v>11143.015939999999</v>
      </c>
      <c r="BZ24" s="32">
        <f>PLANEL_GerPT_Trim_Resultado!CM101</f>
        <v>11143.015939999999</v>
      </c>
      <c r="CA24" s="32">
        <f>PLANEL_GerPT_Trim_Resultado!CN101</f>
        <v>11143.015939999999</v>
      </c>
      <c r="CB24" s="32">
        <f>PLANEL_GerPT_Trim_Resultado!CO101</f>
        <v>11143.015939999999</v>
      </c>
      <c r="CC24" s="32">
        <f>PLANEL_GerPT_Trim_Resultado!CP101</f>
        <v>11143.015939999999</v>
      </c>
      <c r="CD24" s="32">
        <f>PLANEL_GerPT_Trim_Resultado!CQ101</f>
        <v>11143.015939999999</v>
      </c>
      <c r="CE24" s="32">
        <f>PLANEL_GerPT_Trim_Resultado!CR101</f>
        <v>11143.015939999999</v>
      </c>
      <c r="CF24" s="32">
        <f>PLANEL_GerPT_Trim_Resultado!CS101</f>
        <v>11143.015939999999</v>
      </c>
      <c r="CG24" s="32">
        <f>PLANEL_GerPT_Trim_Resultado!CT101</f>
        <v>11143.015939999999</v>
      </c>
      <c r="CH24" s="32">
        <f>PLANEL_GerPT_Trim_Resultado!CU101</f>
        <v>11143.015939999999</v>
      </c>
      <c r="CI24" s="32">
        <f>PLANEL_GerPT_Trim_Resultado!CV101</f>
        <v>11143.015939999999</v>
      </c>
      <c r="CJ24" s="32">
        <f>PLANEL_GerPT_Trim_Resultado!CW101</f>
        <v>11143.015939999999</v>
      </c>
      <c r="CK24" s="32">
        <f>PLANEL_GerPT_Trim_Resultado!CX101</f>
        <v>11143.015939999999</v>
      </c>
      <c r="CL24" s="32">
        <f>PLANEL_GerPT_Trim_Resultado!CY101</f>
        <v>11143.015939999999</v>
      </c>
      <c r="CM24" s="32">
        <f>PLANEL_GerPT_Trim_Resultado!CZ101</f>
        <v>11143.015939999999</v>
      </c>
      <c r="CN24" s="32">
        <f>PLANEL_GerPT_Trim_Resultado!DA101</f>
        <v>11143.015939999999</v>
      </c>
      <c r="CO24" s="32">
        <f>PLANEL_GerPT_Trim_Resultado!DB101</f>
        <v>11143.015939999999</v>
      </c>
      <c r="CP24" s="32">
        <f>PLANEL_GerPT_Trim_Resultado!DC101</f>
        <v>11143.015939999999</v>
      </c>
      <c r="CQ24" s="32">
        <f>PLANEL_GerPT_Trim_Resultado!DD101</f>
        <v>11143.015939999999</v>
      </c>
      <c r="CR24" s="32">
        <f>PLANEL_GerPT_Trim_Resultado!DE101</f>
        <v>11143.015939999999</v>
      </c>
      <c r="CS24" s="32">
        <f>PLANEL_GerPT_Trim_Resultado!DF101</f>
        <v>11143.015939999999</v>
      </c>
      <c r="CT24" s="32">
        <f>PLANEL_GerPT_Trim_Resultado!DG101</f>
        <v>11143.015939999999</v>
      </c>
      <c r="CU24" s="32">
        <f>PLANEL_GerPT_Trim_Resultado!DH101</f>
        <v>11143.015939999999</v>
      </c>
      <c r="CV24" s="32">
        <f>PLANEL_GerPT_Trim_Resultado!DI101</f>
        <v>11143.015939999999</v>
      </c>
      <c r="CW24" s="32">
        <f>PLANEL_GerPT_Trim_Resultado!DJ101</f>
        <v>11143.015939999999</v>
      </c>
      <c r="CX24" s="32">
        <f>PLANEL_GerPT_Trim_Resultado!DK101</f>
        <v>11143.015939999999</v>
      </c>
      <c r="CY24" s="75">
        <f>PLANEL_GerPT_Trim_Resultado!DL101</f>
        <v>11143.015939999999</v>
      </c>
      <c r="CZ24" s="75">
        <f>PLANEL_GerPT_Trim_Resultado!DM101</f>
        <v>11143.015939999999</v>
      </c>
      <c r="DA24" s="75">
        <f>PLANEL_GerPT_Trim_Resultado!DN101</f>
        <v>11143.015939999999</v>
      </c>
      <c r="DB24" s="75">
        <f>PLANEL_GerPT_Trim_Resultado!DO101</f>
        <v>11143.015939999999</v>
      </c>
      <c r="DC24" s="32">
        <f>PLANEL_GerPT_Trim_Resultado!DP101</f>
        <v>11143.015939999999</v>
      </c>
      <c r="DD24" s="32">
        <f>PLANEL_GerPT_Trim_Resultado!DQ101</f>
        <v>11143.015939999999</v>
      </c>
      <c r="DE24" s="32">
        <f>PLANEL_GerPT_Trim_Resultado!DR101</f>
        <v>11143.015939999999</v>
      </c>
      <c r="DF24" s="32">
        <f>PLANEL_GerPT_Trim_Resultado!DS101</f>
        <v>11143.015939999999</v>
      </c>
      <c r="DG24" s="32">
        <f>PLANEL_GerPT_Trim_Resultado!DT101</f>
        <v>11143.015939999999</v>
      </c>
      <c r="DH24" s="32">
        <f>PLANEL_GerPT_Trim_Resultado!DU101</f>
        <v>11143.015939999999</v>
      </c>
      <c r="DI24" s="32">
        <f>PLANEL_GerPT_Trim_Resultado!DV101</f>
        <v>11143.015939999999</v>
      </c>
      <c r="DJ24" s="32">
        <f>PLANEL_GerPT_Trim_Resultado!DW101</f>
        <v>11143.015939999999</v>
      </c>
      <c r="DK24" s="32">
        <f>PLANEL_GerPT_Trim_Resultado!DX101</f>
        <v>11143.015939999999</v>
      </c>
      <c r="DL24" s="32">
        <f>PLANEL_GerPT_Trim_Resultado!DY101</f>
        <v>11143.015939999999</v>
      </c>
      <c r="DM24" s="32">
        <f>PLANEL_GerPT_Trim_Resultado!DZ101</f>
        <v>11143.015939999999</v>
      </c>
      <c r="DN24" s="32">
        <f>PLANEL_GerPT_Trim_Resultado!EA101</f>
        <v>11143.015939999999</v>
      </c>
      <c r="DO24" s="32">
        <f>PLANEL_GerPT_Trim_Resultado!EB101</f>
        <v>11143.015939999999</v>
      </c>
      <c r="DP24" s="32">
        <f>PLANEL_GerPT_Trim_Resultado!EC101</f>
        <v>11143.015939999999</v>
      </c>
      <c r="DQ24" s="32">
        <f>PLANEL_GerPT_Trim_Resultado!ED101</f>
        <v>11143.015939999999</v>
      </c>
      <c r="DR24" s="32">
        <f>PLANEL_GerPT_Trim_Resultado!EE101</f>
        <v>11143.015939999999</v>
      </c>
      <c r="DS24" s="32">
        <f>PLANEL_GerPT_Trim_Resultado!EF101</f>
        <v>11143.015939999999</v>
      </c>
      <c r="DT24" s="32">
        <f>PLANEL_GerPT_Trim_Resultado!EG101</f>
        <v>11143.015939999999</v>
      </c>
      <c r="DU24" s="32">
        <f>PLANEL_GerPT_Trim_Resultado!EH101</f>
        <v>11143.015939999999</v>
      </c>
      <c r="DV24" s="32">
        <f>PLANEL_GerPT_Trim_Resultado!EI101</f>
        <v>11143.015939999999</v>
      </c>
      <c r="DW24" s="32">
        <f>PLANEL_GerPT_Trim_Resultado!EJ101</f>
        <v>11143.015939999999</v>
      </c>
      <c r="DX24" s="32">
        <f>PLANEL_GerPT_Trim_Resultado!EK101</f>
        <v>11143.015939999999</v>
      </c>
      <c r="DY24" s="32">
        <f>PLANEL_GerPT_Trim_Resultado!EL101</f>
        <v>11143.015939999999</v>
      </c>
      <c r="DZ24" s="32">
        <f>PLANEL_GerPT_Trim_Resultado!EM101</f>
        <v>11143.015939999999</v>
      </c>
      <c r="EA24" s="32">
        <f>PLANEL_GerPT_Trim_Resultado!EN101</f>
        <v>11143.015939999999</v>
      </c>
      <c r="EB24" s="32">
        <f>PLANEL_GerPT_Trim_Resultado!EO101</f>
        <v>11143.015939999999</v>
      </c>
      <c r="EC24" s="32">
        <f>PLANEL_GerPT_Trim_Resultado!EP101</f>
        <v>11143.015939999999</v>
      </c>
      <c r="ED24" s="32">
        <f>PLANEL_GerPT_Trim_Resultado!EQ101</f>
        <v>11143.015939999999</v>
      </c>
      <c r="EE24" s="32">
        <f>PLANEL_GerPT_Trim_Resultado!ER101</f>
        <v>11143.015939999999</v>
      </c>
      <c r="EF24" s="32">
        <f>PLANEL_GerPT_Trim_Resultado!ES101</f>
        <v>11143.015939999999</v>
      </c>
      <c r="EG24" s="32">
        <f>PLANEL_GerPT_Trim_Resultado!ET101</f>
        <v>11143.015939999999</v>
      </c>
      <c r="EH24" s="32">
        <f>PLANEL_GerPT_Trim_Resultado!EU101</f>
        <v>11143.015939999999</v>
      </c>
      <c r="EI24" s="32">
        <f>PLANEL_GerPT_Trim_Resultado!EV101</f>
        <v>11143.015939999999</v>
      </c>
      <c r="EJ24" s="32">
        <f>PLANEL_GerPT_Trim_Resultado!EW101</f>
        <v>11143.015939999999</v>
      </c>
      <c r="EK24" s="32">
        <f>PLANEL_GerPT_Trim_Resultado!EX101</f>
        <v>11143.015939999999</v>
      </c>
      <c r="EL24" s="32">
        <f>PLANEL_GerPT_Trim_Resultado!EY101</f>
        <v>11143.015939999999</v>
      </c>
      <c r="EM24" s="32">
        <f>PLANEL_GerPT_Trim_Resultado!EZ101</f>
        <v>11143.015939999999</v>
      </c>
      <c r="EN24" s="32">
        <f>PLANEL_GerPT_Trim_Resultado!FA101</f>
        <v>11143.015939999999</v>
      </c>
      <c r="EO24" s="32">
        <f>PLANEL_GerPT_Trim_Resultado!FB101</f>
        <v>11143.015939999999</v>
      </c>
      <c r="EP24" s="32">
        <f>PLANEL_GerPT_Trim_Resultado!FC101</f>
        <v>11143.015939999999</v>
      </c>
    </row>
    <row r="25" spans="2:146" x14ac:dyDescent="0.3">
      <c r="B25" s="27" t="s">
        <v>9</v>
      </c>
      <c r="C25" s="28">
        <f>SUM(C4:C24)</f>
        <v>88575.249217550023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87267.606461730014</v>
      </c>
      <c r="G25" s="28">
        <f t="shared" si="0"/>
        <v>87345.770196970028</v>
      </c>
      <c r="H25" s="28">
        <f t="shared" si="0"/>
        <v>83663.332521799995</v>
      </c>
      <c r="I25" s="28">
        <f t="shared" si="0"/>
        <v>83285.037638910013</v>
      </c>
      <c r="J25" s="28">
        <f t="shared" si="0"/>
        <v>86804.324981610014</v>
      </c>
      <c r="K25" s="28">
        <f t="shared" si="0"/>
        <v>91283.252589569995</v>
      </c>
      <c r="L25" s="28">
        <f t="shared" si="0"/>
        <v>87387.692851800006</v>
      </c>
      <c r="M25" s="28">
        <f t="shared" si="0"/>
        <v>86981.449068270013</v>
      </c>
      <c r="N25" s="28">
        <f t="shared" si="0"/>
        <v>90710.342775710014</v>
      </c>
      <c r="O25" s="28">
        <f t="shared" si="0"/>
        <v>93429.305746170008</v>
      </c>
      <c r="P25" s="28">
        <f t="shared" si="0"/>
        <v>89500.449985200001</v>
      </c>
      <c r="Q25" s="28">
        <f t="shared" si="0"/>
        <v>89101.86657807001</v>
      </c>
      <c r="R25" s="28">
        <f t="shared" si="0"/>
        <v>92836.050339809997</v>
      </c>
      <c r="S25" s="28">
        <f t="shared" si="0"/>
        <v>98476.07906297002</v>
      </c>
      <c r="T25" s="28">
        <f t="shared" si="0"/>
        <v>94359.499242100021</v>
      </c>
      <c r="U25" s="28">
        <f t="shared" si="0"/>
        <v>93935.767555269995</v>
      </c>
      <c r="V25" s="28">
        <f t="shared" si="0"/>
        <v>97878.510609610035</v>
      </c>
      <c r="W25" s="28">
        <f t="shared" si="0"/>
        <v>103588.08502497002</v>
      </c>
      <c r="X25" s="28">
        <f t="shared" si="0"/>
        <v>99290.309867300006</v>
      </c>
      <c r="Y25" s="28">
        <f t="shared" si="0"/>
        <v>98849.839665470019</v>
      </c>
      <c r="Z25" s="28">
        <f t="shared" si="0"/>
        <v>102969.05442260001</v>
      </c>
      <c r="AA25" s="28">
        <f t="shared" si="0"/>
        <v>108662.23956967</v>
      </c>
      <c r="AB25" s="28">
        <f t="shared" si="0"/>
        <v>104181.22041380001</v>
      </c>
      <c r="AC25" s="28">
        <f t="shared" si="0"/>
        <v>103722.82542196999</v>
      </c>
      <c r="AD25" s="28">
        <f t="shared" si="0"/>
        <v>108022.11965460003</v>
      </c>
      <c r="AE25" s="28">
        <f t="shared" si="0"/>
        <v>112406.85508287004</v>
      </c>
      <c r="AF25" s="28">
        <f t="shared" si="0"/>
        <v>108261.4936648</v>
      </c>
      <c r="AG25" s="28">
        <f t="shared" si="0"/>
        <v>107492.66272337001</v>
      </c>
      <c r="AH25" s="28">
        <f t="shared" si="0"/>
        <v>111742.81971630001</v>
      </c>
      <c r="AI25" s="28">
        <f t="shared" si="0"/>
        <v>116876.07679817</v>
      </c>
      <c r="AJ25" s="28">
        <f t="shared" si="0"/>
        <v>112241.10424780002</v>
      </c>
      <c r="AK25" s="28">
        <f t="shared" si="0"/>
        <v>112028.80237607002</v>
      </c>
      <c r="AL25" s="28">
        <f t="shared" si="0"/>
        <v>116184.81131960002</v>
      </c>
      <c r="AM25" s="28">
        <f t="shared" si="0"/>
        <v>120320.92579947003</v>
      </c>
      <c r="AN25" s="28">
        <f t="shared" si="0"/>
        <v>112939.58814470001</v>
      </c>
      <c r="AO25" s="28">
        <f t="shared" si="0"/>
        <v>111237.24551117</v>
      </c>
      <c r="AP25" s="28">
        <f t="shared" si="0"/>
        <v>117248.52938870002</v>
      </c>
      <c r="AQ25" s="28">
        <f t="shared" si="0"/>
        <v>122188.72502187002</v>
      </c>
      <c r="AR25" s="28">
        <f t="shared" si="0"/>
        <v>114155.49253090004</v>
      </c>
      <c r="AS25" s="28">
        <f t="shared" si="0"/>
        <v>113375.03260897001</v>
      </c>
      <c r="AT25" s="28">
        <f t="shared" si="0"/>
        <v>119090.32703790003</v>
      </c>
      <c r="AU25" s="28">
        <f t="shared" si="0"/>
        <v>125533.43827387004</v>
      </c>
      <c r="AV25" s="28">
        <f t="shared" si="0"/>
        <v>117875.71968790001</v>
      </c>
      <c r="AW25" s="28">
        <f t="shared" si="0"/>
        <v>116092.89062537003</v>
      </c>
      <c r="AX25" s="28">
        <f t="shared" si="0"/>
        <v>122419.84327290001</v>
      </c>
      <c r="AY25" s="28">
        <f t="shared" si="0"/>
        <v>129747.25454617001</v>
      </c>
      <c r="AZ25" s="28">
        <f t="shared" si="0"/>
        <v>122551.4218732</v>
      </c>
      <c r="BA25" s="28">
        <f t="shared" si="0"/>
        <v>120767.52107186998</v>
      </c>
      <c r="BB25" s="28">
        <f t="shared" si="0"/>
        <v>126612.52945920001</v>
      </c>
      <c r="BC25" s="28">
        <f t="shared" si="0"/>
        <v>133958.52201898003</v>
      </c>
      <c r="BD25" s="28">
        <f t="shared" si="0"/>
        <v>125640.78452051003</v>
      </c>
      <c r="BE25" s="28">
        <f t="shared" si="0"/>
        <v>124024.19947308002</v>
      </c>
      <c r="BF25" s="28">
        <f t="shared" si="0"/>
        <v>130802.79582600002</v>
      </c>
      <c r="BG25" s="28">
        <f t="shared" si="0"/>
        <v>138437.34719198002</v>
      </c>
      <c r="BH25" s="28">
        <f t="shared" si="0"/>
        <v>129914.46400751002</v>
      </c>
      <c r="BI25" s="28">
        <f t="shared" si="0"/>
        <v>128105.50615268001</v>
      </c>
      <c r="BJ25" s="28">
        <f t="shared" si="0"/>
        <v>135259.89303900002</v>
      </c>
      <c r="BK25" s="28">
        <f t="shared" si="0"/>
        <v>140484.56216898002</v>
      </c>
      <c r="BL25" s="28">
        <f t="shared" si="0"/>
        <v>132007.18053651002</v>
      </c>
      <c r="BM25" s="28">
        <f t="shared" si="0"/>
        <v>130265.82739868002</v>
      </c>
      <c r="BN25" s="28">
        <f t="shared" si="0"/>
        <v>137284.75052290002</v>
      </c>
      <c r="BO25" s="28">
        <f t="shared" si="0"/>
        <v>138440.18110324</v>
      </c>
      <c r="BP25" s="28">
        <f t="shared" ref="BP25:EA25" si="1">SUM(BP4:BP24)</f>
        <v>127948.99096308999</v>
      </c>
      <c r="BQ25" s="28">
        <f t="shared" si="1"/>
        <v>126477.38148582001</v>
      </c>
      <c r="BR25" s="28">
        <f t="shared" si="1"/>
        <v>134034.0872256</v>
      </c>
      <c r="BS25" s="28">
        <f t="shared" si="1"/>
        <v>142209.15476024</v>
      </c>
      <c r="BT25" s="28">
        <f t="shared" si="1"/>
        <v>132046.58980009003</v>
      </c>
      <c r="BU25" s="28">
        <f t="shared" si="1"/>
        <v>129062.60393982001</v>
      </c>
      <c r="BV25" s="28">
        <f t="shared" si="1"/>
        <v>137778.77893858001</v>
      </c>
      <c r="BW25" s="28">
        <f t="shared" si="1"/>
        <v>145373.07411744003</v>
      </c>
      <c r="BX25" s="28">
        <f t="shared" si="1"/>
        <v>135027.33525949001</v>
      </c>
      <c r="BY25" s="28">
        <f t="shared" si="1"/>
        <v>132011.98878902002</v>
      </c>
      <c r="BZ25" s="28">
        <f t="shared" si="1"/>
        <v>140920.79508838002</v>
      </c>
      <c r="CA25" s="28">
        <f t="shared" si="1"/>
        <v>147505.05436664002</v>
      </c>
      <c r="CB25" s="28">
        <f t="shared" si="1"/>
        <v>137106.85588489001</v>
      </c>
      <c r="CC25" s="28">
        <f t="shared" si="1"/>
        <v>134353.92909822002</v>
      </c>
      <c r="CD25" s="28">
        <f t="shared" si="1"/>
        <v>143027.87459818003</v>
      </c>
      <c r="CE25" s="28">
        <f t="shared" si="1"/>
        <v>150372.86166003998</v>
      </c>
      <c r="CF25" s="28">
        <f t="shared" si="1"/>
        <v>139071.55674594003</v>
      </c>
      <c r="CG25" s="28">
        <f t="shared" si="1"/>
        <v>138100.96235662003</v>
      </c>
      <c r="CH25" s="28">
        <f t="shared" si="1"/>
        <v>145869.62247628</v>
      </c>
      <c r="CI25" s="28">
        <f t="shared" si="1"/>
        <v>152498.20869492</v>
      </c>
      <c r="CJ25" s="28">
        <f t="shared" si="1"/>
        <v>140552.32589894001</v>
      </c>
      <c r="CK25" s="28">
        <f t="shared" si="1"/>
        <v>137814.20468092003</v>
      </c>
      <c r="CL25" s="28">
        <f t="shared" si="1"/>
        <v>147605.29971788</v>
      </c>
      <c r="CM25" s="28">
        <f t="shared" si="1"/>
        <v>154248.75161079998</v>
      </c>
      <c r="CN25" s="28">
        <f t="shared" si="1"/>
        <v>142079.36982760002</v>
      </c>
      <c r="CO25" s="28">
        <f t="shared" si="1"/>
        <v>139314.89887680003</v>
      </c>
      <c r="CP25" s="28">
        <f t="shared" si="1"/>
        <v>149330.7089762</v>
      </c>
      <c r="CQ25" s="28">
        <f t="shared" si="1"/>
        <v>156035.99275365</v>
      </c>
      <c r="CR25" s="28">
        <f t="shared" si="1"/>
        <v>143629.95213248002</v>
      </c>
      <c r="CS25" s="28">
        <f t="shared" si="1"/>
        <v>141279.44092665002</v>
      </c>
      <c r="CT25" s="28">
        <f t="shared" si="1"/>
        <v>151761.42931497001</v>
      </c>
      <c r="CU25" s="28">
        <f t="shared" si="1"/>
        <v>156901.26900530001</v>
      </c>
      <c r="CV25" s="28">
        <f t="shared" si="1"/>
        <v>145281.3075655</v>
      </c>
      <c r="CW25" s="28">
        <f t="shared" si="1"/>
        <v>141638.4889923</v>
      </c>
      <c r="CX25" s="28">
        <f t="shared" si="1"/>
        <v>151926.58033390003</v>
      </c>
      <c r="CY25" s="76">
        <f t="shared" si="1"/>
        <v>160830.72612330003</v>
      </c>
      <c r="CZ25" s="76">
        <f t="shared" si="1"/>
        <v>147970.04219630003</v>
      </c>
      <c r="DA25" s="76">
        <f t="shared" si="1"/>
        <v>145822.20410730003</v>
      </c>
      <c r="DB25" s="76">
        <f t="shared" si="1"/>
        <v>155830.17404049999</v>
      </c>
      <c r="DC25" s="28">
        <f t="shared" si="1"/>
        <v>162081.68285930002</v>
      </c>
      <c r="DD25" s="28">
        <f t="shared" si="1"/>
        <v>149543.84919250003</v>
      </c>
      <c r="DE25" s="28">
        <f t="shared" si="1"/>
        <v>150394.86772190002</v>
      </c>
      <c r="DF25" s="28">
        <f t="shared" si="1"/>
        <v>157059.66446690002</v>
      </c>
      <c r="DG25" s="28">
        <f t="shared" si="1"/>
        <v>164652.26614930003</v>
      </c>
      <c r="DH25" s="28">
        <f t="shared" si="1"/>
        <v>151384.94849350004</v>
      </c>
      <c r="DI25" s="28">
        <f t="shared" si="1"/>
        <v>148520.31461330003</v>
      </c>
      <c r="DJ25" s="28">
        <f t="shared" si="1"/>
        <v>160111.6301869</v>
      </c>
      <c r="DK25" s="28">
        <f t="shared" si="1"/>
        <v>167439.92401830002</v>
      </c>
      <c r="DL25" s="28">
        <f t="shared" si="1"/>
        <v>153967.29160150004</v>
      </c>
      <c r="DM25" s="28">
        <f t="shared" si="1"/>
        <v>152890.11169930003</v>
      </c>
      <c r="DN25" s="28">
        <f t="shared" si="1"/>
        <v>162375.05657490002</v>
      </c>
      <c r="DO25" s="28">
        <f t="shared" si="1"/>
        <v>169672.52183830002</v>
      </c>
      <c r="DP25" s="28">
        <f t="shared" si="1"/>
        <v>155989.32415250005</v>
      </c>
      <c r="DQ25" s="28">
        <f t="shared" si="1"/>
        <v>153679.24864530002</v>
      </c>
      <c r="DR25" s="28">
        <f t="shared" si="1"/>
        <v>164590.77836090003</v>
      </c>
      <c r="DS25" s="28">
        <f t="shared" si="1"/>
        <v>171277.62913830002</v>
      </c>
      <c r="DT25" s="28">
        <f t="shared" si="1"/>
        <v>157378.52874550002</v>
      </c>
      <c r="DU25" s="28">
        <f t="shared" si="1"/>
        <v>155013.28130330003</v>
      </c>
      <c r="DV25" s="28">
        <f t="shared" si="1"/>
        <v>166167.58404890003</v>
      </c>
      <c r="DW25" s="28">
        <f t="shared" si="1"/>
        <v>173213.3704443</v>
      </c>
      <c r="DX25" s="28">
        <f t="shared" si="1"/>
        <v>158961.33830450001</v>
      </c>
      <c r="DY25" s="28">
        <f t="shared" si="1"/>
        <v>157251.12333230002</v>
      </c>
      <c r="DZ25" s="28">
        <f t="shared" si="1"/>
        <v>169641.2115419</v>
      </c>
      <c r="EA25" s="28">
        <f t="shared" si="1"/>
        <v>175334.67306629999</v>
      </c>
      <c r="EB25" s="28">
        <f t="shared" ref="EB25:EP25" si="2">SUM(EB4:EB24)</f>
        <v>160595.65354750003</v>
      </c>
      <c r="EC25" s="28">
        <f t="shared" si="2"/>
        <v>158425.5423693</v>
      </c>
      <c r="ED25" s="28">
        <f t="shared" si="2"/>
        <v>170824.47054189999</v>
      </c>
      <c r="EE25" s="28">
        <f t="shared" si="2"/>
        <v>177120.3728253</v>
      </c>
      <c r="EF25" s="28">
        <f t="shared" si="2"/>
        <v>162401.64740150003</v>
      </c>
      <c r="EG25" s="28">
        <f t="shared" si="2"/>
        <v>159695.89458030002</v>
      </c>
      <c r="EH25" s="28">
        <f t="shared" si="2"/>
        <v>171822.7084609</v>
      </c>
      <c r="EI25" s="28">
        <f t="shared" si="2"/>
        <v>179492.41894930002</v>
      </c>
      <c r="EJ25" s="28">
        <f t="shared" si="2"/>
        <v>164326.77320150004</v>
      </c>
      <c r="EK25" s="28">
        <f t="shared" si="2"/>
        <v>161192.52074730003</v>
      </c>
      <c r="EL25" s="28">
        <f t="shared" si="2"/>
        <v>177253.18934190003</v>
      </c>
      <c r="EM25" s="28">
        <f t="shared" si="2"/>
        <v>180707.35292430004</v>
      </c>
      <c r="EN25" s="28">
        <f t="shared" si="2"/>
        <v>165513.36537050005</v>
      </c>
      <c r="EO25" s="28">
        <f t="shared" si="2"/>
        <v>163493.38067830002</v>
      </c>
      <c r="EP25" s="28">
        <f t="shared" si="2"/>
        <v>176496.34830390004</v>
      </c>
    </row>
    <row r="27" spans="2:146" x14ac:dyDescent="0.3">
      <c r="D27" s="1"/>
    </row>
    <row r="28" spans="2:146" x14ac:dyDescent="0.3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0.69974421498446815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0.64138784509205016</v>
      </c>
      <c r="G30" s="47">
        <f>IF(PLANEL_Pot_Trim!G4&lt;&gt;0,G4/PLANEL_Pot_Trim!G4,0)</f>
        <v>0.66443430148796101</v>
      </c>
      <c r="H30" s="47">
        <f>IF(PLANEL_Pot_Trim!H4&lt;&gt;0,H4/PLANEL_Pot_Trim!H4,0)</f>
        <v>0.60476698297945497</v>
      </c>
      <c r="I30" s="47">
        <f>IF(PLANEL_Pot_Trim!I4&lt;&gt;0,I4/PLANEL_Pot_Trim!I4,0)</f>
        <v>0.5766035225669397</v>
      </c>
      <c r="J30" s="47">
        <f>IF(PLANEL_Pot_Trim!J4&lt;&gt;0,J4/PLANEL_Pot_Trim!J4,0)</f>
        <v>0.62752335972750084</v>
      </c>
      <c r="K30" s="47">
        <f>IF(PLANEL_Pot_Trim!K4&lt;&gt;0,K4/PLANEL_Pot_Trim!K4,0)</f>
        <v>0.71372083834077227</v>
      </c>
      <c r="L30" s="47">
        <f>IF(PLANEL_Pot_Trim!L4&lt;&gt;0,L4/PLANEL_Pot_Trim!L4,0)</f>
        <v>0.61681823198526631</v>
      </c>
      <c r="M30" s="47">
        <f>IF(PLANEL_Pot_Trim!M4&lt;&gt;0,M4/PLANEL_Pot_Trim!M4,0)</f>
        <v>0.59990245228217742</v>
      </c>
      <c r="N30" s="47">
        <f>IF(PLANEL_Pot_Trim!N4&lt;&gt;0,N4/PLANEL_Pot_Trim!N4,0)</f>
        <v>0.68631181504175576</v>
      </c>
      <c r="O30" s="47">
        <f>IF(PLANEL_Pot_Trim!O4&lt;&gt;0,O4/PLANEL_Pot_Trim!O4,0)</f>
        <v>0.66512905792995325</v>
      </c>
      <c r="P30" s="47">
        <f>IF(PLANEL_Pot_Trim!P4&lt;&gt;0,P4/PLANEL_Pot_Trim!P4,0)</f>
        <v>0.60632619792076137</v>
      </c>
      <c r="Q30" s="47">
        <f>IF(PLANEL_Pot_Trim!Q4&lt;&gt;0,Q4/PLANEL_Pot_Trim!Q4,0)</f>
        <v>0.58180732492123588</v>
      </c>
      <c r="R30" s="47">
        <f>IF(PLANEL_Pot_Trim!R4&lt;&gt;0,R4/PLANEL_Pot_Trim!R4,0)</f>
        <v>0.61761065210362409</v>
      </c>
      <c r="S30" s="47">
        <f>IF(PLANEL_Pot_Trim!S4&lt;&gt;0,S4/PLANEL_Pot_Trim!S4,0)</f>
        <v>0.66542655843006204</v>
      </c>
      <c r="T30" s="47">
        <f>IF(PLANEL_Pot_Trim!T4&lt;&gt;0,T4/PLANEL_Pot_Trim!T4,0)</f>
        <v>0.63956979312883799</v>
      </c>
      <c r="U30" s="47">
        <f>IF(PLANEL_Pot_Trim!U4&lt;&gt;0,U4/PLANEL_Pot_Trim!U4,0)</f>
        <v>0.57458404139202901</v>
      </c>
      <c r="V30" s="47">
        <f>IF(PLANEL_Pot_Trim!V4&lt;&gt;0,V4/PLANEL_Pot_Trim!V4,0)</f>
        <v>0.62018557837487587</v>
      </c>
      <c r="W30" s="47">
        <f>IF(PLANEL_Pot_Trim!W4&lt;&gt;0,W4/PLANEL_Pot_Trim!W4,0)</f>
        <v>0.68541443032736593</v>
      </c>
      <c r="X30" s="47">
        <f>IF(PLANEL_Pot_Trim!X4&lt;&gt;0,X4/PLANEL_Pot_Trim!X4,0)</f>
        <v>0.62554335128111149</v>
      </c>
      <c r="Y30" s="47">
        <f>IF(PLANEL_Pot_Trim!Y4&lt;&gt;0,Y4/PLANEL_Pot_Trim!Y4,0)</f>
        <v>0.61225717600373641</v>
      </c>
      <c r="Z30" s="47">
        <f>IF(PLANEL_Pot_Trim!Z4&lt;&gt;0,Z4/PLANEL_Pot_Trim!Z4,0)</f>
        <v>0.62717153966466233</v>
      </c>
      <c r="AA30" s="47">
        <f>IF(PLANEL_Pot_Trim!AA4&lt;&gt;0,AA4/PLANEL_Pot_Trim!AA4,0)</f>
        <v>0.6950017123226313</v>
      </c>
      <c r="AB30" s="47">
        <f>IF(PLANEL_Pot_Trim!AB4&lt;&gt;0,AB4/PLANEL_Pot_Trim!AB4,0)</f>
        <v>0.67032178569539724</v>
      </c>
      <c r="AC30" s="47">
        <f>IF(PLANEL_Pot_Trim!AC4&lt;&gt;0,AC4/PLANEL_Pot_Trim!AC4,0)</f>
        <v>0.63280701068663625</v>
      </c>
      <c r="AD30" s="47">
        <f>IF(PLANEL_Pot_Trim!AD4&lt;&gt;0,AD4/PLANEL_Pot_Trim!AD4,0)</f>
        <v>0.64001112897446466</v>
      </c>
      <c r="AE30" s="47">
        <f>IF(PLANEL_Pot_Trim!AE4&lt;&gt;0,AE4/PLANEL_Pot_Trim!AE4,0)</f>
        <v>0.71932403857957938</v>
      </c>
      <c r="AF30" s="47">
        <f>IF(PLANEL_Pot_Trim!AF4&lt;&gt;0,AF4/PLANEL_Pot_Trim!AF4,0)</f>
        <v>0.70230965503304965</v>
      </c>
      <c r="AG30" s="47">
        <f>IF(PLANEL_Pot_Trim!AG4&lt;&gt;0,AG4/PLANEL_Pot_Trim!AG4,0)</f>
        <v>0.61115049225208429</v>
      </c>
      <c r="AH30" s="47">
        <f>IF(PLANEL_Pot_Trim!AH4&lt;&gt;0,AH4/PLANEL_Pot_Trim!AH4,0)</f>
        <v>0.65963915318841371</v>
      </c>
      <c r="AI30" s="47">
        <f>IF(PLANEL_Pot_Trim!AI4&lt;&gt;0,AI4/PLANEL_Pot_Trim!AI4,0)</f>
        <v>0.73345026723940099</v>
      </c>
      <c r="AJ30" s="47">
        <f>IF(PLANEL_Pot_Trim!AJ4&lt;&gt;0,AJ4/PLANEL_Pot_Trim!AJ4,0)</f>
        <v>0.68406558495327174</v>
      </c>
      <c r="AK30" s="47">
        <f>IF(PLANEL_Pot_Trim!AK4&lt;&gt;0,AK4/PLANEL_Pot_Trim!AK4,0)</f>
        <v>0.65627981548462899</v>
      </c>
      <c r="AL30" s="47">
        <f>IF(PLANEL_Pot_Trim!AL4&lt;&gt;0,AL4/PLANEL_Pot_Trim!AL4,0)</f>
        <v>0.66946398377418037</v>
      </c>
      <c r="AM30" s="47">
        <f>IF(PLANEL_Pot_Trim!AM4&lt;&gt;0,AM4/PLANEL_Pot_Trim!AM4,0)</f>
        <v>0.7338884788455291</v>
      </c>
      <c r="AN30" s="47">
        <f>IF(PLANEL_Pot_Trim!AN4&lt;&gt;0,AN4/PLANEL_Pot_Trim!AN4,0)</f>
        <v>0.67526145688976513</v>
      </c>
      <c r="AO30" s="47">
        <f>IF(PLANEL_Pot_Trim!AO4&lt;&gt;0,AO4/PLANEL_Pot_Trim!AO4,0)</f>
        <v>0.6562943091707526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0.69306337477324265</v>
      </c>
      <c r="AS30" s="47">
        <f>IF(PLANEL_Pot_Trim!AS4&lt;&gt;0,AS4/PLANEL_Pot_Trim!AS4,0)</f>
        <v>0.63482042989096776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0.69880353052526789</v>
      </c>
      <c r="AW30" s="47">
        <f>IF(PLANEL_Pot_Trim!AW4&lt;&gt;0,AW4/PLANEL_Pot_Trim!AW4,0)</f>
        <v>0.61877016919150662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0.70427953386671016</v>
      </c>
      <c r="BA30" s="47">
        <f>IF(PLANEL_Pot_Trim!BA4&lt;&gt;0,BA4/PLANEL_Pot_Trim!BA4,0)</f>
        <v>0.63217677410607265</v>
      </c>
      <c r="BB30" s="47">
        <f>IF(PLANEL_Pot_Trim!BB4&lt;&gt;0,BB4/PLANEL_Pot_Trim!BB4,0)</f>
        <v>0.67092625107392889</v>
      </c>
      <c r="BC30" s="47">
        <f>IF(PLANEL_Pot_Trim!BC4&lt;&gt;0,BC4/PLANEL_Pot_Trim!BC4,0)</f>
        <v>0.73942463648368406</v>
      </c>
      <c r="BD30" s="47">
        <f>IF(PLANEL_Pot_Trim!BD4&lt;&gt;0,BD4/PLANEL_Pot_Trim!BD4,0)</f>
        <v>0.6852469761992257</v>
      </c>
      <c r="BE30" s="47">
        <f>IF(PLANEL_Pot_Trim!BE4&lt;&gt;0,BE4/PLANEL_Pot_Trim!BE4,0)</f>
        <v>0.63682930164424134</v>
      </c>
      <c r="BF30" s="47">
        <f>IF(PLANEL_Pot_Trim!BF4&lt;&gt;0,BF4/PLANEL_Pot_Trim!BF4,0)</f>
        <v>0.6738677085195125</v>
      </c>
      <c r="BG30" s="47">
        <f>IF(PLANEL_Pot_Trim!BG4&lt;&gt;0,BG4/PLANEL_Pot_Trim!BG4,0)</f>
        <v>0.74216129102059591</v>
      </c>
      <c r="BH30" s="47">
        <f>IF(PLANEL_Pot_Trim!BH4&lt;&gt;0,BH4/PLANEL_Pot_Trim!BH4,0)</f>
        <v>0.70474056303657229</v>
      </c>
      <c r="BI30" s="47">
        <f>IF(PLANEL_Pot_Trim!BI4&lt;&gt;0,BI4/PLANEL_Pot_Trim!BI4,0)</f>
        <v>0.64274730794589785</v>
      </c>
      <c r="BJ30" s="47">
        <f>IF(PLANEL_Pot_Trim!BJ4&lt;&gt;0,BJ4/PLANEL_Pot_Trim!BJ4,0)</f>
        <v>0.6818939654476166</v>
      </c>
      <c r="BK30" s="47">
        <f>IF(PLANEL_Pot_Trim!BK4&lt;&gt;0,BK4/PLANEL_Pot_Trim!BK4,0)</f>
        <v>0.74216129102059591</v>
      </c>
      <c r="BL30" s="47">
        <f>IF(PLANEL_Pot_Trim!BL4&lt;&gt;0,BL4/PLANEL_Pot_Trim!BL4,0)</f>
        <v>0.69427955689513032</v>
      </c>
      <c r="BM30" s="47">
        <f>IF(PLANEL_Pot_Trim!BM4&lt;&gt;0,BM4/PLANEL_Pot_Trim!BM4,0)</f>
        <v>0.65371583103055375</v>
      </c>
      <c r="BN30" s="47">
        <f>IF(PLANEL_Pot_Trim!BN4&lt;&gt;0,BN4/PLANEL_Pot_Trim!BN4,0)</f>
        <v>0.67493168275188165</v>
      </c>
      <c r="BO30" s="47">
        <f>IF(PLANEL_Pot_Trim!BO4&lt;&gt;0,BO4/PLANEL_Pot_Trim!BO4,0)</f>
        <v>0.7430905849472873</v>
      </c>
      <c r="BP30" s="47">
        <f>IF(PLANEL_Pot_Trim!BP4&lt;&gt;0,BP4/PLANEL_Pot_Trim!BP4,0)</f>
        <v>0.68536197904861762</v>
      </c>
      <c r="BQ30" s="47">
        <f>IF(PLANEL_Pot_Trim!BQ4&lt;&gt;0,BQ4/PLANEL_Pot_Trim!BQ4,0)</f>
        <v>0.65760939278556985</v>
      </c>
      <c r="BR30" s="47">
        <f>IF(PLANEL_Pot_Trim!BR4&lt;&gt;0,BR4/PLANEL_Pot_Trim!BR4,0)</f>
        <v>0.67388765969084485</v>
      </c>
      <c r="BS30" s="47">
        <f>IF(PLANEL_Pot_Trim!BS4&lt;&gt;0,BS4/PLANEL_Pot_Trim!BS4,0)</f>
        <v>0.74518539912869497</v>
      </c>
      <c r="BT30" s="47">
        <f>IF(PLANEL_Pot_Trim!BT4&lt;&gt;0,BT4/PLANEL_Pot_Trim!BT4,0)</f>
        <v>0.68976892780891375</v>
      </c>
      <c r="BU30" s="47">
        <f>IF(PLANEL_Pot_Trim!BU4&lt;&gt;0,BU4/PLANEL_Pot_Trim!BU4,0)</f>
        <v>0.64343511087879546</v>
      </c>
      <c r="BV30" s="47">
        <f>IF(PLANEL_Pot_Trim!BV4&lt;&gt;0,BV4/PLANEL_Pot_Trim!BV4,0)</f>
        <v>0.67770896954283621</v>
      </c>
      <c r="BW30" s="47">
        <f>IF(PLANEL_Pot_Trim!BW4&lt;&gt;0,BW4/PLANEL_Pot_Trim!BW4,0)</f>
        <v>0.74518539912869497</v>
      </c>
      <c r="BX30" s="47">
        <f>IF(PLANEL_Pot_Trim!BX4&lt;&gt;0,BX4/PLANEL_Pot_Trim!BX4,0)</f>
        <v>0.6826027356038562</v>
      </c>
      <c r="BY30" s="47">
        <f>IF(PLANEL_Pot_Trim!BY4&lt;&gt;0,BY4/PLANEL_Pot_Trim!BY4,0)</f>
        <v>0.65258729206996702</v>
      </c>
      <c r="BZ30" s="47">
        <f>IF(PLANEL_Pot_Trim!BZ4&lt;&gt;0,BZ4/PLANEL_Pot_Trim!BZ4,0)</f>
        <v>0.67587686963480254</v>
      </c>
      <c r="CA30" s="47">
        <f>IF(PLANEL_Pot_Trim!CA4&lt;&gt;0,CA4/PLANEL_Pot_Trim!CA4,0)</f>
        <v>0.74518539912869497</v>
      </c>
      <c r="CB30" s="47">
        <f>IF(PLANEL_Pot_Trim!CB4&lt;&gt;0,CB4/PLANEL_Pot_Trim!CB4,0)</f>
        <v>0.6924323354417049</v>
      </c>
      <c r="CC30" s="47">
        <f>IF(PLANEL_Pot_Trim!CC4&lt;&gt;0,CC4/PLANEL_Pot_Trim!CC4,0)</f>
        <v>0.62615416665626189</v>
      </c>
      <c r="CD30" s="47">
        <f>IF(PLANEL_Pot_Trim!CD4&lt;&gt;0,CD4/PLANEL_Pot_Trim!CD4,0)</f>
        <v>0.67487172603055356</v>
      </c>
      <c r="CE30" s="47">
        <f>IF(PLANEL_Pot_Trim!CE4&lt;&gt;0,CE4/PLANEL_Pot_Trim!CE4,0)</f>
        <v>0.74518539912869497</v>
      </c>
      <c r="CF30" s="47">
        <f>IF(PLANEL_Pot_Trim!CF4&lt;&gt;0,CF4/PLANEL_Pot_Trim!CF4,0)</f>
        <v>0.69703925622567264</v>
      </c>
      <c r="CG30" s="47">
        <f>IF(PLANEL_Pot_Trim!CG4&lt;&gt;0,CG4/PLANEL_Pot_Trim!CG4,0)</f>
        <v>0.64981814727855713</v>
      </c>
      <c r="CH30" s="47">
        <f>IF(PLANEL_Pot_Trim!CH4&lt;&gt;0,CH4/PLANEL_Pot_Trim!CH4,0)</f>
        <v>0.67434849855755441</v>
      </c>
      <c r="CI30" s="47">
        <f>IF(PLANEL_Pot_Trim!CI4&lt;&gt;0,CI4/PLANEL_Pot_Trim!CI4,0)</f>
        <v>0.74518539912869497</v>
      </c>
      <c r="CJ30" s="47">
        <f>IF(PLANEL_Pot_Trim!CJ4&lt;&gt;0,CJ4/PLANEL_Pot_Trim!CJ4,0)</f>
        <v>0.69048328838347584</v>
      </c>
      <c r="CK30" s="47">
        <f>IF(PLANEL_Pot_Trim!CK4&lt;&gt;0,CK4/PLANEL_Pot_Trim!CK4,0)</f>
        <v>0.63740290012278134</v>
      </c>
      <c r="CL30" s="47">
        <f>IF(PLANEL_Pot_Trim!CL4&lt;&gt;0,CL4/PLANEL_Pot_Trim!CL4,0)</f>
        <v>0.66911061214750012</v>
      </c>
      <c r="CM30" s="47">
        <f>IF(PLANEL_Pot_Trim!CM4&lt;&gt;0,CM4/PLANEL_Pot_Trim!CM4,0)</f>
        <v>0.74518539912869497</v>
      </c>
      <c r="CN30" s="47">
        <f>IF(PLANEL_Pot_Trim!CN4&lt;&gt;0,CN4/PLANEL_Pot_Trim!CN4,0)</f>
        <v>0.6895292736813835</v>
      </c>
      <c r="CO30" s="47">
        <f>IF(PLANEL_Pot_Trim!CO4&lt;&gt;0,CO4/PLANEL_Pot_Trim!CO4,0)</f>
        <v>0.62650881251029911</v>
      </c>
      <c r="CP30" s="47">
        <f>IF(PLANEL_Pot_Trim!CP4&lt;&gt;0,CP4/PLANEL_Pot_Trim!CP4,0)</f>
        <v>0.66986334197387276</v>
      </c>
      <c r="CQ30" s="47">
        <f>IF(PLANEL_Pot_Trim!CQ4&lt;&gt;0,CQ4/PLANEL_Pot_Trim!CQ4,0)</f>
        <v>0.74518539912869497</v>
      </c>
      <c r="CR30" s="47">
        <f>IF(PLANEL_Pot_Trim!CR4&lt;&gt;0,CR4/PLANEL_Pot_Trim!CR4,0)</f>
        <v>0.69789955419753502</v>
      </c>
      <c r="CS30" s="47">
        <f>IF(PLANEL_Pot_Trim!CS4&lt;&gt;0,CS4/PLANEL_Pot_Trim!CS4,0)</f>
        <v>0.62408184458344318</v>
      </c>
      <c r="CT30" s="47">
        <f>IF(PLANEL_Pot_Trim!CT4&lt;&gt;0,CT4/PLANEL_Pot_Trim!CT4,0)</f>
        <v>0.6665898753614774</v>
      </c>
      <c r="CU30" s="47">
        <f>IF(PLANEL_Pot_Trim!CU4&lt;&gt;0,CU4/PLANEL_Pot_Trim!CU4,0)</f>
        <v>0.74521650243672166</v>
      </c>
      <c r="CV30" s="47">
        <f>IF(PLANEL_Pot_Trim!CV4&lt;&gt;0,CV4/PLANEL_Pot_Trim!CV4,0)</f>
        <v>0.68647216143754031</v>
      </c>
      <c r="CW30" s="47">
        <f>IF(PLANEL_Pot_Trim!CW4&lt;&gt;0,CW4/PLANEL_Pot_Trim!CW4,0)</f>
        <v>0.64837308600119492</v>
      </c>
      <c r="CX30" s="47">
        <f>IF(PLANEL_Pot_Trim!CX4&lt;&gt;0,CX4/PLANEL_Pot_Trim!CX4,0)</f>
        <v>0.66712850991909545</v>
      </c>
      <c r="CY30" s="77">
        <f>IF(PLANEL_Pot_Trim!CY4&lt;&gt;0,CY4/PLANEL_Pot_Trim!CY4,0)</f>
        <v>0.74521650243672166</v>
      </c>
      <c r="CZ30" s="77">
        <f>IF(PLANEL_Pot_Trim!CZ4&lt;&gt;0,CZ4/PLANEL_Pot_Trim!CZ4,0)</f>
        <v>0.69780871476732853</v>
      </c>
      <c r="DA30" s="77">
        <f>IF(PLANEL_Pot_Trim!DA4&lt;&gt;0,DA4/PLANEL_Pot_Trim!DA4,0)</f>
        <v>0.64801131635834763</v>
      </c>
      <c r="DB30" s="77">
        <f>IF(PLANEL_Pot_Trim!DB4&lt;&gt;0,DB4/PLANEL_Pot_Trim!DB4,0)</f>
        <v>0.67056740522615454</v>
      </c>
      <c r="DC30" s="47">
        <f>IF(PLANEL_Pot_Trim!DC4&lt;&gt;0,DC4/PLANEL_Pot_Trim!DC4,0)</f>
        <v>0.74521650243672166</v>
      </c>
      <c r="DD30" s="47">
        <f>IF(PLANEL_Pot_Trim!DD4&lt;&gt;0,DD4/PLANEL_Pot_Trim!DD4,0)</f>
        <v>0.69685511094388131</v>
      </c>
      <c r="DE30" s="47">
        <f>IF(PLANEL_Pot_Trim!DE4&lt;&gt;0,DE4/PLANEL_Pot_Trim!DE4,0)</f>
        <v>0.63939907014671715</v>
      </c>
      <c r="DF30" s="47">
        <f>IF(PLANEL_Pot_Trim!DF4&lt;&gt;0,DF4/PLANEL_Pot_Trim!DF4,0)</f>
        <v>0.66755893806352917</v>
      </c>
      <c r="DG30" s="47">
        <f>IF(PLANEL_Pot_Trim!DG4&lt;&gt;0,DG4/PLANEL_Pot_Trim!DG4,0)</f>
        <v>0.74521650243672166</v>
      </c>
      <c r="DH30" s="47">
        <f>IF(PLANEL_Pot_Trim!DH4&lt;&gt;0,DH4/PLANEL_Pot_Trim!DH4,0)</f>
        <v>0.69585505883772203</v>
      </c>
      <c r="DI30" s="47">
        <f>IF(PLANEL_Pot_Trim!DI4&lt;&gt;0,DI4/PLANEL_Pot_Trim!DI4,0)</f>
        <v>0.65009208946211472</v>
      </c>
      <c r="DJ30" s="47">
        <f>IF(PLANEL_Pot_Trim!DJ4&lt;&gt;0,DJ4/PLANEL_Pot_Trim!DJ4,0)</f>
        <v>0.6665585687309703</v>
      </c>
      <c r="DK30" s="47">
        <f>IF(PLANEL_Pot_Trim!DK4&lt;&gt;0,DK4/PLANEL_Pot_Trim!DK4,0)</f>
        <v>0.74521650243672166</v>
      </c>
      <c r="DL30" s="47">
        <f>IF(PLANEL_Pot_Trim!DL4&lt;&gt;0,DL4/PLANEL_Pot_Trim!DL4,0)</f>
        <v>0.70421918357137769</v>
      </c>
      <c r="DM30" s="47">
        <f>IF(PLANEL_Pot_Trim!DM4&lt;&gt;0,DM4/PLANEL_Pot_Trim!DM4,0)</f>
        <v>0.64497731053726837</v>
      </c>
      <c r="DN30" s="47">
        <f>IF(PLANEL_Pot_Trim!DN4&lt;&gt;0,DN4/PLANEL_Pot_Trim!DN4,0)</f>
        <v>0.66504769108900041</v>
      </c>
      <c r="DO30" s="47">
        <f>IF(PLANEL_Pot_Trim!DO4&lt;&gt;0,DO4/PLANEL_Pot_Trim!DO4,0)</f>
        <v>0.74521650243672166</v>
      </c>
      <c r="DP30" s="47">
        <f>IF(PLANEL_Pot_Trim!DP4&lt;&gt;0,DP4/PLANEL_Pot_Trim!DP4,0)</f>
        <v>0.70730459948607816</v>
      </c>
      <c r="DQ30" s="47">
        <f>IF(PLANEL_Pot_Trim!DQ4&lt;&gt;0,DQ4/PLANEL_Pot_Trim!DQ4,0)</f>
        <v>0.6477660082263178</v>
      </c>
      <c r="DR30" s="47">
        <f>IF(PLANEL_Pot_Trim!DR4&lt;&gt;0,DR4/PLANEL_Pot_Trim!DR4,0)</f>
        <v>0.67114274506292049</v>
      </c>
      <c r="DS30" s="47">
        <f>IF(PLANEL_Pot_Trim!DS4&lt;&gt;0,DS4/PLANEL_Pot_Trim!DS4,0)</f>
        <v>0.74378481598611923</v>
      </c>
      <c r="DT30" s="47">
        <f>IF(PLANEL_Pot_Trim!DT4&lt;&gt;0,DT4/PLANEL_Pot_Trim!DT4,0)</f>
        <v>0.70730459948607816</v>
      </c>
      <c r="DU30" s="47">
        <f>IF(PLANEL_Pot_Trim!DU4&lt;&gt;0,DU4/PLANEL_Pot_Trim!DU4,0)</f>
        <v>0.60590223857356862</v>
      </c>
      <c r="DV30" s="47">
        <f>IF(PLANEL_Pot_Trim!DV4&lt;&gt;0,DV4/PLANEL_Pot_Trim!DV4,0)</f>
        <v>0.66567691873072365</v>
      </c>
      <c r="DW30" s="47">
        <f>IF(PLANEL_Pot_Trim!DW4&lt;&gt;0,DW4/PLANEL_Pot_Trim!DW4,0)</f>
        <v>0.73410521700332498</v>
      </c>
      <c r="DX30" s="47">
        <f>IF(PLANEL_Pot_Trim!DX4&lt;&gt;0,DX4/PLANEL_Pot_Trim!DX4,0)</f>
        <v>0.70730459948607816</v>
      </c>
      <c r="DY30" s="47">
        <f>IF(PLANEL_Pot_Trim!DY4&lt;&gt;0,DY4/PLANEL_Pot_Trim!DY4,0)</f>
        <v>0.60648187122153119</v>
      </c>
      <c r="DZ30" s="47">
        <f>IF(PLANEL_Pot_Trim!DZ4&lt;&gt;0,DZ4/PLANEL_Pot_Trim!DZ4,0)</f>
        <v>0.654173542391975</v>
      </c>
      <c r="EA30" s="47">
        <f>IF(PLANEL_Pot_Trim!EA4&lt;&gt;0,EA4/PLANEL_Pot_Trim!EA4,0)</f>
        <v>0.73015809701346479</v>
      </c>
      <c r="EB30" s="47">
        <f>IF(PLANEL_Pot_Trim!EB4&lt;&gt;0,EB4/PLANEL_Pot_Trim!EB4,0)</f>
        <v>0.70730459948607816</v>
      </c>
      <c r="EC30" s="47">
        <f>IF(PLANEL_Pot_Trim!EC4&lt;&gt;0,EC4/PLANEL_Pot_Trim!EC4,0)</f>
        <v>0.65028113622292516</v>
      </c>
      <c r="ED30" s="47">
        <f>IF(PLANEL_Pot_Trim!ED4&lt;&gt;0,ED4/PLANEL_Pot_Trim!ED4,0)</f>
        <v>0.6457837757794046</v>
      </c>
      <c r="EE30" s="47">
        <f>IF(PLANEL_Pot_Trim!EE4&lt;&gt;0,EE4/PLANEL_Pot_Trim!EE4,0)</f>
        <v>0.72296691991851536</v>
      </c>
      <c r="EF30" s="47">
        <f>IF(PLANEL_Pot_Trim!EF4&lt;&gt;0,EF4/PLANEL_Pot_Trim!EF4,0)</f>
        <v>0.70730459948607816</v>
      </c>
      <c r="EG30" s="47">
        <f>IF(PLANEL_Pot_Trim!EG4&lt;&gt;0,EG4/PLANEL_Pot_Trim!EG4,0)</f>
        <v>0.62902827283228824</v>
      </c>
      <c r="EH30" s="47">
        <f>IF(PLANEL_Pot_Trim!EH4&lt;&gt;0,EH4/PLANEL_Pot_Trim!EH4,0)</f>
        <v>0.64653019688941449</v>
      </c>
      <c r="EI30" s="47">
        <f>IF(PLANEL_Pot_Trim!EI4&lt;&gt;0,EI4/PLANEL_Pot_Trim!EI4,0)</f>
        <v>0.71939942982127036</v>
      </c>
      <c r="EJ30" s="47">
        <f>IF(PLANEL_Pot_Trim!EJ4&lt;&gt;0,EJ4/PLANEL_Pot_Trim!EJ4,0)</f>
        <v>0.70730459948607816</v>
      </c>
      <c r="EK30" s="47">
        <f>IF(PLANEL_Pot_Trim!EK4&lt;&gt;0,EK4/PLANEL_Pot_Trim!EK4,0)</f>
        <v>0.65265988183224155</v>
      </c>
      <c r="EL30" s="47">
        <f>IF(PLANEL_Pot_Trim!EL4&lt;&gt;0,EL4/PLANEL_Pot_Trim!EL4,0)</f>
        <v>0.65119296753285305</v>
      </c>
      <c r="EM30" s="47">
        <f>IF(PLANEL_Pot_Trim!EM4&lt;&gt;0,EM4/PLANEL_Pot_Trim!EM4,0)</f>
        <v>0.72905335172237129</v>
      </c>
      <c r="EN30" s="47">
        <f>IF(PLANEL_Pot_Trim!EN4&lt;&gt;0,EN4/PLANEL_Pot_Trim!EN4,0)</f>
        <v>0.70742500556166166</v>
      </c>
      <c r="EO30" s="47">
        <f>IF(PLANEL_Pot_Trim!EO4&lt;&gt;0,EO4/PLANEL_Pot_Trim!EO4,0)</f>
        <v>0.5946711943880354</v>
      </c>
      <c r="EP30" s="47">
        <f>IF(PLANEL_Pot_Trim!EP4&lt;&gt;0,EP4/PLANEL_Pot_Trim!EP4,0)</f>
        <v>0.65526386049115626</v>
      </c>
    </row>
    <row r="31" spans="2:146" x14ac:dyDescent="0.3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0.8418850189964171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0.82875982902780465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0.80889269613396042</v>
      </c>
      <c r="T31" s="47">
        <f>IF(PLANEL_Pot_Trim!T5&lt;&gt;0,T5/PLANEL_Pot_Trim!T5,0)</f>
        <v>0.83329077248871997</v>
      </c>
      <c r="U31" s="47">
        <f>IF(PLANEL_Pot_Trim!U5&lt;&gt;0,U5/PLANEL_Pot_Trim!U5,0)</f>
        <v>0.7782493983505242</v>
      </c>
      <c r="V31" s="47">
        <f>IF(PLANEL_Pot_Trim!V5&lt;&gt;0,V5/PLANEL_Pot_Trim!V5,0)</f>
        <v>0.75062363735776094</v>
      </c>
      <c r="W31" s="47">
        <f>IF(PLANEL_Pot_Trim!W5&lt;&gt;0,W5/PLANEL_Pot_Trim!W5,0)</f>
        <v>0.82559772229815775</v>
      </c>
      <c r="X31" s="47">
        <f>IF(PLANEL_Pot_Trim!X5&lt;&gt;0,X5/PLANEL_Pot_Trim!X5,0)</f>
        <v>0.80682946454497673</v>
      </c>
      <c r="Y31" s="47">
        <f>IF(PLANEL_Pot_Trim!Y5&lt;&gt;0,Y5/PLANEL_Pot_Trim!Y5,0)</f>
        <v>0.80367524249844635</v>
      </c>
      <c r="Z31" s="47">
        <f>IF(PLANEL_Pot_Trim!Z5&lt;&gt;0,Z5/PLANEL_Pot_Trim!Z5,0)</f>
        <v>0.77187068166721085</v>
      </c>
      <c r="AA31" s="47">
        <f>IF(PLANEL_Pot_Trim!AA5&lt;&gt;0,AA5/PLANEL_Pot_Trim!AA5,0)</f>
        <v>0.8391522291988126</v>
      </c>
      <c r="AB31" s="47">
        <f>IF(PLANEL_Pot_Trim!AB5&lt;&gt;0,AB5/PLANEL_Pot_Trim!AB5,0)</f>
        <v>0.82530479515058008</v>
      </c>
      <c r="AC31" s="47">
        <f>IF(PLANEL_Pot_Trim!AC5&lt;&gt;0,AC5/PLANEL_Pot_Trim!AC5,0)</f>
        <v>0.81795019519650414</v>
      </c>
      <c r="AD31" s="47">
        <f>IF(PLANEL_Pot_Trim!AD5&lt;&gt;0,AD5/PLANEL_Pot_Trim!AD5,0)</f>
        <v>0.81993110621098941</v>
      </c>
      <c r="AE31" s="47">
        <f>IF(PLANEL_Pot_Trim!AE5&lt;&gt;0,AE5/PLANEL_Pot_Trim!AE5,0)</f>
        <v>0.84246849060548734</v>
      </c>
      <c r="AF31" s="47">
        <f>IF(PLANEL_Pot_Trim!AF5&lt;&gt;0,AF5/PLANEL_Pot_Trim!AF5,0)</f>
        <v>0.45989163024091972</v>
      </c>
      <c r="AG31" s="47">
        <f>IF(PLANEL_Pot_Trim!AG5&lt;&gt;0,AG5/PLANEL_Pot_Trim!AG5,0)</f>
        <v>0.82622303984367573</v>
      </c>
      <c r="AH31" s="47">
        <f>IF(PLANEL_Pot_Trim!AH5&lt;&gt;0,AH5/PLANEL_Pot_Trim!AH5,0)</f>
        <v>0.82653966824999126</v>
      </c>
      <c r="AI31" s="47">
        <f>IF(PLANEL_Pot_Trim!AI5&lt;&gt;0,AI5/PLANEL_Pot_Trim!AI5,0)</f>
        <v>0.85087568632499411</v>
      </c>
      <c r="AJ31" s="47">
        <f>IF(PLANEL_Pot_Trim!AJ5&lt;&gt;0,AJ5/PLANEL_Pot_Trim!AJ5,0)</f>
        <v>0.85147854745054308</v>
      </c>
      <c r="AK31" s="47">
        <f>IF(PLANEL_Pot_Trim!AK5&lt;&gt;0,AK5/PLANEL_Pot_Trim!AK5,0)</f>
        <v>0.53972747896097306</v>
      </c>
      <c r="AL31" s="47">
        <f>IF(PLANEL_Pot_Trim!AL5&lt;&gt;0,AL5/PLANEL_Pot_Trim!AL5,0)</f>
        <v>0.82454015944183756</v>
      </c>
      <c r="AM31" s="47">
        <f>IF(PLANEL_Pot_Trim!AM5&lt;&gt;0,AM5/PLANEL_Pot_Trim!AM5,0)</f>
        <v>0.79887015123503857</v>
      </c>
      <c r="AN31" s="47">
        <f>IF(PLANEL_Pot_Trim!AN5&lt;&gt;0,AN5/PLANEL_Pot_Trim!AN5,0)</f>
        <v>0.67712584857339342</v>
      </c>
      <c r="AO31" s="47">
        <f>IF(PLANEL_Pot_Trim!AO5&lt;&gt;0,AO5/PLANEL_Pot_Trim!AO5,0)</f>
        <v>0.83124813992086877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0.84980422680466583</v>
      </c>
      <c r="AR31" s="47">
        <f>IF(PLANEL_Pot_Trim!AR5&lt;&gt;0,AR5/PLANEL_Pot_Trim!AR5,0)</f>
        <v>0.64169359787444702</v>
      </c>
      <c r="AS31" s="47">
        <f>IF(PLANEL_Pot_Trim!AS5&lt;&gt;0,AS5/PLANEL_Pot_Trim!AS5,0)</f>
        <v>0.82113512328215799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0.57007947588224706</v>
      </c>
      <c r="AW31" s="47">
        <f>IF(PLANEL_Pot_Trim!AW5&lt;&gt;0,AW5/PLANEL_Pot_Trim!AW5,0)</f>
        <v>0.65656695780372032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0.55965500621530406</v>
      </c>
      <c r="BA31" s="47">
        <f>IF(PLANEL_Pot_Trim!BA5&lt;&gt;0,BA5/PLANEL_Pot_Trim!BA5,0)</f>
        <v>0.71788002565989018</v>
      </c>
      <c r="BB31" s="47">
        <f>IF(PLANEL_Pot_Trim!BB5&lt;&gt;0,BB5/PLANEL_Pot_Trim!BB5,0)</f>
        <v>0.83695608060241056</v>
      </c>
      <c r="BC31" s="47">
        <f>IF(PLANEL_Pot_Trim!BC5&lt;&gt;0,BC5/PLANEL_Pot_Trim!BC5,0)</f>
        <v>0.8578519640630794</v>
      </c>
      <c r="BD31" s="47">
        <f>IF(PLANEL_Pot_Trim!BD5&lt;&gt;0,BD5/PLANEL_Pot_Trim!BD5,0)</f>
        <v>0.6768624767165915</v>
      </c>
      <c r="BE31" s="47">
        <f>IF(PLANEL_Pot_Trim!BE5&lt;&gt;0,BE5/PLANEL_Pot_Trim!BE5,0)</f>
        <v>0.54994758822470258</v>
      </c>
      <c r="BF31" s="47">
        <f>IF(PLANEL_Pot_Trim!BF5&lt;&gt;0,BF5/PLANEL_Pot_Trim!BF5,0)</f>
        <v>0.83997689885106053</v>
      </c>
      <c r="BG31" s="47">
        <f>IF(PLANEL_Pot_Trim!BG5&lt;&gt;0,BG5/PLANEL_Pot_Trim!BG5,0)</f>
        <v>0.85787125321950686</v>
      </c>
      <c r="BH31" s="47">
        <f>IF(PLANEL_Pot_Trim!BH5&lt;&gt;0,BH5/PLANEL_Pot_Trim!BH5,0)</f>
        <v>0.69527639896758264</v>
      </c>
      <c r="BI31" s="47">
        <f>IF(PLANEL_Pot_Trim!BI5&lt;&gt;0,BI5/PLANEL_Pot_Trim!BI5,0)</f>
        <v>0.45772961629917419</v>
      </c>
      <c r="BJ31" s="47">
        <f>IF(PLANEL_Pot_Trim!BJ5&lt;&gt;0,BJ5/PLANEL_Pot_Trim!BJ5,0)</f>
        <v>0.7920170325648046</v>
      </c>
      <c r="BK31" s="47">
        <f>IF(PLANEL_Pot_Trim!BK5&lt;&gt;0,BK5/PLANEL_Pot_Trim!BK5,0)</f>
        <v>0.85787125321950686</v>
      </c>
      <c r="BL31" s="47">
        <f>IF(PLANEL_Pot_Trim!BL5&lt;&gt;0,BL5/PLANEL_Pot_Trim!BL5,0)</f>
        <v>0.75017076626580959</v>
      </c>
      <c r="BM31" s="47">
        <f>IF(PLANEL_Pot_Trim!BM5&lt;&gt;0,BM5/PLANEL_Pot_Trim!BM5,0)</f>
        <v>0.41784665414150418</v>
      </c>
      <c r="BN31" s="47">
        <f>IF(PLANEL_Pot_Trim!BN5&lt;&gt;0,BN5/PLANEL_Pot_Trim!BN5,0)</f>
        <v>0.83633054019985142</v>
      </c>
      <c r="BO31" s="47">
        <f>IF(PLANEL_Pot_Trim!BO5&lt;&gt;0,BO5/PLANEL_Pot_Trim!BO5,0)</f>
        <v>0.85787125321950686</v>
      </c>
      <c r="BP31" s="47">
        <f>IF(PLANEL_Pot_Trim!BP5&lt;&gt;0,BP5/PLANEL_Pot_Trim!BP5,0)</f>
        <v>0.68610947305946812</v>
      </c>
      <c r="BQ31" s="47">
        <f>IF(PLANEL_Pot_Trim!BQ5&lt;&gt;0,BQ5/PLANEL_Pot_Trim!BQ5,0)</f>
        <v>0.48788295820261574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0.7638926935686986</v>
      </c>
      <c r="BU31" s="47">
        <f>IF(PLANEL_Pot_Trim!BU5&lt;&gt;0,BU5/PLANEL_Pot_Trim!BU5,0)</f>
        <v>0.83862614454017748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0.8675311000130641</v>
      </c>
      <c r="BY31" s="47">
        <f>IF(PLANEL_Pot_Trim!BY5&lt;&gt;0,BY5/PLANEL_Pot_Trim!BY5,0)</f>
        <v>0.50357384049241416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0.86757151572387448</v>
      </c>
      <c r="CC31" s="47">
        <f>IF(PLANEL_Pot_Trim!CC5&lt;&gt;0,CC5/PLANEL_Pot_Trim!CC5,0)</f>
        <v>0.75210010353590517</v>
      </c>
      <c r="CD31" s="47">
        <f>IF(PLANEL_Pot_Trim!CD5&lt;&gt;0,CD5/PLANEL_Pot_Trim!CD5,0)</f>
        <v>0.83884434241228401</v>
      </c>
      <c r="CE31" s="47">
        <f>IF(PLANEL_Pot_Trim!CE5&lt;&gt;0,CE5/PLANEL_Pot_Trim!CE5,0)</f>
        <v>0.85787125321950686</v>
      </c>
      <c r="CF31" s="47">
        <f>IF(PLANEL_Pot_Trim!CF5&lt;&gt;0,CF5/PLANEL_Pot_Trim!CF5,0)</f>
        <v>0.83603327461313703</v>
      </c>
      <c r="CG31" s="47">
        <f>IF(PLANEL_Pot_Trim!CG5&lt;&gt;0,CG5/PLANEL_Pot_Trim!CG5,0)</f>
        <v>0.67508231024113097</v>
      </c>
      <c r="CH31" s="47">
        <f>IF(PLANEL_Pot_Trim!CH5&lt;&gt;0,CH5/PLANEL_Pot_Trim!CH5,0)</f>
        <v>0.83822040417441146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0.60289064441800322</v>
      </c>
      <c r="CL31" s="47">
        <f>IF(PLANEL_Pot_Trim!CL5&lt;&gt;0,CL5/PLANEL_Pot_Trim!CL5,0)</f>
        <v>0.8425678943773095</v>
      </c>
      <c r="CM31" s="47">
        <f>IF(PLANEL_Pot_Trim!CM5&lt;&gt;0,CM5/PLANEL_Pot_Trim!CM5,0)</f>
        <v>0.85787125321950686</v>
      </c>
      <c r="CN31" s="47">
        <f>IF(PLANEL_Pot_Trim!CN5&lt;&gt;0,CN5/PLANEL_Pot_Trim!CN5,0)</f>
        <v>0.86161663399421062</v>
      </c>
      <c r="CO31" s="47">
        <f>IF(PLANEL_Pot_Trim!CO5&lt;&gt;0,CO5/PLANEL_Pot_Trim!CO5,0)</f>
        <v>0.59767378656772119</v>
      </c>
      <c r="CP31" s="47">
        <f>IF(PLANEL_Pot_Trim!CP5&lt;&gt;0,CP5/PLANEL_Pot_Trim!CP5,0)</f>
        <v>0.80017971334013849</v>
      </c>
      <c r="CQ31" s="47">
        <f>IF(PLANEL_Pot_Trim!CQ5&lt;&gt;0,CQ5/PLANEL_Pot_Trim!CQ5,0)</f>
        <v>0.85787125321950686</v>
      </c>
      <c r="CR31" s="47">
        <f>IF(PLANEL_Pot_Trim!CR5&lt;&gt;0,CR5/PLANEL_Pot_Trim!CR5,0)</f>
        <v>0.73748673233787099</v>
      </c>
      <c r="CS31" s="47">
        <f>IF(PLANEL_Pot_Trim!CS5&lt;&gt;0,CS5/PLANEL_Pot_Trim!CS5,0)</f>
        <v>0.68591444747953656</v>
      </c>
      <c r="CT31" s="47">
        <f>IF(PLANEL_Pot_Trim!CT5&lt;&gt;0,CT5/PLANEL_Pot_Trim!CT5,0)</f>
        <v>0.8391849121353796</v>
      </c>
      <c r="CU31" s="47">
        <f>IF(PLANEL_Pot_Trim!CU5&lt;&gt;0,CU5/PLANEL_Pot_Trim!CU5,0)</f>
        <v>0.85787125321950686</v>
      </c>
      <c r="CV31" s="47">
        <f>IF(PLANEL_Pot_Trim!CV5&lt;&gt;0,CV5/PLANEL_Pot_Trim!CV5,0)</f>
        <v>0.85545304775863984</v>
      </c>
      <c r="CW31" s="47">
        <f>IF(PLANEL_Pot_Trim!CW5&lt;&gt;0,CW5/PLANEL_Pot_Trim!CW5,0)</f>
        <v>0.78616749617750192</v>
      </c>
      <c r="CX31" s="47">
        <f>IF(PLANEL_Pot_Trim!CX5&lt;&gt;0,CX5/PLANEL_Pot_Trim!CX5,0)</f>
        <v>0.76749392188495913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0.59753261084379483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0.85984964305017242</v>
      </c>
      <c r="DE31" s="47">
        <f>IF(PLANEL_Pot_Trim!DE5&lt;&gt;0,DE5/PLANEL_Pot_Trim!DE5,0)</f>
        <v>0.67683107209285276</v>
      </c>
      <c r="DF31" s="47">
        <f>IF(PLANEL_Pot_Trim!DF5&lt;&gt;0,DF5/PLANEL_Pot_Trim!DF5,0)</f>
        <v>0.84274832333507976</v>
      </c>
      <c r="DG31" s="47">
        <f>IF(PLANEL_Pot_Trim!DG5&lt;&gt;0,DG5/PLANEL_Pot_Trim!DG5,0)</f>
        <v>0.85787125321950686</v>
      </c>
      <c r="DH31" s="47">
        <f>IF(PLANEL_Pot_Trim!DH5&lt;&gt;0,DH5/PLANEL_Pot_Trim!DH5,0)</f>
        <v>0.8598900587609829</v>
      </c>
      <c r="DI31" s="47">
        <f>IF(PLANEL_Pot_Trim!DI5&lt;&gt;0,DI5/PLANEL_Pot_Trim!DI5,0)</f>
        <v>0.46467075217592874</v>
      </c>
      <c r="DJ31" s="47">
        <f>IF(PLANEL_Pot_Trim!DJ5&lt;&gt;0,DJ5/PLANEL_Pot_Trim!DJ5,0)</f>
        <v>0.7666163435449127</v>
      </c>
      <c r="DK31" s="47">
        <f>IF(PLANEL_Pot_Trim!DK5&lt;&gt;0,DK5/PLANEL_Pot_Trim!DK5,0)</f>
        <v>0.85787125321950686</v>
      </c>
      <c r="DL31" s="47">
        <f>IF(PLANEL_Pot_Trim!DL5&lt;&gt;0,DL5/PLANEL_Pot_Trim!DL5,0)</f>
        <v>0.84365492806559661</v>
      </c>
      <c r="DM31" s="47">
        <f>IF(PLANEL_Pot_Trim!DM5&lt;&gt;0,DM5/PLANEL_Pot_Trim!DM5,0)</f>
        <v>0.50330215873041773</v>
      </c>
      <c r="DN31" s="47">
        <f>IF(PLANEL_Pot_Trim!DN5&lt;&gt;0,DN5/PLANEL_Pot_Trim!DN5,0)</f>
        <v>0.74881524310050052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0.43758536070033138</v>
      </c>
      <c r="DR31" s="47">
        <f>IF(PLANEL_Pot_Trim!DR5&lt;&gt;0,DR5/PLANEL_Pot_Trim!DR5,0)</f>
        <v>0.68604587331491518</v>
      </c>
      <c r="DS31" s="47">
        <f>IF(PLANEL_Pot_Trim!DS5&lt;&gt;0,DS5/PLANEL_Pot_Trim!DS5,0)</f>
        <v>0.82347391264743552</v>
      </c>
      <c r="DT31" s="47">
        <f>IF(PLANEL_Pot_Trim!DT5&lt;&gt;0,DT5/PLANEL_Pot_Trim!DT5,0)</f>
        <v>0.86757151572387448</v>
      </c>
      <c r="DU31" s="47">
        <f>IF(PLANEL_Pot_Trim!DU5&lt;&gt;0,DU5/PLANEL_Pot_Trim!DU5,0)</f>
        <v>0.70743914685524367</v>
      </c>
      <c r="DV31" s="47">
        <f>IF(PLANEL_Pot_Trim!DV5&lt;&gt;0,DV5/PLANEL_Pot_Trim!DV5,0)</f>
        <v>0.75472818704143774</v>
      </c>
      <c r="DW31" s="47">
        <f>IF(PLANEL_Pot_Trim!DW5&lt;&gt;0,DW5/PLANEL_Pot_Trim!DW5,0)</f>
        <v>0.85768299263630698</v>
      </c>
      <c r="DX31" s="47">
        <f>IF(PLANEL_Pot_Trim!DX5&lt;&gt;0,DX5/PLANEL_Pot_Trim!DX5,0)</f>
        <v>0.86757151572387448</v>
      </c>
      <c r="DY31" s="47">
        <f>IF(PLANEL_Pot_Trim!DY5&lt;&gt;0,DY5/PLANEL_Pot_Trim!DY5,0)</f>
        <v>0.72153436453957664</v>
      </c>
      <c r="DZ31" s="47">
        <f>IF(PLANEL_Pot_Trim!DZ5&lt;&gt;0,DZ5/PLANEL_Pot_Trim!DZ5,0)</f>
        <v>0.83307377424525519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0.4372160186372045</v>
      </c>
      <c r="ED31" s="47">
        <f>IF(PLANEL_Pot_Trim!ED5&lt;&gt;0,ED5/PLANEL_Pot_Trim!ED5,0)</f>
        <v>0.77737002301223601</v>
      </c>
      <c r="EE31" s="47">
        <f>IF(PLANEL_Pot_Trim!EE5&lt;&gt;0,EE5/PLANEL_Pot_Trim!EE5,0)</f>
        <v>0.84387779290174048</v>
      </c>
      <c r="EF31" s="47">
        <f>IF(PLANEL_Pot_Trim!EF5&lt;&gt;0,EF5/PLANEL_Pot_Trim!EF5,0)</f>
        <v>0.86757151572387448</v>
      </c>
      <c r="EG31" s="47">
        <f>IF(PLANEL_Pot_Trim!EG5&lt;&gt;0,EG5/PLANEL_Pot_Trim!EG5,0)</f>
        <v>0.46290176837892094</v>
      </c>
      <c r="EH31" s="47">
        <f>IF(PLANEL_Pot_Trim!EH5&lt;&gt;0,EH5/PLANEL_Pot_Trim!EH5,0)</f>
        <v>0.63650494758749721</v>
      </c>
      <c r="EI31" s="47">
        <f>IF(PLANEL_Pot_Trim!EI5&lt;&gt;0,EI5/PLANEL_Pot_Trim!EI5,0)</f>
        <v>0.84637845877220541</v>
      </c>
      <c r="EJ31" s="47">
        <f>IF(PLANEL_Pot_Trim!EJ5&lt;&gt;0,EJ5/PLANEL_Pot_Trim!EJ5,0)</f>
        <v>0.86757151572387448</v>
      </c>
      <c r="EK31" s="47">
        <f>IF(PLANEL_Pot_Trim!EK5&lt;&gt;0,EK5/PLANEL_Pot_Trim!EK5,0)</f>
        <v>0.84944531229046716</v>
      </c>
      <c r="EL31" s="47">
        <f>IF(PLANEL_Pot_Trim!EL5&lt;&gt;0,EL5/PLANEL_Pot_Trim!EL5,0)</f>
        <v>0.82359184556798481</v>
      </c>
      <c r="EM31" s="47">
        <f>IF(PLANEL_Pot_Trim!EM5&lt;&gt;0,EM5/PLANEL_Pot_Trim!EM5,0)</f>
        <v>0.83452242781500685</v>
      </c>
      <c r="EN31" s="47">
        <f>IF(PLANEL_Pot_Trim!EN5&lt;&gt;0,EN5/PLANEL_Pot_Trim!EN5,0)</f>
        <v>0.86757151572387448</v>
      </c>
      <c r="EO31" s="47">
        <f>IF(PLANEL_Pot_Trim!EO5&lt;&gt;0,EO5/PLANEL_Pot_Trim!EO5,0)</f>
        <v>0.67833409159139402</v>
      </c>
      <c r="EP31" s="47">
        <f>IF(PLANEL_Pot_Trim!EP5&lt;&gt;0,EP5/PLANEL_Pot_Trim!EP5,0)</f>
        <v>0.57273162175887937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0.3223681207289294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0.34779962172248341</v>
      </c>
      <c r="T33" s="48">
        <f>IF(PLANEL_Pot_Trim!T7&lt;&gt;0,T7/PLANEL_Pot_Trim!T7,0)</f>
        <v>6.466328388988514E-2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0.31674622113510137</v>
      </c>
      <c r="X33" s="48">
        <f>IF(PLANEL_Pot_Trim!X7&lt;&gt;0,X7/PLANEL_Pot_Trim!X7,0)</f>
        <v>0.21843426968771837</v>
      </c>
      <c r="Y33" s="48">
        <f>IF(PLANEL_Pot_Trim!Y7&lt;&gt;0,Y7/PLANEL_Pot_Trim!Y7,0)</f>
        <v>0.25428540596608673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0.20885009614889469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0.22913589014930597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0.29336853392488005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0.24169219731051483</v>
      </c>
      <c r="AN33" s="48">
        <f>IF(PLANEL_Pot_Trim!AN7&lt;&gt;0,AN7/PLANEL_Pot_Trim!AN7,0)</f>
        <v>0.24169219731051483</v>
      </c>
      <c r="AO33" s="48">
        <f>IF(PLANEL_Pot_Trim!AO7&lt;&gt;0,AO7/PLANEL_Pot_Trim!AO7,0)</f>
        <v>0.22798657492614965</v>
      </c>
      <c r="AP33" s="48">
        <f>IF(PLANEL_Pot_Trim!AP7&lt;&gt;0,AP7/PLANEL_Pot_Trim!AP7,0)</f>
        <v>0.24169219731051483</v>
      </c>
      <c r="AQ33" s="48">
        <f>IF(PLANEL_Pot_Trim!AQ7&lt;&gt;0,AQ7/PLANEL_Pot_Trim!AQ7,0)</f>
        <v>0.20175143967062389</v>
      </c>
      <c r="AR33" s="48">
        <f>IF(PLANEL_Pot_Trim!AR7&lt;&gt;0,AR7/PLANEL_Pot_Trim!AR7,0)</f>
        <v>0.20175143967062389</v>
      </c>
      <c r="AS33" s="48">
        <f>IF(PLANEL_Pot_Trim!AS7&lt;&gt;0,AS7/PLANEL_Pot_Trim!AS7,0)</f>
        <v>0.11479079202173981</v>
      </c>
      <c r="AT33" s="48">
        <f>IF(PLANEL_Pot_Trim!AT7&lt;&gt;0,AT7/PLANEL_Pot_Trim!AT7,0)</f>
        <v>0.20175143967062389</v>
      </c>
      <c r="AU33" s="48">
        <f>IF(PLANEL_Pot_Trim!AU7&lt;&gt;0,AU7/PLANEL_Pot_Trim!AU7,0)</f>
        <v>0.14467165661348899</v>
      </c>
      <c r="AV33" s="48">
        <f>IF(PLANEL_Pot_Trim!AV7&lt;&gt;0,AV7/PLANEL_Pot_Trim!AV7,0)</f>
        <v>0.14467165661348899</v>
      </c>
      <c r="AW33" s="48">
        <f>IF(PLANEL_Pot_Trim!AW7&lt;&gt;0,AW7/PLANEL_Pot_Trim!AW7,0)</f>
        <v>0.14467165661348899</v>
      </c>
      <c r="AX33" s="48">
        <f>IF(PLANEL_Pot_Trim!AX7&lt;&gt;0,AX7/PLANEL_Pot_Trim!AX7,0)</f>
        <v>0.14467165661348899</v>
      </c>
      <c r="AY33" s="48">
        <f>IF(PLANEL_Pot_Trim!AY7&lt;&gt;0,AY7/PLANEL_Pot_Trim!AY7,0)</f>
        <v>0.12743980723538312</v>
      </c>
      <c r="AZ33" s="48">
        <f>IF(PLANEL_Pot_Trim!AZ7&lt;&gt;0,AZ7/PLANEL_Pot_Trim!AZ7,0)</f>
        <v>0.12743980723538312</v>
      </c>
      <c r="BA33" s="48">
        <f>IF(PLANEL_Pot_Trim!BA7&lt;&gt;0,BA7/PLANEL_Pot_Trim!BA7,0)</f>
        <v>0.12743980723538312</v>
      </c>
      <c r="BB33" s="48">
        <f>IF(PLANEL_Pot_Trim!BB7&lt;&gt;0,BB7/PLANEL_Pot_Trim!BB7,0)</f>
        <v>0.12743980723538312</v>
      </c>
      <c r="BC33" s="48">
        <f>IF(PLANEL_Pot_Trim!BC7&lt;&gt;0,BC7/PLANEL_Pot_Trim!BC7,0)</f>
        <v>0.12744126360808278</v>
      </c>
      <c r="BD33" s="48">
        <f>IF(PLANEL_Pot_Trim!BD7&lt;&gt;0,BD7/PLANEL_Pot_Trim!BD7,0)</f>
        <v>0.12744126360808278</v>
      </c>
      <c r="BE33" s="48">
        <f>IF(PLANEL_Pot_Trim!BE7&lt;&gt;0,BE7/PLANEL_Pot_Trim!BE7,0)</f>
        <v>6.6535816889934596E-2</v>
      </c>
      <c r="BF33" s="48">
        <f>IF(PLANEL_Pot_Trim!BF7&lt;&gt;0,BF7/PLANEL_Pot_Trim!BF7,0)</f>
        <v>0.12744126360808278</v>
      </c>
      <c r="BG33" s="48">
        <f>IF(PLANEL_Pot_Trim!BG7&lt;&gt;0,BG7/PLANEL_Pot_Trim!BG7,0)</f>
        <v>0.12744126360808278</v>
      </c>
      <c r="BH33" s="48">
        <f>IF(PLANEL_Pot_Trim!BH7&lt;&gt;0,BH7/PLANEL_Pot_Trim!BH7,0)</f>
        <v>0.12744126360808278</v>
      </c>
      <c r="BI33" s="48">
        <f>IF(PLANEL_Pot_Trim!BI7&lt;&gt;0,BI7/PLANEL_Pot_Trim!BI7,0)</f>
        <v>0.12744126360808278</v>
      </c>
      <c r="BJ33" s="48">
        <f>IF(PLANEL_Pot_Trim!BJ7&lt;&gt;0,BJ7/PLANEL_Pot_Trim!BJ7,0)</f>
        <v>0.12744126360808278</v>
      </c>
      <c r="BK33" s="48">
        <f>IF(PLANEL_Pot_Trim!BK7&lt;&gt;0,BK7/PLANEL_Pot_Trim!BK7,0)</f>
        <v>0.12744126360808278</v>
      </c>
      <c r="BL33" s="48">
        <f>IF(PLANEL_Pot_Trim!BL7&lt;&gt;0,BL7/PLANEL_Pot_Trim!BL7,0)</f>
        <v>0.12744126360808278</v>
      </c>
      <c r="BM33" s="48">
        <f>IF(PLANEL_Pot_Trim!BM7&lt;&gt;0,BM7/PLANEL_Pot_Trim!BM7,0)</f>
        <v>0.12744126360808278</v>
      </c>
      <c r="BN33" s="48">
        <f>IF(PLANEL_Pot_Trim!BN7&lt;&gt;0,BN7/PLANEL_Pot_Trim!BN7,0)</f>
        <v>0.12744126360808278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50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0.56314860938148603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0.56060606060606055</v>
      </c>
      <c r="X37" s="49">
        <f>IF(PLANEL_Pot_Trim!X10&lt;&gt;0,X11/PLANEL_Pot_Trim!X10,0)</f>
        <v>0.74999999999999989</v>
      </c>
      <c r="Y37" s="49">
        <f>IF(PLANEL_Pot_Trim!Y10&lt;&gt;0,Y11/PLANEL_Pot_Trim!Y10,0)</f>
        <v>0.18939393939393939</v>
      </c>
      <c r="Z37" s="49">
        <f>IF(PLANEL_Pot_Trim!Z10&lt;&gt;0,Z11/PLANEL_Pot_Trim!Z10,0)</f>
        <v>0.74999999999999989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0.37624533001245331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0.37624533001245331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3">
      <c r="B39" s="16" t="s">
        <v>57</v>
      </c>
      <c r="C39" s="47">
        <f>IF(PLANEL_Pot_Trim!C12&lt;&gt;0,C13/PLANEL_Pot_Trim!C12,0)</f>
        <v>0.80083572360044764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0.86942640649716429</v>
      </c>
      <c r="G39" s="47">
        <f>IF(PLANEL_Pot_Trim!G12&lt;&gt;0,G13/PLANEL_Pot_Trim!G12,0)</f>
        <v>0.85354830375400281</v>
      </c>
      <c r="H39" s="47">
        <f>IF(PLANEL_Pot_Trim!H12&lt;&gt;0,H13/PLANEL_Pot_Trim!H12,0)</f>
        <v>0.77158626181565648</v>
      </c>
      <c r="I39" s="47">
        <f>IF(PLANEL_Pot_Trim!I12&lt;&gt;0,I13/PLANEL_Pot_Trim!I12,0)</f>
        <v>0.78237346290366139</v>
      </c>
      <c r="J39" s="47">
        <f>IF(PLANEL_Pot_Trim!J12&lt;&gt;0,J13/PLANEL_Pot_Trim!J12,0)</f>
        <v>0.76450003453065318</v>
      </c>
      <c r="K39" s="47">
        <f>IF(PLANEL_Pot_Trim!K12&lt;&gt;0,K13/PLANEL_Pot_Trim!K12,0)</f>
        <v>0.72112746460125776</v>
      </c>
      <c r="L39" s="47">
        <f>IF(PLANEL_Pot_Trim!L12&lt;&gt;0,L13/PLANEL_Pot_Trim!L12,0)</f>
        <v>0.90005562926810434</v>
      </c>
      <c r="M39" s="47">
        <f>IF(PLANEL_Pot_Trim!M12&lt;&gt;0,M13/PLANEL_Pot_Trim!M12,0)</f>
        <v>0.85377860990007326</v>
      </c>
      <c r="N39" s="47">
        <f>IF(PLANEL_Pot_Trim!N12&lt;&gt;0,N13/PLANEL_Pot_Trim!N12,0)</f>
        <v>0.64697982119294728</v>
      </c>
      <c r="O39" s="47">
        <f>IF(PLANEL_Pot_Trim!O12&lt;&gt;0,O13/PLANEL_Pot_Trim!O12,0)</f>
        <v>0.68541313495891043</v>
      </c>
      <c r="P39" s="47">
        <f>IF(PLANEL_Pot_Trim!P12&lt;&gt;0,P13/PLANEL_Pot_Trim!P12,0)</f>
        <v>0.59332415031444108</v>
      </c>
      <c r="Q39" s="47">
        <f>IF(PLANEL_Pot_Trim!Q12&lt;&gt;0,Q13/PLANEL_Pot_Trim!Q12,0)</f>
        <v>0.56746332902503949</v>
      </c>
      <c r="R39" s="47">
        <f>IF(PLANEL_Pot_Trim!R12&lt;&gt;0,R13/PLANEL_Pot_Trim!R12,0)</f>
        <v>0.81800859489177813</v>
      </c>
      <c r="S39" s="47">
        <f>IF(PLANEL_Pot_Trim!S12&lt;&gt;0,S13/PLANEL_Pot_Trim!S12,0)</f>
        <v>0.71842238763069555</v>
      </c>
      <c r="T39" s="47">
        <f>IF(PLANEL_Pot_Trim!T12&lt;&gt;0,T13/PLANEL_Pot_Trim!T12,0)</f>
        <v>0.81343832690304407</v>
      </c>
      <c r="U39" s="47">
        <f>IF(PLANEL_Pot_Trim!U12&lt;&gt;0,U13/PLANEL_Pot_Trim!U12,0)</f>
        <v>0.68545611910181714</v>
      </c>
      <c r="V39" s="47">
        <f>IF(PLANEL_Pot_Trim!V12&lt;&gt;0,V13/PLANEL_Pot_Trim!V12,0)</f>
        <v>0.8416405843203828</v>
      </c>
      <c r="W39" s="47">
        <f>IF(PLANEL_Pot_Trim!W12&lt;&gt;0,W13/PLANEL_Pot_Trim!W12,0)</f>
        <v>0.5839910179790887</v>
      </c>
      <c r="X39" s="47">
        <f>IF(PLANEL_Pot_Trim!X12&lt;&gt;0,X13/PLANEL_Pot_Trim!X12,0)</f>
        <v>0.60273474757899603</v>
      </c>
      <c r="Y39" s="47">
        <f>IF(PLANEL_Pot_Trim!Y12&lt;&gt;0,Y13/PLANEL_Pot_Trim!Y12,0)</f>
        <v>0.56458950391604612</v>
      </c>
      <c r="Z39" s="47">
        <f>IF(PLANEL_Pot_Trim!Z12&lt;&gt;0,Z13/PLANEL_Pot_Trim!Z12,0)</f>
        <v>0.78180695377908094</v>
      </c>
      <c r="AA39" s="47">
        <f>IF(PLANEL_Pot_Trim!AA12&lt;&gt;0,AA13/PLANEL_Pot_Trim!AA12,0)</f>
        <v>0.87072221362706892</v>
      </c>
      <c r="AB39" s="47">
        <f>IF(PLANEL_Pot_Trim!AB12&lt;&gt;0,AB13/PLANEL_Pot_Trim!AB12,0)</f>
        <v>0.70147006462440675</v>
      </c>
      <c r="AC39" s="47">
        <f>IF(PLANEL_Pot_Trim!AC12&lt;&gt;0,AC13/PLANEL_Pot_Trim!AC12,0)</f>
        <v>0.51102225932713452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0.60937656092056014</v>
      </c>
      <c r="AF39" s="47">
        <f>IF(PLANEL_Pot_Trim!AF12&lt;&gt;0,AF13/PLANEL_Pot_Trim!AF12,0)</f>
        <v>0.8788719506925422</v>
      </c>
      <c r="AG39" s="47">
        <f>IF(PLANEL_Pot_Trim!AG12&lt;&gt;0,AG13/PLANEL_Pot_Trim!AG12,0)</f>
        <v>0.70826152880126547</v>
      </c>
      <c r="AH39" s="47">
        <f>IF(PLANEL_Pot_Trim!AH12&lt;&gt;0,AH13/PLANEL_Pot_Trim!AH12,0)</f>
        <v>0.80272768335969746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0.84834604964240634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0.89869569494274104</v>
      </c>
      <c r="AO39" s="47">
        <f>IF(PLANEL_Pot_Trim!AO12&lt;&gt;0,AO13/PLANEL_Pot_Trim!AO12,0)</f>
        <v>0.92616412038122808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0.68149523930519096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0.85560160416942144</v>
      </c>
      <c r="AX39" s="47">
        <f>IF(PLANEL_Pot_Trim!AX12&lt;&gt;0,AX13/PLANEL_Pot_Trim!AX12,0)</f>
        <v>0.91042560795980443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51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0.33910552894795259</v>
      </c>
      <c r="G41" s="50">
        <f>IF(PLANEL_Pot_Trim!G14&lt;&gt;0,G15/PLANEL_Pot_Trim!G14,0)</f>
        <v>3.9907696740442554E-2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3.8767405000950828E-2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0.52847358124155197</v>
      </c>
      <c r="N41" s="50">
        <f>IF(PLANEL_Pot_Trim!N14&lt;&gt;0,N15/PLANEL_Pot_Trim!N14,0)</f>
        <v>0.32537923474185615</v>
      </c>
      <c r="O41" s="50">
        <f>IF(PLANEL_Pot_Trim!O14&lt;&gt;0,O15/PLANEL_Pot_Trim!O14,0)</f>
        <v>3.7920994935508941E-2</v>
      </c>
      <c r="P41" s="50">
        <f>IF(PLANEL_Pot_Trim!P14&lt;&gt;0,P15/PLANEL_Pot_Trim!P14,0)</f>
        <v>0.37259505315196156</v>
      </c>
      <c r="Q41" s="50">
        <f>IF(PLANEL_Pot_Trim!Q14&lt;&gt;0,Q15/PLANEL_Pot_Trim!Q14,0)</f>
        <v>0.46391148520153713</v>
      </c>
      <c r="R41" s="50">
        <f>IF(PLANEL_Pot_Trim!R14&lt;&gt;0,R15/PLANEL_Pot_Trim!R14,0)</f>
        <v>0.32554169499277136</v>
      </c>
      <c r="S41" s="50">
        <f>IF(PLANEL_Pot_Trim!S14&lt;&gt;0,S15/PLANEL_Pot_Trim!S14,0)</f>
        <v>3.769427319455388E-2</v>
      </c>
      <c r="T41" s="50">
        <f>IF(PLANEL_Pot_Trim!T14&lt;&gt;0,T15/PLANEL_Pot_Trim!T14,0)</f>
        <v>0.38207094650418888</v>
      </c>
      <c r="U41" s="50">
        <f>IF(PLANEL_Pot_Trim!U14&lt;&gt;0,U15/PLANEL_Pot_Trim!U14,0)</f>
        <v>0.50080471880961885</v>
      </c>
      <c r="V41" s="50">
        <f>IF(PLANEL_Pot_Trim!V14&lt;&gt;0,V15/PLANEL_Pot_Trim!V14,0)</f>
        <v>0.32917876544668906</v>
      </c>
      <c r="W41" s="50">
        <f>IF(PLANEL_Pot_Trim!W14&lt;&gt;0,W15/PLANEL_Pot_Trim!W14,0)</f>
        <v>3.8046812369047035E-2</v>
      </c>
      <c r="X41" s="50">
        <f>IF(PLANEL_Pot_Trim!X14&lt;&gt;0,X15/PLANEL_Pot_Trim!X14,0)</f>
        <v>0.36667823234247093</v>
      </c>
      <c r="Y41" s="50">
        <f>IF(PLANEL_Pot_Trim!Y14&lt;&gt;0,Y15/PLANEL_Pot_Trim!Y14,0)</f>
        <v>0.5019245869472766</v>
      </c>
      <c r="Z41" s="50">
        <f>IF(PLANEL_Pot_Trim!Z14&lt;&gt;0,Z15/PLANEL_Pot_Trim!Z14,0)</f>
        <v>0.33924868912319689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0.3783596816601561</v>
      </c>
      <c r="AC41" s="50">
        <f>IF(PLANEL_Pot_Trim!AC14&lt;&gt;0,AC15/PLANEL_Pot_Trim!AC14,0)</f>
        <v>0.50496511357393858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3.894976373194365E-2</v>
      </c>
      <c r="AF41" s="50">
        <f>IF(PLANEL_Pot_Trim!AF14&lt;&gt;0,AF15/PLANEL_Pot_Trim!AF14,0)</f>
        <v>0.38999999988161355</v>
      </c>
      <c r="AG41" s="50">
        <f>IF(PLANEL_Pot_Trim!AG14&lt;&gt;0,AG15/PLANEL_Pot_Trim!AG14,0)</f>
        <v>0.49526079065307432</v>
      </c>
      <c r="AH41" s="50">
        <f>IF(PLANEL_Pot_Trim!AH14&lt;&gt;0,AH15/PLANEL_Pot_Trim!AH14,0)</f>
        <v>0.33169211199398008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0.38830707311236523</v>
      </c>
      <c r="AK41" s="50">
        <f>IF(PLANEL_Pot_Trim!AK14&lt;&gt;0,AK15/PLANEL_Pot_Trim!AK14,0)</f>
        <v>0.53999999984215141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0.14448942943417545</v>
      </c>
      <c r="AO41" s="50">
        <f>IF(PLANEL_Pot_Trim!AO14&lt;&gt;0,AO15/PLANEL_Pot_Trim!AO14,0)</f>
        <v>0.19899969302437062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0.14692227266549218</v>
      </c>
      <c r="AS41" s="50">
        <f>IF(PLANEL_Pot_Trim!AS14&lt;&gt;0,AS15/PLANEL_Pot_Trim!AS14,0)</f>
        <v>0.19836193512947764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0.14830629233179587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0.20280617227863568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0.14258197753425048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0.12942651554023116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4.9711619194120399E-2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3.5902836082505891E-2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3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0.60440693069306928</v>
      </c>
      <c r="S42" s="50">
        <f>IF(PLANEL_Pot_Trim!S15&lt;&gt;0,S16/PLANEL_Pot_Trim!S15,0)</f>
        <v>0.70014573991031392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0.86484353268428371</v>
      </c>
      <c r="X42" s="50">
        <f>IF(PLANEL_Pot_Trim!X15&lt;&gt;0,X16/PLANEL_Pot_Trim!X15,0)</f>
        <v>0.90250000000000008</v>
      </c>
      <c r="Y42" s="50">
        <f>IF(PLANEL_Pot_Trim!Y15&lt;&gt;0,Y16/PLANEL_Pot_Trim!Y15,0)</f>
        <v>0.35673226703755218</v>
      </c>
      <c r="Z42" s="50">
        <f>IF(PLANEL_Pot_Trim!Z15&lt;&gt;0,Z16/PLANEL_Pot_Trim!Z15,0)</f>
        <v>0.86484353268428371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0.72141507175792507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0.86399822244794311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58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0.22868246988023477</v>
      </c>
      <c r="G44" s="51">
        <f>IF(PLANEL_Pot_Trim!G17&lt;&gt;0,G18/PLANEL_Pot_Trim!G17,0)</f>
        <v>0.16677614706175875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0.14010733755517529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0.15154088618017852</v>
      </c>
      <c r="O44" s="51">
        <f>IF(PLANEL_Pot_Trim!O17&lt;&gt;0,O18/PLANEL_Pot_Trim!O17,0)</f>
        <v>0.11520868901210637</v>
      </c>
      <c r="P44" s="51">
        <f>IF(PLANEL_Pot_Trim!P17&lt;&gt;0,P18/PLANEL_Pot_Trim!P17,0)</f>
        <v>0.14624637542293586</v>
      </c>
      <c r="Q44" s="51">
        <f>IF(PLANEL_Pot_Trim!Q17&lt;&gt;0,Q18/PLANEL_Pot_Trim!Q17,0)</f>
        <v>0.15957730777634782</v>
      </c>
      <c r="R44" s="51">
        <f>IF(PLANEL_Pot_Trim!R17&lt;&gt;0,R18/PLANEL_Pot_Trim!R17,0)</f>
        <v>0.19696771204766284</v>
      </c>
      <c r="S44" s="51">
        <f>IF(PLANEL_Pot_Trim!S17&lt;&gt;0,S18/PLANEL_Pot_Trim!S17,0)</f>
        <v>0.14492922013002735</v>
      </c>
      <c r="T44" s="51">
        <f>IF(PLANEL_Pot_Trim!T17&lt;&gt;0,T18/PLANEL_Pot_Trim!T17,0)</f>
        <v>0.19133825007842251</v>
      </c>
      <c r="U44" s="51">
        <f>IF(PLANEL_Pot_Trim!U17&lt;&gt;0,U18/PLANEL_Pot_Trim!U17,0)</f>
        <v>0.15390446765568566</v>
      </c>
      <c r="V44" s="51">
        <f>IF(PLANEL_Pot_Trim!V17&lt;&gt;0,V18/PLANEL_Pot_Trim!V17,0)</f>
        <v>0.23186076249717225</v>
      </c>
      <c r="W44" s="51">
        <f>IF(PLANEL_Pot_Trim!W17&lt;&gt;0,W18/PLANEL_Pot_Trim!W17,0)</f>
        <v>0.15260544565841394</v>
      </c>
      <c r="X44" s="51">
        <f>IF(PLANEL_Pot_Trim!X17&lt;&gt;0,X18/PLANEL_Pot_Trim!X17,0)</f>
        <v>0.17839676482780692</v>
      </c>
      <c r="Y44" s="51">
        <f>IF(PLANEL_Pot_Trim!Y17&lt;&gt;0,Y18/PLANEL_Pot_Trim!Y17,0)</f>
        <v>0.19106157585474653</v>
      </c>
      <c r="Z44" s="51">
        <f>IF(PLANEL_Pot_Trim!Z17&lt;&gt;0,Z18/PLANEL_Pot_Trim!Z17,0)</f>
        <v>0.23457622441085471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0.17589984468714948</v>
      </c>
      <c r="AC44" s="51">
        <f>IF(PLANEL_Pot_Trim!AC17&lt;&gt;0,AC18/PLANEL_Pot_Trim!AC17,0)</f>
        <v>0.12125624062829728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0.17023255616303584</v>
      </c>
      <c r="AF44" s="51">
        <f>IF(PLANEL_Pot_Trim!AF17&lt;&gt;0,AF18/PLANEL_Pot_Trim!AF17,0)</f>
        <v>0.1920845834377965</v>
      </c>
      <c r="AG44" s="51">
        <f>IF(PLANEL_Pot_Trim!AG17&lt;&gt;0,AG18/PLANEL_Pot_Trim!AG17,0)</f>
        <v>0.26872440381205287</v>
      </c>
      <c r="AH44" s="51">
        <f>IF(PLANEL_Pot_Trim!AH17&lt;&gt;0,AH18/PLANEL_Pot_Trim!AH17,0)</f>
        <v>0.22481889018798809</v>
      </c>
      <c r="AI44" s="51">
        <f>IF(PLANEL_Pot_Trim!AI17&lt;&gt;0,AI18/PLANEL_Pot_Trim!AI17,0)</f>
        <v>0.14130050340057887</v>
      </c>
      <c r="AJ44" s="51">
        <f>IF(PLANEL_Pot_Trim!AJ17&lt;&gt;0,AJ18/PLANEL_Pot_Trim!AJ17,0)</f>
        <v>0.11922452070680792</v>
      </c>
      <c r="AK44" s="51">
        <f>IF(PLANEL_Pot_Trim!AK17&lt;&gt;0,AK18/PLANEL_Pot_Trim!AK17,0)</f>
        <v>0.19832746587454916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0.2305491245346013</v>
      </c>
      <c r="AO44" s="51">
        <f>IF(PLANEL_Pot_Trim!AO17&lt;&gt;0,AO18/PLANEL_Pot_Trim!AO17,0)</f>
        <v>0.16310807440870476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0.21492666832426585</v>
      </c>
      <c r="AS44" s="51">
        <f>IF(PLANEL_Pot_Trim!AS17&lt;&gt;0,AS18/PLANEL_Pot_Trim!AS17,0)</f>
        <v>0.31925696853681673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0.2263760258960319</v>
      </c>
      <c r="AW44" s="51">
        <f>IF(PLANEL_Pot_Trim!AW17&lt;&gt;0,AW18/PLANEL_Pot_Trim!AW17,0)</f>
        <v>0.33314762422023458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0.21146477488849327</v>
      </c>
      <c r="AZ44" s="51">
        <f>IF(PLANEL_Pot_Trim!AZ17&lt;&gt;0,AZ18/PLANEL_Pot_Trim!AZ17,0)</f>
        <v>0.2391764590906488</v>
      </c>
      <c r="BA44" s="51">
        <f>IF(PLANEL_Pot_Trim!BA17&lt;&gt;0,BA18/PLANEL_Pot_Trim!BA17,0)</f>
        <v>0.32106287206529321</v>
      </c>
      <c r="BB44" s="51">
        <f>IF(PLANEL_Pot_Trim!BB17&lt;&gt;0,BB18/PLANEL_Pot_Trim!BB17,0)</f>
        <v>0.28861034145200321</v>
      </c>
      <c r="BC44" s="51">
        <f>IF(PLANEL_Pot_Trim!BC17&lt;&gt;0,BC18/PLANEL_Pot_Trim!BC17,0)</f>
        <v>0.21203469225654606</v>
      </c>
      <c r="BD44" s="51">
        <f>IF(PLANEL_Pot_Trim!BD17&lt;&gt;0,BD18/PLANEL_Pot_Trim!BD17,0)</f>
        <v>0.24028936879314633</v>
      </c>
      <c r="BE44" s="51">
        <f>IF(PLANEL_Pot_Trim!BE17&lt;&gt;0,BE18/PLANEL_Pot_Trim!BE17,0)</f>
        <v>0.33604457864242271</v>
      </c>
      <c r="BF44" s="51">
        <f>IF(PLANEL_Pot_Trim!BF17&lt;&gt;0,BF18/PLANEL_Pot_Trim!BF17,0)</f>
        <v>0.28937085615236102</v>
      </c>
      <c r="BG44" s="51">
        <f>IF(PLANEL_Pot_Trim!BG17&lt;&gt;0,BG18/PLANEL_Pot_Trim!BG17,0)</f>
        <v>0.21273009642115456</v>
      </c>
      <c r="BH44" s="51">
        <f>IF(PLANEL_Pot_Trim!BH17&lt;&gt;0,BH18/PLANEL_Pot_Trim!BH17,0)</f>
        <v>0.23454471283531966</v>
      </c>
      <c r="BI44" s="51">
        <f>IF(PLANEL_Pot_Trim!BI17&lt;&gt;0,BI18/PLANEL_Pot_Trim!BI17,0)</f>
        <v>0.33751415154774972</v>
      </c>
      <c r="BJ44" s="51">
        <f>IF(PLANEL_Pot_Trim!BJ17&lt;&gt;0,BJ18/PLANEL_Pot_Trim!BJ17,0)</f>
        <v>0.29029882419284669</v>
      </c>
      <c r="BK44" s="51">
        <f>IF(PLANEL_Pot_Trim!BK17&lt;&gt;0,BK18/PLANEL_Pot_Trim!BK17,0)</f>
        <v>0.21333132691431991</v>
      </c>
      <c r="BL44" s="51">
        <f>IF(PLANEL_Pot_Trim!BL17&lt;&gt;0,BL18/PLANEL_Pot_Trim!BL17,0)</f>
        <v>0.22715377003907131</v>
      </c>
      <c r="BM44" s="51">
        <f>IF(PLANEL_Pot_Trim!BM17&lt;&gt;0,BM18/PLANEL_Pot_Trim!BM17,0)</f>
        <v>0.33854674746538199</v>
      </c>
      <c r="BN44" s="51">
        <f>IF(PLANEL_Pot_Trim!BN17&lt;&gt;0,BN18/PLANEL_Pot_Trim!BN17,0)</f>
        <v>0.29067911179163658</v>
      </c>
      <c r="BO44" s="51">
        <f>IF(PLANEL_Pot_Trim!BO17&lt;&gt;0,BO18/PLANEL_Pot_Trim!BO17,0)</f>
        <v>0.21388218757723998</v>
      </c>
      <c r="BP44" s="51">
        <f>IF(PLANEL_Pot_Trim!BP17&lt;&gt;0,BP18/PLANEL_Pot_Trim!BP17,0)</f>
        <v>0.24233495823625745</v>
      </c>
      <c r="BQ44" s="51">
        <f>IF(PLANEL_Pot_Trim!BQ17&lt;&gt;0,BQ18/PLANEL_Pot_Trim!BQ17,0)</f>
        <v>0.32771351857136011</v>
      </c>
      <c r="BR44" s="51">
        <f>IF(PLANEL_Pot_Trim!BR17&lt;&gt;0,BR18/PLANEL_Pot_Trim!BR17,0)</f>
        <v>0.2918362089309483</v>
      </c>
      <c r="BS44" s="51">
        <f>IF(PLANEL_Pot_Trim!BS17&lt;&gt;0,BS18/PLANEL_Pot_Trim!BS17,0)</f>
        <v>0.21496585481144961</v>
      </c>
      <c r="BT44" s="51">
        <f>IF(PLANEL_Pot_Trim!BT17&lt;&gt;0,BT18/PLANEL_Pot_Trim!BT17,0)</f>
        <v>0.24386279490922141</v>
      </c>
      <c r="BU44" s="51">
        <f>IF(PLANEL_Pot_Trim!BU17&lt;&gt;0,BU18/PLANEL_Pot_Trim!BU17,0)</f>
        <v>0.26365810292088654</v>
      </c>
      <c r="BV44" s="51">
        <f>IF(PLANEL_Pot_Trim!BV17&lt;&gt;0,BV18/PLANEL_Pot_Trim!BV17,0)</f>
        <v>0.29328228676520701</v>
      </c>
      <c r="BW44" s="51">
        <f>IF(PLANEL_Pot_Trim!BW17&lt;&gt;0,BW18/PLANEL_Pot_Trim!BW17,0)</f>
        <v>0.21597542798382069</v>
      </c>
      <c r="BX44" s="51">
        <f>IF(PLANEL_Pot_Trim!BX17&lt;&gt;0,BX18/PLANEL_Pot_Trim!BX17,0)</f>
        <v>0.24504095117748814</v>
      </c>
      <c r="BY44" s="51">
        <f>IF(PLANEL_Pot_Trim!BY17&lt;&gt;0,BY18/PLANEL_Pot_Trim!BY17,0)</f>
        <v>0.34308791431914903</v>
      </c>
      <c r="BZ44" s="51">
        <f>IF(PLANEL_Pot_Trim!BZ17&lt;&gt;0,BZ18/PLANEL_Pot_Trim!BZ17,0)</f>
        <v>0.29462949126429661</v>
      </c>
      <c r="CA44" s="51">
        <f>IF(PLANEL_Pot_Trim!CA17&lt;&gt;0,CA18/PLANEL_Pot_Trim!CA17,0)</f>
        <v>0.21692828063289049</v>
      </c>
      <c r="CB44" s="51">
        <f>IF(PLANEL_Pot_Trim!CB17&lt;&gt;0,CB18/PLANEL_Pot_Trim!CB17,0)</f>
        <v>0.24625521891016849</v>
      </c>
      <c r="CC44" s="51">
        <f>IF(PLANEL_Pot_Trim!CC17&lt;&gt;0,CC18/PLANEL_Pot_Trim!CC17,0)</f>
        <v>0.34472441109846058</v>
      </c>
      <c r="CD44" s="51">
        <f>IF(PLANEL_Pot_Trim!CD17&lt;&gt;0,CD18/PLANEL_Pot_Trim!CD17,0)</f>
        <v>0.29590100621928972</v>
      </c>
      <c r="CE44" s="51">
        <f>IF(PLANEL_Pot_Trim!CE17&lt;&gt;0,CE18/PLANEL_Pot_Trim!CE17,0)</f>
        <v>0.21849541054730123</v>
      </c>
      <c r="CF44" s="51">
        <f>IF(PLANEL_Pot_Trim!CF17&lt;&gt;0,CF18/PLANEL_Pot_Trim!CF17,0)</f>
        <v>0.2481657314821154</v>
      </c>
      <c r="CG44" s="51">
        <f>IF(PLANEL_Pot_Trim!CG17&lt;&gt;0,CG18/PLANEL_Pot_Trim!CG17,0)</f>
        <v>0.34741591124267623</v>
      </c>
      <c r="CH44" s="51">
        <f>IF(PLANEL_Pot_Trim!CH17&lt;&gt;0,CH18/PLANEL_Pot_Trim!CH17,0)</f>
        <v>0.29799223102612588</v>
      </c>
      <c r="CI44" s="51">
        <f>IF(PLANEL_Pot_Trim!CI17&lt;&gt;0,CI18/PLANEL_Pot_Trim!CI17,0)</f>
        <v>0.21871865610333485</v>
      </c>
      <c r="CJ44" s="51">
        <f>IF(PLANEL_Pot_Trim!CJ17&lt;&gt;0,CJ18/PLANEL_Pot_Trim!CJ17,0)</f>
        <v>0.2468325912025672</v>
      </c>
      <c r="CK44" s="51">
        <f>IF(PLANEL_Pot_Trim!CK17&lt;&gt;0,CK18/PLANEL_Pot_Trim!CK17,0)</f>
        <v>0.34779932895399307</v>
      </c>
      <c r="CL44" s="51">
        <f>IF(PLANEL_Pot_Trim!CL17&lt;&gt;0,CL18/PLANEL_Pot_Trim!CL17,0)</f>
        <v>0.29829013651562397</v>
      </c>
      <c r="CM44" s="51">
        <f>IF(PLANEL_Pot_Trim!CM17&lt;&gt;0,CM18/PLANEL_Pot_Trim!CM17,0)</f>
        <v>0.21937544403042261</v>
      </c>
      <c r="CN44" s="51">
        <f>IF(PLANEL_Pot_Trim!CN17&lt;&gt;0,CN18/PLANEL_Pot_Trim!CN17,0)</f>
        <v>0.24501146699940468</v>
      </c>
      <c r="CO44" s="51">
        <f>IF(PLANEL_Pot_Trim!CO17&lt;&gt;0,CO18/PLANEL_Pot_Trim!CO17,0)</f>
        <v>0.34881359794208144</v>
      </c>
      <c r="CP44" s="51">
        <f>IF(PLANEL_Pot_Trim!CP17&lt;&gt;0,CP18/PLANEL_Pot_Trim!CP17,0)</f>
        <v>0.29896293884124386</v>
      </c>
      <c r="CQ44" s="51">
        <f>IF(PLANEL_Pot_Trim!CQ17&lt;&gt;0,CQ18/PLANEL_Pot_Trim!CQ17,0)</f>
        <v>0.21710417320201009</v>
      </c>
      <c r="CR44" s="51">
        <f>IF(PLANEL_Pot_Trim!CR17&lt;&gt;0,CR18/PLANEL_Pot_Trim!CR17,0)</f>
        <v>0.24646965226125467</v>
      </c>
      <c r="CS44" s="51">
        <f>IF(PLANEL_Pot_Trim!CS17&lt;&gt;0,CS18/PLANEL_Pot_Trim!CS17,0)</f>
        <v>0.3417928649887908</v>
      </c>
      <c r="CT44" s="51">
        <f>IF(PLANEL_Pot_Trim!CT17&lt;&gt;0,CT18/PLANEL_Pot_Trim!CT17,0)</f>
        <v>0.29447680006364113</v>
      </c>
      <c r="CU44" s="51">
        <f>IF(PLANEL_Pot_Trim!CU17&lt;&gt;0,CU18/PLANEL_Pot_Trim!CU17,0)</f>
        <v>0.2094549449655233</v>
      </c>
      <c r="CV44" s="51">
        <f>IF(PLANEL_Pot_Trim!CV17&lt;&gt;0,CV18/PLANEL_Pot_Trim!CV17,0)</f>
        <v>0.23714435854894503</v>
      </c>
      <c r="CW44" s="51">
        <f>IF(PLANEL_Pot_Trim!CW17&lt;&gt;0,CW18/PLANEL_Pot_Trim!CW17,0)</f>
        <v>0.2624923291066909</v>
      </c>
      <c r="CX44" s="51">
        <f>IF(PLANEL_Pot_Trim!CX17&lt;&gt;0,CX18/PLANEL_Pot_Trim!CX17,0)</f>
        <v>0.28592836456971277</v>
      </c>
      <c r="CY44" s="81">
        <f>IF(PLANEL_Pot_Trim!CY17&lt;&gt;0,CY18/PLANEL_Pot_Trim!CY17,0)</f>
        <v>0.21040104496848022</v>
      </c>
      <c r="CZ44" s="81">
        <f>IF(PLANEL_Pot_Trim!CZ17&lt;&gt;0,CZ18/PLANEL_Pot_Trim!CZ17,0)</f>
        <v>0.22074336597003791</v>
      </c>
      <c r="DA44" s="81">
        <f>IF(PLANEL_Pot_Trim!DA17&lt;&gt;0,DA18/PLANEL_Pot_Trim!DA17,0)</f>
        <v>0.29912406204888636</v>
      </c>
      <c r="DB44" s="81">
        <f>IF(PLANEL_Pot_Trim!DB17&lt;&gt;0,DB18/PLANEL_Pot_Trim!DB17,0)</f>
        <v>0.27797660908973126</v>
      </c>
      <c r="DC44" s="51">
        <f>IF(PLANEL_Pot_Trim!DC17&lt;&gt;0,DC18/PLANEL_Pot_Trim!DC17,0)</f>
        <v>0.2106505261170348</v>
      </c>
      <c r="DD44" s="51">
        <f>IF(PLANEL_Pot_Trim!DD17&lt;&gt;0,DD18/PLANEL_Pot_Trim!DD17,0)</f>
        <v>0.23860191022226918</v>
      </c>
      <c r="DE44" s="51">
        <f>IF(PLANEL_Pot_Trim!DE17&lt;&gt;0,DE18/PLANEL_Pot_Trim!DE17,0)</f>
        <v>0.33394254998455447</v>
      </c>
      <c r="DF44" s="51">
        <f>IF(PLANEL_Pot_Trim!DF17&lt;&gt;0,DF18/PLANEL_Pot_Trim!DF17,0)</f>
        <v>0.27633427003137978</v>
      </c>
      <c r="DG44" s="51">
        <f>IF(PLANEL_Pot_Trim!DG17&lt;&gt;0,DG18/PLANEL_Pot_Trim!DG17,0)</f>
        <v>0.2109463986435508</v>
      </c>
      <c r="DH44" s="51">
        <f>IF(PLANEL_Pot_Trim!DH17&lt;&gt;0,DH18/PLANEL_Pot_Trim!DH17,0)</f>
        <v>0.23896261305116662</v>
      </c>
      <c r="DI44" s="51">
        <f>IF(PLANEL_Pot_Trim!DI17&lt;&gt;0,DI18/PLANEL_Pot_Trim!DI17,0)</f>
        <v>0.32146329467131191</v>
      </c>
      <c r="DJ44" s="51">
        <f>IF(PLANEL_Pot_Trim!DJ17&lt;&gt;0,DJ18/PLANEL_Pot_Trim!DJ17,0)</f>
        <v>0.28791860476585102</v>
      </c>
      <c r="DK44" s="51">
        <f>IF(PLANEL_Pot_Trim!DK17&lt;&gt;0,DK18/PLANEL_Pot_Trim!DK17,0)</f>
        <v>0.21129743757320252</v>
      </c>
      <c r="DL44" s="51">
        <f>IF(PLANEL_Pot_Trim!DL17&lt;&gt;0,DL18/PLANEL_Pot_Trim!DL17,0)</f>
        <v>0.2393905700980028</v>
      </c>
      <c r="DM44" s="51">
        <f>IF(PLANEL_Pot_Trim!DM17&lt;&gt;0,DM18/PLANEL_Pot_Trim!DM17,0)</f>
        <v>0.33505360163659181</v>
      </c>
      <c r="DN44" s="51">
        <f>IF(PLANEL_Pot_Trim!DN17&lt;&gt;0,DN18/PLANEL_Pot_Trim!DN17,0)</f>
        <v>0.28838704157071976</v>
      </c>
      <c r="DO44" s="51">
        <f>IF(PLANEL_Pot_Trim!DO17&lt;&gt;0,DO18/PLANEL_Pot_Trim!DO17,0)</f>
        <v>0.21160045440450059</v>
      </c>
      <c r="DP44" s="51">
        <f>IF(PLANEL_Pot_Trim!DP17&lt;&gt;0,DP18/PLANEL_Pot_Trim!DP17,0)</f>
        <v>0.23975998264646534</v>
      </c>
      <c r="DQ44" s="51">
        <f>IF(PLANEL_Pot_Trim!DQ17&lt;&gt;0,DQ18/PLANEL_Pot_Trim!DQ17,0)</f>
        <v>0.33557402423477839</v>
      </c>
      <c r="DR44" s="51">
        <f>IF(PLANEL_Pot_Trim!DR17&lt;&gt;0,DR18/PLANEL_Pot_Trim!DR17,0)</f>
        <v>0.28879139625192779</v>
      </c>
      <c r="DS44" s="51">
        <f>IF(PLANEL_Pot_Trim!DS17&lt;&gt;0,DS18/PLANEL_Pot_Trim!DS17,0)</f>
        <v>0.21196163739454016</v>
      </c>
      <c r="DT44" s="51">
        <f>IF(PLANEL_Pot_Trim!DT17&lt;&gt;0,DT18/PLANEL_Pot_Trim!DT17,0)</f>
        <v>0.24020030647220433</v>
      </c>
      <c r="DU44" s="51">
        <f>IF(PLANEL_Pot_Trim!DU17&lt;&gt;0,DU18/PLANEL_Pot_Trim!DU17,0)</f>
        <v>0.33619434550658739</v>
      </c>
      <c r="DV44" s="51">
        <f>IF(PLANEL_Pot_Trim!DV17&lt;&gt;0,DV18/PLANEL_Pot_Trim!DV17,0)</f>
        <v>0.28927336958537653</v>
      </c>
      <c r="DW44" s="51">
        <f>IF(PLANEL_Pot_Trim!DW17&lt;&gt;0,DW18/PLANEL_Pot_Trim!DW17,0)</f>
        <v>0.21228132025597096</v>
      </c>
      <c r="DX44" s="51">
        <f>IF(PLANEL_Pot_Trim!DX17&lt;&gt;0,DX18/PLANEL_Pot_Trim!DX17,0)</f>
        <v>0.24059003685034036</v>
      </c>
      <c r="DY44" s="51">
        <f>IF(PLANEL_Pot_Trim!DY17&lt;&gt;0,DY18/PLANEL_Pot_Trim!DY17,0)</f>
        <v>0.3367433915620528</v>
      </c>
      <c r="DZ44" s="51">
        <f>IF(PLANEL_Pot_Trim!DZ17&lt;&gt;0,DZ18/PLANEL_Pot_Trim!DZ17,0)</f>
        <v>0.28969996389251429</v>
      </c>
      <c r="EA44" s="51">
        <f>IF(PLANEL_Pot_Trim!EA17&lt;&gt;0,EA18/PLANEL_Pot_Trim!EA17,0)</f>
        <v>0.21254883768917762</v>
      </c>
      <c r="EB44" s="51">
        <f>IF(PLANEL_Pot_Trim!EB17&lt;&gt;0,EB18/PLANEL_Pot_Trim!EB17,0)</f>
        <v>0.24091617154614139</v>
      </c>
      <c r="EC44" s="51">
        <f>IF(PLANEL_Pot_Trim!EC17&lt;&gt;0,EC18/PLANEL_Pot_Trim!EC17,0)</f>
        <v>0.32843530573555313</v>
      </c>
      <c r="ED44" s="51">
        <f>IF(PLANEL_Pot_Trim!ED17&lt;&gt;0,ED18/PLANEL_Pot_Trim!ED17,0)</f>
        <v>0.29005694715422536</v>
      </c>
      <c r="EE44" s="51">
        <f>IF(PLANEL_Pot_Trim!EE17&lt;&gt;0,EE18/PLANEL_Pot_Trim!EE17,0)</f>
        <v>0.21281962781325731</v>
      </c>
      <c r="EF44" s="51">
        <f>IF(PLANEL_Pot_Trim!EF17&lt;&gt;0,EF18/PLANEL_Pot_Trim!EF17,0)</f>
        <v>0.24124629601872241</v>
      </c>
      <c r="EG44" s="51">
        <f>IF(PLANEL_Pot_Trim!EG17&lt;&gt;0,EG18/PLANEL_Pot_Trim!EG17,0)</f>
        <v>0.33766791915079741</v>
      </c>
      <c r="EH44" s="51">
        <f>IF(PLANEL_Pot_Trim!EH17&lt;&gt;0,EH18/PLANEL_Pot_Trim!EH17,0)</f>
        <v>0.2904182975062749</v>
      </c>
      <c r="EI44" s="51">
        <f>IF(PLANEL_Pot_Trim!EI17&lt;&gt;0,EI18/PLANEL_Pot_Trim!EI17,0)</f>
        <v>0.21306284708086973</v>
      </c>
      <c r="EJ44" s="51">
        <f>IF(PLANEL_Pot_Trim!EJ17&lt;&gt;0,EJ18/PLANEL_Pot_Trim!EJ17,0)</f>
        <v>0.24154280840329789</v>
      </c>
      <c r="EK44" s="51">
        <f>IF(PLANEL_Pot_Trim!EK17&lt;&gt;0,EK18/PLANEL_Pot_Trim!EK17,0)</f>
        <v>0.26585875493253058</v>
      </c>
      <c r="EL44" s="51">
        <f>IF(PLANEL_Pot_Trim!EL17&lt;&gt;0,EL18/PLANEL_Pot_Trim!EL17,0)</f>
        <v>0.29074285653440246</v>
      </c>
      <c r="EM44" s="51">
        <f>IF(PLANEL_Pot_Trim!EM17&lt;&gt;0,EM18/PLANEL_Pot_Trim!EM17,0)</f>
        <v>0.19862775367619967</v>
      </c>
      <c r="EN44" s="51">
        <f>IF(PLANEL_Pot_Trim!EN17&lt;&gt;0,EN18/PLANEL_Pot_Trim!EN17,0)</f>
        <v>0.24160581912878104</v>
      </c>
      <c r="EO44" s="51">
        <f>IF(PLANEL_Pot_Trim!EO17&lt;&gt;0,EO18/PLANEL_Pot_Trim!EO17,0)</f>
        <v>0.33817440973477314</v>
      </c>
      <c r="EP44" s="51">
        <f>IF(PLANEL_Pot_Trim!EP17&lt;&gt;0,EP18/PLANEL_Pot_Trim!EP17,0)</f>
        <v>0.29081182737879052</v>
      </c>
    </row>
    <row r="45" spans="2:146" x14ac:dyDescent="0.3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53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0.14939485963615853</v>
      </c>
      <c r="S47" s="52">
        <f>IF(PLANEL_Pot_Trim!S20&lt;&gt;0,S21/PLANEL_Pot_Trim!S20,0)</f>
        <v>0.20414001459924611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0.18876272540752395</v>
      </c>
      <c r="W47" s="52">
        <f>IF(PLANEL_Pot_Trim!W20&lt;&gt;0,W21/PLANEL_Pot_Trim!W20,0)</f>
        <v>0.22112354324163136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0.1873041824307054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0.24563102593093222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0.25999999999322371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0.25999999999322371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0.25999999999300089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0.19958005443804713</v>
      </c>
      <c r="CU47" s="52">
        <f>IF(PLANEL_Pot_Trim!CU20&lt;&gt;0,CU21/PLANEL_Pot_Trim!CU20,0)</f>
        <v>0.25999999999275902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0.2599999999850387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0.25999999998619505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0.26000000001486051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0.20000000002476756</v>
      </c>
      <c r="DK47" s="52">
        <f>IF(PLANEL_Pot_Trim!DK20&lt;&gt;0,DK21/PLANEL_Pot_Trim!DK20,0)</f>
        <v>0.26000000002246254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0.20000000002246249</v>
      </c>
      <c r="DO47" s="52">
        <f>IF(PLANEL_Pot_Trim!DO20&lt;&gt;0,DO21/PLANEL_Pot_Trim!DO20,0)</f>
        <v>0.26000000000820878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0.20000000002052198</v>
      </c>
      <c r="DS47" s="52">
        <f>IF(PLANEL_Pot_Trim!DS20&lt;&gt;0,DS21/PLANEL_Pot_Trim!DS20,0)</f>
        <v>0.25999999997358442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0.19999999998113174</v>
      </c>
      <c r="DW47" s="52">
        <f>IF(PLANEL_Pot_Trim!DW20&lt;&gt;0,DW21/PLANEL_Pot_Trim!DW20,0)</f>
        <v>0.25999999999650825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0.20000000000000004</v>
      </c>
      <c r="EA47" s="52">
        <f>IF(PLANEL_Pot_Trim!EA20&lt;&gt;0,EA21/PLANEL_Pot_Trim!EA20,0)</f>
        <v>0.25999999999674828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0.26000000002114859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0.20000000001510612</v>
      </c>
      <c r="EI47" s="52">
        <f>IF(PLANEL_Pot_Trim!EI20&lt;&gt;0,EI21/PLANEL_Pot_Trim!EI20,0)</f>
        <v>0.25999999999717016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0.20000000000000004</v>
      </c>
      <c r="EM47" s="52">
        <f>IF(PLANEL_Pot_Trim!EM20&lt;&gt;0,EM21/PLANEL_Pot_Trim!EM20,0)</f>
        <v>0.25999999994403056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3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3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0.8127006928095456</v>
      </c>
      <c r="BL50" s="54">
        <f>IF(PLANEL_Pot_Trim!BL23&lt;&gt;0,BL24/PLANEL_Pot_Trim!BL23,0)</f>
        <v>0.8127006928095456</v>
      </c>
      <c r="BM50" s="54">
        <f>IF(PLANEL_Pot_Trim!BM23&lt;&gt;0,BM24/PLANEL_Pot_Trim!BM23,0)</f>
        <v>0.8127006928095456</v>
      </c>
      <c r="BN50" s="54">
        <f>IF(PLANEL_Pot_Trim!BN23&lt;&gt;0,BN24/PLANEL_Pot_Trim!BN23,0)</f>
        <v>0.8127006928095456</v>
      </c>
      <c r="BO50" s="54">
        <f>IF(PLANEL_Pot_Trim!BO23&lt;&gt;0,BO24/PLANEL_Pot_Trim!BO23,0)</f>
        <v>0.62608620058863473</v>
      </c>
      <c r="BP50" s="54">
        <f>IF(PLANEL_Pot_Trim!BP23&lt;&gt;0,BP24/PLANEL_Pot_Trim!BP23,0)</f>
        <v>0.62608620058863473</v>
      </c>
      <c r="BQ50" s="54">
        <f>IF(PLANEL_Pot_Trim!BQ23&lt;&gt;0,BQ24/PLANEL_Pot_Trim!BQ23,0)</f>
        <v>0.62608620058863473</v>
      </c>
      <c r="BR50" s="54">
        <f>IF(PLANEL_Pot_Trim!BR23&lt;&gt;0,BR24/PLANEL_Pot_Trim!BR23,0)</f>
        <v>0.62608620058863473</v>
      </c>
      <c r="BS50" s="54">
        <f>IF(PLANEL_Pot_Trim!BS23&lt;&gt;0,BS24/PLANEL_Pot_Trim!BS23,0)</f>
        <v>0.59627041413944759</v>
      </c>
      <c r="BT50" s="54">
        <f>IF(PLANEL_Pot_Trim!BT23&lt;&gt;0,BT24/PLANEL_Pot_Trim!BT23,0)</f>
        <v>0.59627041413944759</v>
      </c>
      <c r="BU50" s="54">
        <f>IF(PLANEL_Pot_Trim!BU23&lt;&gt;0,BU24/PLANEL_Pot_Trim!BU23,0)</f>
        <v>0.59627041413944759</v>
      </c>
      <c r="BV50" s="54">
        <f>IF(PLANEL_Pot_Trim!BV23&lt;&gt;0,BV24/PLANEL_Pot_Trim!BV23,0)</f>
        <v>0.59627041413944759</v>
      </c>
      <c r="BW50" s="54">
        <f>IF(PLANEL_Pot_Trim!BW23&lt;&gt;0,BW24/PLANEL_Pot_Trim!BW23,0)</f>
        <v>0.55292626231366704</v>
      </c>
      <c r="BX50" s="54">
        <f>IF(PLANEL_Pot_Trim!BX23&lt;&gt;0,BX24/PLANEL_Pot_Trim!BX23,0)</f>
        <v>0.55292626231366704</v>
      </c>
      <c r="BY50" s="54">
        <f>IF(PLANEL_Pot_Trim!BY23&lt;&gt;0,BY24/PLANEL_Pot_Trim!BY23,0)</f>
        <v>0.55292626231366704</v>
      </c>
      <c r="BZ50" s="54">
        <f>IF(PLANEL_Pot_Trim!BZ23&lt;&gt;0,BZ24/PLANEL_Pot_Trim!BZ23,0)</f>
        <v>0.55292626231366704</v>
      </c>
      <c r="CA50" s="54">
        <f>IF(PLANEL_Pot_Trim!CA23&lt;&gt;0,CA24/PLANEL_Pot_Trim!CA23,0)</f>
        <v>0.51033099270203408</v>
      </c>
      <c r="CB50" s="54">
        <f>IF(PLANEL_Pot_Trim!CB23&lt;&gt;0,CB24/PLANEL_Pot_Trim!CB23,0)</f>
        <v>0.51033099270203408</v>
      </c>
      <c r="CC50" s="54">
        <f>IF(PLANEL_Pot_Trim!CC23&lt;&gt;0,CC24/PLANEL_Pot_Trim!CC23,0)</f>
        <v>0.51033099270203408</v>
      </c>
      <c r="CD50" s="54">
        <f>IF(PLANEL_Pot_Trim!CD23&lt;&gt;0,CD24/PLANEL_Pot_Trim!CD23,0)</f>
        <v>0.51033099270203408</v>
      </c>
      <c r="CE50" s="54">
        <f>IF(PLANEL_Pot_Trim!CE23&lt;&gt;0,CE24/PLANEL_Pot_Trim!CE23,0)</f>
        <v>0.46570193082648942</v>
      </c>
      <c r="CF50" s="54">
        <f>IF(PLANEL_Pot_Trim!CF23&lt;&gt;0,CF24/PLANEL_Pot_Trim!CF23,0)</f>
        <v>0.46570193082648942</v>
      </c>
      <c r="CG50" s="54">
        <f>IF(PLANEL_Pot_Trim!CG23&lt;&gt;0,CG24/PLANEL_Pot_Trim!CG23,0)</f>
        <v>0.46570193082648942</v>
      </c>
      <c r="CH50" s="54">
        <f>IF(PLANEL_Pot_Trim!CH23&lt;&gt;0,CH24/PLANEL_Pot_Trim!CH23,0)</f>
        <v>0.46570193082648942</v>
      </c>
      <c r="CI50" s="54">
        <f>IF(PLANEL_Pot_Trim!CI23&lt;&gt;0,CI24/PLANEL_Pot_Trim!CI23,0)</f>
        <v>0.41214799670493196</v>
      </c>
      <c r="CJ50" s="54">
        <f>IF(PLANEL_Pot_Trim!CJ23&lt;&gt;0,CJ24/PLANEL_Pot_Trim!CJ23,0)</f>
        <v>0.41214799670493196</v>
      </c>
      <c r="CK50" s="54">
        <f>IF(PLANEL_Pot_Trim!CK23&lt;&gt;0,CK24/PLANEL_Pot_Trim!CK23,0)</f>
        <v>0.41214799670493196</v>
      </c>
      <c r="CL50" s="54">
        <f>IF(PLANEL_Pot_Trim!CL23&lt;&gt;0,CL24/PLANEL_Pot_Trim!CL23,0)</f>
        <v>0.41214799670493196</v>
      </c>
      <c r="CM50" s="54">
        <f>IF(PLANEL_Pot_Trim!CM23&lt;&gt;0,CM24/PLANEL_Pot_Trim!CM23,0)</f>
        <v>0.37189327968268315</v>
      </c>
      <c r="CN50" s="54">
        <f>IF(PLANEL_Pot_Trim!CN23&lt;&gt;0,CN24/PLANEL_Pot_Trim!CN23,0)</f>
        <v>0.37189327968268315</v>
      </c>
      <c r="CO50" s="54">
        <f>IF(PLANEL_Pot_Trim!CO23&lt;&gt;0,CO24/PLANEL_Pot_Trim!CO23,0)</f>
        <v>0.37189327968268315</v>
      </c>
      <c r="CP50" s="54">
        <f>IF(PLANEL_Pot_Trim!CP23&lt;&gt;0,CP24/PLANEL_Pot_Trim!CP23,0)</f>
        <v>0.37189327968268315</v>
      </c>
      <c r="CQ50" s="54">
        <f>IF(PLANEL_Pot_Trim!CQ23&lt;&gt;0,CQ24/PLANEL_Pot_Trim!CQ23,0)</f>
        <v>0.33201669222959135</v>
      </c>
      <c r="CR50" s="54">
        <f>IF(PLANEL_Pot_Trim!CR23&lt;&gt;0,CR24/PLANEL_Pot_Trim!CR23,0)</f>
        <v>0.33201669222959135</v>
      </c>
      <c r="CS50" s="54">
        <f>IF(PLANEL_Pot_Trim!CS23&lt;&gt;0,CS24/PLANEL_Pot_Trim!CS23,0)</f>
        <v>0.33201669222959135</v>
      </c>
      <c r="CT50" s="54">
        <f>IF(PLANEL_Pot_Trim!CT23&lt;&gt;0,CT24/PLANEL_Pot_Trim!CT23,0)</f>
        <v>0.33201669222959135</v>
      </c>
      <c r="CU50" s="54">
        <f>IF(PLANEL_Pot_Trim!CU23&lt;&gt;0,CU24/PLANEL_Pot_Trim!CU23,0)</f>
        <v>0.29409814380804028</v>
      </c>
      <c r="CV50" s="54">
        <f>IF(PLANEL_Pot_Trim!CV23&lt;&gt;0,CV24/PLANEL_Pot_Trim!CV23,0)</f>
        <v>0.29409814380804028</v>
      </c>
      <c r="CW50" s="54">
        <f>IF(PLANEL_Pot_Trim!CW23&lt;&gt;0,CW24/PLANEL_Pot_Trim!CW23,0)</f>
        <v>0.29409814380804028</v>
      </c>
      <c r="CX50" s="54">
        <f>IF(PLANEL_Pot_Trim!CX23&lt;&gt;0,CX24/PLANEL_Pot_Trim!CX23,0)</f>
        <v>0.29409814380804028</v>
      </c>
      <c r="CY50" s="84">
        <f>IF(PLANEL_Pot_Trim!CY23&lt;&gt;0,CY24/PLANEL_Pot_Trim!CY23,0)</f>
        <v>0.28451366682270007</v>
      </c>
      <c r="CZ50" s="84">
        <f>IF(PLANEL_Pot_Trim!CZ23&lt;&gt;0,CZ24/PLANEL_Pot_Trim!CZ23,0)</f>
        <v>0.28451366682270007</v>
      </c>
      <c r="DA50" s="84">
        <f>IF(PLANEL_Pot_Trim!DA23&lt;&gt;0,DA24/PLANEL_Pot_Trim!DA23,0)</f>
        <v>0.28451366682270007</v>
      </c>
      <c r="DB50" s="84">
        <f>IF(PLANEL_Pot_Trim!DB23&lt;&gt;0,DB24/PLANEL_Pot_Trim!DB23,0)</f>
        <v>0.28451366682270007</v>
      </c>
      <c r="DC50" s="54">
        <f>IF(PLANEL_Pot_Trim!DC23&lt;&gt;0,DC24/PLANEL_Pot_Trim!DC23,0)</f>
        <v>0.26943554947855852</v>
      </c>
      <c r="DD50" s="54">
        <f>IF(PLANEL_Pot_Trim!DD23&lt;&gt;0,DD24/PLANEL_Pot_Trim!DD23,0)</f>
        <v>0.26943554947855852</v>
      </c>
      <c r="DE50" s="54">
        <f>IF(PLANEL_Pot_Trim!DE23&lt;&gt;0,DE24/PLANEL_Pot_Trim!DE23,0)</f>
        <v>0.26943554947855852</v>
      </c>
      <c r="DF50" s="54">
        <f>IF(PLANEL_Pot_Trim!DF23&lt;&gt;0,DF24/PLANEL_Pot_Trim!DF23,0)</f>
        <v>0.26943554947855852</v>
      </c>
      <c r="DG50" s="54">
        <f>IF(PLANEL_Pot_Trim!DG23&lt;&gt;0,DG24/PLANEL_Pot_Trim!DG23,0)</f>
        <v>0.25673670369489004</v>
      </c>
      <c r="DH50" s="54">
        <f>IF(PLANEL_Pot_Trim!DH23&lt;&gt;0,DH24/PLANEL_Pot_Trim!DH23,0)</f>
        <v>0.25673670369489004</v>
      </c>
      <c r="DI50" s="54">
        <f>IF(PLANEL_Pot_Trim!DI23&lt;&gt;0,DI24/PLANEL_Pot_Trim!DI23,0)</f>
        <v>0.25673670369489004</v>
      </c>
      <c r="DJ50" s="54">
        <f>IF(PLANEL_Pot_Trim!DJ23&lt;&gt;0,DJ24/PLANEL_Pot_Trim!DJ23,0)</f>
        <v>0.25673670369489004</v>
      </c>
      <c r="DK50" s="54">
        <f>IF(PLANEL_Pot_Trim!DK23&lt;&gt;0,DK24/PLANEL_Pot_Trim!DK23,0)</f>
        <v>0.24607233468005904</v>
      </c>
      <c r="DL50" s="54">
        <f>IF(PLANEL_Pot_Trim!DL23&lt;&gt;0,DL24/PLANEL_Pot_Trim!DL23,0)</f>
        <v>0.24607233468005904</v>
      </c>
      <c r="DM50" s="54">
        <f>IF(PLANEL_Pot_Trim!DM23&lt;&gt;0,DM24/PLANEL_Pot_Trim!DM23,0)</f>
        <v>0.24607233468005904</v>
      </c>
      <c r="DN50" s="54">
        <f>IF(PLANEL_Pot_Trim!DN23&lt;&gt;0,DN24/PLANEL_Pot_Trim!DN23,0)</f>
        <v>0.24607233468005904</v>
      </c>
      <c r="DO50" s="54">
        <f>IF(PLANEL_Pot_Trim!DO23&lt;&gt;0,DO24/PLANEL_Pot_Trim!DO23,0)</f>
        <v>0.23287252348986098</v>
      </c>
      <c r="DP50" s="54">
        <f>IF(PLANEL_Pot_Trim!DP23&lt;&gt;0,DP24/PLANEL_Pot_Trim!DP23,0)</f>
        <v>0.23287252348986098</v>
      </c>
      <c r="DQ50" s="54">
        <f>IF(PLANEL_Pot_Trim!DQ23&lt;&gt;0,DQ24/PLANEL_Pot_Trim!DQ23,0)</f>
        <v>0.23287252348986098</v>
      </c>
      <c r="DR50" s="54">
        <f>IF(PLANEL_Pot_Trim!DR23&lt;&gt;0,DR24/PLANEL_Pot_Trim!DR23,0)</f>
        <v>0.23287252348986098</v>
      </c>
      <c r="DS50" s="54">
        <f>IF(PLANEL_Pot_Trim!DS23&lt;&gt;0,DS24/PLANEL_Pot_Trim!DS23,0)</f>
        <v>0.21792982173056485</v>
      </c>
      <c r="DT50" s="54">
        <f>IF(PLANEL_Pot_Trim!DT23&lt;&gt;0,DT24/PLANEL_Pot_Trim!DT23,0)</f>
        <v>0.21792982173056485</v>
      </c>
      <c r="DU50" s="54">
        <f>IF(PLANEL_Pot_Trim!DU23&lt;&gt;0,DU24/PLANEL_Pot_Trim!DU23,0)</f>
        <v>0.21792982173056485</v>
      </c>
      <c r="DV50" s="54">
        <f>IF(PLANEL_Pot_Trim!DV23&lt;&gt;0,DV24/PLANEL_Pot_Trim!DV23,0)</f>
        <v>0.21792982173056485</v>
      </c>
      <c r="DW50" s="54">
        <f>IF(PLANEL_Pot_Trim!DW23&lt;&gt;0,DW24/PLANEL_Pot_Trim!DW23,0)</f>
        <v>0.20583448040866356</v>
      </c>
      <c r="DX50" s="54">
        <f>IF(PLANEL_Pot_Trim!DX23&lt;&gt;0,DX24/PLANEL_Pot_Trim!DX23,0)</f>
        <v>0.20583448040866356</v>
      </c>
      <c r="DY50" s="54">
        <f>IF(PLANEL_Pot_Trim!DY23&lt;&gt;0,DY24/PLANEL_Pot_Trim!DY23,0)</f>
        <v>0.20583448040866356</v>
      </c>
      <c r="DZ50" s="54">
        <f>IF(PLANEL_Pot_Trim!DZ23&lt;&gt;0,DZ24/PLANEL_Pot_Trim!DZ23,0)</f>
        <v>0.20583448040866356</v>
      </c>
      <c r="EA50" s="54">
        <f>IF(PLANEL_Pot_Trim!EA23&lt;&gt;0,EA24/PLANEL_Pot_Trim!EA23,0)</f>
        <v>0.19469501298296144</v>
      </c>
      <c r="EB50" s="54">
        <f>IF(PLANEL_Pot_Trim!EB23&lt;&gt;0,EB24/PLANEL_Pot_Trim!EB23,0)</f>
        <v>0.19469501298296144</v>
      </c>
      <c r="EC50" s="54">
        <f>IF(PLANEL_Pot_Trim!EC23&lt;&gt;0,EC24/PLANEL_Pot_Trim!EC23,0)</f>
        <v>0.19469501298296144</v>
      </c>
      <c r="ED50" s="54">
        <f>IF(PLANEL_Pot_Trim!ED23&lt;&gt;0,ED24/PLANEL_Pot_Trim!ED23,0)</f>
        <v>0.19469501298296144</v>
      </c>
      <c r="EE50" s="54">
        <f>IF(PLANEL_Pot_Trim!EE23&lt;&gt;0,EE24/PLANEL_Pot_Trim!EE23,0)</f>
        <v>0.18372583392295591</v>
      </c>
      <c r="EF50" s="54">
        <f>IF(PLANEL_Pot_Trim!EF23&lt;&gt;0,EF24/PLANEL_Pot_Trim!EF23,0)</f>
        <v>0.18372583392295591</v>
      </c>
      <c r="EG50" s="54">
        <f>IF(PLANEL_Pot_Trim!EG23&lt;&gt;0,EG24/PLANEL_Pot_Trim!EG23,0)</f>
        <v>0.18372583392295591</v>
      </c>
      <c r="EH50" s="54">
        <f>IF(PLANEL_Pot_Trim!EH23&lt;&gt;0,EH24/PLANEL_Pot_Trim!EH23,0)</f>
        <v>0.18372583392295591</v>
      </c>
      <c r="EI50" s="54">
        <f>IF(PLANEL_Pot_Trim!EI23&lt;&gt;0,EI24/PLANEL_Pot_Trim!EI23,0)</f>
        <v>0.17423278725969502</v>
      </c>
      <c r="EJ50" s="54">
        <f>IF(PLANEL_Pot_Trim!EJ23&lt;&gt;0,EJ24/PLANEL_Pot_Trim!EJ23,0)</f>
        <v>0.17423278725969502</v>
      </c>
      <c r="EK50" s="54">
        <f>IF(PLANEL_Pot_Trim!EK23&lt;&gt;0,EK24/PLANEL_Pot_Trim!EK23,0)</f>
        <v>0.17423278725969502</v>
      </c>
      <c r="EL50" s="54">
        <f>IF(PLANEL_Pot_Trim!EL23&lt;&gt;0,EL24/PLANEL_Pot_Trim!EL23,0)</f>
        <v>0.17423278725969502</v>
      </c>
      <c r="EM50" s="54">
        <f>IF(PLANEL_Pot_Trim!EM23&lt;&gt;0,EM24/PLANEL_Pot_Trim!EM23,0)</f>
        <v>0.16553284069997523</v>
      </c>
      <c r="EN50" s="54">
        <f>IF(PLANEL_Pot_Trim!EN23&lt;&gt;0,EN24/PLANEL_Pot_Trim!EN23,0)</f>
        <v>0.16553284069997523</v>
      </c>
      <c r="EO50" s="54">
        <f>IF(PLANEL_Pot_Trim!EO23&lt;&gt;0,EO24/PLANEL_Pot_Trim!EO23,0)</f>
        <v>0.16553284069997523</v>
      </c>
      <c r="EP50" s="54">
        <f>IF(PLANEL_Pot_Trim!EP23&lt;&gt;0,EP24/PLANEL_Pot_Trim!EP23,0)</f>
        <v>0.16553284069997523</v>
      </c>
    </row>
    <row r="51" spans="2:146" x14ac:dyDescent="0.3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09375" defaultRowHeight="13.2" x14ac:dyDescent="0.25"/>
  <cols>
    <col min="1" max="1" width="44.33203125" style="105" bestFit="1" customWidth="1"/>
    <col min="2" max="2" width="16.5546875" style="105" customWidth="1"/>
    <col min="3" max="3" width="12.6640625" style="105" customWidth="1"/>
    <col min="4" max="4" width="12" style="105" customWidth="1"/>
    <col min="5" max="8" width="12.6640625" style="105" customWidth="1"/>
    <col min="9" max="9" width="13.6640625" style="105" customWidth="1"/>
    <col min="10" max="10" width="12" style="105" customWidth="1"/>
    <col min="11" max="11" width="12.6640625" style="105" customWidth="1"/>
    <col min="12" max="40" width="11.6640625" style="105" customWidth="1"/>
    <col min="41" max="16384" width="9.109375" style="105"/>
  </cols>
  <sheetData>
    <row r="1" spans="1:64" ht="13.8" thickBot="1" x14ac:dyDescent="0.3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8" thickBot="1" x14ac:dyDescent="0.3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5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5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5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5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5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5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5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5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5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8" thickBot="1" x14ac:dyDescent="0.3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5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5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8" thickBot="1" x14ac:dyDescent="0.3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8" thickBot="1" x14ac:dyDescent="0.3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8" thickBot="1" x14ac:dyDescent="0.3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8" thickBot="1" x14ac:dyDescent="0.3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8" thickBot="1" x14ac:dyDescent="0.3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5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8" thickBot="1" x14ac:dyDescent="0.3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5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5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5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5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5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8" thickBot="1" x14ac:dyDescent="0.3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5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8" thickBot="1" x14ac:dyDescent="0.3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8" thickBot="1" x14ac:dyDescent="0.3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8" thickBot="1" x14ac:dyDescent="0.3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5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8" thickBot="1" x14ac:dyDescent="0.3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5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8" thickBot="1" x14ac:dyDescent="0.3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5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5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5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5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5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5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8" thickBot="1" x14ac:dyDescent="0.3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5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8" thickBot="1" x14ac:dyDescent="0.3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5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5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5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5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5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5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8" thickBot="1" x14ac:dyDescent="0.3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5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5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8" thickBot="1" x14ac:dyDescent="0.3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5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5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5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5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5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5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8" thickBot="1" x14ac:dyDescent="0.3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5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8" thickBot="1" x14ac:dyDescent="0.3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5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8" thickBot="1" x14ac:dyDescent="0.3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5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5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5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5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5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5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8" thickBot="1" x14ac:dyDescent="0.3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8" thickBot="1" x14ac:dyDescent="0.3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5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8" thickBot="1" x14ac:dyDescent="0.3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5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5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5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5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5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5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8" thickBot="1" x14ac:dyDescent="0.3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5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8" thickBot="1" x14ac:dyDescent="0.3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8" thickBot="1" x14ac:dyDescent="0.3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5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5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5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5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5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5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5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5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5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5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8" thickBot="1" x14ac:dyDescent="0.3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5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5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5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5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5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5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5.2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5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8" thickBot="1" x14ac:dyDescent="0.3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5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5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5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5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5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5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5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5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5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5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4.4" x14ac:dyDescent="0.25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5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09375" defaultRowHeight="13.2" x14ac:dyDescent="0.25"/>
  <cols>
    <col min="1" max="1" width="9.109375" style="40"/>
    <col min="2" max="2" width="18" style="40" customWidth="1"/>
    <col min="3" max="16384" width="9.109375" style="40"/>
  </cols>
  <sheetData>
    <row r="3" spans="2:160" x14ac:dyDescent="0.25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5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5">
      <c r="B5" s="40" t="s">
        <v>249</v>
      </c>
      <c r="C5" s="40" t="s">
        <v>250</v>
      </c>
      <c r="D5" s="40" t="s">
        <v>13</v>
      </c>
    </row>
    <row r="6" spans="2:160" x14ac:dyDescent="0.25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5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5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5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5">
      <c r="B10" s="40" t="s">
        <v>251</v>
      </c>
      <c r="C10" s="40" t="s">
        <v>3</v>
      </c>
      <c r="D10" s="40" t="s">
        <v>40</v>
      </c>
    </row>
    <row r="11" spans="2:160" x14ac:dyDescent="0.25">
      <c r="B11" s="40" t="s">
        <v>251</v>
      </c>
      <c r="C11" s="40" t="s">
        <v>3</v>
      </c>
      <c r="D11" s="40" t="s">
        <v>41</v>
      </c>
    </row>
    <row r="12" spans="2:160" x14ac:dyDescent="0.25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5">
      <c r="B13" s="40" t="s">
        <v>251</v>
      </c>
      <c r="C13" s="40" t="s">
        <v>3</v>
      </c>
      <c r="D13" s="40" t="s">
        <v>43</v>
      </c>
    </row>
    <row r="14" spans="2:160" x14ac:dyDescent="0.25">
      <c r="B14" s="40" t="s">
        <v>251</v>
      </c>
      <c r="C14" s="40" t="s">
        <v>3</v>
      </c>
      <c r="D14" s="40" t="s">
        <v>44</v>
      </c>
    </row>
    <row r="15" spans="2:160" x14ac:dyDescent="0.25">
      <c r="B15" s="40" t="s">
        <v>251</v>
      </c>
      <c r="C15" s="40" t="s">
        <v>3</v>
      </c>
      <c r="D15" s="40" t="s">
        <v>45</v>
      </c>
    </row>
    <row r="16" spans="2:160" x14ac:dyDescent="0.25">
      <c r="B16" s="40" t="s">
        <v>251</v>
      </c>
      <c r="C16" s="40" t="s">
        <v>3</v>
      </c>
      <c r="D16" s="40" t="s">
        <v>46</v>
      </c>
    </row>
    <row r="17" spans="2:160" x14ac:dyDescent="0.25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5">
      <c r="B18" s="40" t="s">
        <v>249</v>
      </c>
      <c r="C18" s="40" t="s">
        <v>250</v>
      </c>
      <c r="D18" s="40" t="s">
        <v>13</v>
      </c>
    </row>
    <row r="19" spans="2:160" x14ac:dyDescent="0.25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5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5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5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5">
      <c r="B23" s="40" t="s">
        <v>252</v>
      </c>
      <c r="C23" s="40" t="s">
        <v>3</v>
      </c>
      <c r="D23" s="40" t="s">
        <v>40</v>
      </c>
    </row>
    <row r="24" spans="2:160" x14ac:dyDescent="0.25">
      <c r="B24" s="40" t="s">
        <v>252</v>
      </c>
      <c r="C24" s="40" t="s">
        <v>3</v>
      </c>
      <c r="D24" s="40" t="s">
        <v>41</v>
      </c>
    </row>
    <row r="25" spans="2:160" x14ac:dyDescent="0.25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5">
      <c r="B26" s="40" t="s">
        <v>252</v>
      </c>
      <c r="C26" s="40" t="s">
        <v>3</v>
      </c>
      <c r="D26" s="40" t="s">
        <v>43</v>
      </c>
    </row>
    <row r="27" spans="2:160" x14ac:dyDescent="0.25">
      <c r="B27" s="40" t="s">
        <v>252</v>
      </c>
      <c r="C27" s="40" t="s">
        <v>3</v>
      </c>
      <c r="D27" s="40" t="s">
        <v>44</v>
      </c>
    </row>
    <row r="28" spans="2:160" x14ac:dyDescent="0.25">
      <c r="B28" s="40" t="s">
        <v>252</v>
      </c>
      <c r="C28" s="40" t="s">
        <v>3</v>
      </c>
      <c r="D28" s="40" t="s">
        <v>45</v>
      </c>
    </row>
    <row r="29" spans="2:160" x14ac:dyDescent="0.25">
      <c r="B29" s="40" t="s">
        <v>252</v>
      </c>
      <c r="C29" s="40" t="s">
        <v>3</v>
      </c>
      <c r="D29" s="40" t="s">
        <v>46</v>
      </c>
    </row>
    <row r="30" spans="2:160" x14ac:dyDescent="0.25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5">
      <c r="B31" s="40" t="s">
        <v>249</v>
      </c>
      <c r="C31" s="40" t="s">
        <v>250</v>
      </c>
      <c r="D31" s="40" t="s">
        <v>13</v>
      </c>
    </row>
    <row r="32" spans="2:160" x14ac:dyDescent="0.25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5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5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5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5">
      <c r="B36" s="40" t="s">
        <v>253</v>
      </c>
      <c r="C36" s="40" t="s">
        <v>3</v>
      </c>
      <c r="D36" s="40" t="s">
        <v>40</v>
      </c>
    </row>
    <row r="37" spans="2:160" x14ac:dyDescent="0.25">
      <c r="B37" s="40" t="s">
        <v>253</v>
      </c>
      <c r="C37" s="40" t="s">
        <v>3</v>
      </c>
      <c r="D37" s="40" t="s">
        <v>41</v>
      </c>
    </row>
    <row r="38" spans="2:160" x14ac:dyDescent="0.25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5">
      <c r="B39" s="40" t="s">
        <v>253</v>
      </c>
      <c r="C39" s="40" t="s">
        <v>3</v>
      </c>
      <c r="D39" s="40" t="s">
        <v>43</v>
      </c>
    </row>
    <row r="40" spans="2:160" x14ac:dyDescent="0.25">
      <c r="B40" s="40" t="s">
        <v>253</v>
      </c>
      <c r="C40" s="40" t="s">
        <v>3</v>
      </c>
      <c r="D40" s="40" t="s">
        <v>44</v>
      </c>
    </row>
    <row r="41" spans="2:160" x14ac:dyDescent="0.25">
      <c r="B41" s="40" t="s">
        <v>253</v>
      </c>
      <c r="C41" s="40" t="s">
        <v>3</v>
      </c>
      <c r="D41" s="40" t="s">
        <v>45</v>
      </c>
    </row>
    <row r="42" spans="2:160" x14ac:dyDescent="0.25">
      <c r="B42" s="40" t="s">
        <v>253</v>
      </c>
      <c r="C42" s="40" t="s">
        <v>3</v>
      </c>
      <c r="D42" s="40" t="s">
        <v>46</v>
      </c>
    </row>
    <row r="43" spans="2:160" x14ac:dyDescent="0.25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09375" defaultRowHeight="14.4" x14ac:dyDescent="0.3"/>
  <cols>
    <col min="1" max="16384" width="9.109375" style="33"/>
  </cols>
  <sheetData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09375" defaultRowHeight="14.4" x14ac:dyDescent="0.3"/>
  <cols>
    <col min="1" max="1" width="10.33203125" style="33" bestFit="1" customWidth="1"/>
    <col min="2" max="2" width="11.44140625" style="33" customWidth="1"/>
    <col min="3" max="5" width="9.109375" style="33"/>
    <col min="6" max="6" width="12.33203125" style="33" bestFit="1" customWidth="1"/>
    <col min="7" max="16384" width="9.109375" style="33"/>
  </cols>
  <sheetData>
    <row r="1" spans="2:41" s="223" customFormat="1" x14ac:dyDescent="0.3">
      <c r="B1" s="222"/>
    </row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24.145551090000001</v>
      </c>
      <c r="H4" s="33">
        <v>24.963940099999999</v>
      </c>
      <c r="I4" s="33">
        <v>20.723746649999999</v>
      </c>
      <c r="J4" s="33">
        <v>25.10109872</v>
      </c>
      <c r="K4" s="33">
        <v>28.259283660000001</v>
      </c>
      <c r="L4" s="33">
        <v>31.047128000000001</v>
      </c>
      <c r="M4" s="33">
        <v>32.504193540000003</v>
      </c>
      <c r="N4" s="33">
        <v>31.638670260000001</v>
      </c>
      <c r="O4" s="33">
        <v>31.83662623</v>
      </c>
      <c r="P4" s="33">
        <v>27.303199840000001</v>
      </c>
      <c r="Q4" s="33">
        <v>27.056016450000001</v>
      </c>
      <c r="R4" s="33">
        <v>29.986088809999998</v>
      </c>
      <c r="S4" s="33">
        <v>29.144763260000001</v>
      </c>
      <c r="T4" s="33">
        <v>22.232542049999999</v>
      </c>
      <c r="U4" s="33">
        <v>21.471624129999999</v>
      </c>
      <c r="V4" s="33">
        <v>19.136640719999999</v>
      </c>
      <c r="W4" s="33">
        <v>20.466246989999998</v>
      </c>
      <c r="X4" s="33">
        <v>19.213879949999999</v>
      </c>
      <c r="Y4" s="33">
        <v>18.13368715</v>
      </c>
      <c r="Z4" s="33">
        <v>19.42628444</v>
      </c>
      <c r="AA4" s="33">
        <v>21.41514639</v>
      </c>
      <c r="AB4" s="33">
        <v>22.440622829999999</v>
      </c>
      <c r="AC4" s="33">
        <v>24.672775260000002</v>
      </c>
      <c r="AD4" s="33">
        <v>28.857598280000001</v>
      </c>
      <c r="AE4" s="33">
        <v>24.553928979999998</v>
      </c>
      <c r="AF4" s="33">
        <v>25.480034499999999</v>
      </c>
      <c r="AG4" s="33">
        <v>26.425854999999999</v>
      </c>
      <c r="AH4" s="33">
        <v>26.654751109999999</v>
      </c>
      <c r="AI4" s="33">
        <v>27.372845389999998</v>
      </c>
      <c r="AJ4" s="33">
        <v>25.563000550000002</v>
      </c>
      <c r="AK4" s="33">
        <v>26.147515129999999</v>
      </c>
      <c r="AL4" s="33">
        <v>26.666078760000001</v>
      </c>
      <c r="AM4" s="33">
        <v>27.234235869999999</v>
      </c>
      <c r="AN4" s="33">
        <v>28.842923070000001</v>
      </c>
      <c r="AO4" s="33">
        <v>34.51544423</v>
      </c>
    </row>
    <row r="11" spans="2:41" x14ac:dyDescent="0.3">
      <c r="P11" s="276"/>
    </row>
    <row r="15" spans="2:41" x14ac:dyDescent="0.3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3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23.654948000000001</v>
      </c>
      <c r="J16" s="33">
        <v>31.000313479999999</v>
      </c>
      <c r="K16" s="33">
        <v>30.8524855</v>
      </c>
      <c r="L16" s="33">
        <v>37.585369270000001</v>
      </c>
      <c r="M16" s="33">
        <v>42.437686159999998</v>
      </c>
      <c r="N16" s="33">
        <v>41.801226329999999</v>
      </c>
      <c r="O16" s="33">
        <v>43.219833880000003</v>
      </c>
      <c r="P16" s="33">
        <v>38.700660110000001</v>
      </c>
      <c r="Q16" s="33">
        <v>38.666969469999998</v>
      </c>
      <c r="R16" s="33">
        <v>43.010048580000003</v>
      </c>
      <c r="S16" s="33">
        <v>42.568167219999999</v>
      </c>
      <c r="T16" s="33">
        <v>34.814259200000002</v>
      </c>
      <c r="U16" s="33">
        <v>34.638469839999999</v>
      </c>
      <c r="V16" s="33">
        <v>30.623407539999999</v>
      </c>
      <c r="W16" s="33">
        <v>32.226134690000002</v>
      </c>
      <c r="X16" s="33">
        <v>32.11983386</v>
      </c>
      <c r="Y16" s="33">
        <v>31.56377376</v>
      </c>
      <c r="Z16" s="33">
        <v>32.864562630000002</v>
      </c>
      <c r="AA16" s="33">
        <v>35.77196241</v>
      </c>
      <c r="AB16" s="33">
        <v>37.418322770000003</v>
      </c>
      <c r="AC16" s="33">
        <v>39.723382989999998</v>
      </c>
      <c r="AD16" s="33">
        <v>44.415756530000003</v>
      </c>
      <c r="AE16" s="33">
        <v>40.5590665</v>
      </c>
      <c r="AF16" s="33">
        <v>42.09972887</v>
      </c>
      <c r="AG16" s="33">
        <v>43.422278040000002</v>
      </c>
      <c r="AH16" s="33">
        <v>44.005173880000001</v>
      </c>
      <c r="AI16" s="33">
        <v>44.563901459999997</v>
      </c>
      <c r="AJ16" s="33">
        <v>42.32419024</v>
      </c>
      <c r="AK16" s="33">
        <v>42.897911839999999</v>
      </c>
      <c r="AL16" s="33">
        <v>43.406797269999998</v>
      </c>
      <c r="AM16" s="33">
        <v>43.964363229999996</v>
      </c>
      <c r="AN16" s="33">
        <v>45.562851289999998</v>
      </c>
      <c r="AO16" s="33">
        <v>50.308775900000001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312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20.723746649999999</v>
      </c>
      <c r="G4" s="1">
        <f>Planel_CO2_total_Resultado!J4</f>
        <v>25.10109872</v>
      </c>
      <c r="H4" s="1">
        <f>Planel_CO2_total_Resultado!K4</f>
        <v>28.259283660000001</v>
      </c>
      <c r="I4" s="1">
        <f>Planel_CO2_total_Resultado!L4</f>
        <v>31.047128000000001</v>
      </c>
      <c r="J4" s="1">
        <f>Planel_CO2_total_Resultado!M4</f>
        <v>32.504193540000003</v>
      </c>
      <c r="K4" s="1">
        <f>Planel_CO2_total_Resultado!N4</f>
        <v>31.638670260000001</v>
      </c>
      <c r="L4" s="1">
        <f>Planel_CO2_total_Resultado!O4</f>
        <v>31.83662623</v>
      </c>
      <c r="M4" s="1">
        <f>Planel_CO2_total_Resultado!P4</f>
        <v>27.303199840000001</v>
      </c>
      <c r="N4" s="1">
        <f>Planel_CO2_total_Resultado!Q4</f>
        <v>27.056016450000001</v>
      </c>
      <c r="O4" s="1">
        <f>Planel_CO2_total_Resultado!R4</f>
        <v>29.986088809999998</v>
      </c>
      <c r="P4" s="1">
        <f>Planel_CO2_total_Resultado!S4</f>
        <v>29.144763260000001</v>
      </c>
      <c r="Q4" s="1">
        <f>Planel_CO2_total_Resultado!T4</f>
        <v>22.232542049999999</v>
      </c>
      <c r="R4" s="1">
        <f>Planel_CO2_total_Resultado!U4</f>
        <v>21.471624129999999</v>
      </c>
      <c r="S4" s="1">
        <f>Planel_CO2_total_Resultado!V4</f>
        <v>19.136640719999999</v>
      </c>
      <c r="T4" s="1">
        <f>Planel_CO2_total_Resultado!W4</f>
        <v>20.466246989999998</v>
      </c>
      <c r="U4" s="1">
        <f>Planel_CO2_total_Resultado!X4</f>
        <v>19.213879949999999</v>
      </c>
      <c r="V4" s="1">
        <f>Planel_CO2_total_Resultado!Y4</f>
        <v>18.13368715</v>
      </c>
      <c r="W4" s="1">
        <f>Planel_CO2_total_Resultado!Z4</f>
        <v>19.42628444</v>
      </c>
      <c r="X4" s="1">
        <f>Planel_CO2_total_Resultado!AA4</f>
        <v>21.41514639</v>
      </c>
      <c r="Y4" s="1">
        <f>Planel_CO2_total_Resultado!AB4</f>
        <v>22.440622829999999</v>
      </c>
      <c r="Z4" s="1">
        <f>Planel_CO2_total_Resultado!AC4</f>
        <v>24.672775260000002</v>
      </c>
      <c r="AA4" s="1">
        <f>Planel_CO2_total_Resultado!AD4</f>
        <v>28.857598280000001</v>
      </c>
      <c r="AB4" s="1">
        <f>Planel_CO2_total_Resultado!AE4</f>
        <v>24.553928979999998</v>
      </c>
      <c r="AC4" s="1">
        <f>Planel_CO2_total_Resultado!AF4</f>
        <v>25.480034499999999</v>
      </c>
      <c r="AD4" s="1">
        <f>Planel_CO2_total_Resultado!AG4</f>
        <v>26.425854999999999</v>
      </c>
      <c r="AE4" s="1">
        <f>Planel_CO2_total_Resultado!AH4</f>
        <v>26.654751109999999</v>
      </c>
      <c r="AF4" s="1">
        <f>Planel_CO2_total_Resultado!AI4</f>
        <v>27.372845389999998</v>
      </c>
      <c r="AG4" s="1">
        <f>Planel_CO2_total_Resultado!AJ4</f>
        <v>25.563000550000002</v>
      </c>
      <c r="AH4" s="1">
        <f>Planel_CO2_total_Resultado!AK4</f>
        <v>26.147515129999999</v>
      </c>
      <c r="AI4" s="1">
        <f>Planel_CO2_total_Resultado!AL4</f>
        <v>26.666078760000001</v>
      </c>
      <c r="AJ4" s="1">
        <f>Planel_CO2_total_Resultado!AM4</f>
        <v>27.234235869999999</v>
      </c>
      <c r="AK4" s="1">
        <f>Planel_CO2_total_Resultado!AN4</f>
        <v>28.842923070000001</v>
      </c>
      <c r="AL4" s="1">
        <f>Planel_CO2_total_Resultado!AO4</f>
        <v>34.51544423</v>
      </c>
    </row>
    <row r="5" spans="2:38" x14ac:dyDescent="0.3">
      <c r="B5" s="16" t="s">
        <v>313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31.000313479999999</v>
      </c>
      <c r="H5" s="1">
        <f>Planel_CO2_total_Resultado!K16</f>
        <v>30.8524855</v>
      </c>
      <c r="I5" s="1">
        <f>Planel_CO2_total_Resultado!L16</f>
        <v>37.585369270000001</v>
      </c>
      <c r="J5" s="1">
        <f>Planel_CO2_total_Resultado!M16</f>
        <v>42.437686159999998</v>
      </c>
      <c r="K5" s="1">
        <f>Planel_CO2_total_Resultado!N16</f>
        <v>41.801226329999999</v>
      </c>
      <c r="L5" s="1">
        <f>Planel_CO2_total_Resultado!O16</f>
        <v>43.219833880000003</v>
      </c>
      <c r="M5" s="1">
        <f>Planel_CO2_total_Resultado!P16</f>
        <v>38.700660110000001</v>
      </c>
      <c r="N5" s="1">
        <f>Planel_CO2_total_Resultado!Q16</f>
        <v>38.666969469999998</v>
      </c>
      <c r="O5" s="1">
        <f>Planel_CO2_total_Resultado!R16</f>
        <v>43.010048580000003</v>
      </c>
      <c r="P5" s="1">
        <f>Planel_CO2_total_Resultado!S16</f>
        <v>42.568167219999999</v>
      </c>
      <c r="Q5" s="1">
        <f>Planel_CO2_total_Resultado!T16</f>
        <v>34.814259200000002</v>
      </c>
      <c r="R5" s="1">
        <f>Planel_CO2_total_Resultado!U16</f>
        <v>34.638469839999999</v>
      </c>
      <c r="S5" s="1">
        <f>Planel_CO2_total_Resultado!V16</f>
        <v>30.623407539999999</v>
      </c>
      <c r="T5" s="1">
        <f>Planel_CO2_total_Resultado!W16</f>
        <v>32.226134690000002</v>
      </c>
      <c r="U5" s="1">
        <f>Planel_CO2_total_Resultado!X16</f>
        <v>32.11983386</v>
      </c>
      <c r="V5" s="1">
        <f>Planel_CO2_total_Resultado!Y16</f>
        <v>31.56377376</v>
      </c>
      <c r="W5" s="1">
        <f>Planel_CO2_total_Resultado!Z16</f>
        <v>32.864562630000002</v>
      </c>
      <c r="X5" s="1">
        <f>Planel_CO2_total_Resultado!AA16</f>
        <v>35.77196241</v>
      </c>
      <c r="Y5" s="1">
        <f>Planel_CO2_total_Resultado!AB16</f>
        <v>37.418322770000003</v>
      </c>
      <c r="Z5" s="1">
        <f>Planel_CO2_total_Resultado!AC16</f>
        <v>39.723382989999998</v>
      </c>
      <c r="AA5" s="1">
        <f>Planel_CO2_total_Resultado!AD16</f>
        <v>44.415756530000003</v>
      </c>
      <c r="AB5" s="1">
        <f>Planel_CO2_total_Resultado!AE16</f>
        <v>40.5590665</v>
      </c>
      <c r="AC5" s="1">
        <f>Planel_CO2_total_Resultado!AF16</f>
        <v>42.09972887</v>
      </c>
      <c r="AD5" s="1">
        <f>Planel_CO2_total_Resultado!AG16</f>
        <v>43.422278040000002</v>
      </c>
      <c r="AE5" s="1">
        <f>Planel_CO2_total_Resultado!AH16</f>
        <v>44.005173880000001</v>
      </c>
      <c r="AF5" s="1">
        <f>Planel_CO2_total_Resultado!AI16</f>
        <v>44.563901459999997</v>
      </c>
      <c r="AG5" s="1">
        <f>Planel_CO2_total_Resultado!AJ16</f>
        <v>42.32419024</v>
      </c>
      <c r="AH5" s="1">
        <f>Planel_CO2_total_Resultado!AK16</f>
        <v>42.897911839999999</v>
      </c>
      <c r="AI5" s="1">
        <f>Planel_CO2_total_Resultado!AL16</f>
        <v>43.406797269999998</v>
      </c>
      <c r="AJ5" s="1">
        <f>Planel_CO2_total_Resultado!AM16</f>
        <v>43.964363229999996</v>
      </c>
      <c r="AK5" s="1">
        <f>Planel_CO2_total_Resultado!AN16</f>
        <v>45.562851289999998</v>
      </c>
      <c r="AL5" s="1">
        <f>Planel_CO2_total_Resultado!AO16</f>
        <v>50.308775900000001</v>
      </c>
    </row>
    <row r="6" spans="2:38" x14ac:dyDescent="0.3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3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4.4" x14ac:dyDescent="0.3"/>
  <cols>
    <col min="1" max="1" width="28" bestFit="1" customWidth="1"/>
    <col min="2" max="2" width="19.554687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6640625" customWidth="1"/>
    <col min="24" max="24" width="10.6640625" bestFit="1" customWidth="1"/>
  </cols>
  <sheetData>
    <row r="3" spans="1:23" x14ac:dyDescent="0.3">
      <c r="A3" s="227" t="s">
        <v>645</v>
      </c>
      <c r="B3" s="227" t="s">
        <v>643</v>
      </c>
    </row>
    <row r="4" spans="1:23" x14ac:dyDescent="0.3">
      <c r="A4" s="227" t="s">
        <v>646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644</v>
      </c>
    </row>
    <row r="5" spans="1:23" x14ac:dyDescent="0.3">
      <c r="A5" s="229" t="s">
        <v>42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3">
      <c r="A6" s="230" t="s">
        <v>41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3">
      <c r="A7" s="229" t="s">
        <v>38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3">
      <c r="A8" s="230" t="s">
        <v>46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3">
      <c r="A9" s="229" t="s">
        <v>39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3">
      <c r="A10" s="230" t="s">
        <v>42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3">
      <c r="A11" s="229" t="s">
        <v>36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3">
      <c r="A12" s="230" t="s">
        <v>38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3">
      <c r="A13" s="230" t="s">
        <v>37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3">
      <c r="A14" s="229" t="s">
        <v>43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3">
      <c r="A15" s="230" t="s">
        <v>36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3">
      <c r="A16" s="229" t="s">
        <v>44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3">
      <c r="A17" s="230" t="s">
        <v>36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3">
      <c r="A18" s="229" t="s">
        <v>644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09375" defaultRowHeight="13.2" x14ac:dyDescent="0.25"/>
  <cols>
    <col min="1" max="1" width="9.109375" style="40"/>
    <col min="2" max="2" width="22.44140625" style="40" bestFit="1" customWidth="1"/>
    <col min="3" max="3" width="20.33203125" style="40" bestFit="1" customWidth="1"/>
    <col min="4" max="4" width="22.109375" style="40" bestFit="1" customWidth="1"/>
    <col min="5" max="6" width="19.33203125" style="40" bestFit="1" customWidth="1"/>
    <col min="7" max="9" width="19.109375" style="40" bestFit="1" customWidth="1"/>
    <col min="10" max="10" width="16" style="40" bestFit="1" customWidth="1"/>
    <col min="11" max="11" width="16.6640625" style="40" bestFit="1" customWidth="1"/>
    <col min="12" max="12" width="16.44140625" style="40" bestFit="1" customWidth="1"/>
    <col min="13" max="13" width="29.6640625" style="40" customWidth="1"/>
    <col min="14" max="16384" width="9.109375" style="40"/>
  </cols>
  <sheetData>
    <row r="1" spans="2:13" s="226" customFormat="1" ht="13.8" x14ac:dyDescent="0.25">
      <c r="B1" s="225"/>
    </row>
    <row r="3" spans="2:13" x14ac:dyDescent="0.25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5">
      <c r="B4" s="40" t="s">
        <v>325</v>
      </c>
    </row>
    <row r="5" spans="2:13" x14ac:dyDescent="0.25">
      <c r="B5" s="40" t="s">
        <v>329</v>
      </c>
      <c r="C5" s="40" t="s">
        <v>36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5">
      <c r="B6" s="40" t="s">
        <v>450</v>
      </c>
      <c r="C6" s="40" t="s">
        <v>36</v>
      </c>
      <c r="D6" s="40" t="s">
        <v>37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5">
      <c r="B7" s="40" t="s">
        <v>446</v>
      </c>
      <c r="C7" s="40" t="s">
        <v>36</v>
      </c>
      <c r="D7" s="40" t="s">
        <v>37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5">
      <c r="B8" s="40" t="s">
        <v>449</v>
      </c>
      <c r="C8" s="40" t="s">
        <v>36</v>
      </c>
      <c r="D8" s="40" t="s">
        <v>37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5">
      <c r="B9" s="40" t="s">
        <v>330</v>
      </c>
      <c r="C9" s="40" t="s">
        <v>36</v>
      </c>
      <c r="D9" s="40" t="s">
        <v>37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5">
      <c r="B10" s="40" t="s">
        <v>370</v>
      </c>
      <c r="C10" s="40" t="s">
        <v>36</v>
      </c>
      <c r="D10" s="40" t="s">
        <v>37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5">
      <c r="B11" s="40" t="s">
        <v>349</v>
      </c>
      <c r="C11" s="40" t="s">
        <v>36</v>
      </c>
      <c r="D11" s="40" t="s">
        <v>38</v>
      </c>
      <c r="E11" s="40">
        <v>1500</v>
      </c>
      <c r="F11" s="40">
        <v>2048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5">
      <c r="B12" s="40" t="s">
        <v>354</v>
      </c>
      <c r="C12" s="40" t="s">
        <v>36</v>
      </c>
      <c r="D12" s="40" t="s">
        <v>38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5">
      <c r="B13" s="40" t="s">
        <v>467</v>
      </c>
      <c r="C13" s="40" t="s">
        <v>36</v>
      </c>
      <c r="D13" s="40" t="s">
        <v>38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5">
      <c r="B14" s="40" t="s">
        <v>346</v>
      </c>
      <c r="C14" s="40" t="s">
        <v>36</v>
      </c>
      <c r="D14" s="40" t="s">
        <v>38</v>
      </c>
      <c r="E14" s="40">
        <v>1500</v>
      </c>
      <c r="F14" s="40">
        <v>2047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5">
      <c r="B15" s="40" t="s">
        <v>472</v>
      </c>
      <c r="C15" s="40" t="s">
        <v>36</v>
      </c>
      <c r="D15" s="40" t="s">
        <v>38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5">
      <c r="B16" s="40" t="s">
        <v>359</v>
      </c>
      <c r="C16" s="40" t="s">
        <v>36</v>
      </c>
      <c r="D16" s="40" t="s">
        <v>38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5">
      <c r="B17" s="40" t="s">
        <v>468</v>
      </c>
      <c r="C17" s="40" t="s">
        <v>36</v>
      </c>
      <c r="D17" s="40" t="s">
        <v>38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5">
      <c r="B18" s="40" t="s">
        <v>481</v>
      </c>
      <c r="C18" s="40" t="s">
        <v>36</v>
      </c>
      <c r="D18" s="40" t="s">
        <v>38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5">
      <c r="B19" s="40" t="s">
        <v>501</v>
      </c>
      <c r="C19" s="40" t="s">
        <v>36</v>
      </c>
      <c r="D19" s="40" t="s">
        <v>38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5">
      <c r="B20" s="40" t="s">
        <v>496</v>
      </c>
      <c r="C20" s="40" t="s">
        <v>36</v>
      </c>
      <c r="D20" s="40" t="s">
        <v>38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5">
      <c r="B21" s="40" t="s">
        <v>521</v>
      </c>
      <c r="C21" s="40" t="s">
        <v>39</v>
      </c>
      <c r="D21" s="40" t="s">
        <v>42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5">
      <c r="B22" s="40" t="s">
        <v>373</v>
      </c>
      <c r="C22" s="40" t="s">
        <v>36</v>
      </c>
      <c r="D22" s="40" t="s">
        <v>38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5">
      <c r="B23" s="40" t="s">
        <v>480</v>
      </c>
      <c r="C23" s="40" t="s">
        <v>36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5">
      <c r="B24" s="40" t="s">
        <v>360</v>
      </c>
      <c r="C24" s="40" t="s">
        <v>36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5">
      <c r="B25" s="40" t="s">
        <v>522</v>
      </c>
      <c r="C25" s="40" t="s">
        <v>39</v>
      </c>
      <c r="D25" s="40" t="s">
        <v>42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5">
      <c r="B26" s="40" t="s">
        <v>526</v>
      </c>
      <c r="C26" s="40" t="s">
        <v>39</v>
      </c>
      <c r="D26" s="40" t="s">
        <v>42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5">
      <c r="B27" s="40" t="s">
        <v>527</v>
      </c>
      <c r="C27" s="40" t="s">
        <v>39</v>
      </c>
      <c r="D27" s="40" t="s">
        <v>42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5">
      <c r="B28" s="40" t="s">
        <v>340</v>
      </c>
      <c r="C28" s="40" t="s">
        <v>39</v>
      </c>
      <c r="D28" s="40" t="s">
        <v>42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5">
      <c r="B29" s="40" t="s">
        <v>458</v>
      </c>
      <c r="C29" s="40" t="s">
        <v>36</v>
      </c>
      <c r="D29" s="40" t="s">
        <v>38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5">
      <c r="B30" s="40" t="s">
        <v>380</v>
      </c>
      <c r="C30" s="40" t="s">
        <v>36</v>
      </c>
      <c r="D30" s="40" t="s">
        <v>38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5">
      <c r="B31" s="40" t="s">
        <v>387</v>
      </c>
      <c r="C31" s="40" t="s">
        <v>36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5">
      <c r="B32" s="40" t="s">
        <v>382</v>
      </c>
      <c r="C32" s="40" t="s">
        <v>36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5">
      <c r="B33" s="40" t="s">
        <v>341</v>
      </c>
      <c r="C33" s="40" t="s">
        <v>36</v>
      </c>
      <c r="D33" s="40" t="s">
        <v>37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5">
      <c r="B34" s="40" t="s">
        <v>487</v>
      </c>
      <c r="C34" s="40" t="s">
        <v>36</v>
      </c>
      <c r="D34" s="40" t="s">
        <v>38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5">
      <c r="B35" s="40" t="s">
        <v>529</v>
      </c>
      <c r="C35" s="40" t="s">
        <v>39</v>
      </c>
      <c r="D35" s="40" t="s">
        <v>42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5">
      <c r="B36" s="40" t="s">
        <v>530</v>
      </c>
      <c r="C36" s="40" t="s">
        <v>39</v>
      </c>
      <c r="D36" s="40" t="s">
        <v>42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5">
      <c r="B37" s="40" t="s">
        <v>451</v>
      </c>
      <c r="C37" s="40" t="s">
        <v>36</v>
      </c>
      <c r="D37" s="40" t="s">
        <v>37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5">
      <c r="B38" s="40" t="s">
        <v>463</v>
      </c>
      <c r="C38" s="40" t="s">
        <v>36</v>
      </c>
      <c r="D38" s="40" t="s">
        <v>38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5">
      <c r="B39" s="40" t="s">
        <v>469</v>
      </c>
      <c r="C39" s="40" t="s">
        <v>36</v>
      </c>
      <c r="D39" s="40" t="s">
        <v>38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5">
      <c r="B40" s="40" t="s">
        <v>332</v>
      </c>
      <c r="C40" s="40" t="s">
        <v>39</v>
      </c>
      <c r="D40" s="40" t="s">
        <v>42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5">
      <c r="B41" s="40" t="s">
        <v>523</v>
      </c>
      <c r="C41" s="40" t="s">
        <v>39</v>
      </c>
      <c r="D41" s="40" t="s">
        <v>42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5">
      <c r="B42" s="40" t="s">
        <v>443</v>
      </c>
      <c r="C42" s="40" t="s">
        <v>36</v>
      </c>
      <c r="D42" s="40" t="s">
        <v>37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5">
      <c r="B43" s="40" t="s">
        <v>334</v>
      </c>
      <c r="C43" s="40" t="s">
        <v>36</v>
      </c>
      <c r="D43" s="40" t="s">
        <v>37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5">
      <c r="B44" s="40" t="s">
        <v>444</v>
      </c>
      <c r="C44" s="40" t="s">
        <v>36</v>
      </c>
      <c r="D44" s="40" t="s">
        <v>37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5">
      <c r="B45" s="40" t="s">
        <v>445</v>
      </c>
      <c r="C45" s="40" t="s">
        <v>36</v>
      </c>
      <c r="D45" s="40" t="s">
        <v>37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5">
      <c r="B46" s="40" t="s">
        <v>379</v>
      </c>
      <c r="C46" s="40" t="s">
        <v>36</v>
      </c>
      <c r="D46" s="40" t="s">
        <v>37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5">
      <c r="B47" s="40" t="s">
        <v>369</v>
      </c>
      <c r="C47" s="40" t="s">
        <v>36</v>
      </c>
      <c r="D47" s="40" t="s">
        <v>37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5">
      <c r="B48" s="40" t="s">
        <v>448</v>
      </c>
      <c r="C48" s="40" t="s">
        <v>36</v>
      </c>
      <c r="D48" s="40" t="s">
        <v>37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5">
      <c r="B49" s="40" t="s">
        <v>493</v>
      </c>
      <c r="C49" s="40" t="s">
        <v>36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5">
      <c r="B50" s="40" t="s">
        <v>528</v>
      </c>
      <c r="C50" s="40" t="s">
        <v>39</v>
      </c>
      <c r="D50" s="40" t="s">
        <v>42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5">
      <c r="B51" s="40" t="s">
        <v>336</v>
      </c>
      <c r="C51" s="40" t="s">
        <v>36</v>
      </c>
      <c r="D51" s="40" t="s">
        <v>38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5">
      <c r="B52" s="40" t="s">
        <v>486</v>
      </c>
      <c r="C52" s="40" t="s">
        <v>36</v>
      </c>
      <c r="D52" s="40" t="s">
        <v>38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5">
      <c r="B53" s="40" t="s">
        <v>347</v>
      </c>
      <c r="C53" s="40" t="s">
        <v>36</v>
      </c>
      <c r="D53" s="40" t="s">
        <v>38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5">
      <c r="B54" s="40" t="s">
        <v>376</v>
      </c>
      <c r="C54" s="40" t="s">
        <v>36</v>
      </c>
      <c r="D54" s="40" t="s">
        <v>38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5">
      <c r="B55" s="40" t="s">
        <v>520</v>
      </c>
      <c r="C55" s="40" t="s">
        <v>39</v>
      </c>
      <c r="D55" s="40" t="s">
        <v>42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5">
      <c r="B56" s="40" t="s">
        <v>327</v>
      </c>
      <c r="C56" s="40" t="s">
        <v>39</v>
      </c>
      <c r="D56" s="40" t="s">
        <v>42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5">
      <c r="B57" s="40" t="s">
        <v>345</v>
      </c>
      <c r="C57" s="40" t="s">
        <v>36</v>
      </c>
      <c r="D57" s="40" t="s">
        <v>38</v>
      </c>
      <c r="E57" s="40">
        <v>1500</v>
      </c>
      <c r="F57" s="40">
        <v>2033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5">
      <c r="B58" s="40" t="s">
        <v>408</v>
      </c>
      <c r="C58" s="40" t="s">
        <v>43</v>
      </c>
      <c r="D58" s="40" t="s">
        <v>36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5">
      <c r="B59" s="40" t="s">
        <v>409</v>
      </c>
      <c r="C59" s="40" t="s">
        <v>43</v>
      </c>
      <c r="D59" s="40" t="s">
        <v>36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5">
      <c r="B60" s="40" t="s">
        <v>403</v>
      </c>
      <c r="C60" s="40" t="s">
        <v>43</v>
      </c>
      <c r="D60" s="40" t="s">
        <v>36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5">
      <c r="B61" s="40" t="s">
        <v>484</v>
      </c>
      <c r="C61" s="40" t="s">
        <v>36</v>
      </c>
      <c r="D61" s="40" t="s">
        <v>38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5">
      <c r="B62" s="40" t="s">
        <v>507</v>
      </c>
      <c r="C62" s="40" t="s">
        <v>43</v>
      </c>
      <c r="D62" s="40" t="s">
        <v>39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5">
      <c r="B63" s="40" t="s">
        <v>508</v>
      </c>
      <c r="C63" s="40" t="s">
        <v>43</v>
      </c>
      <c r="D63" s="40" t="s">
        <v>39</v>
      </c>
      <c r="E63" s="40">
        <v>1500</v>
      </c>
      <c r="F63" s="40">
        <v>2032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5">
      <c r="B64" s="40" t="s">
        <v>514</v>
      </c>
      <c r="C64" s="40" t="s">
        <v>43</v>
      </c>
      <c r="D64" s="40" t="s">
        <v>39</v>
      </c>
      <c r="E64" s="40">
        <v>1500</v>
      </c>
      <c r="F64" s="40">
        <v>2032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5">
      <c r="B65" s="40" t="s">
        <v>407</v>
      </c>
      <c r="C65" s="40" t="s">
        <v>43</v>
      </c>
      <c r="D65" s="40" t="s">
        <v>36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5">
      <c r="B66" s="40" t="s">
        <v>399</v>
      </c>
      <c r="C66" s="40" t="s">
        <v>43</v>
      </c>
      <c r="D66" s="40" t="s">
        <v>36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5">
      <c r="B67" s="40" t="s">
        <v>374</v>
      </c>
      <c r="C67" s="40" t="s">
        <v>36</v>
      </c>
      <c r="D67" s="40" t="s">
        <v>38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5">
      <c r="B68" s="40" t="s">
        <v>515</v>
      </c>
      <c r="C68" s="40" t="s">
        <v>43</v>
      </c>
      <c r="D68" s="40" t="s">
        <v>39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5">
      <c r="B69" s="40" t="s">
        <v>477</v>
      </c>
      <c r="C69" s="40" t="s">
        <v>36</v>
      </c>
      <c r="D69" s="40" t="s">
        <v>38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5">
      <c r="B70" s="40" t="s">
        <v>479</v>
      </c>
      <c r="C70" s="40" t="s">
        <v>36</v>
      </c>
      <c r="D70" s="40" t="s">
        <v>38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5">
      <c r="B71" s="40" t="s">
        <v>342</v>
      </c>
      <c r="C71" s="40" t="s">
        <v>36</v>
      </c>
      <c r="D71" s="40" t="s">
        <v>38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5">
      <c r="B72" s="40" t="s">
        <v>381</v>
      </c>
      <c r="C72" s="40" t="s">
        <v>36</v>
      </c>
      <c r="D72" s="40" t="s">
        <v>38</v>
      </c>
      <c r="E72" s="40">
        <v>1500</v>
      </c>
      <c r="F72" s="40">
        <v>2030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5">
      <c r="B73" s="40" t="s">
        <v>482</v>
      </c>
      <c r="C73" s="40" t="s">
        <v>36</v>
      </c>
      <c r="D73" s="40" t="s">
        <v>38</v>
      </c>
      <c r="E73" s="40">
        <v>1500</v>
      </c>
      <c r="F73" s="40">
        <v>2029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5">
      <c r="B74" s="40" t="s">
        <v>465</v>
      </c>
      <c r="C74" s="40" t="s">
        <v>36</v>
      </c>
      <c r="D74" s="40" t="s">
        <v>38</v>
      </c>
      <c r="E74" s="40">
        <v>1500</v>
      </c>
      <c r="F74" s="40">
        <v>2028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5">
      <c r="B75" s="40" t="s">
        <v>475</v>
      </c>
      <c r="C75" s="40" t="s">
        <v>36</v>
      </c>
      <c r="D75" s="40" t="s">
        <v>38</v>
      </c>
      <c r="E75" s="40">
        <v>1500</v>
      </c>
      <c r="F75" s="40">
        <v>2028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5">
      <c r="B76" s="40" t="s">
        <v>488</v>
      </c>
      <c r="C76" s="40" t="s">
        <v>36</v>
      </c>
      <c r="D76" s="40" t="s">
        <v>38</v>
      </c>
      <c r="E76" s="40">
        <v>1500</v>
      </c>
      <c r="F76" s="40">
        <v>2028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5">
      <c r="B77" s="40" t="s">
        <v>338</v>
      </c>
      <c r="C77" s="40" t="s">
        <v>36</v>
      </c>
      <c r="D77" s="40" t="s">
        <v>38</v>
      </c>
      <c r="E77" s="40">
        <v>1500</v>
      </c>
      <c r="F77" s="40">
        <v>2027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5">
      <c r="B78" s="40" t="s">
        <v>402</v>
      </c>
      <c r="C78" s="40" t="s">
        <v>43</v>
      </c>
      <c r="D78" s="40" t="s">
        <v>36</v>
      </c>
      <c r="E78" s="40">
        <v>1500</v>
      </c>
      <c r="F78" s="40">
        <v>2026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5">
      <c r="B79" s="40" t="s">
        <v>404</v>
      </c>
      <c r="C79" s="40" t="s">
        <v>43</v>
      </c>
      <c r="D79" s="40" t="s">
        <v>36</v>
      </c>
      <c r="E79" s="40">
        <v>1500</v>
      </c>
      <c r="F79" s="40">
        <v>2026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5">
      <c r="B80" s="40" t="s">
        <v>397</v>
      </c>
      <c r="C80" s="40" t="s">
        <v>43</v>
      </c>
      <c r="D80" s="40" t="s">
        <v>36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5">
      <c r="B81" s="40" t="s">
        <v>398</v>
      </c>
      <c r="C81" s="40" t="s">
        <v>43</v>
      </c>
      <c r="D81" s="40" t="s">
        <v>36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5">
      <c r="B82" s="40" t="s">
        <v>400</v>
      </c>
      <c r="C82" s="40" t="s">
        <v>43</v>
      </c>
      <c r="D82" s="40" t="s">
        <v>36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5">
      <c r="B83" s="40" t="s">
        <v>401</v>
      </c>
      <c r="C83" s="40" t="s">
        <v>43</v>
      </c>
      <c r="D83" s="40" t="s">
        <v>36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5">
      <c r="B84" s="40" t="s">
        <v>417</v>
      </c>
      <c r="C84" s="40" t="s">
        <v>41</v>
      </c>
      <c r="D84" s="40" t="s">
        <v>36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5">
      <c r="B85" s="40" t="s">
        <v>418</v>
      </c>
      <c r="C85" s="40" t="s">
        <v>41</v>
      </c>
      <c r="D85" s="40" t="s">
        <v>36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5">
      <c r="B86" s="40" t="s">
        <v>419</v>
      </c>
      <c r="C86" s="40" t="s">
        <v>41</v>
      </c>
      <c r="D86" s="40" t="s">
        <v>36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5">
      <c r="B87" s="40" t="s">
        <v>420</v>
      </c>
      <c r="C87" s="40" t="s">
        <v>41</v>
      </c>
      <c r="D87" s="40" t="s">
        <v>36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5">
      <c r="B88" s="40" t="s">
        <v>421</v>
      </c>
      <c r="C88" s="40" t="s">
        <v>41</v>
      </c>
      <c r="D88" s="40" t="s">
        <v>36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5">
      <c r="B89" s="40" t="s">
        <v>422</v>
      </c>
      <c r="C89" s="40" t="s">
        <v>41</v>
      </c>
      <c r="D89" s="40" t="s">
        <v>36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5">
      <c r="B90" s="40" t="s">
        <v>423</v>
      </c>
      <c r="C90" s="40" t="s">
        <v>41</v>
      </c>
      <c r="D90" s="40" t="s">
        <v>36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5">
      <c r="B91" s="40" t="s">
        <v>424</v>
      </c>
      <c r="C91" s="40" t="s">
        <v>41</v>
      </c>
      <c r="D91" s="40" t="s">
        <v>36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5">
      <c r="B92" s="40" t="s">
        <v>425</v>
      </c>
      <c r="C92" s="40" t="s">
        <v>41</v>
      </c>
      <c r="D92" s="40" t="s">
        <v>36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5">
      <c r="B93" s="40" t="s">
        <v>426</v>
      </c>
      <c r="C93" s="40" t="s">
        <v>41</v>
      </c>
      <c r="D93" s="40" t="s">
        <v>36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5">
      <c r="B94" s="40" t="s">
        <v>427</v>
      </c>
      <c r="C94" s="40" t="s">
        <v>41</v>
      </c>
      <c r="D94" s="40" t="s">
        <v>36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5">
      <c r="B95" s="40" t="s">
        <v>428</v>
      </c>
      <c r="C95" s="40" t="s">
        <v>41</v>
      </c>
      <c r="D95" s="40" t="s">
        <v>36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5">
      <c r="B96" s="40" t="s">
        <v>429</v>
      </c>
      <c r="C96" s="40" t="s">
        <v>41</v>
      </c>
      <c r="D96" s="40" t="s">
        <v>36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5">
      <c r="B97" s="40" t="s">
        <v>410</v>
      </c>
      <c r="C97" s="40" t="s">
        <v>44</v>
      </c>
      <c r="D97" s="40" t="s">
        <v>36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5">
      <c r="B98" s="40" t="s">
        <v>430</v>
      </c>
      <c r="C98" s="40" t="s">
        <v>41</v>
      </c>
      <c r="D98" s="40" t="s">
        <v>36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5">
      <c r="B99" s="40" t="s">
        <v>431</v>
      </c>
      <c r="C99" s="40" t="s">
        <v>44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5">
      <c r="B100" s="40" t="s">
        <v>411</v>
      </c>
      <c r="C100" s="40" t="s">
        <v>44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5">
      <c r="B101" s="40" t="s">
        <v>412</v>
      </c>
      <c r="C101" s="40" t="s">
        <v>44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5">
      <c r="B102" s="40" t="s">
        <v>413</v>
      </c>
      <c r="C102" s="40" t="s">
        <v>44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5">
      <c r="B103" s="40" t="s">
        <v>414</v>
      </c>
      <c r="C103" s="40" t="s">
        <v>44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5">
      <c r="B104" s="40" t="s">
        <v>432</v>
      </c>
      <c r="C104" s="40" t="s">
        <v>44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5">
      <c r="B105" s="40" t="s">
        <v>433</v>
      </c>
      <c r="C105" s="40" t="s">
        <v>44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5">
      <c r="B106" s="40" t="s">
        <v>434</v>
      </c>
      <c r="C106" s="40" t="s">
        <v>44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5">
      <c r="B107" s="40" t="s">
        <v>435</v>
      </c>
      <c r="C107" s="40" t="s">
        <v>44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5">
      <c r="B108" s="40" t="s">
        <v>415</v>
      </c>
      <c r="C108" s="40" t="s">
        <v>44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5">
      <c r="B109" s="40" t="s">
        <v>436</v>
      </c>
      <c r="C109" s="40" t="s">
        <v>41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5">
      <c r="B110" s="40" t="s">
        <v>416</v>
      </c>
      <c r="C110" s="40" t="s">
        <v>44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5">
      <c r="B111" s="40" t="s">
        <v>437</v>
      </c>
      <c r="C111" s="40" t="s">
        <v>44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5">
      <c r="B112" s="40" t="s">
        <v>438</v>
      </c>
      <c r="C112" s="40" t="s">
        <v>44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5">
      <c r="B113" s="40" t="s">
        <v>439</v>
      </c>
      <c r="C113" s="40" t="s">
        <v>44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5">
      <c r="B114" s="40" t="s">
        <v>440</v>
      </c>
      <c r="C114" s="40" t="s">
        <v>36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5">
      <c r="B115" s="40" t="s">
        <v>366</v>
      </c>
      <c r="C115" s="40" t="s">
        <v>36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5">
      <c r="B116" s="40" t="s">
        <v>367</v>
      </c>
      <c r="C116" s="40" t="s">
        <v>36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5">
      <c r="B117" s="40" t="s">
        <v>378</v>
      </c>
      <c r="C117" s="40" t="s">
        <v>36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5">
      <c r="B118" s="40" t="s">
        <v>441</v>
      </c>
      <c r="C118" s="40" t="s">
        <v>36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5">
      <c r="B119" s="40" t="s">
        <v>442</v>
      </c>
      <c r="C119" s="40" t="s">
        <v>36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5">
      <c r="B120" s="40" t="s">
        <v>365</v>
      </c>
      <c r="C120" s="40" t="s">
        <v>36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5">
      <c r="B121" s="40" t="s">
        <v>368</v>
      </c>
      <c r="C121" s="40" t="s">
        <v>36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5">
      <c r="B122" s="40" t="s">
        <v>447</v>
      </c>
      <c r="C122" s="40" t="s">
        <v>36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5">
      <c r="B123" s="40" t="s">
        <v>331</v>
      </c>
      <c r="C123" s="40" t="s">
        <v>36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5">
      <c r="B124" s="40" t="s">
        <v>452</v>
      </c>
      <c r="C124" s="40" t="s">
        <v>36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5">
      <c r="B125" s="40" t="s">
        <v>453</v>
      </c>
      <c r="C125" s="40" t="s">
        <v>36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5">
      <c r="B126" s="40" t="s">
        <v>352</v>
      </c>
      <c r="C126" s="40" t="s">
        <v>36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5">
      <c r="B127" s="40" t="s">
        <v>371</v>
      </c>
      <c r="C127" s="40" t="s">
        <v>36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5">
      <c r="B128" s="40" t="s">
        <v>372</v>
      </c>
      <c r="C128" s="40" t="s">
        <v>36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5">
      <c r="B129" s="40" t="s">
        <v>454</v>
      </c>
      <c r="C129" s="40" t="s">
        <v>36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5">
      <c r="B130" s="40" t="s">
        <v>455</v>
      </c>
      <c r="C130" s="40" t="s">
        <v>36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5">
      <c r="B131" s="40" t="s">
        <v>343</v>
      </c>
      <c r="C131" s="40" t="s">
        <v>36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5">
      <c r="B132" s="40" t="s">
        <v>456</v>
      </c>
      <c r="C132" s="40" t="s">
        <v>36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5">
      <c r="B133" s="40" t="s">
        <v>388</v>
      </c>
      <c r="C133" s="40" t="s">
        <v>36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5">
      <c r="B134" s="40" t="s">
        <v>335</v>
      </c>
      <c r="C134" s="40" t="s">
        <v>36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5">
      <c r="B135" s="40" t="s">
        <v>337</v>
      </c>
      <c r="C135" s="40" t="s">
        <v>36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5">
      <c r="B136" s="40" t="s">
        <v>457</v>
      </c>
      <c r="C136" s="40" t="s">
        <v>36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5">
      <c r="B137" s="40" t="s">
        <v>353</v>
      </c>
      <c r="C137" s="40" t="s">
        <v>36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5">
      <c r="B138" s="40" t="s">
        <v>459</v>
      </c>
      <c r="C138" s="40" t="s">
        <v>36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5">
      <c r="B139" s="40" t="s">
        <v>460</v>
      </c>
      <c r="C139" s="40" t="s">
        <v>36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5">
      <c r="B140" s="40" t="s">
        <v>461</v>
      </c>
      <c r="C140" s="40" t="s">
        <v>36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5">
      <c r="B141" s="40" t="s">
        <v>462</v>
      </c>
      <c r="C141" s="40" t="s">
        <v>36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5">
      <c r="B142" s="40" t="s">
        <v>464</v>
      </c>
      <c r="C142" s="40" t="s">
        <v>36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5">
      <c r="B143" s="40" t="s">
        <v>466</v>
      </c>
      <c r="C143" s="40" t="s">
        <v>36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5">
      <c r="B144" s="40" t="s">
        <v>383</v>
      </c>
      <c r="C144" s="40" t="s">
        <v>36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5">
      <c r="B145" s="40" t="s">
        <v>344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5">
      <c r="B146" s="40" t="s">
        <v>470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5">
      <c r="B147" s="40" t="s">
        <v>471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5">
      <c r="B148" s="40" t="s">
        <v>473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5">
      <c r="B149" s="40" t="s">
        <v>474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5">
      <c r="B150" s="40" t="s">
        <v>476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5">
      <c r="B151" s="40" t="s">
        <v>355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5">
      <c r="B152" s="40" t="s">
        <v>339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5">
      <c r="B153" s="40" t="s">
        <v>478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5">
      <c r="B154" s="40" t="s">
        <v>384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5">
      <c r="B155" s="40" t="s">
        <v>356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5">
      <c r="B156" s="40" t="s">
        <v>385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5">
      <c r="B157" s="40" t="s">
        <v>483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5">
      <c r="B158" s="40" t="s">
        <v>485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5">
      <c r="B159" s="40" t="s">
        <v>389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5">
      <c r="B160" s="40" t="s">
        <v>375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5">
      <c r="B161" s="40" t="s">
        <v>386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5">
      <c r="B162" s="40" t="s">
        <v>489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5">
      <c r="B163" s="40" t="s">
        <v>348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5">
      <c r="B164" s="40" t="s">
        <v>490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5">
      <c r="B165" s="40" t="s">
        <v>390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5">
      <c r="B166" s="40" t="s">
        <v>491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5">
      <c r="B167" s="40" t="s">
        <v>492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5">
      <c r="B168" s="40" t="s">
        <v>357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5">
      <c r="B169" s="40" t="s">
        <v>494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5">
      <c r="B170" s="40" t="s">
        <v>495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5">
      <c r="B171" s="40" t="s">
        <v>350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5">
      <c r="B172" s="40" t="s">
        <v>358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5">
      <c r="B173" s="40" t="s">
        <v>497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5">
      <c r="B174" s="40" t="s">
        <v>498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5">
      <c r="B175" s="40" t="s">
        <v>391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5">
      <c r="B176" s="40" t="s">
        <v>361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5">
      <c r="B177" s="40" t="s">
        <v>351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5">
      <c r="B178" s="40" t="s">
        <v>499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5">
      <c r="B179" s="40" t="s">
        <v>362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5">
      <c r="B180" s="40" t="s">
        <v>363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5">
      <c r="B181" s="40" t="s">
        <v>500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5">
      <c r="B182" s="40" t="s">
        <v>502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5">
      <c r="B183" s="40" t="s">
        <v>503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5">
      <c r="B184" s="40" t="s">
        <v>504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5">
      <c r="B185" s="40" t="s">
        <v>505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5">
      <c r="B186" s="40" t="s">
        <v>506</v>
      </c>
      <c r="C186" s="40" t="s">
        <v>43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5">
      <c r="B187" s="40" t="s">
        <v>509</v>
      </c>
      <c r="C187" s="40" t="s">
        <v>43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5">
      <c r="B188" s="40" t="s">
        <v>510</v>
      </c>
      <c r="C188" s="40" t="s">
        <v>43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5">
      <c r="B189" s="40" t="s">
        <v>511</v>
      </c>
      <c r="C189" s="40" t="s">
        <v>43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5">
      <c r="B190" s="40" t="s">
        <v>512</v>
      </c>
      <c r="C190" s="40" t="s">
        <v>43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5">
      <c r="B191" s="40" t="s">
        <v>513</v>
      </c>
      <c r="C191" s="40" t="s">
        <v>43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5">
      <c r="B192" s="40" t="s">
        <v>405</v>
      </c>
      <c r="C192" s="40" t="s">
        <v>43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5">
      <c r="B193" s="40" t="s">
        <v>406</v>
      </c>
      <c r="C193" s="40" t="s">
        <v>43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5">
      <c r="B194" s="40" t="s">
        <v>516</v>
      </c>
      <c r="C194" s="40" t="s">
        <v>42</v>
      </c>
      <c r="D194" s="40" t="s">
        <v>41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5">
      <c r="B195" s="40" t="s">
        <v>364</v>
      </c>
      <c r="C195" s="40" t="s">
        <v>42</v>
      </c>
      <c r="D195" s="40" t="s">
        <v>41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5">
      <c r="B196" s="40" t="s">
        <v>393</v>
      </c>
      <c r="C196" s="40" t="s">
        <v>42</v>
      </c>
      <c r="D196" s="40" t="s">
        <v>41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5">
      <c r="B197" s="40" t="s">
        <v>377</v>
      </c>
      <c r="C197" s="40" t="s">
        <v>42</v>
      </c>
      <c r="D197" s="40" t="s">
        <v>41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5">
      <c r="B198" s="40" t="s">
        <v>517</v>
      </c>
      <c r="C198" s="40" t="s">
        <v>42</v>
      </c>
      <c r="D198" s="40" t="s">
        <v>41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5">
      <c r="B199" s="40" t="s">
        <v>394</v>
      </c>
      <c r="C199" s="40" t="s">
        <v>42</v>
      </c>
      <c r="D199" s="40" t="s">
        <v>41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5">
      <c r="B200" s="40" t="s">
        <v>395</v>
      </c>
      <c r="C200" s="40" t="s">
        <v>42</v>
      </c>
      <c r="D200" s="40" t="s">
        <v>41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5">
      <c r="B201" s="40" t="s">
        <v>392</v>
      </c>
      <c r="C201" s="40" t="s">
        <v>42</v>
      </c>
      <c r="D201" s="40" t="s">
        <v>41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5">
      <c r="B202" s="40" t="s">
        <v>518</v>
      </c>
      <c r="C202" s="40" t="s">
        <v>42</v>
      </c>
      <c r="D202" s="40" t="s">
        <v>41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5">
      <c r="B203" s="40" t="s">
        <v>396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5">
      <c r="B204" s="40" t="s">
        <v>519</v>
      </c>
      <c r="C204" s="40" t="s">
        <v>42</v>
      </c>
      <c r="D204" s="40" t="s">
        <v>41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5">
      <c r="B205" s="40" t="s">
        <v>328</v>
      </c>
      <c r="C205" s="40" t="s">
        <v>42</v>
      </c>
      <c r="D205" s="40" t="s">
        <v>41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5">
      <c r="B206" s="40" t="s">
        <v>524</v>
      </c>
      <c r="C206" s="40" t="s">
        <v>39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5">
      <c r="B207" s="40" t="s">
        <v>326</v>
      </c>
      <c r="C207" s="40" t="s">
        <v>39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5">
      <c r="B208" s="40" t="s">
        <v>525</v>
      </c>
      <c r="C208" s="40" t="s">
        <v>39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5">
      <c r="B209" s="40" t="s">
        <v>531</v>
      </c>
      <c r="C209" s="40" t="s">
        <v>39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5">
      <c r="B210" s="40" t="s">
        <v>333</v>
      </c>
      <c r="C210" s="40" t="s">
        <v>39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5">
      <c r="B211" s="40" t="s">
        <v>532</v>
      </c>
      <c r="C211" s="40" t="s">
        <v>39</v>
      </c>
      <c r="D211" s="40" t="s">
        <v>42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5">
      <c r="B212" s="40" t="s">
        <v>533</v>
      </c>
      <c r="C212" s="40" t="s">
        <v>36</v>
      </c>
      <c r="D212" s="40" t="s">
        <v>46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5">
      <c r="B213" s="40" t="s">
        <v>534</v>
      </c>
      <c r="C213" s="40" t="s">
        <v>36</v>
      </c>
      <c r="D213" s="40" t="s">
        <v>46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5">
      <c r="B214" s="40" t="s">
        <v>535</v>
      </c>
      <c r="C214" s="40" t="s">
        <v>36</v>
      </c>
      <c r="D214" s="40" t="s">
        <v>46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5">
      <c r="B215" s="40" t="s">
        <v>536</v>
      </c>
      <c r="C215" s="40" t="s">
        <v>36</v>
      </c>
      <c r="D215" s="40" t="s">
        <v>46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5">
      <c r="B216" s="40" t="s">
        <v>537</v>
      </c>
      <c r="C216" s="40" t="s">
        <v>36</v>
      </c>
      <c r="D216" s="40" t="s">
        <v>46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5">
      <c r="B217" s="40" t="s">
        <v>538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5">
      <c r="B218" s="40" t="s">
        <v>539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5">
      <c r="B219" s="40" t="s">
        <v>540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5">
      <c r="B220" s="40" t="s">
        <v>541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5">
      <c r="B221" s="40" t="s">
        <v>542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5">
      <c r="B222" s="40" t="s">
        <v>543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5">
      <c r="B223" s="40" t="s">
        <v>544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5">
      <c r="B224" s="40" t="s">
        <v>545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5">
      <c r="B225" s="40" t="s">
        <v>546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5">
      <c r="B226" s="40" t="s">
        <v>547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5">
      <c r="B227" s="40" t="s">
        <v>548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5">
      <c r="B228" s="40" t="s">
        <v>549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5">
      <c r="B229" s="40" t="s">
        <v>550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5">
      <c r="B230" s="40" t="s">
        <v>551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5">
      <c r="B231" s="40" t="s">
        <v>552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5">
      <c r="B232" s="40" t="s">
        <v>553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5">
      <c r="B233" s="40" t="s">
        <v>554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5">
      <c r="B234" s="40" t="s">
        <v>555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5">
      <c r="B235" s="40" t="s">
        <v>556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5">
      <c r="B236" s="40" t="s">
        <v>557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5">
      <c r="B237" s="40" t="s">
        <v>558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5">
      <c r="B238" s="40" t="s">
        <v>559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5">
      <c r="B239" s="40" t="s">
        <v>560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5">
      <c r="B240" s="40" t="s">
        <v>561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5">
      <c r="B241" s="40" t="s">
        <v>562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5">
      <c r="B242" s="40" t="s">
        <v>563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5">
      <c r="B243" s="40" t="s">
        <v>564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5">
      <c r="B244" s="40" t="s">
        <v>565</v>
      </c>
      <c r="C244" s="40" t="s">
        <v>38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5">
      <c r="B245" s="40" t="s">
        <v>566</v>
      </c>
      <c r="C245" s="40" t="s">
        <v>38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5">
      <c r="B246" s="40" t="s">
        <v>567</v>
      </c>
      <c r="C246" s="40" t="s">
        <v>38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5">
      <c r="B247" s="40" t="s">
        <v>568</v>
      </c>
      <c r="C247" s="40" t="s">
        <v>38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5">
      <c r="B248" s="40" t="s">
        <v>569</v>
      </c>
      <c r="C248" s="40" t="s">
        <v>38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5">
      <c r="B249" s="40" t="s">
        <v>570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5">
      <c r="B250" s="40" t="s">
        <v>571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5">
      <c r="B251" s="40" t="s">
        <v>572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5">
      <c r="B252" s="40" t="s">
        <v>573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5">
      <c r="B253" s="40" t="s">
        <v>574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5">
      <c r="B254" s="40" t="s">
        <v>575</v>
      </c>
      <c r="C254" s="40" t="s">
        <v>39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5">
      <c r="B255" s="40" t="s">
        <v>576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5">
      <c r="B256" s="40" t="s">
        <v>577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5">
      <c r="B257" s="40" t="s">
        <v>578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5">
      <c r="B258" s="40" t="s">
        <v>579</v>
      </c>
      <c r="C258" s="40" t="s">
        <v>38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5">
      <c r="B259" s="40" t="s">
        <v>580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5">
      <c r="B260" s="40" t="s">
        <v>581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5">
      <c r="B261" s="40" t="s">
        <v>582</v>
      </c>
      <c r="C261" s="40" t="s">
        <v>36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5">
      <c r="B262" s="40" t="s">
        <v>583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5">
      <c r="B263" s="40" t="s">
        <v>584</v>
      </c>
      <c r="C263" s="40" t="s">
        <v>39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5">
      <c r="B264" s="40" t="s">
        <v>585</v>
      </c>
      <c r="C264" s="40" t="s">
        <v>39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5">
      <c r="B265" s="40" t="s">
        <v>586</v>
      </c>
      <c r="C265" s="40" t="s">
        <v>39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5">
      <c r="B266" s="40" t="s">
        <v>587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5">
      <c r="B267" s="40" t="s">
        <v>588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5">
      <c r="B268" s="40" t="s">
        <v>589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5">
      <c r="B269" s="40" t="s">
        <v>590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5">
      <c r="B270" s="40" t="s">
        <v>591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5">
      <c r="B271" s="40" t="s">
        <v>592</v>
      </c>
      <c r="C271" s="40" t="s">
        <v>38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5">
      <c r="B272" s="40" t="s">
        <v>593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5">
      <c r="B273" s="40" t="s">
        <v>594</v>
      </c>
      <c r="C273" s="40" t="s">
        <v>38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5">
      <c r="B274" s="40" t="s">
        <v>595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5">
      <c r="B275" s="40" t="s">
        <v>596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5">
      <c r="B276" s="40" t="s">
        <v>597</v>
      </c>
      <c r="C276" s="40" t="s">
        <v>39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5">
      <c r="B277" s="40" t="s">
        <v>598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5">
      <c r="B278" s="40" t="s">
        <v>599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5">
      <c r="B279" s="40" t="s">
        <v>600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5">
      <c r="B280" s="40" t="s">
        <v>601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5">
      <c r="B281" s="40" t="s">
        <v>602</v>
      </c>
      <c r="C281" s="40" t="s">
        <v>38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5">
      <c r="B282" s="40" t="s">
        <v>603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5">
      <c r="B283" s="40" t="s">
        <v>604</v>
      </c>
      <c r="C283" s="40" t="s">
        <v>36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5">
      <c r="B284" s="40" t="s">
        <v>605</v>
      </c>
      <c r="C284" s="40" t="s">
        <v>36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5">
      <c r="B285" s="40" t="s">
        <v>606</v>
      </c>
      <c r="C285" s="40" t="s">
        <v>36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5">
      <c r="B286" s="40" t="s">
        <v>607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5">
      <c r="B287" s="40" t="s">
        <v>608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5">
      <c r="B288" s="40" t="s">
        <v>609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5">
      <c r="B289" s="40" t="s">
        <v>610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5">
      <c r="B290" s="40" t="s">
        <v>611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5">
      <c r="B291" s="40" t="s">
        <v>612</v>
      </c>
      <c r="C291" s="40" t="s">
        <v>38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5">
      <c r="B292" s="40" t="s">
        <v>613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5">
      <c r="B293" s="40" t="s">
        <v>614</v>
      </c>
      <c r="C293" s="40" t="s">
        <v>38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5">
      <c r="B294" s="40" t="s">
        <v>615</v>
      </c>
      <c r="C294" s="40" t="s">
        <v>36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5">
      <c r="B295" s="40" t="s">
        <v>616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5">
      <c r="B296" s="40" t="s">
        <v>617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5">
      <c r="B297" s="40" t="s">
        <v>618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5">
      <c r="B298" s="40" t="s">
        <v>619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5">
      <c r="B299" s="40" t="s">
        <v>620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5">
      <c r="B300" s="40" t="s">
        <v>621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5">
      <c r="B301" s="40" t="s">
        <v>622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5">
      <c r="B302" s="40" t="s">
        <v>623</v>
      </c>
      <c r="C302" s="40" t="s">
        <v>38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5">
      <c r="B303" s="40" t="s">
        <v>624</v>
      </c>
      <c r="C303" s="40" t="s">
        <v>38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5">
      <c r="B304" s="40" t="s">
        <v>625</v>
      </c>
      <c r="C304" s="40" t="s">
        <v>38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5">
      <c r="B305" s="40" t="s">
        <v>626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5">
      <c r="B306" s="40" t="s">
        <v>627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5">
      <c r="B307" s="40" t="s">
        <v>628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5">
      <c r="B308" s="40" t="s">
        <v>629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5">
      <c r="B309" s="40" t="s">
        <v>630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5">
      <c r="B310" s="40" t="s">
        <v>631</v>
      </c>
      <c r="C310" s="40" t="s">
        <v>36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5">
      <c r="B311" s="40" t="s">
        <v>632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5">
      <c r="B312" s="40" t="s">
        <v>633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5">
      <c r="B313" s="40" t="s">
        <v>634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5">
      <c r="B314" s="40" t="s">
        <v>635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5">
      <c r="B315" s="40" t="s">
        <v>636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5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5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5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5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5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5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5">
      <c r="B322" s="40" t="s">
        <v>574</v>
      </c>
      <c r="C322" s="40" t="s">
        <v>38</v>
      </c>
      <c r="D322" s="40" t="s">
        <v>46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5">
      <c r="B323" s="40" t="s">
        <v>599</v>
      </c>
      <c r="C323" s="40" t="s">
        <v>39</v>
      </c>
      <c r="D323" s="40" t="s">
        <v>46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5">
      <c r="B324" s="40" t="s">
        <v>587</v>
      </c>
      <c r="C324" s="40" t="s">
        <v>39</v>
      </c>
      <c r="D324" s="40" t="s">
        <v>46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5">
      <c r="B325" s="40" t="s">
        <v>584</v>
      </c>
      <c r="C325" s="40" t="s">
        <v>39</v>
      </c>
      <c r="D325" s="40" t="s">
        <v>46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5">
      <c r="B326" s="40" t="s">
        <v>590</v>
      </c>
      <c r="C326" s="40" t="s">
        <v>39</v>
      </c>
      <c r="D326" s="40" t="s">
        <v>46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5">
      <c r="B327" s="40" t="s">
        <v>589</v>
      </c>
      <c r="C327" s="40" t="s">
        <v>39</v>
      </c>
      <c r="D327" s="40" t="s">
        <v>46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5">
      <c r="B328" s="40" t="s">
        <v>596</v>
      </c>
      <c r="C328" s="40" t="s">
        <v>39</v>
      </c>
      <c r="D328" s="40" t="s">
        <v>46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5">
      <c r="B329" s="40" t="s">
        <v>595</v>
      </c>
      <c r="C329" s="40" t="s">
        <v>39</v>
      </c>
      <c r="D329" s="40" t="s">
        <v>46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5">
      <c r="B330" s="40" t="s">
        <v>612</v>
      </c>
      <c r="C330" s="40" t="s">
        <v>38</v>
      </c>
      <c r="D330" s="40" t="s">
        <v>46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5">
      <c r="B331" s="40" t="s">
        <v>588</v>
      </c>
      <c r="C331" s="40" t="s">
        <v>39</v>
      </c>
      <c r="D331" s="40" t="s">
        <v>46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5">
      <c r="B332" s="40" t="s">
        <v>623</v>
      </c>
      <c r="C332" s="40" t="s">
        <v>38</v>
      </c>
      <c r="D332" s="40" t="s">
        <v>46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5">
      <c r="B333" s="40" t="s">
        <v>597</v>
      </c>
      <c r="C333" s="40" t="s">
        <v>39</v>
      </c>
      <c r="D333" s="40" t="s">
        <v>46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5">
      <c r="B334" s="40" t="s">
        <v>593</v>
      </c>
      <c r="C334" s="40" t="s">
        <v>39</v>
      </c>
      <c r="D334" s="40" t="s">
        <v>46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5">
      <c r="B335" s="40" t="s">
        <v>600</v>
      </c>
      <c r="C335" s="40" t="s">
        <v>39</v>
      </c>
      <c r="D335" s="40" t="s">
        <v>46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5">
      <c r="B336" s="40" t="s">
        <v>586</v>
      </c>
      <c r="C336" s="40" t="s">
        <v>39</v>
      </c>
      <c r="D336" s="40" t="s">
        <v>46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5">
      <c r="B337" s="40" t="s">
        <v>598</v>
      </c>
      <c r="C337" s="40" t="s">
        <v>39</v>
      </c>
      <c r="D337" s="40" t="s">
        <v>46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5">
      <c r="B338" s="40" t="s">
        <v>591</v>
      </c>
      <c r="C338" s="40" t="s">
        <v>39</v>
      </c>
      <c r="D338" s="40" t="s">
        <v>46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2555.5383769999999</v>
      </c>
      <c r="L338" s="40">
        <v>2015</v>
      </c>
      <c r="M338" s="40">
        <v>2100</v>
      </c>
    </row>
    <row r="339" spans="2:13" x14ac:dyDescent="0.25">
      <c r="B339" s="40" t="s">
        <v>603</v>
      </c>
      <c r="C339" s="40" t="s">
        <v>39</v>
      </c>
      <c r="D339" s="40" t="s">
        <v>46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5">
      <c r="B340" s="40" t="s">
        <v>585</v>
      </c>
      <c r="C340" s="40" t="s">
        <v>39</v>
      </c>
      <c r="D340" s="40" t="s">
        <v>46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5">
      <c r="B341" s="40" t="s">
        <v>554</v>
      </c>
      <c r="C341" s="40" t="s">
        <v>36</v>
      </c>
      <c r="D341" s="40" t="s">
        <v>46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5">
      <c r="B342" s="40" t="s">
        <v>625</v>
      </c>
      <c r="C342" s="40" t="s">
        <v>38</v>
      </c>
      <c r="D342" s="40" t="s">
        <v>46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2555.5383769999999</v>
      </c>
      <c r="L342" s="40">
        <v>2015</v>
      </c>
      <c r="M342" s="40">
        <v>2100</v>
      </c>
    </row>
    <row r="343" spans="2:13" x14ac:dyDescent="0.25">
      <c r="B343" s="40" t="s">
        <v>632</v>
      </c>
      <c r="C343" s="40" t="s">
        <v>38</v>
      </c>
      <c r="D343" s="40" t="s">
        <v>46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2555.5383769999999</v>
      </c>
      <c r="L343" s="40">
        <v>2015</v>
      </c>
      <c r="M343" s="40">
        <v>2100</v>
      </c>
    </row>
    <row r="344" spans="2:13" x14ac:dyDescent="0.25">
      <c r="B344" s="40" t="s">
        <v>541</v>
      </c>
      <c r="C344" s="40" t="s">
        <v>36</v>
      </c>
      <c r="D344" s="40" t="s">
        <v>46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5">
      <c r="B345" s="40" t="s">
        <v>557</v>
      </c>
      <c r="C345" s="40" t="s">
        <v>36</v>
      </c>
      <c r="D345" s="40" t="s">
        <v>46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3285.6921990000001</v>
      </c>
      <c r="L345" s="40">
        <v>2015</v>
      </c>
      <c r="M345" s="40">
        <v>2100</v>
      </c>
    </row>
    <row r="346" spans="2:13" x14ac:dyDescent="0.25">
      <c r="B346" s="40" t="s">
        <v>559</v>
      </c>
      <c r="C346" s="40" t="s">
        <v>36</v>
      </c>
      <c r="D346" s="40" t="s">
        <v>46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5">
      <c r="B347" s="40" t="s">
        <v>562</v>
      </c>
      <c r="C347" s="40" t="s">
        <v>36</v>
      </c>
      <c r="D347" s="40" t="s">
        <v>46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3285.6921990000001</v>
      </c>
      <c r="L347" s="40">
        <v>2015</v>
      </c>
      <c r="M347" s="40">
        <v>2100</v>
      </c>
    </row>
    <row r="348" spans="2:13" x14ac:dyDescent="0.25">
      <c r="B348" s="40" t="s">
        <v>636</v>
      </c>
      <c r="C348" s="40" t="s">
        <v>38</v>
      </c>
      <c r="D348" s="40" t="s">
        <v>46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2555.5383769999999</v>
      </c>
      <c r="L348" s="40">
        <v>2015</v>
      </c>
      <c r="M348" s="40">
        <v>2100</v>
      </c>
    </row>
    <row r="349" spans="2:13" x14ac:dyDescent="0.25">
      <c r="B349" s="40" t="s">
        <v>548</v>
      </c>
      <c r="C349" s="40" t="s">
        <v>36</v>
      </c>
      <c r="D349" s="40" t="s">
        <v>46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5">
      <c r="B350" s="40" t="s">
        <v>570</v>
      </c>
      <c r="C350" s="40" t="s">
        <v>38</v>
      </c>
      <c r="D350" s="40" t="s">
        <v>46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2555.5383769999999</v>
      </c>
      <c r="L350" s="40">
        <v>2015</v>
      </c>
      <c r="M350" s="40">
        <v>2100</v>
      </c>
    </row>
    <row r="351" spans="2:13" x14ac:dyDescent="0.25">
      <c r="B351" s="40" t="s">
        <v>564</v>
      </c>
      <c r="C351" s="40" t="s">
        <v>36</v>
      </c>
      <c r="D351" s="40" t="s">
        <v>46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5">
      <c r="B352" s="40" t="s">
        <v>534</v>
      </c>
      <c r="C352" s="40" t="s">
        <v>36</v>
      </c>
      <c r="D352" s="40" t="s">
        <v>46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5">
      <c r="B353" s="40" t="s">
        <v>556</v>
      </c>
      <c r="C353" s="40" t="s">
        <v>36</v>
      </c>
      <c r="D353" s="40" t="s">
        <v>46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5">
      <c r="B354" s="40" t="s">
        <v>540</v>
      </c>
      <c r="C354" s="40" t="s">
        <v>36</v>
      </c>
      <c r="D354" s="40" t="s">
        <v>46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5">
      <c r="B355" s="40" t="s">
        <v>611</v>
      </c>
      <c r="C355" s="40" t="s">
        <v>36</v>
      </c>
      <c r="D355" s="40" t="s">
        <v>46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5">
      <c r="B356" s="40" t="s">
        <v>543</v>
      </c>
      <c r="C356" s="40" t="s">
        <v>36</v>
      </c>
      <c r="D356" s="40" t="s">
        <v>46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3285.6921990000001</v>
      </c>
      <c r="L356" s="40">
        <v>2015</v>
      </c>
      <c r="M356" s="40">
        <v>2100</v>
      </c>
    </row>
    <row r="357" spans="2:13" x14ac:dyDescent="0.25">
      <c r="B357" s="40" t="s">
        <v>606</v>
      </c>
      <c r="C357" s="40" t="s">
        <v>36</v>
      </c>
      <c r="D357" s="40" t="s">
        <v>46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3285.6921990000001</v>
      </c>
      <c r="L357" s="40">
        <v>2015</v>
      </c>
      <c r="M357" s="40">
        <v>2100</v>
      </c>
    </row>
    <row r="358" spans="2:13" x14ac:dyDescent="0.25">
      <c r="B358" s="40" t="s">
        <v>551</v>
      </c>
      <c r="C358" s="40" t="s">
        <v>36</v>
      </c>
      <c r="D358" s="40" t="s">
        <v>46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3285.6921990000001</v>
      </c>
      <c r="L358" s="40">
        <v>2015</v>
      </c>
      <c r="M358" s="40">
        <v>2100</v>
      </c>
    </row>
    <row r="359" spans="2:13" x14ac:dyDescent="0.25">
      <c r="B359" s="40" t="s">
        <v>638</v>
      </c>
      <c r="C359" s="40" t="s">
        <v>38</v>
      </c>
      <c r="D359" s="40" t="s">
        <v>46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5">
      <c r="B360" s="40" t="s">
        <v>630</v>
      </c>
      <c r="C360" s="40" t="s">
        <v>38</v>
      </c>
      <c r="D360" s="40" t="s">
        <v>46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5">
      <c r="B361" s="40" t="s">
        <v>629</v>
      </c>
      <c r="C361" s="40" t="s">
        <v>38</v>
      </c>
      <c r="D361" s="40" t="s">
        <v>46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5">
      <c r="B362" s="40" t="s">
        <v>642</v>
      </c>
      <c r="C362" s="40" t="s">
        <v>38</v>
      </c>
      <c r="D362" s="40" t="s">
        <v>46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5">
      <c r="B363" s="40" t="s">
        <v>624</v>
      </c>
      <c r="C363" s="40" t="s">
        <v>38</v>
      </c>
      <c r="D363" s="40" t="s">
        <v>46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5">
      <c r="B364" s="40" t="s">
        <v>568</v>
      </c>
      <c r="C364" s="40" t="s">
        <v>38</v>
      </c>
      <c r="D364" s="40" t="s">
        <v>46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5">
      <c r="B365" s="40" t="s">
        <v>549</v>
      </c>
      <c r="C365" s="40" t="s">
        <v>36</v>
      </c>
      <c r="D365" s="40" t="s">
        <v>46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5">
      <c r="B366" s="40" t="s">
        <v>578</v>
      </c>
      <c r="C366" s="40" t="s">
        <v>38</v>
      </c>
      <c r="D366" s="40" t="s">
        <v>46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5">
      <c r="B367" s="40" t="s">
        <v>634</v>
      </c>
      <c r="C367" s="40" t="s">
        <v>38</v>
      </c>
      <c r="D367" s="40" t="s">
        <v>46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5">
      <c r="B368" s="40" t="s">
        <v>579</v>
      </c>
      <c r="C368" s="40" t="s">
        <v>38</v>
      </c>
      <c r="D368" s="40" t="s">
        <v>46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5">
      <c r="B369" s="40" t="s">
        <v>640</v>
      </c>
      <c r="C369" s="40" t="s">
        <v>38</v>
      </c>
      <c r="D369" s="40" t="s">
        <v>46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5">
      <c r="B370" s="40" t="s">
        <v>571</v>
      </c>
      <c r="C370" s="40" t="s">
        <v>38</v>
      </c>
      <c r="D370" s="40" t="s">
        <v>46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5">
      <c r="B371" s="40" t="s">
        <v>566</v>
      </c>
      <c r="C371" s="40" t="s">
        <v>38</v>
      </c>
      <c r="D371" s="40" t="s">
        <v>46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5">
      <c r="B372" s="40" t="s">
        <v>573</v>
      </c>
      <c r="C372" s="40" t="s">
        <v>38</v>
      </c>
      <c r="D372" s="40" t="s">
        <v>46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5">
      <c r="B373" s="40" t="s">
        <v>614</v>
      </c>
      <c r="C373" s="40" t="s">
        <v>38</v>
      </c>
      <c r="D373" s="40" t="s">
        <v>46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4.4" x14ac:dyDescent="0.3"/>
  <cols>
    <col min="2" max="2" width="21.6640625" customWidth="1"/>
  </cols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250</v>
      </c>
      <c r="C4" t="s">
        <v>13</v>
      </c>
    </row>
    <row r="5" spans="2:42" x14ac:dyDescent="0.3">
      <c r="B5" t="s">
        <v>1</v>
      </c>
      <c r="C5" t="s">
        <v>36</v>
      </c>
    </row>
    <row r="6" spans="2:42" x14ac:dyDescent="0.3">
      <c r="B6" t="s">
        <v>1</v>
      </c>
      <c r="C6" t="s">
        <v>37</v>
      </c>
    </row>
    <row r="7" spans="2:42" x14ac:dyDescent="0.3">
      <c r="B7" t="s">
        <v>1</v>
      </c>
      <c r="C7" t="s">
        <v>38</v>
      </c>
    </row>
    <row r="8" spans="2:42" x14ac:dyDescent="0.3">
      <c r="B8" t="s">
        <v>1</v>
      </c>
      <c r="C8" t="s">
        <v>39</v>
      </c>
    </row>
    <row r="9" spans="2:42" x14ac:dyDescent="0.3">
      <c r="B9" t="s">
        <v>1</v>
      </c>
      <c r="C9" t="s">
        <v>40</v>
      </c>
    </row>
    <row r="10" spans="2:42" x14ac:dyDescent="0.3">
      <c r="B10" t="s">
        <v>1</v>
      </c>
      <c r="C10" t="s">
        <v>41</v>
      </c>
    </row>
    <row r="11" spans="2:42" x14ac:dyDescent="0.3">
      <c r="B11" t="s">
        <v>1</v>
      </c>
      <c r="C11" t="s">
        <v>42</v>
      </c>
    </row>
    <row r="12" spans="2:42" x14ac:dyDescent="0.3">
      <c r="B12" t="s">
        <v>1</v>
      </c>
      <c r="C12" t="s">
        <v>43</v>
      </c>
    </row>
    <row r="13" spans="2:42" x14ac:dyDescent="0.3">
      <c r="B13" t="s">
        <v>1</v>
      </c>
      <c r="C13" t="s">
        <v>44</v>
      </c>
    </row>
    <row r="14" spans="2:42" x14ac:dyDescent="0.3">
      <c r="B14" t="s">
        <v>1</v>
      </c>
      <c r="C14" t="s">
        <v>45</v>
      </c>
    </row>
    <row r="15" spans="2:42" x14ac:dyDescent="0.3">
      <c r="B15" t="s">
        <v>1</v>
      </c>
      <c r="C15" t="s">
        <v>46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36</v>
      </c>
    </row>
    <row r="18" spans="2:42" x14ac:dyDescent="0.3">
      <c r="B18" t="s">
        <v>2</v>
      </c>
      <c r="C18" t="s">
        <v>37</v>
      </c>
    </row>
    <row r="19" spans="2:42" x14ac:dyDescent="0.3">
      <c r="B19" t="s">
        <v>2</v>
      </c>
      <c r="C19" t="s">
        <v>38</v>
      </c>
    </row>
    <row r="20" spans="2:42" x14ac:dyDescent="0.3">
      <c r="B20" t="s">
        <v>2</v>
      </c>
      <c r="C20" t="s">
        <v>39</v>
      </c>
    </row>
    <row r="21" spans="2:42" x14ac:dyDescent="0.3">
      <c r="B21" t="s">
        <v>2</v>
      </c>
      <c r="C21" t="s">
        <v>40</v>
      </c>
    </row>
    <row r="22" spans="2:42" x14ac:dyDescent="0.3">
      <c r="B22" t="s">
        <v>2</v>
      </c>
      <c r="C22" t="s">
        <v>41</v>
      </c>
    </row>
    <row r="23" spans="2:42" x14ac:dyDescent="0.3">
      <c r="B23" t="s">
        <v>2</v>
      </c>
      <c r="C23" t="s">
        <v>42</v>
      </c>
    </row>
    <row r="24" spans="2:42" x14ac:dyDescent="0.3">
      <c r="B24" t="s">
        <v>2</v>
      </c>
      <c r="C24" t="s">
        <v>43</v>
      </c>
    </row>
    <row r="25" spans="2:42" x14ac:dyDescent="0.3">
      <c r="B25" t="s">
        <v>2</v>
      </c>
      <c r="C25" t="s">
        <v>44</v>
      </c>
    </row>
    <row r="26" spans="2:42" x14ac:dyDescent="0.3">
      <c r="B26" t="s">
        <v>2</v>
      </c>
      <c r="C26" t="s">
        <v>45</v>
      </c>
    </row>
    <row r="27" spans="2:42" x14ac:dyDescent="0.3">
      <c r="B27" t="s">
        <v>2</v>
      </c>
      <c r="C27" t="s">
        <v>46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4235.6020250000001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2094.7220109999998</v>
      </c>
      <c r="S29">
        <v>2138.8808589999999</v>
      </c>
      <c r="T29">
        <v>1997.517552</v>
      </c>
      <c r="U29">
        <v>1974.088141</v>
      </c>
      <c r="V29">
        <v>1903.9688000000001</v>
      </c>
      <c r="W29">
        <v>2562.5979990000001</v>
      </c>
      <c r="X29">
        <v>3001.6100390000001</v>
      </c>
      <c r="Y29">
        <v>2668.2548849999998</v>
      </c>
      <c r="Z29">
        <v>2444.69481</v>
      </c>
      <c r="AA29">
        <v>2789.7456739999998</v>
      </c>
      <c r="AB29">
        <v>3455.6669400000001</v>
      </c>
      <c r="AC29">
        <v>4211.5032709999996</v>
      </c>
      <c r="AD29">
        <v>4613.7187839999997</v>
      </c>
      <c r="AE29">
        <v>5806.5664619999998</v>
      </c>
      <c r="AF29">
        <v>5395.297098</v>
      </c>
      <c r="AG29">
        <v>5789.8950400000003</v>
      </c>
      <c r="AH29">
        <v>6184.4929830000001</v>
      </c>
      <c r="AI29">
        <v>6579.0909250000004</v>
      </c>
      <c r="AJ29">
        <v>6723.7366080000002</v>
      </c>
      <c r="AK29">
        <v>7184.4915899999996</v>
      </c>
      <c r="AL29">
        <v>7640.6482390000001</v>
      </c>
      <c r="AM29">
        <v>7967.6585269999996</v>
      </c>
      <c r="AN29">
        <v>8345.0193440000003</v>
      </c>
      <c r="AO29">
        <v>9357.0252579999997</v>
      </c>
      <c r="AP29">
        <v>11018.163049999999</v>
      </c>
    </row>
    <row r="30" spans="2:42" x14ac:dyDescent="0.3">
      <c r="B30" t="s">
        <v>3</v>
      </c>
      <c r="C30" t="s">
        <v>37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342.77142079999999</v>
      </c>
      <c r="Q30">
        <v>342.77142079999999</v>
      </c>
      <c r="R30">
        <v>342.77142079999999</v>
      </c>
      <c r="S30">
        <v>905.22665940000002</v>
      </c>
      <c r="T30">
        <v>905.22665940000002</v>
      </c>
      <c r="U30">
        <v>905.22665940000002</v>
      </c>
      <c r="V30">
        <v>905.22665940000002</v>
      </c>
      <c r="W30">
        <v>978.98328419999996</v>
      </c>
      <c r="X30">
        <v>1052.7399089999999</v>
      </c>
      <c r="Y30">
        <v>1126.4965340000001</v>
      </c>
      <c r="Z30">
        <v>1200.253158</v>
      </c>
      <c r="AA30">
        <v>1274.009783</v>
      </c>
      <c r="AB30">
        <v>1347.766408</v>
      </c>
      <c r="AC30">
        <v>1420.580269</v>
      </c>
      <c r="AD30">
        <v>1618.4041319999999</v>
      </c>
      <c r="AE30">
        <v>2232.8252779999998</v>
      </c>
      <c r="AF30">
        <v>949.24495239999999</v>
      </c>
      <c r="AG30">
        <v>1247.772258</v>
      </c>
      <c r="AH30">
        <v>1263.4713240000001</v>
      </c>
      <c r="AI30">
        <v>1294.625992</v>
      </c>
      <c r="AJ30">
        <v>1584.227018</v>
      </c>
      <c r="AK30">
        <v>1670.865174</v>
      </c>
      <c r="AL30">
        <v>1306.4458500000001</v>
      </c>
      <c r="AM30">
        <v>1210.538681</v>
      </c>
      <c r="AN30">
        <v>1449.5953</v>
      </c>
      <c r="AO30">
        <v>1230.7503380000001</v>
      </c>
      <c r="AP30">
        <v>1355.3337819999999</v>
      </c>
    </row>
    <row r="31" spans="2:42" x14ac:dyDescent="0.3">
      <c r="B31" t="s">
        <v>3</v>
      </c>
      <c r="C31" t="s">
        <v>38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1811.470689</v>
      </c>
      <c r="U31">
        <v>1712.07791</v>
      </c>
      <c r="V31">
        <v>1710.741661</v>
      </c>
      <c r="W31">
        <v>1965.5334740000001</v>
      </c>
      <c r="X31">
        <v>1977.686862</v>
      </c>
      <c r="Y31">
        <v>1743.9171369999999</v>
      </c>
      <c r="Z31">
        <v>1813.9859300000001</v>
      </c>
      <c r="AA31">
        <v>1884.0547240000001</v>
      </c>
      <c r="AB31">
        <v>2094.2611040000002</v>
      </c>
      <c r="AC31">
        <v>2201.1255409999999</v>
      </c>
      <c r="AD31">
        <v>2633.0397899999998</v>
      </c>
      <c r="AE31">
        <v>2790.122625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2733.4205120000001</v>
      </c>
      <c r="AK31">
        <v>2733.4205120000001</v>
      </c>
      <c r="AL31">
        <v>2733.4205120000001</v>
      </c>
      <c r="AM31">
        <v>2733.4205120000001</v>
      </c>
      <c r="AN31">
        <v>2733.4205120000001</v>
      </c>
      <c r="AO31">
        <v>2733.4205120000001</v>
      </c>
      <c r="AP31">
        <v>2948.2104279999999</v>
      </c>
    </row>
    <row r="32" spans="2:42" x14ac:dyDescent="0.3">
      <c r="B32" t="s">
        <v>3</v>
      </c>
      <c r="C32" t="s">
        <v>39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1948.5731969999999</v>
      </c>
      <c r="T32">
        <v>1804.8127239999999</v>
      </c>
      <c r="U32">
        <v>1667.3803760000001</v>
      </c>
      <c r="V32">
        <v>1656.349727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259.49080309999999</v>
      </c>
      <c r="AL32">
        <v>446.91875729999998</v>
      </c>
      <c r="AM32">
        <v>431.57224250000002</v>
      </c>
      <c r="AN32">
        <v>55.294612409999999</v>
      </c>
      <c r="AP32">
        <v>461.34768759999997</v>
      </c>
    </row>
    <row r="33" spans="2:42" x14ac:dyDescent="0.3">
      <c r="B33" t="s">
        <v>3</v>
      </c>
      <c r="C33" t="s">
        <v>40</v>
      </c>
    </row>
    <row r="34" spans="2:42" x14ac:dyDescent="0.3">
      <c r="B34" t="s">
        <v>3</v>
      </c>
      <c r="C34" t="s">
        <v>41</v>
      </c>
    </row>
    <row r="35" spans="2:42" x14ac:dyDescent="0.3">
      <c r="B35" t="s">
        <v>3</v>
      </c>
      <c r="C35" t="s">
        <v>42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1049.9701210000001</v>
      </c>
      <c r="K35">
        <v>1164.118641</v>
      </c>
      <c r="L35">
        <v>1177.1331210000001</v>
      </c>
      <c r="M35">
        <v>1177.1282639999999</v>
      </c>
      <c r="N35">
        <v>1258.76848</v>
      </c>
      <c r="O35">
        <v>1284.3398709999999</v>
      </c>
      <c r="P35">
        <v>1531.2692380000001</v>
      </c>
      <c r="Q35">
        <v>1578.1315569999999</v>
      </c>
      <c r="R35">
        <v>1565.132445</v>
      </c>
      <c r="S35">
        <v>1771.4151670000001</v>
      </c>
      <c r="T35">
        <v>1736.996506</v>
      </c>
      <c r="U35">
        <v>1784.4296469999999</v>
      </c>
      <c r="V35">
        <v>1784.4296469999999</v>
      </c>
      <c r="W35">
        <v>1268.773171</v>
      </c>
      <c r="X35">
        <v>1281.7183580000001</v>
      </c>
      <c r="Y35">
        <v>1179.252162</v>
      </c>
      <c r="Z35">
        <v>1241.431697</v>
      </c>
      <c r="AA35">
        <v>1369.9023540000001</v>
      </c>
      <c r="AB35">
        <v>1369.9023540000001</v>
      </c>
      <c r="AC35">
        <v>905.0254516</v>
      </c>
      <c r="AD35">
        <v>939.15209849999997</v>
      </c>
      <c r="AE35">
        <v>973.37313559999996</v>
      </c>
      <c r="AF35">
        <v>853.82761430000005</v>
      </c>
      <c r="AG35">
        <v>853.82761430000005</v>
      </c>
      <c r="AH35">
        <v>814.83910539999999</v>
      </c>
      <c r="AI35">
        <v>451.95340090000002</v>
      </c>
      <c r="AJ35">
        <v>360.66989489999997</v>
      </c>
      <c r="AK35">
        <v>360.66989489999997</v>
      </c>
      <c r="AL35">
        <v>360.66989489999997</v>
      </c>
      <c r="AM35">
        <v>392.58027129999999</v>
      </c>
      <c r="AN35">
        <v>423.79339010000001</v>
      </c>
      <c r="AO35">
        <v>454.2391374</v>
      </c>
      <c r="AP35">
        <v>701.58725040000002</v>
      </c>
    </row>
    <row r="36" spans="2:42" x14ac:dyDescent="0.3">
      <c r="B36" t="s">
        <v>3</v>
      </c>
      <c r="C36" t="s">
        <v>43</v>
      </c>
    </row>
    <row r="37" spans="2:42" x14ac:dyDescent="0.3">
      <c r="B37" t="s">
        <v>3</v>
      </c>
      <c r="C37" t="s">
        <v>44</v>
      </c>
    </row>
    <row r="38" spans="2:42" x14ac:dyDescent="0.3">
      <c r="B38" t="s">
        <v>3</v>
      </c>
      <c r="C38" t="s">
        <v>45</v>
      </c>
    </row>
    <row r="39" spans="2:42" x14ac:dyDescent="0.3">
      <c r="B39" t="s">
        <v>3</v>
      </c>
      <c r="C39" t="s">
        <v>46</v>
      </c>
    </row>
    <row r="40" spans="2:42" x14ac:dyDescent="0.3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7621.5368539999999</v>
      </c>
      <c r="I40">
        <v>7863.4293379999999</v>
      </c>
      <c r="J40">
        <v>7152.9744339999997</v>
      </c>
      <c r="K40">
        <v>7550.3871580000005</v>
      </c>
      <c r="L40">
        <v>8704.8863160000001</v>
      </c>
      <c r="M40">
        <v>9827.5168059999996</v>
      </c>
      <c r="N40">
        <v>9961.0062170000001</v>
      </c>
      <c r="O40">
        <v>9880.187371</v>
      </c>
      <c r="P40">
        <v>9997.5701549999994</v>
      </c>
      <c r="Q40">
        <v>7707.2369090000002</v>
      </c>
      <c r="R40">
        <v>7717.0164439999999</v>
      </c>
      <c r="S40">
        <v>8654.6962629999998</v>
      </c>
      <c r="T40">
        <v>8256.0241299999998</v>
      </c>
      <c r="U40">
        <v>8043.2027330000001</v>
      </c>
      <c r="V40">
        <v>7960.7164949999997</v>
      </c>
      <c r="W40">
        <v>7959.8719170000004</v>
      </c>
      <c r="X40">
        <v>8598.8338070000009</v>
      </c>
      <c r="Y40">
        <v>8002.9993569999997</v>
      </c>
      <c r="Z40">
        <v>7469.1801320000004</v>
      </c>
      <c r="AA40">
        <v>8086.5270710000004</v>
      </c>
      <c r="AB40">
        <v>9036.4113429999998</v>
      </c>
      <c r="AC40">
        <v>9507.0490690000006</v>
      </c>
      <c r="AD40">
        <v>10573.12934</v>
      </c>
      <c r="AE40">
        <v>12571.70204</v>
      </c>
      <c r="AF40">
        <v>10681.98263</v>
      </c>
      <c r="AG40">
        <v>11032.50409</v>
      </c>
      <c r="AH40">
        <v>11543.95018</v>
      </c>
      <c r="AI40">
        <v>11746.954669999999</v>
      </c>
      <c r="AJ40">
        <v>12089.917869999999</v>
      </c>
      <c r="AK40">
        <v>12208.937970000001</v>
      </c>
      <c r="AL40">
        <v>12488.10325</v>
      </c>
      <c r="AM40">
        <v>12735.77023</v>
      </c>
      <c r="AN40">
        <v>13007.123159999999</v>
      </c>
      <c r="AO40">
        <v>13775.43525</v>
      </c>
      <c r="AP40">
        <v>16484.642199999998</v>
      </c>
    </row>
    <row r="41" spans="2:42" x14ac:dyDescent="0.3">
      <c r="B41" t="s">
        <v>4</v>
      </c>
      <c r="C41" t="s">
        <v>36</v>
      </c>
    </row>
    <row r="42" spans="2:42" x14ac:dyDescent="0.3">
      <c r="B42" t="s">
        <v>4</v>
      </c>
      <c r="C42" t="s">
        <v>37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2235.7627520000001</v>
      </c>
      <c r="AH42">
        <v>2118.4779699999999</v>
      </c>
      <c r="AI42">
        <v>1934.493594</v>
      </c>
      <c r="AJ42">
        <v>1934.493594</v>
      </c>
    </row>
    <row r="43" spans="2:42" x14ac:dyDescent="0.3">
      <c r="B43" t="s">
        <v>4</v>
      </c>
      <c r="C43" t="s">
        <v>38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3">
      <c r="B44" t="s">
        <v>4</v>
      </c>
      <c r="C44" t="s">
        <v>39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3">
      <c r="B45" t="s">
        <v>4</v>
      </c>
      <c r="C45" t="s">
        <v>40</v>
      </c>
    </row>
    <row r="46" spans="2:42" x14ac:dyDescent="0.3">
      <c r="B46" t="s">
        <v>4</v>
      </c>
      <c r="C46" t="s">
        <v>41</v>
      </c>
    </row>
    <row r="47" spans="2:42" x14ac:dyDescent="0.3">
      <c r="B47" t="s">
        <v>4</v>
      </c>
      <c r="C47" t="s">
        <v>42</v>
      </c>
    </row>
    <row r="48" spans="2:42" x14ac:dyDescent="0.3">
      <c r="B48" t="s">
        <v>4</v>
      </c>
      <c r="C48" t="s">
        <v>43</v>
      </c>
    </row>
    <row r="49" spans="2:42" x14ac:dyDescent="0.3">
      <c r="B49" t="s">
        <v>4</v>
      </c>
      <c r="C49" t="s">
        <v>44</v>
      </c>
    </row>
    <row r="50" spans="2:42" x14ac:dyDescent="0.3">
      <c r="B50" t="s">
        <v>4</v>
      </c>
      <c r="C50" t="s">
        <v>45</v>
      </c>
    </row>
    <row r="51" spans="2:42" x14ac:dyDescent="0.3">
      <c r="B51" t="s">
        <v>4</v>
      </c>
      <c r="C51" t="s">
        <v>46</v>
      </c>
    </row>
    <row r="52" spans="2:42" x14ac:dyDescent="0.3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2235.7627520000001</v>
      </c>
      <c r="AH52">
        <v>2118.4779699999999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36</v>
      </c>
    </row>
    <row r="54" spans="2:42" x14ac:dyDescent="0.3">
      <c r="B54" t="s">
        <v>5</v>
      </c>
      <c r="C54" t="s">
        <v>37</v>
      </c>
    </row>
    <row r="55" spans="2:42" x14ac:dyDescent="0.3">
      <c r="B55" t="s">
        <v>5</v>
      </c>
      <c r="C55" t="s">
        <v>38</v>
      </c>
    </row>
    <row r="56" spans="2:42" x14ac:dyDescent="0.3">
      <c r="B56" t="s">
        <v>5</v>
      </c>
      <c r="C56" t="s">
        <v>39</v>
      </c>
    </row>
    <row r="57" spans="2:42" x14ac:dyDescent="0.3">
      <c r="B57" t="s">
        <v>5</v>
      </c>
      <c r="C57" t="s">
        <v>40</v>
      </c>
    </row>
    <row r="58" spans="2:42" x14ac:dyDescent="0.3">
      <c r="B58" t="s">
        <v>5</v>
      </c>
      <c r="C58" t="s">
        <v>41</v>
      </c>
    </row>
    <row r="59" spans="2:42" x14ac:dyDescent="0.3">
      <c r="B59" t="s">
        <v>5</v>
      </c>
      <c r="C59" t="s">
        <v>42</v>
      </c>
    </row>
    <row r="60" spans="2:42" x14ac:dyDescent="0.3">
      <c r="B60" t="s">
        <v>5</v>
      </c>
      <c r="C60" t="s">
        <v>43</v>
      </c>
    </row>
    <row r="61" spans="2:42" x14ac:dyDescent="0.3">
      <c r="B61" t="s">
        <v>5</v>
      </c>
      <c r="C61" t="s">
        <v>44</v>
      </c>
    </row>
    <row r="62" spans="2:42" x14ac:dyDescent="0.3">
      <c r="B62" t="s">
        <v>5</v>
      </c>
      <c r="C62" t="s">
        <v>45</v>
      </c>
    </row>
    <row r="63" spans="2:42" x14ac:dyDescent="0.3">
      <c r="B63" t="s">
        <v>5</v>
      </c>
      <c r="C63" t="s">
        <v>46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57</v>
      </c>
      <c r="C65" t="s">
        <v>36</v>
      </c>
    </row>
    <row r="66" spans="2:42" x14ac:dyDescent="0.3">
      <c r="B66" t="s">
        <v>57</v>
      </c>
      <c r="C66" t="s">
        <v>37</v>
      </c>
    </row>
    <row r="67" spans="2:42" x14ac:dyDescent="0.3">
      <c r="B67" t="s">
        <v>57</v>
      </c>
      <c r="C67" t="s">
        <v>38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3">
      <c r="B68" t="s">
        <v>57</v>
      </c>
      <c r="C68" t="s">
        <v>39</v>
      </c>
    </row>
    <row r="69" spans="2:42" x14ac:dyDescent="0.3">
      <c r="B69" t="s">
        <v>57</v>
      </c>
      <c r="C69" t="s">
        <v>40</v>
      </c>
    </row>
    <row r="70" spans="2:42" x14ac:dyDescent="0.3">
      <c r="B70" t="s">
        <v>57</v>
      </c>
      <c r="C70" t="s">
        <v>41</v>
      </c>
    </row>
    <row r="71" spans="2:42" x14ac:dyDescent="0.3">
      <c r="B71" t="s">
        <v>57</v>
      </c>
      <c r="C71" t="s">
        <v>42</v>
      </c>
    </row>
    <row r="72" spans="2:42" x14ac:dyDescent="0.3">
      <c r="B72" t="s">
        <v>57</v>
      </c>
      <c r="C72" t="s">
        <v>43</v>
      </c>
    </row>
    <row r="73" spans="2:42" x14ac:dyDescent="0.3">
      <c r="B73" t="s">
        <v>57</v>
      </c>
      <c r="C73" t="s">
        <v>44</v>
      </c>
    </row>
    <row r="74" spans="2:42" x14ac:dyDescent="0.3">
      <c r="B74" t="s">
        <v>57</v>
      </c>
      <c r="C74" t="s">
        <v>45</v>
      </c>
    </row>
    <row r="75" spans="2:42" x14ac:dyDescent="0.3">
      <c r="B75" t="s">
        <v>57</v>
      </c>
      <c r="C75" t="s">
        <v>46</v>
      </c>
    </row>
    <row r="76" spans="2:42" x14ac:dyDescent="0.3">
      <c r="B76" t="s">
        <v>57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3">
      <c r="B78" t="s">
        <v>6</v>
      </c>
      <c r="C78" t="s">
        <v>37</v>
      </c>
      <c r="D78">
        <v>5142.9052240000001</v>
      </c>
      <c r="E78">
        <v>5466.4477859999997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10627.398950000001</v>
      </c>
      <c r="L79">
        <v>11780.44887</v>
      </c>
      <c r="M79">
        <v>10927.4614</v>
      </c>
      <c r="N79">
        <v>11630.41764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5280.3418179999999</v>
      </c>
      <c r="T79">
        <v>5361.373912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2606.3295210000001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2606.3295210000001</v>
      </c>
    </row>
    <row r="80" spans="2:42" x14ac:dyDescent="0.3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6502.6437299999998</v>
      </c>
      <c r="K80">
        <v>6502.6960719999997</v>
      </c>
      <c r="L80">
        <v>6502.748415</v>
      </c>
      <c r="M80">
        <v>6502.6437299999998</v>
      </c>
      <c r="N80">
        <v>6502.6437299999998</v>
      </c>
      <c r="O80">
        <v>6502.6960719999997</v>
      </c>
      <c r="P80">
        <v>5901.0060970000004</v>
      </c>
      <c r="Q80">
        <v>5901.0060970000004</v>
      </c>
      <c r="R80">
        <v>5901.0060970000004</v>
      </c>
      <c r="S80">
        <v>5901.0584390000004</v>
      </c>
      <c r="T80">
        <v>5901.0584390000004</v>
      </c>
      <c r="U80">
        <v>5901.0060970000004</v>
      </c>
      <c r="V80">
        <v>5901.0584390000004</v>
      </c>
    </row>
    <row r="81" spans="2:42" x14ac:dyDescent="0.3">
      <c r="B81" t="s">
        <v>6</v>
      </c>
      <c r="C81" t="s">
        <v>40</v>
      </c>
    </row>
    <row r="82" spans="2:42" x14ac:dyDescent="0.3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42</v>
      </c>
    </row>
    <row r="84" spans="2:42" x14ac:dyDescent="0.3">
      <c r="B84" t="s">
        <v>6</v>
      </c>
      <c r="C84" t="s">
        <v>43</v>
      </c>
    </row>
    <row r="85" spans="2:42" x14ac:dyDescent="0.3">
      <c r="B85" t="s">
        <v>6</v>
      </c>
      <c r="C85" t="s">
        <v>44</v>
      </c>
    </row>
    <row r="86" spans="2:42" x14ac:dyDescent="0.3">
      <c r="B86" t="s">
        <v>6</v>
      </c>
      <c r="C86" t="s">
        <v>45</v>
      </c>
    </row>
    <row r="87" spans="2:42" x14ac:dyDescent="0.3">
      <c r="B87" t="s">
        <v>6</v>
      </c>
      <c r="C87" t="s">
        <v>46</v>
      </c>
    </row>
    <row r="88" spans="2:42" x14ac:dyDescent="0.3">
      <c r="B88" t="s">
        <v>6</v>
      </c>
      <c r="C88" t="s">
        <v>15</v>
      </c>
      <c r="D88">
        <v>69348.016919999995</v>
      </c>
      <c r="E88">
        <v>72606.219029999993</v>
      </c>
      <c r="F88">
        <v>82344.023730000001</v>
      </c>
      <c r="G88">
        <v>84514.470189999993</v>
      </c>
      <c r="H88">
        <v>89925.230670000004</v>
      </c>
      <c r="I88">
        <v>90770.968389999995</v>
      </c>
      <c r="J88">
        <v>93790.67499</v>
      </c>
      <c r="K88">
        <v>96457.340209999995</v>
      </c>
      <c r="L88">
        <v>98520.460449999999</v>
      </c>
      <c r="M88">
        <v>97766.450620000003</v>
      </c>
      <c r="N88">
        <v>98469.406860000003</v>
      </c>
      <c r="O88">
        <v>98619.490430000005</v>
      </c>
      <c r="P88">
        <v>95417.696750000003</v>
      </c>
      <c r="Q88">
        <v>96120.652990000002</v>
      </c>
      <c r="R88">
        <v>96120.652990000002</v>
      </c>
      <c r="S88">
        <v>95417.749089999998</v>
      </c>
      <c r="T88">
        <v>95498.781180000005</v>
      </c>
      <c r="U88">
        <v>96120.652990000002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89880.495639999994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3">
      <c r="B89" t="s">
        <v>7</v>
      </c>
      <c r="C89" t="s">
        <v>36</v>
      </c>
    </row>
    <row r="90" spans="2:42" x14ac:dyDescent="0.3">
      <c r="B90" t="s">
        <v>7</v>
      </c>
      <c r="C90" t="s">
        <v>37</v>
      </c>
    </row>
    <row r="91" spans="2:42" x14ac:dyDescent="0.3">
      <c r="B91" t="s">
        <v>7</v>
      </c>
      <c r="C91" t="s">
        <v>38</v>
      </c>
    </row>
    <row r="92" spans="2:42" x14ac:dyDescent="0.3">
      <c r="B92" t="s">
        <v>7</v>
      </c>
      <c r="C92" t="s">
        <v>39</v>
      </c>
    </row>
    <row r="93" spans="2:42" x14ac:dyDescent="0.3">
      <c r="B93" t="s">
        <v>7</v>
      </c>
      <c r="C93" t="s">
        <v>40</v>
      </c>
    </row>
    <row r="94" spans="2:42" x14ac:dyDescent="0.3">
      <c r="B94" t="s">
        <v>7</v>
      </c>
      <c r="C94" t="s">
        <v>41</v>
      </c>
    </row>
    <row r="95" spans="2:42" x14ac:dyDescent="0.3">
      <c r="B95" t="s">
        <v>7</v>
      </c>
      <c r="C95" t="s">
        <v>42</v>
      </c>
    </row>
    <row r="96" spans="2:42" x14ac:dyDescent="0.3">
      <c r="B96" t="s">
        <v>7</v>
      </c>
      <c r="C96" t="s">
        <v>43</v>
      </c>
    </row>
    <row r="97" spans="2:42" x14ac:dyDescent="0.3">
      <c r="B97" t="s">
        <v>7</v>
      </c>
      <c r="C97" t="s">
        <v>44</v>
      </c>
    </row>
    <row r="98" spans="2:42" x14ac:dyDescent="0.3">
      <c r="B98" t="s">
        <v>7</v>
      </c>
      <c r="C98" t="s">
        <v>45</v>
      </c>
    </row>
    <row r="99" spans="2:42" x14ac:dyDescent="0.3">
      <c r="B99" t="s">
        <v>7</v>
      </c>
      <c r="C99" t="s">
        <v>46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36</v>
      </c>
    </row>
    <row r="102" spans="2:42" x14ac:dyDescent="0.3">
      <c r="B102" t="s">
        <v>8</v>
      </c>
      <c r="C102" t="s">
        <v>37</v>
      </c>
    </row>
    <row r="103" spans="2:42" x14ac:dyDescent="0.3">
      <c r="B103" t="s">
        <v>8</v>
      </c>
      <c r="C103" t="s">
        <v>38</v>
      </c>
    </row>
    <row r="104" spans="2:42" x14ac:dyDescent="0.3">
      <c r="B104" t="s">
        <v>8</v>
      </c>
      <c r="C104" t="s">
        <v>39</v>
      </c>
    </row>
    <row r="105" spans="2:42" x14ac:dyDescent="0.3">
      <c r="B105" t="s">
        <v>8</v>
      </c>
      <c r="C105" t="s">
        <v>40</v>
      </c>
    </row>
    <row r="106" spans="2:42" x14ac:dyDescent="0.3">
      <c r="B106" t="s">
        <v>8</v>
      </c>
      <c r="C106" t="s">
        <v>41</v>
      </c>
    </row>
    <row r="107" spans="2:42" x14ac:dyDescent="0.3">
      <c r="B107" t="s">
        <v>8</v>
      </c>
      <c r="C107" t="s">
        <v>42</v>
      </c>
    </row>
    <row r="108" spans="2:42" x14ac:dyDescent="0.3">
      <c r="B108" t="s">
        <v>8</v>
      </c>
      <c r="C108" t="s">
        <v>43</v>
      </c>
    </row>
    <row r="109" spans="2:42" x14ac:dyDescent="0.3">
      <c r="B109" t="s">
        <v>8</v>
      </c>
      <c r="C109" t="s">
        <v>44</v>
      </c>
    </row>
    <row r="110" spans="2:42" x14ac:dyDescent="0.3">
      <c r="B110" t="s">
        <v>8</v>
      </c>
      <c r="C110" t="s">
        <v>45</v>
      </c>
    </row>
    <row r="111" spans="2:42" x14ac:dyDescent="0.3">
      <c r="B111" t="s">
        <v>8</v>
      </c>
      <c r="C111" t="s">
        <v>46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245</v>
      </c>
      <c r="C114" t="s">
        <v>37</v>
      </c>
    </row>
    <row r="115" spans="2:42" x14ac:dyDescent="0.3">
      <c r="B115" t="s">
        <v>245</v>
      </c>
      <c r="C115" t="s">
        <v>38</v>
      </c>
    </row>
    <row r="116" spans="2:42" x14ac:dyDescent="0.3">
      <c r="B116" t="s">
        <v>245</v>
      </c>
      <c r="C116" t="s">
        <v>39</v>
      </c>
    </row>
    <row r="117" spans="2:42" x14ac:dyDescent="0.3">
      <c r="B117" t="s">
        <v>245</v>
      </c>
      <c r="C117" t="s">
        <v>40</v>
      </c>
    </row>
    <row r="118" spans="2:42" x14ac:dyDescent="0.3">
      <c r="B118" t="s">
        <v>245</v>
      </c>
      <c r="C118" t="s">
        <v>41</v>
      </c>
    </row>
    <row r="119" spans="2:42" x14ac:dyDescent="0.3">
      <c r="B119" t="s">
        <v>245</v>
      </c>
      <c r="C119" t="s">
        <v>42</v>
      </c>
    </row>
    <row r="120" spans="2:42" x14ac:dyDescent="0.3">
      <c r="B120" t="s">
        <v>245</v>
      </c>
      <c r="C120" t="s">
        <v>43</v>
      </c>
    </row>
    <row r="121" spans="2:42" x14ac:dyDescent="0.3">
      <c r="B121" t="s">
        <v>245</v>
      </c>
      <c r="C121" t="s">
        <v>44</v>
      </c>
    </row>
    <row r="122" spans="2:42" x14ac:dyDescent="0.3">
      <c r="B122" t="s">
        <v>245</v>
      </c>
      <c r="C122" t="s">
        <v>45</v>
      </c>
    </row>
    <row r="123" spans="2:42" x14ac:dyDescent="0.3">
      <c r="B123" t="s">
        <v>245</v>
      </c>
      <c r="C123" t="s">
        <v>46</v>
      </c>
    </row>
    <row r="124" spans="2:42" x14ac:dyDescent="0.3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648</v>
      </c>
      <c r="C125" t="s">
        <v>36</v>
      </c>
    </row>
    <row r="126" spans="2:42" x14ac:dyDescent="0.3">
      <c r="B126" t="s">
        <v>648</v>
      </c>
      <c r="C126" t="s">
        <v>37</v>
      </c>
    </row>
    <row r="127" spans="2:42" x14ac:dyDescent="0.3">
      <c r="B127" t="s">
        <v>648</v>
      </c>
      <c r="C127" t="s">
        <v>38</v>
      </c>
    </row>
    <row r="128" spans="2:42" x14ac:dyDescent="0.3">
      <c r="B128" t="s">
        <v>648</v>
      </c>
      <c r="C128" t="s">
        <v>39</v>
      </c>
    </row>
    <row r="129" spans="2:42" x14ac:dyDescent="0.3">
      <c r="B129" t="s">
        <v>648</v>
      </c>
      <c r="C129" t="s">
        <v>40</v>
      </c>
    </row>
    <row r="130" spans="2:42" x14ac:dyDescent="0.3">
      <c r="B130" t="s">
        <v>648</v>
      </c>
      <c r="C130" t="s">
        <v>41</v>
      </c>
    </row>
    <row r="131" spans="2:42" x14ac:dyDescent="0.3">
      <c r="B131" t="s">
        <v>648</v>
      </c>
      <c r="C131" t="s">
        <v>42</v>
      </c>
    </row>
    <row r="132" spans="2:42" x14ac:dyDescent="0.3">
      <c r="B132" t="s">
        <v>648</v>
      </c>
      <c r="C132" t="s">
        <v>43</v>
      </c>
    </row>
    <row r="133" spans="2:42" x14ac:dyDescent="0.3">
      <c r="B133" t="s">
        <v>648</v>
      </c>
      <c r="C133" t="s">
        <v>44</v>
      </c>
    </row>
    <row r="134" spans="2:42" x14ac:dyDescent="0.3">
      <c r="B134" t="s">
        <v>648</v>
      </c>
      <c r="C134" t="s">
        <v>45</v>
      </c>
    </row>
    <row r="135" spans="2:42" x14ac:dyDescent="0.3">
      <c r="B135" t="s">
        <v>648</v>
      </c>
      <c r="C135" t="s">
        <v>46</v>
      </c>
    </row>
    <row r="136" spans="2:42" x14ac:dyDescent="0.3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4.4" x14ac:dyDescent="0.3"/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250</v>
      </c>
      <c r="C4" t="s">
        <v>13</v>
      </c>
    </row>
    <row r="5" spans="2:42" x14ac:dyDescent="0.3">
      <c r="B5" t="s">
        <v>1</v>
      </c>
      <c r="C5" t="s">
        <v>36</v>
      </c>
    </row>
    <row r="6" spans="2:42" x14ac:dyDescent="0.3">
      <c r="B6" t="s">
        <v>1</v>
      </c>
      <c r="C6" t="s">
        <v>37</v>
      </c>
    </row>
    <row r="7" spans="2:42" x14ac:dyDescent="0.3">
      <c r="B7" t="s">
        <v>1</v>
      </c>
      <c r="C7" t="s">
        <v>38</v>
      </c>
    </row>
    <row r="8" spans="2:42" x14ac:dyDescent="0.3">
      <c r="B8" t="s">
        <v>1</v>
      </c>
      <c r="C8" t="s">
        <v>39</v>
      </c>
    </row>
    <row r="9" spans="2:42" x14ac:dyDescent="0.3">
      <c r="B9" t="s">
        <v>1</v>
      </c>
      <c r="C9" t="s">
        <v>40</v>
      </c>
    </row>
    <row r="10" spans="2:42" x14ac:dyDescent="0.3">
      <c r="B10" t="s">
        <v>1</v>
      </c>
      <c r="C10" t="s">
        <v>41</v>
      </c>
    </row>
    <row r="11" spans="2:42" x14ac:dyDescent="0.3">
      <c r="B11" t="s">
        <v>1</v>
      </c>
      <c r="C11" t="s">
        <v>42</v>
      </c>
    </row>
    <row r="12" spans="2:42" x14ac:dyDescent="0.3">
      <c r="B12" t="s">
        <v>1</v>
      </c>
      <c r="C12" t="s">
        <v>43</v>
      </c>
    </row>
    <row r="13" spans="2:42" x14ac:dyDescent="0.3">
      <c r="B13" t="s">
        <v>1</v>
      </c>
      <c r="C13" t="s">
        <v>44</v>
      </c>
    </row>
    <row r="14" spans="2:42" x14ac:dyDescent="0.3">
      <c r="B14" t="s">
        <v>1</v>
      </c>
      <c r="C14" t="s">
        <v>45</v>
      </c>
    </row>
    <row r="15" spans="2:42" x14ac:dyDescent="0.3">
      <c r="B15" t="s">
        <v>1</v>
      </c>
      <c r="C15" t="s">
        <v>46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36</v>
      </c>
    </row>
    <row r="18" spans="2:42" x14ac:dyDescent="0.3">
      <c r="B18" t="s">
        <v>2</v>
      </c>
      <c r="C18" t="s">
        <v>37</v>
      </c>
    </row>
    <row r="19" spans="2:42" x14ac:dyDescent="0.3">
      <c r="B19" t="s">
        <v>2</v>
      </c>
      <c r="C19" t="s">
        <v>38</v>
      </c>
    </row>
    <row r="20" spans="2:42" x14ac:dyDescent="0.3">
      <c r="B20" t="s">
        <v>2</v>
      </c>
      <c r="C20" t="s">
        <v>39</v>
      </c>
    </row>
    <row r="21" spans="2:42" x14ac:dyDescent="0.3">
      <c r="B21" t="s">
        <v>2</v>
      </c>
      <c r="C21" t="s">
        <v>40</v>
      </c>
    </row>
    <row r="22" spans="2:42" x14ac:dyDescent="0.3">
      <c r="B22" t="s">
        <v>2</v>
      </c>
      <c r="C22" t="s">
        <v>41</v>
      </c>
    </row>
    <row r="23" spans="2:42" x14ac:dyDescent="0.3">
      <c r="B23" t="s">
        <v>2</v>
      </c>
      <c r="C23" t="s">
        <v>42</v>
      </c>
    </row>
    <row r="24" spans="2:42" x14ac:dyDescent="0.3">
      <c r="B24" t="s">
        <v>2</v>
      </c>
      <c r="C24" t="s">
        <v>43</v>
      </c>
    </row>
    <row r="25" spans="2:42" x14ac:dyDescent="0.3">
      <c r="B25" t="s">
        <v>2</v>
      </c>
      <c r="C25" t="s">
        <v>44</v>
      </c>
    </row>
    <row r="26" spans="2:42" x14ac:dyDescent="0.3">
      <c r="B26" t="s">
        <v>2</v>
      </c>
      <c r="C26" t="s">
        <v>45</v>
      </c>
    </row>
    <row r="27" spans="2:42" x14ac:dyDescent="0.3">
      <c r="B27" t="s">
        <v>2</v>
      </c>
      <c r="C27" t="s">
        <v>46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4678.4336549999998</v>
      </c>
      <c r="N29">
        <v>5627.1072260000001</v>
      </c>
      <c r="O29">
        <v>5428.2631220000003</v>
      </c>
      <c r="P29">
        <v>5121.243168</v>
      </c>
      <c r="Q29">
        <v>4433.847417</v>
      </c>
      <c r="R29">
        <v>4534.8802310000001</v>
      </c>
      <c r="S29">
        <v>4664.1727849999997</v>
      </c>
      <c r="T29">
        <v>4958.0978439999999</v>
      </c>
      <c r="U29">
        <v>4972.5806839999996</v>
      </c>
      <c r="V29">
        <v>4904.8015509999996</v>
      </c>
      <c r="W29">
        <v>6330.4099379999998</v>
      </c>
      <c r="X29">
        <v>6679.861887</v>
      </c>
      <c r="Y29">
        <v>6161.909815</v>
      </c>
      <c r="Z29">
        <v>5908.9092449999998</v>
      </c>
      <c r="AA29">
        <v>6303.5071809999999</v>
      </c>
      <c r="AB29">
        <v>6698.107317</v>
      </c>
      <c r="AC29">
        <v>7495.5674840000001</v>
      </c>
      <c r="AD29">
        <v>8692.5119880000002</v>
      </c>
      <c r="AE29">
        <v>10837.098770000001</v>
      </c>
      <c r="AF29">
        <v>8403.7563829999999</v>
      </c>
      <c r="AG29">
        <v>9818.4087330000002</v>
      </c>
      <c r="AH29">
        <v>9910.5421879999994</v>
      </c>
      <c r="AI29">
        <v>10220.257879999999</v>
      </c>
      <c r="AJ29">
        <v>10524.34367</v>
      </c>
      <c r="AK29">
        <v>11032.65971</v>
      </c>
      <c r="AL29">
        <v>11404.959360000001</v>
      </c>
      <c r="AM29">
        <v>11209.796420000001</v>
      </c>
      <c r="AN29">
        <v>11763.25272</v>
      </c>
      <c r="AO29">
        <v>13082.497310000001</v>
      </c>
      <c r="AP29">
        <v>15335.60189</v>
      </c>
    </row>
    <row r="30" spans="2:42" x14ac:dyDescent="0.3">
      <c r="B30" t="s">
        <v>3</v>
      </c>
      <c r="C30" t="s">
        <v>37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685.54284159999997</v>
      </c>
      <c r="Q30">
        <v>685.54284159999997</v>
      </c>
      <c r="R30">
        <v>685.54284159999997</v>
      </c>
      <c r="S30">
        <v>2434.7696380000002</v>
      </c>
      <c r="T30">
        <v>1902.280317</v>
      </c>
      <c r="U30">
        <v>1902.280317</v>
      </c>
      <c r="V30">
        <v>1854.7356259999999</v>
      </c>
      <c r="W30">
        <v>2031.723193</v>
      </c>
      <c r="X30">
        <v>2252.9930669999999</v>
      </c>
      <c r="Y30">
        <v>2252.9930669999999</v>
      </c>
      <c r="Z30">
        <v>2400.5063169999999</v>
      </c>
      <c r="AA30">
        <v>2456.1925679999999</v>
      </c>
      <c r="AB30">
        <v>2695.532815</v>
      </c>
      <c r="AC30">
        <v>2843.046065</v>
      </c>
      <c r="AD30">
        <v>3051.638958</v>
      </c>
      <c r="AE30">
        <v>3138.0725640000001</v>
      </c>
      <c r="AF30">
        <v>3285.5858130000001</v>
      </c>
      <c r="AG30">
        <v>3570.2097269999999</v>
      </c>
      <c r="AH30">
        <v>3775.064848</v>
      </c>
      <c r="AI30">
        <v>3847.875963</v>
      </c>
      <c r="AJ30">
        <v>4086.8446330000002</v>
      </c>
      <c r="AK30">
        <v>3698.6698540000002</v>
      </c>
      <c r="AL30">
        <v>4154.0076040000004</v>
      </c>
      <c r="AM30">
        <v>3848.2630049999998</v>
      </c>
      <c r="AN30">
        <v>4028.4704969999998</v>
      </c>
      <c r="AO30">
        <v>3860.9626119999998</v>
      </c>
      <c r="AP30">
        <v>3993.0135260000002</v>
      </c>
    </row>
    <row r="31" spans="2:42" x14ac:dyDescent="0.3">
      <c r="B31" t="s">
        <v>3</v>
      </c>
      <c r="C31" t="s">
        <v>38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2828.1894069999998</v>
      </c>
      <c r="Q31">
        <v>2613.531172</v>
      </c>
      <c r="R31">
        <v>2678.3399800000002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2868.7077330000002</v>
      </c>
      <c r="Y31">
        <v>2888.4602030000001</v>
      </c>
      <c r="Z31">
        <v>2820.6897829999998</v>
      </c>
      <c r="AA31">
        <v>2851.8907709999999</v>
      </c>
      <c r="AB31">
        <v>3141.9136800000001</v>
      </c>
      <c r="AC31">
        <v>3197.2617150000001</v>
      </c>
      <c r="AD31">
        <v>3389.2301200000002</v>
      </c>
      <c r="AE31">
        <v>3992.371263</v>
      </c>
      <c r="AF31">
        <v>3642.749206</v>
      </c>
      <c r="AG31">
        <v>3025.4967459999998</v>
      </c>
      <c r="AH31">
        <v>3314.8876989999999</v>
      </c>
      <c r="AI31">
        <v>3305.7719200000001</v>
      </c>
      <c r="AJ31">
        <v>3375.8407130000001</v>
      </c>
      <c r="AK31">
        <v>3305.7719200000001</v>
      </c>
      <c r="AL31">
        <v>3305.7719200000001</v>
      </c>
      <c r="AM31">
        <v>3806.5794019999998</v>
      </c>
      <c r="AN31">
        <v>3586.047094</v>
      </c>
      <c r="AO31">
        <v>3305.7719200000001</v>
      </c>
      <c r="AP31">
        <v>3667.1034</v>
      </c>
    </row>
    <row r="32" spans="2:42" x14ac:dyDescent="0.3">
      <c r="B32" t="s">
        <v>3</v>
      </c>
      <c r="C32" t="s">
        <v>39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1667.4114770000001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2245.2995449999999</v>
      </c>
      <c r="V32">
        <v>2179.6561489999999</v>
      </c>
      <c r="W32">
        <v>1728.6559970000001</v>
      </c>
      <c r="X32">
        <v>1633.206774</v>
      </c>
      <c r="Y32">
        <v>1620.6712809999999</v>
      </c>
      <c r="Z32">
        <v>1253.027388</v>
      </c>
      <c r="AA32">
        <v>1230.1622239999999</v>
      </c>
      <c r="AB32">
        <v>1295.8056200000001</v>
      </c>
      <c r="AC32">
        <v>1295.8056200000001</v>
      </c>
      <c r="AD32">
        <v>1295.8056200000001</v>
      </c>
      <c r="AE32">
        <v>1355.448003</v>
      </c>
      <c r="AF32">
        <v>1295.8056200000001</v>
      </c>
      <c r="AG32">
        <v>1217.067622</v>
      </c>
      <c r="AH32">
        <v>1282.711018</v>
      </c>
      <c r="AI32">
        <v>1217.067622</v>
      </c>
      <c r="AJ32">
        <v>1217.067622</v>
      </c>
      <c r="AK32">
        <v>1058.407565</v>
      </c>
      <c r="AL32">
        <v>992.76416870000003</v>
      </c>
      <c r="AM32">
        <v>992.76416870000003</v>
      </c>
      <c r="AN32">
        <v>944.6988748</v>
      </c>
      <c r="AO32">
        <v>801.36572760000001</v>
      </c>
      <c r="AP32">
        <v>992.76416870000003</v>
      </c>
    </row>
    <row r="33" spans="2:42" x14ac:dyDescent="0.3">
      <c r="B33" t="s">
        <v>3</v>
      </c>
      <c r="C33" t="s">
        <v>40</v>
      </c>
    </row>
    <row r="34" spans="2:42" x14ac:dyDescent="0.3">
      <c r="B34" t="s">
        <v>3</v>
      </c>
      <c r="C34" t="s">
        <v>41</v>
      </c>
    </row>
    <row r="35" spans="2:42" x14ac:dyDescent="0.3">
      <c r="B35" t="s">
        <v>3</v>
      </c>
      <c r="C35" t="s">
        <v>42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1278.2574480000001</v>
      </c>
      <c r="L35">
        <v>1164.118641</v>
      </c>
      <c r="M35">
        <v>1278.2574480000001</v>
      </c>
      <c r="N35">
        <v>1433.2724029999999</v>
      </c>
      <c r="O35">
        <v>1537.0945300000001</v>
      </c>
      <c r="P35">
        <v>1832.1602869999999</v>
      </c>
      <c r="Q35">
        <v>1853.3858339999999</v>
      </c>
      <c r="R35">
        <v>1966.1203700000001</v>
      </c>
      <c r="S35">
        <v>2340.719548</v>
      </c>
      <c r="T35">
        <v>2541.3973430000001</v>
      </c>
      <c r="U35">
        <v>2259.5536910000001</v>
      </c>
      <c r="V35">
        <v>2521.961957</v>
      </c>
      <c r="W35">
        <v>2148.498212</v>
      </c>
      <c r="X35">
        <v>2053.2011659999998</v>
      </c>
      <c r="Y35">
        <v>1650.603402</v>
      </c>
      <c r="Z35">
        <v>1512.621423</v>
      </c>
      <c r="AA35">
        <v>1674.9575609999999</v>
      </c>
      <c r="AB35">
        <v>1910.26478</v>
      </c>
      <c r="AC35">
        <v>1730.1939640000001</v>
      </c>
      <c r="AD35">
        <v>1764.3206110000001</v>
      </c>
      <c r="AE35">
        <v>1798.5416479999999</v>
      </c>
      <c r="AF35">
        <v>1707.655229</v>
      </c>
      <c r="AG35">
        <v>1707.655229</v>
      </c>
      <c r="AH35">
        <v>1707.655229</v>
      </c>
      <c r="AI35">
        <v>1490.953904</v>
      </c>
      <c r="AJ35">
        <v>1363.6782760000001</v>
      </c>
      <c r="AK35">
        <v>1707.655229</v>
      </c>
      <c r="AL35">
        <v>1214.497509</v>
      </c>
      <c r="AM35">
        <v>1452.8766720000001</v>
      </c>
      <c r="AN35">
        <v>1248.961902</v>
      </c>
      <c r="AO35">
        <v>1279.407649</v>
      </c>
      <c r="AP35">
        <v>1308.804936</v>
      </c>
    </row>
    <row r="36" spans="2:42" x14ac:dyDescent="0.3">
      <c r="B36" t="s">
        <v>3</v>
      </c>
      <c r="C36" t="s">
        <v>43</v>
      </c>
    </row>
    <row r="37" spans="2:42" x14ac:dyDescent="0.3">
      <c r="B37" t="s">
        <v>3</v>
      </c>
      <c r="C37" t="s">
        <v>44</v>
      </c>
    </row>
    <row r="38" spans="2:42" x14ac:dyDescent="0.3">
      <c r="B38" t="s">
        <v>3</v>
      </c>
      <c r="C38" t="s">
        <v>45</v>
      </c>
    </row>
    <row r="39" spans="2:42" x14ac:dyDescent="0.3">
      <c r="B39" t="s">
        <v>3</v>
      </c>
      <c r="C39" t="s">
        <v>46</v>
      </c>
    </row>
    <row r="40" spans="2:42" x14ac:dyDescent="0.3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8815.5334610000009</v>
      </c>
      <c r="L40">
        <v>9732.7983860000004</v>
      </c>
      <c r="M40">
        <v>11005.8637</v>
      </c>
      <c r="N40">
        <v>11793.66093</v>
      </c>
      <c r="O40">
        <v>11969.91668</v>
      </c>
      <c r="P40">
        <v>12600.12592</v>
      </c>
      <c r="Q40">
        <v>11719.297479999999</v>
      </c>
      <c r="R40">
        <v>12135.305990000001</v>
      </c>
      <c r="S40">
        <v>14307.36412</v>
      </c>
      <c r="T40">
        <v>14178.711240000001</v>
      </c>
      <c r="U40">
        <v>13976.99382</v>
      </c>
      <c r="V40">
        <v>14058.434869999999</v>
      </c>
      <c r="W40">
        <v>14976.70451</v>
      </c>
      <c r="X40">
        <v>15487.97063</v>
      </c>
      <c r="Y40">
        <v>14574.637769999999</v>
      </c>
      <c r="Z40">
        <v>13895.75416</v>
      </c>
      <c r="AA40">
        <v>14516.71031</v>
      </c>
      <c r="AB40">
        <v>15741.62421</v>
      </c>
      <c r="AC40">
        <v>16561.87485</v>
      </c>
      <c r="AD40">
        <v>18193.507300000001</v>
      </c>
      <c r="AE40">
        <v>21121.53225</v>
      </c>
      <c r="AF40">
        <v>18335.552250000001</v>
      </c>
      <c r="AG40">
        <v>19338.838059999998</v>
      </c>
      <c r="AH40">
        <v>19990.860980000001</v>
      </c>
      <c r="AI40">
        <v>20081.92729</v>
      </c>
      <c r="AJ40">
        <v>20567.77491</v>
      </c>
      <c r="AK40">
        <v>20803.164280000001</v>
      </c>
      <c r="AL40">
        <v>21072.00056</v>
      </c>
      <c r="AM40">
        <v>21310.27967</v>
      </c>
      <c r="AN40">
        <v>21571.431079999998</v>
      </c>
      <c r="AO40">
        <v>22330.005219999999</v>
      </c>
      <c r="AP40">
        <v>25297.287919999999</v>
      </c>
    </row>
    <row r="41" spans="2:42" x14ac:dyDescent="0.3">
      <c r="B41" t="s">
        <v>4</v>
      </c>
      <c r="C41" t="s">
        <v>36</v>
      </c>
    </row>
    <row r="42" spans="2:42" x14ac:dyDescent="0.3">
      <c r="B42" t="s">
        <v>4</v>
      </c>
      <c r="C42" t="s">
        <v>37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3">
      <c r="B43" t="s">
        <v>4</v>
      </c>
      <c r="C43" t="s">
        <v>38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1298.918844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3">
      <c r="B44" t="s">
        <v>4</v>
      </c>
      <c r="C44" t="s">
        <v>39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201.52758990000001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3">
      <c r="B45" t="s">
        <v>4</v>
      </c>
      <c r="C45" t="s">
        <v>40</v>
      </c>
    </row>
    <row r="46" spans="2:42" x14ac:dyDescent="0.3">
      <c r="B46" t="s">
        <v>4</v>
      </c>
      <c r="C46" t="s">
        <v>41</v>
      </c>
    </row>
    <row r="47" spans="2:42" x14ac:dyDescent="0.3">
      <c r="B47" t="s">
        <v>4</v>
      </c>
      <c r="C47" t="s">
        <v>42</v>
      </c>
    </row>
    <row r="48" spans="2:42" x14ac:dyDescent="0.3">
      <c r="B48" t="s">
        <v>4</v>
      </c>
      <c r="C48" t="s">
        <v>43</v>
      </c>
    </row>
    <row r="49" spans="2:42" x14ac:dyDescent="0.3">
      <c r="B49" t="s">
        <v>4</v>
      </c>
      <c r="C49" t="s">
        <v>44</v>
      </c>
    </row>
    <row r="50" spans="2:42" x14ac:dyDescent="0.3">
      <c r="B50" t="s">
        <v>4</v>
      </c>
      <c r="C50" t="s">
        <v>45</v>
      </c>
    </row>
    <row r="51" spans="2:42" x14ac:dyDescent="0.3">
      <c r="B51" t="s">
        <v>4</v>
      </c>
      <c r="C51" t="s">
        <v>46</v>
      </c>
    </row>
    <row r="52" spans="2:42" x14ac:dyDescent="0.3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10139.500330000001</v>
      </c>
      <c r="N52">
        <v>11022.358550000001</v>
      </c>
      <c r="O52">
        <v>10836.72</v>
      </c>
      <c r="P52">
        <v>11000.38595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36</v>
      </c>
    </row>
    <row r="54" spans="2:42" x14ac:dyDescent="0.3">
      <c r="B54" t="s">
        <v>5</v>
      </c>
      <c r="C54" t="s">
        <v>37</v>
      </c>
    </row>
    <row r="55" spans="2:42" x14ac:dyDescent="0.3">
      <c r="B55" t="s">
        <v>5</v>
      </c>
      <c r="C55" t="s">
        <v>38</v>
      </c>
    </row>
    <row r="56" spans="2:42" x14ac:dyDescent="0.3">
      <c r="B56" t="s">
        <v>5</v>
      </c>
      <c r="C56" t="s">
        <v>39</v>
      </c>
    </row>
    <row r="57" spans="2:42" x14ac:dyDescent="0.3">
      <c r="B57" t="s">
        <v>5</v>
      </c>
      <c r="C57" t="s">
        <v>40</v>
      </c>
    </row>
    <row r="58" spans="2:42" x14ac:dyDescent="0.3">
      <c r="B58" t="s">
        <v>5</v>
      </c>
      <c r="C58" t="s">
        <v>41</v>
      </c>
    </row>
    <row r="59" spans="2:42" x14ac:dyDescent="0.3">
      <c r="B59" t="s">
        <v>5</v>
      </c>
      <c r="C59" t="s">
        <v>42</v>
      </c>
    </row>
    <row r="60" spans="2:42" x14ac:dyDescent="0.3">
      <c r="B60" t="s">
        <v>5</v>
      </c>
      <c r="C60" t="s">
        <v>43</v>
      </c>
    </row>
    <row r="61" spans="2:42" x14ac:dyDescent="0.3">
      <c r="B61" t="s">
        <v>5</v>
      </c>
      <c r="C61" t="s">
        <v>44</v>
      </c>
    </row>
    <row r="62" spans="2:42" x14ac:dyDescent="0.3">
      <c r="B62" t="s">
        <v>5</v>
      </c>
      <c r="C62" t="s">
        <v>45</v>
      </c>
    </row>
    <row r="63" spans="2:42" x14ac:dyDescent="0.3">
      <c r="B63" t="s">
        <v>5</v>
      </c>
      <c r="C63" t="s">
        <v>46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57</v>
      </c>
      <c r="C65" t="s">
        <v>36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3">
      <c r="B66" t="s">
        <v>57</v>
      </c>
      <c r="C66" t="s">
        <v>37</v>
      </c>
    </row>
    <row r="67" spans="2:42" x14ac:dyDescent="0.3">
      <c r="B67" t="s">
        <v>57</v>
      </c>
      <c r="C67" t="s">
        <v>38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3">
      <c r="B68" t="s">
        <v>57</v>
      </c>
      <c r="C68" t="s">
        <v>39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3">
      <c r="B69" t="s">
        <v>57</v>
      </c>
      <c r="C69" t="s">
        <v>40</v>
      </c>
    </row>
    <row r="70" spans="2:42" x14ac:dyDescent="0.3">
      <c r="B70" t="s">
        <v>57</v>
      </c>
      <c r="C70" t="s">
        <v>41</v>
      </c>
    </row>
    <row r="71" spans="2:42" x14ac:dyDescent="0.3">
      <c r="B71" t="s">
        <v>57</v>
      </c>
      <c r="C71" t="s">
        <v>42</v>
      </c>
    </row>
    <row r="72" spans="2:42" x14ac:dyDescent="0.3">
      <c r="B72" t="s">
        <v>57</v>
      </c>
      <c r="C72" t="s">
        <v>43</v>
      </c>
    </row>
    <row r="73" spans="2:42" x14ac:dyDescent="0.3">
      <c r="B73" t="s">
        <v>57</v>
      </c>
      <c r="C73" t="s">
        <v>44</v>
      </c>
    </row>
    <row r="74" spans="2:42" x14ac:dyDescent="0.3">
      <c r="B74" t="s">
        <v>57</v>
      </c>
      <c r="C74" t="s">
        <v>45</v>
      </c>
    </row>
    <row r="75" spans="2:42" x14ac:dyDescent="0.3">
      <c r="B75" t="s">
        <v>57</v>
      </c>
      <c r="C75" t="s">
        <v>46</v>
      </c>
    </row>
    <row r="76" spans="2:42" x14ac:dyDescent="0.3">
      <c r="B76" t="s">
        <v>57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3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38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10927.4614</v>
      </c>
      <c r="K79">
        <v>10224.505160000001</v>
      </c>
      <c r="L79">
        <v>11780.44887</v>
      </c>
      <c r="M79">
        <v>11780.44887</v>
      </c>
      <c r="N79">
        <v>11780.44887</v>
      </c>
      <c r="O79">
        <v>11158.524719999999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3228.2536660000001</v>
      </c>
      <c r="AJ79">
        <v>3309.2857600000002</v>
      </c>
      <c r="AK79">
        <v>3309.2857600000002</v>
      </c>
    </row>
    <row r="80" spans="2:42" x14ac:dyDescent="0.3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40</v>
      </c>
    </row>
    <row r="82" spans="2:42" x14ac:dyDescent="0.3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42</v>
      </c>
    </row>
    <row r="84" spans="2:42" x14ac:dyDescent="0.3">
      <c r="B84" t="s">
        <v>6</v>
      </c>
      <c r="C84" t="s">
        <v>43</v>
      </c>
    </row>
    <row r="85" spans="2:42" x14ac:dyDescent="0.3">
      <c r="B85" t="s">
        <v>6</v>
      </c>
      <c r="C85" t="s">
        <v>44</v>
      </c>
    </row>
    <row r="86" spans="2:42" x14ac:dyDescent="0.3">
      <c r="B86" t="s">
        <v>6</v>
      </c>
      <c r="C86" t="s">
        <v>45</v>
      </c>
    </row>
    <row r="87" spans="2:42" x14ac:dyDescent="0.3">
      <c r="B87" t="s">
        <v>6</v>
      </c>
      <c r="C87" t="s">
        <v>46</v>
      </c>
    </row>
    <row r="88" spans="2:42" x14ac:dyDescent="0.3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93790.779670000004</v>
      </c>
      <c r="K88">
        <v>96054.498770000006</v>
      </c>
      <c r="L88">
        <v>98520.460449999999</v>
      </c>
      <c r="M88">
        <v>98619.54277</v>
      </c>
      <c r="N88">
        <v>98619.54277</v>
      </c>
      <c r="O88">
        <v>97997.618629999997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90502.419779999997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3">
      <c r="B89" t="s">
        <v>7</v>
      </c>
      <c r="C89" t="s">
        <v>36</v>
      </c>
    </row>
    <row r="90" spans="2:42" x14ac:dyDescent="0.3">
      <c r="B90" t="s">
        <v>7</v>
      </c>
      <c r="C90" t="s">
        <v>37</v>
      </c>
    </row>
    <row r="91" spans="2:42" x14ac:dyDescent="0.3">
      <c r="B91" t="s">
        <v>7</v>
      </c>
      <c r="C91" t="s">
        <v>38</v>
      </c>
    </row>
    <row r="92" spans="2:42" x14ac:dyDescent="0.3">
      <c r="B92" t="s">
        <v>7</v>
      </c>
      <c r="C92" t="s">
        <v>39</v>
      </c>
    </row>
    <row r="93" spans="2:42" x14ac:dyDescent="0.3">
      <c r="B93" t="s">
        <v>7</v>
      </c>
      <c r="C93" t="s">
        <v>40</v>
      </c>
    </row>
    <row r="94" spans="2:42" x14ac:dyDescent="0.3">
      <c r="B94" t="s">
        <v>7</v>
      </c>
      <c r="C94" t="s">
        <v>41</v>
      </c>
    </row>
    <row r="95" spans="2:42" x14ac:dyDescent="0.3">
      <c r="B95" t="s">
        <v>7</v>
      </c>
      <c r="C95" t="s">
        <v>42</v>
      </c>
    </row>
    <row r="96" spans="2:42" x14ac:dyDescent="0.3">
      <c r="B96" t="s">
        <v>7</v>
      </c>
      <c r="C96" t="s">
        <v>43</v>
      </c>
    </row>
    <row r="97" spans="2:42" x14ac:dyDescent="0.3">
      <c r="B97" t="s">
        <v>7</v>
      </c>
      <c r="C97" t="s">
        <v>44</v>
      </c>
    </row>
    <row r="98" spans="2:42" x14ac:dyDescent="0.3">
      <c r="B98" t="s">
        <v>7</v>
      </c>
      <c r="C98" t="s">
        <v>45</v>
      </c>
    </row>
    <row r="99" spans="2:42" x14ac:dyDescent="0.3">
      <c r="B99" t="s">
        <v>7</v>
      </c>
      <c r="C99" t="s">
        <v>46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36</v>
      </c>
    </row>
    <row r="102" spans="2:42" x14ac:dyDescent="0.3">
      <c r="B102" t="s">
        <v>8</v>
      </c>
      <c r="C102" t="s">
        <v>37</v>
      </c>
    </row>
    <row r="103" spans="2:42" x14ac:dyDescent="0.3">
      <c r="B103" t="s">
        <v>8</v>
      </c>
      <c r="C103" t="s">
        <v>38</v>
      </c>
    </row>
    <row r="104" spans="2:42" x14ac:dyDescent="0.3">
      <c r="B104" t="s">
        <v>8</v>
      </c>
      <c r="C104" t="s">
        <v>39</v>
      </c>
    </row>
    <row r="105" spans="2:42" x14ac:dyDescent="0.3">
      <c r="B105" t="s">
        <v>8</v>
      </c>
      <c r="C105" t="s">
        <v>40</v>
      </c>
    </row>
    <row r="106" spans="2:42" x14ac:dyDescent="0.3">
      <c r="B106" t="s">
        <v>8</v>
      </c>
      <c r="C106" t="s">
        <v>41</v>
      </c>
    </row>
    <row r="107" spans="2:42" x14ac:dyDescent="0.3">
      <c r="B107" t="s">
        <v>8</v>
      </c>
      <c r="C107" t="s">
        <v>42</v>
      </c>
    </row>
    <row r="108" spans="2:42" x14ac:dyDescent="0.3">
      <c r="B108" t="s">
        <v>8</v>
      </c>
      <c r="C108" t="s">
        <v>43</v>
      </c>
    </row>
    <row r="109" spans="2:42" x14ac:dyDescent="0.3">
      <c r="B109" t="s">
        <v>8</v>
      </c>
      <c r="C109" t="s">
        <v>44</v>
      </c>
    </row>
    <row r="110" spans="2:42" x14ac:dyDescent="0.3">
      <c r="B110" t="s">
        <v>8</v>
      </c>
      <c r="C110" t="s">
        <v>45</v>
      </c>
    </row>
    <row r="111" spans="2:42" x14ac:dyDescent="0.3">
      <c r="B111" t="s">
        <v>8</v>
      </c>
      <c r="C111" t="s">
        <v>46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245</v>
      </c>
      <c r="C114" t="s">
        <v>37</v>
      </c>
    </row>
    <row r="115" spans="2:42" x14ac:dyDescent="0.3">
      <c r="B115" t="s">
        <v>245</v>
      </c>
      <c r="C115" t="s">
        <v>38</v>
      </c>
    </row>
    <row r="116" spans="2:42" x14ac:dyDescent="0.3">
      <c r="B116" t="s">
        <v>245</v>
      </c>
      <c r="C116" t="s">
        <v>39</v>
      </c>
    </row>
    <row r="117" spans="2:42" x14ac:dyDescent="0.3">
      <c r="B117" t="s">
        <v>245</v>
      </c>
      <c r="C117" t="s">
        <v>40</v>
      </c>
    </row>
    <row r="118" spans="2:42" x14ac:dyDescent="0.3">
      <c r="B118" t="s">
        <v>245</v>
      </c>
      <c r="C118" t="s">
        <v>41</v>
      </c>
    </row>
    <row r="119" spans="2:42" x14ac:dyDescent="0.3">
      <c r="B119" t="s">
        <v>245</v>
      </c>
      <c r="C119" t="s">
        <v>42</v>
      </c>
    </row>
    <row r="120" spans="2:42" x14ac:dyDescent="0.3">
      <c r="B120" t="s">
        <v>245</v>
      </c>
      <c r="C120" t="s">
        <v>43</v>
      </c>
    </row>
    <row r="121" spans="2:42" x14ac:dyDescent="0.3">
      <c r="B121" t="s">
        <v>245</v>
      </c>
      <c r="C121" t="s">
        <v>44</v>
      </c>
    </row>
    <row r="122" spans="2:42" x14ac:dyDescent="0.3">
      <c r="B122" t="s">
        <v>245</v>
      </c>
      <c r="C122" t="s">
        <v>45</v>
      </c>
    </row>
    <row r="123" spans="2:42" x14ac:dyDescent="0.3">
      <c r="B123" t="s">
        <v>245</v>
      </c>
      <c r="C123" t="s">
        <v>46</v>
      </c>
    </row>
    <row r="124" spans="2:42" x14ac:dyDescent="0.3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648</v>
      </c>
      <c r="C125" t="s">
        <v>36</v>
      </c>
    </row>
    <row r="126" spans="2:42" x14ac:dyDescent="0.3">
      <c r="B126" t="s">
        <v>648</v>
      </c>
      <c r="C126" t="s">
        <v>37</v>
      </c>
    </row>
    <row r="127" spans="2:42" x14ac:dyDescent="0.3">
      <c r="B127" t="s">
        <v>648</v>
      </c>
      <c r="C127" t="s">
        <v>38</v>
      </c>
    </row>
    <row r="128" spans="2:42" x14ac:dyDescent="0.3">
      <c r="B128" t="s">
        <v>648</v>
      </c>
      <c r="C128" t="s">
        <v>39</v>
      </c>
    </row>
    <row r="129" spans="2:42" x14ac:dyDescent="0.3">
      <c r="B129" t="s">
        <v>648</v>
      </c>
      <c r="C129" t="s">
        <v>40</v>
      </c>
    </row>
    <row r="130" spans="2:42" x14ac:dyDescent="0.3">
      <c r="B130" t="s">
        <v>648</v>
      </c>
      <c r="C130" t="s">
        <v>41</v>
      </c>
    </row>
    <row r="131" spans="2:42" x14ac:dyDescent="0.3">
      <c r="B131" t="s">
        <v>648</v>
      </c>
      <c r="C131" t="s">
        <v>42</v>
      </c>
    </row>
    <row r="132" spans="2:42" x14ac:dyDescent="0.3">
      <c r="B132" t="s">
        <v>648</v>
      </c>
      <c r="C132" t="s">
        <v>43</v>
      </c>
    </row>
    <row r="133" spans="2:42" x14ac:dyDescent="0.3">
      <c r="B133" t="s">
        <v>648</v>
      </c>
      <c r="C133" t="s">
        <v>44</v>
      </c>
    </row>
    <row r="134" spans="2:42" x14ac:dyDescent="0.3">
      <c r="B134" t="s">
        <v>648</v>
      </c>
      <c r="C134" t="s">
        <v>45</v>
      </c>
    </row>
    <row r="135" spans="2:42" x14ac:dyDescent="0.3">
      <c r="B135" t="s">
        <v>648</v>
      </c>
      <c r="C135" t="s">
        <v>46</v>
      </c>
    </row>
    <row r="136" spans="2:42" x14ac:dyDescent="0.3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4.4" x14ac:dyDescent="0.3"/>
  <sheetData>
    <row r="7" spans="1:64" x14ac:dyDescent="0.3">
      <c r="A7" s="233" t="s">
        <v>650</v>
      </c>
      <c r="B7">
        <v>588809.94316496945</v>
      </c>
      <c r="E7" t="s">
        <v>649</v>
      </c>
      <c r="H7">
        <v>2607.0469999999914</v>
      </c>
    </row>
    <row r="13" spans="1:64" x14ac:dyDescent="0.3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3">
      <c r="B14" t="s">
        <v>75</v>
      </c>
      <c r="D14" t="s">
        <v>77</v>
      </c>
      <c r="E14" t="s">
        <v>78</v>
      </c>
      <c r="F14" t="s">
        <v>79</v>
      </c>
      <c r="G14" t="s">
        <v>76</v>
      </c>
      <c r="H14" t="s">
        <v>77</v>
      </c>
      <c r="I14" t="s">
        <v>78</v>
      </c>
      <c r="J14" t="s">
        <v>79</v>
      </c>
      <c r="K14" t="s">
        <v>76</v>
      </c>
      <c r="L14" t="s">
        <v>77</v>
      </c>
      <c r="M14" t="s">
        <v>78</v>
      </c>
      <c r="N14" t="s">
        <v>79</v>
      </c>
      <c r="O14" t="s">
        <v>76</v>
      </c>
      <c r="P14" t="s">
        <v>77</v>
      </c>
      <c r="Q14" t="s">
        <v>78</v>
      </c>
      <c r="R14" t="s">
        <v>79</v>
      </c>
      <c r="S14" t="s">
        <v>76</v>
      </c>
      <c r="T14" t="s">
        <v>77</v>
      </c>
      <c r="U14" t="s">
        <v>78</v>
      </c>
      <c r="V14" t="s">
        <v>79</v>
      </c>
      <c r="W14" t="s">
        <v>76</v>
      </c>
      <c r="X14" t="s">
        <v>77</v>
      </c>
      <c r="Y14" t="s">
        <v>78</v>
      </c>
      <c r="Z14" t="s">
        <v>79</v>
      </c>
      <c r="AA14" t="s">
        <v>76</v>
      </c>
      <c r="AB14" t="s">
        <v>77</v>
      </c>
      <c r="AC14" t="s">
        <v>78</v>
      </c>
      <c r="AD14" t="s">
        <v>79</v>
      </c>
      <c r="AE14" t="s">
        <v>76</v>
      </c>
      <c r="AF14" t="s">
        <v>77</v>
      </c>
      <c r="AG14" t="s">
        <v>78</v>
      </c>
      <c r="AH14" t="s">
        <v>79</v>
      </c>
      <c r="AI14" t="s">
        <v>76</v>
      </c>
      <c r="AJ14" t="s">
        <v>79</v>
      </c>
      <c r="AK14" t="s">
        <v>76</v>
      </c>
      <c r="AL14" t="s">
        <v>79</v>
      </c>
      <c r="AM14" t="s">
        <v>76</v>
      </c>
      <c r="AN14" t="s">
        <v>77</v>
      </c>
      <c r="AO14" t="s">
        <v>78</v>
      </c>
      <c r="AP14" t="s">
        <v>79</v>
      </c>
      <c r="AQ14" t="s">
        <v>76</v>
      </c>
      <c r="AR14" t="s">
        <v>77</v>
      </c>
      <c r="AS14" t="s">
        <v>78</v>
      </c>
      <c r="AT14" t="s">
        <v>79</v>
      </c>
      <c r="AU14" t="s">
        <v>76</v>
      </c>
      <c r="AV14" t="s">
        <v>77</v>
      </c>
      <c r="AW14" t="s">
        <v>78</v>
      </c>
      <c r="AX14" t="s">
        <v>79</v>
      </c>
      <c r="AY14" t="s">
        <v>76</v>
      </c>
      <c r="AZ14" t="s">
        <v>77</v>
      </c>
      <c r="BA14" t="s">
        <v>78</v>
      </c>
      <c r="BB14" t="s">
        <v>79</v>
      </c>
      <c r="BC14" t="s">
        <v>76</v>
      </c>
      <c r="BD14" t="s">
        <v>77</v>
      </c>
      <c r="BE14" t="s">
        <v>78</v>
      </c>
      <c r="BF14" t="s">
        <v>79</v>
      </c>
      <c r="BG14" t="s">
        <v>76</v>
      </c>
      <c r="BH14" t="s">
        <v>77</v>
      </c>
      <c r="BI14" t="s">
        <v>78</v>
      </c>
      <c r="BJ14" t="s">
        <v>79</v>
      </c>
      <c r="BK14" t="s">
        <v>76</v>
      </c>
      <c r="BL14" t="s">
        <v>76</v>
      </c>
    </row>
    <row r="15" spans="1:64" x14ac:dyDescent="0.3">
      <c r="B15" t="s">
        <v>13</v>
      </c>
    </row>
    <row r="16" spans="1:64" x14ac:dyDescent="0.3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3">
      <c r="B17" t="s">
        <v>37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3">
      <c r="B18" t="s">
        <v>38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3">
      <c r="B19" t="s">
        <v>39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3">
      <c r="B20" t="s">
        <v>41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3">
      <c r="B21" t="s">
        <v>42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3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3">
      <c r="B33" t="s">
        <v>75</v>
      </c>
      <c r="C33" t="s">
        <v>76</v>
      </c>
      <c r="D33" t="s">
        <v>76</v>
      </c>
      <c r="E33" t="s">
        <v>77</v>
      </c>
      <c r="F33" t="s">
        <v>76</v>
      </c>
      <c r="G33" t="s">
        <v>76</v>
      </c>
      <c r="H33" t="s">
        <v>77</v>
      </c>
      <c r="I33" t="s">
        <v>77</v>
      </c>
      <c r="J33" t="s">
        <v>76</v>
      </c>
      <c r="K33" t="s">
        <v>77</v>
      </c>
      <c r="L33" t="s">
        <v>79</v>
      </c>
      <c r="M33" t="s">
        <v>76</v>
      </c>
      <c r="N33" t="s">
        <v>77</v>
      </c>
      <c r="O33" t="s">
        <v>79</v>
      </c>
      <c r="P33" t="s">
        <v>76</v>
      </c>
      <c r="Q33" t="s">
        <v>79</v>
      </c>
      <c r="R33" t="s">
        <v>76</v>
      </c>
      <c r="S33" t="s">
        <v>79</v>
      </c>
      <c r="T33" t="s">
        <v>77</v>
      </c>
      <c r="U33" t="s">
        <v>78</v>
      </c>
      <c r="V33" t="s">
        <v>79</v>
      </c>
      <c r="W33" t="s">
        <v>76</v>
      </c>
      <c r="X33" t="s">
        <v>77</v>
      </c>
      <c r="Y33" t="s">
        <v>78</v>
      </c>
      <c r="Z33" t="s">
        <v>79</v>
      </c>
      <c r="AA33" t="s">
        <v>76</v>
      </c>
      <c r="AB33" t="s">
        <v>77</v>
      </c>
      <c r="AC33" t="s">
        <v>78</v>
      </c>
      <c r="AD33" t="s">
        <v>79</v>
      </c>
      <c r="AE33" t="s">
        <v>76</v>
      </c>
      <c r="AF33" t="s">
        <v>77</v>
      </c>
      <c r="AG33" t="s">
        <v>78</v>
      </c>
      <c r="AH33" t="s">
        <v>79</v>
      </c>
      <c r="AI33" t="s">
        <v>76</v>
      </c>
      <c r="AJ33" t="s">
        <v>76</v>
      </c>
      <c r="AK33" t="s">
        <v>76</v>
      </c>
      <c r="AL33" t="s">
        <v>79</v>
      </c>
      <c r="AM33" t="s">
        <v>76</v>
      </c>
      <c r="AN33" t="s">
        <v>77</v>
      </c>
      <c r="AO33" t="s">
        <v>79</v>
      </c>
      <c r="AP33" t="s">
        <v>76</v>
      </c>
      <c r="AQ33" t="s">
        <v>77</v>
      </c>
      <c r="AR33" t="s">
        <v>78</v>
      </c>
      <c r="AS33" t="s">
        <v>79</v>
      </c>
      <c r="AT33" t="s">
        <v>76</v>
      </c>
      <c r="AU33" t="s">
        <v>77</v>
      </c>
      <c r="AV33" t="s">
        <v>78</v>
      </c>
      <c r="AW33" t="s">
        <v>79</v>
      </c>
      <c r="AX33" t="s">
        <v>76</v>
      </c>
      <c r="AY33" t="s">
        <v>77</v>
      </c>
      <c r="AZ33" t="s">
        <v>78</v>
      </c>
      <c r="BA33" t="s">
        <v>79</v>
      </c>
      <c r="BB33" t="s">
        <v>76</v>
      </c>
      <c r="BC33" t="s">
        <v>77</v>
      </c>
      <c r="BD33" t="s">
        <v>78</v>
      </c>
      <c r="BE33" t="s">
        <v>79</v>
      </c>
      <c r="BF33" t="s">
        <v>76</v>
      </c>
      <c r="BG33" t="s">
        <v>77</v>
      </c>
      <c r="BH33" t="s">
        <v>78</v>
      </c>
      <c r="BI33" t="s">
        <v>79</v>
      </c>
      <c r="BJ33" t="s">
        <v>76</v>
      </c>
      <c r="BK33" t="s">
        <v>77</v>
      </c>
      <c r="BL33" t="s">
        <v>78</v>
      </c>
      <c r="BM33" t="s">
        <v>79</v>
      </c>
      <c r="BN33" t="s">
        <v>76</v>
      </c>
      <c r="BO33" t="s">
        <v>76</v>
      </c>
      <c r="BP33" t="s">
        <v>76</v>
      </c>
      <c r="BQ33" t="s">
        <v>76</v>
      </c>
      <c r="BR33" t="s">
        <v>76</v>
      </c>
      <c r="BS33" t="s">
        <v>76</v>
      </c>
      <c r="BT33" t="s">
        <v>76</v>
      </c>
      <c r="BU33" t="s">
        <v>76</v>
      </c>
      <c r="BV33" t="s">
        <v>76</v>
      </c>
      <c r="BW33" t="s">
        <v>76</v>
      </c>
      <c r="BX33" t="s">
        <v>76</v>
      </c>
      <c r="BY33" t="s">
        <v>76</v>
      </c>
      <c r="BZ33" t="s">
        <v>76</v>
      </c>
      <c r="CA33" t="s">
        <v>76</v>
      </c>
    </row>
    <row r="34" spans="2:79" x14ac:dyDescent="0.3">
      <c r="B34" t="s">
        <v>13</v>
      </c>
    </row>
    <row r="35" spans="2:79" x14ac:dyDescent="0.3">
      <c r="B35" t="s">
        <v>36</v>
      </c>
      <c r="C35">
        <v>1670.1981410000001</v>
      </c>
      <c r="D35">
        <v>3173.6761860000001</v>
      </c>
      <c r="F35">
        <v>990.80550140000003</v>
      </c>
      <c r="G35">
        <v>3643.4782610000002</v>
      </c>
      <c r="H35">
        <v>116.3986857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3">
      <c r="B36" t="s">
        <v>37</v>
      </c>
      <c r="C36">
        <v>2628.505099</v>
      </c>
      <c r="D36">
        <v>2481.141361</v>
      </c>
      <c r="E36">
        <v>107.1491439</v>
      </c>
      <c r="F36">
        <v>2920.7981380000001</v>
      </c>
      <c r="G36">
        <v>2489.5038519999998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3">
      <c r="B37" t="s">
        <v>38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3">
      <c r="B38" t="s">
        <v>39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3">
      <c r="B39" t="s">
        <v>42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3">
      <c r="B40" t="s">
        <v>42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3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3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  <c r="K52" t="s">
        <v>76</v>
      </c>
      <c r="L52" t="s">
        <v>77</v>
      </c>
      <c r="M52" t="s">
        <v>78</v>
      </c>
      <c r="N52" t="s">
        <v>79</v>
      </c>
      <c r="O52" t="s">
        <v>76</v>
      </c>
      <c r="P52" t="s">
        <v>77</v>
      </c>
      <c r="Q52" t="s">
        <v>78</v>
      </c>
      <c r="R52" t="s">
        <v>79</v>
      </c>
      <c r="S52" t="s">
        <v>76</v>
      </c>
      <c r="T52" t="s">
        <v>77</v>
      </c>
      <c r="U52" t="s">
        <v>78</v>
      </c>
      <c r="V52" t="s">
        <v>79</v>
      </c>
      <c r="W52" t="s">
        <v>76</v>
      </c>
      <c r="X52" t="s">
        <v>77</v>
      </c>
      <c r="Y52" t="s">
        <v>78</v>
      </c>
      <c r="Z52" t="s">
        <v>79</v>
      </c>
    </row>
    <row r="53" spans="2:26" x14ac:dyDescent="0.3">
      <c r="B53" t="s">
        <v>13</v>
      </c>
    </row>
    <row r="54" spans="2:26" x14ac:dyDescent="0.3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3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3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3">
      <c r="B57" t="s">
        <v>39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3">
      <c r="B58" t="s">
        <v>41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3">
      <c r="B59" t="s">
        <v>42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3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8671875" defaultRowHeight="14.4" x14ac:dyDescent="0.3"/>
  <cols>
    <col min="1" max="1" width="29.109375" style="33" bestFit="1" customWidth="1"/>
    <col min="2" max="2" width="0" style="33" hidden="1" customWidth="1"/>
    <col min="3" max="3" width="8.6640625" style="33" hidden="1" customWidth="1"/>
    <col min="4" max="4" width="0" style="33" hidden="1" customWidth="1"/>
    <col min="5" max="25" width="8.88671875" style="33"/>
    <col min="26" max="28" width="9.5546875" style="33" bestFit="1" customWidth="1"/>
    <col min="29" max="40" width="10.5546875" style="33" bestFit="1" customWidth="1"/>
    <col min="41" max="16384" width="8.88671875" style="33"/>
  </cols>
  <sheetData>
    <row r="1" spans="1:40" ht="15" thickBot="1" x14ac:dyDescent="0.35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" thickTop="1" x14ac:dyDescent="0.3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3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3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3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3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3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3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3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3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3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3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3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3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3">
      <c r="A17" s="89" t="s">
        <v>658</v>
      </c>
    </row>
    <row r="18" spans="1:40" x14ac:dyDescent="0.3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3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3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3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3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3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3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3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3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3">
      <c r="A27" s="89"/>
    </row>
    <row r="28" spans="1:40" x14ac:dyDescent="0.3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3">
      <c r="A29" s="89" t="s">
        <v>658</v>
      </c>
    </row>
    <row r="30" spans="1:40" x14ac:dyDescent="0.3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3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3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3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3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3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3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3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3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3">
      <c r="A39" s="89"/>
    </row>
    <row r="40" spans="1:40" x14ac:dyDescent="0.3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3">
      <c r="A41" s="89" t="s">
        <v>658</v>
      </c>
    </row>
    <row r="42" spans="1:40" x14ac:dyDescent="0.3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3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3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3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3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3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3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3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3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3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3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3">
      <c r="A53" s="89" t="s">
        <v>658</v>
      </c>
    </row>
    <row r="54" spans="1:40" x14ac:dyDescent="0.3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3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3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3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3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3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3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3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3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3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3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3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3">
      <c r="A67" s="89" t="s">
        <v>660</v>
      </c>
    </row>
    <row r="68" spans="1:40" x14ac:dyDescent="0.3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3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3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3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3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3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3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3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3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3">
      <c r="A77" s="89"/>
    </row>
    <row r="78" spans="1:40" x14ac:dyDescent="0.3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3">
      <c r="A79" s="89" t="s">
        <v>660</v>
      </c>
    </row>
    <row r="80" spans="1:40" x14ac:dyDescent="0.3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3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3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3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3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3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3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3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3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3">
      <c r="A89" s="89"/>
    </row>
    <row r="90" spans="1:40" x14ac:dyDescent="0.3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3">
      <c r="A91" s="89" t="s">
        <v>660</v>
      </c>
    </row>
    <row r="92" spans="1:40" x14ac:dyDescent="0.3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3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3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3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3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3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3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3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3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3">
      <c r="A101" s="89"/>
    </row>
    <row r="102" spans="1:40" x14ac:dyDescent="0.3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3">
      <c r="A103" s="89" t="s">
        <v>660</v>
      </c>
    </row>
    <row r="104" spans="1:40" x14ac:dyDescent="0.3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3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3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3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3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3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3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3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3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09375" defaultRowHeight="13.2" x14ac:dyDescent="0.25"/>
  <cols>
    <col min="1" max="1" width="32.6640625" style="105" customWidth="1"/>
    <col min="2" max="2" width="11.33203125" style="105" bestFit="1" customWidth="1"/>
    <col min="3" max="4" width="8.33203125" style="105" bestFit="1" customWidth="1"/>
    <col min="5" max="6" width="9.33203125" style="105" bestFit="1" customWidth="1"/>
    <col min="7" max="13" width="10.33203125" style="105" bestFit="1" customWidth="1"/>
    <col min="14" max="38" width="11.88671875" style="105" bestFit="1" customWidth="1"/>
    <col min="39" max="16384" width="9.109375" style="105"/>
  </cols>
  <sheetData>
    <row r="1" spans="1:38" s="33" customFormat="1" ht="23.4" x14ac:dyDescent="0.4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4.4" x14ac:dyDescent="0.3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4.4" x14ac:dyDescent="0.3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4.4" x14ac:dyDescent="0.3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4.4" x14ac:dyDescent="0.3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4.4" x14ac:dyDescent="0.3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4.4" x14ac:dyDescent="0.3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4.4" x14ac:dyDescent="0.3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4.4" x14ac:dyDescent="0.3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4.4" x14ac:dyDescent="0.3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4.4" x14ac:dyDescent="0.3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4.4" x14ac:dyDescent="0.3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4.4" x14ac:dyDescent="0.3"/>
    <row r="14" spans="1:38" s="33" customFormat="1" ht="14.4" x14ac:dyDescent="0.3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4.4" x14ac:dyDescent="0.3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4.4" x14ac:dyDescent="0.3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4.4" x14ac:dyDescent="0.3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4.4" x14ac:dyDescent="0.3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4.4" x14ac:dyDescent="0.3"/>
    <row r="20" spans="1:38" s="33" customFormat="1" ht="14.4" x14ac:dyDescent="0.3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5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4.4" x14ac:dyDescent="0.3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4.4" x14ac:dyDescent="0.3">
      <c r="A24" s="243" t="s">
        <v>690</v>
      </c>
    </row>
    <row r="25" spans="1:38" ht="14.4" x14ac:dyDescent="0.3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4.4" x14ac:dyDescent="0.3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4.4" x14ac:dyDescent="0.3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4.4" x14ac:dyDescent="0.3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4.4" x14ac:dyDescent="0.3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5">
      <c r="A31" s="105" t="s">
        <v>669</v>
      </c>
    </row>
    <row r="32" spans="1:38" x14ac:dyDescent="0.25">
      <c r="A32" s="105" t="s">
        <v>657</v>
      </c>
      <c r="B32" s="259">
        <f>NPV(0.08,B26:AK26)*(1+0.08)</f>
        <v>89726.389736892335</v>
      </c>
    </row>
    <row r="33" spans="1:2" x14ac:dyDescent="0.25">
      <c r="A33" s="105" t="s">
        <v>667</v>
      </c>
      <c r="B33" s="259">
        <f>NPV(0.08,B27:AK27)*(1+0.08)</f>
        <v>20911.435362725173</v>
      </c>
    </row>
    <row r="34" spans="1:2" x14ac:dyDescent="0.25">
      <c r="A34" s="105" t="s">
        <v>668</v>
      </c>
      <c r="B34" s="259">
        <f>NPV(0.08,B28:AK28)*(1+0.08)</f>
        <v>9261.7298850372899</v>
      </c>
    </row>
    <row r="35" spans="1:2" x14ac:dyDescent="0.25">
      <c r="A35" s="105" t="s">
        <v>659</v>
      </c>
      <c r="B35" s="259">
        <f>NPV(0.08,B29:AK29)*(1+0.08)</f>
        <v>5877.3236473534052</v>
      </c>
    </row>
    <row r="36" spans="1:2" x14ac:dyDescent="0.25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09375" defaultRowHeight="13.2" x14ac:dyDescent="0.25"/>
  <cols>
    <col min="1" max="1" width="29.109375" style="105" bestFit="1" customWidth="1"/>
    <col min="2" max="2" width="13.5546875" style="105" bestFit="1" customWidth="1"/>
    <col min="3" max="10" width="9.33203125" style="105" bestFit="1" customWidth="1"/>
    <col min="11" max="22" width="9.5546875" style="105" bestFit="1" customWidth="1"/>
    <col min="23" max="25" width="9.6640625" style="105" bestFit="1" customWidth="1"/>
    <col min="26" max="37" width="10.6640625" style="105" bestFit="1" customWidth="1"/>
    <col min="38" max="16384" width="9.109375" style="105"/>
  </cols>
  <sheetData>
    <row r="1" spans="1:37" ht="14.4" x14ac:dyDescent="0.3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4.4" x14ac:dyDescent="0.3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4.4" x14ac:dyDescent="0.3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4.4" x14ac:dyDescent="0.3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4.4" x14ac:dyDescent="0.3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4.4" x14ac:dyDescent="0.3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4.4" x14ac:dyDescent="0.3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4.4" x14ac:dyDescent="0.3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4.4" x14ac:dyDescent="0.3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4.4" x14ac:dyDescent="0.3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4.4" x14ac:dyDescent="0.3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4.4" x14ac:dyDescent="0.3">
      <c r="A12" s="243"/>
    </row>
    <row r="13" spans="1:37" ht="14.4" x14ac:dyDescent="0.3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4.4" x14ac:dyDescent="0.3">
      <c r="A14" s="243" t="s">
        <v>666</v>
      </c>
    </row>
    <row r="15" spans="1:37" ht="14.4" x14ac:dyDescent="0.3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4.4" x14ac:dyDescent="0.3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4.4" x14ac:dyDescent="0.3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4.4" x14ac:dyDescent="0.3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4.4" x14ac:dyDescent="0.3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4.4" x14ac:dyDescent="0.3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4.4" x14ac:dyDescent="0.3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4.4" x14ac:dyDescent="0.3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4.4" x14ac:dyDescent="0.3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4.4" x14ac:dyDescent="0.3">
      <c r="A24" s="243"/>
    </row>
    <row r="25" spans="1:37" ht="14.4" x14ac:dyDescent="0.3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4.4" x14ac:dyDescent="0.3">
      <c r="A26" s="243" t="s">
        <v>666</v>
      </c>
    </row>
    <row r="27" spans="1:37" ht="14.4" x14ac:dyDescent="0.3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4.4" x14ac:dyDescent="0.3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4.4" x14ac:dyDescent="0.3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4.4" x14ac:dyDescent="0.3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4.4" x14ac:dyDescent="0.3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4.4" x14ac:dyDescent="0.3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4.4" x14ac:dyDescent="0.3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4.4" x14ac:dyDescent="0.3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4.4" x14ac:dyDescent="0.3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4.4" x14ac:dyDescent="0.3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4.4" x14ac:dyDescent="0.3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4.4" x14ac:dyDescent="0.3">
      <c r="A38" s="243" t="s">
        <v>666</v>
      </c>
    </row>
    <row r="39" spans="1:37" ht="14.4" x14ac:dyDescent="0.3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4.4" x14ac:dyDescent="0.3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4.4" x14ac:dyDescent="0.3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4.4" x14ac:dyDescent="0.3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4.4" x14ac:dyDescent="0.3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4.4" x14ac:dyDescent="0.3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4.4" x14ac:dyDescent="0.3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4.4" x14ac:dyDescent="0.3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4.4" x14ac:dyDescent="0.3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5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4.4" x14ac:dyDescent="0.3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4.4" x14ac:dyDescent="0.3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4.4" x14ac:dyDescent="0.3">
      <c r="A52" s="243" t="s">
        <v>687</v>
      </c>
    </row>
    <row r="53" spans="1:37" ht="14.4" x14ac:dyDescent="0.3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4.4" x14ac:dyDescent="0.3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4.4" x14ac:dyDescent="0.3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4.4" x14ac:dyDescent="0.3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4.4" x14ac:dyDescent="0.3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4.4" x14ac:dyDescent="0.3">
      <c r="A59" s="12" t="s">
        <v>688</v>
      </c>
      <c r="B59" s="269" t="s">
        <v>671</v>
      </c>
    </row>
    <row r="60" spans="1:37" x14ac:dyDescent="0.25">
      <c r="A60" s="105" t="s">
        <v>657</v>
      </c>
      <c r="B60" s="275">
        <f>VLOOKUP($A60,Sup_GD_PotInst!$A$31:$B$36,B$2,FALSE)</f>
        <v>89726.389736892335</v>
      </c>
    </row>
    <row r="61" spans="1:37" x14ac:dyDescent="0.25">
      <c r="A61" s="105" t="s">
        <v>667</v>
      </c>
      <c r="B61" s="275">
        <f>VLOOKUP($A61,Sup_GD_PotInst!$A$31:$B$36,B$2,FALSE)</f>
        <v>20911.435362725173</v>
      </c>
    </row>
    <row r="62" spans="1:37" x14ac:dyDescent="0.25">
      <c r="A62" s="105" t="s">
        <v>668</v>
      </c>
      <c r="B62" s="275">
        <f>VLOOKUP($A62,Sup_GD_PotInst!$A$31:$B$36,B$2,FALSE)</f>
        <v>9261.7298850372899</v>
      </c>
    </row>
    <row r="63" spans="1:37" x14ac:dyDescent="0.25">
      <c r="A63" s="105" t="s">
        <v>659</v>
      </c>
      <c r="B63" s="275">
        <f>VLOOKUP($A63,Sup_GD_PotInst!$A$31:$B$36,B$2,FALSE)</f>
        <v>5877.3236473534052</v>
      </c>
    </row>
    <row r="64" spans="1:37" ht="14.4" x14ac:dyDescent="0.3">
      <c r="A64" s="27" t="s">
        <v>9</v>
      </c>
      <c r="B64" s="28">
        <f>VLOOKUP($A64,Sup_GD_PotInst!$A$31:$B$36,B$2,FALSE)</f>
        <v>125776.8786320082</v>
      </c>
    </row>
    <row r="66" spans="1:37" ht="14.4" x14ac:dyDescent="0.3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4.4" x14ac:dyDescent="0.3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4.4" x14ac:dyDescent="0.3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4.4" x14ac:dyDescent="0.3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4.4" x14ac:dyDescent="0.3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4.4" x14ac:dyDescent="0.3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4.4" x14ac:dyDescent="0.3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4.4" x14ac:dyDescent="0.3">
      <c r="A74" s="12" t="s">
        <v>689</v>
      </c>
      <c r="B74" s="13" t="s">
        <v>671</v>
      </c>
    </row>
    <row r="75" spans="1:37" x14ac:dyDescent="0.25">
      <c r="A75" s="105" t="s">
        <v>657</v>
      </c>
      <c r="B75" s="275">
        <f>B60/(1+Planel_BD_constantes!$B$3)^3</f>
        <v>71227.701043486391</v>
      </c>
      <c r="E75" s="259"/>
    </row>
    <row r="76" spans="1:37" x14ac:dyDescent="0.25">
      <c r="A76" s="105" t="s">
        <v>667</v>
      </c>
      <c r="B76" s="275">
        <f>B61/(1+Planel_BD_constantes!$B$3)^3</f>
        <v>16600.171596940549</v>
      </c>
      <c r="E76" s="259"/>
    </row>
    <row r="77" spans="1:37" x14ac:dyDescent="0.25">
      <c r="A77" s="105" t="s">
        <v>668</v>
      </c>
      <c r="B77" s="275">
        <f>B62/(1+Planel_BD_constantes!$B$3)^3</f>
        <v>7352.2597903626292</v>
      </c>
      <c r="E77" s="259"/>
    </row>
    <row r="78" spans="1:37" x14ac:dyDescent="0.25">
      <c r="A78" s="105" t="s">
        <v>659</v>
      </c>
      <c r="B78" s="275">
        <f>B63/(1+Planel_BD_constantes!$B$3)^3</f>
        <v>4665.6090021793907</v>
      </c>
      <c r="E78" s="259"/>
    </row>
    <row r="79" spans="1:37" ht="14.4" x14ac:dyDescent="0.3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064823-C25F-4191-A4AD-70889709AB41}"/>
</file>

<file path=customXml/itemProps2.xml><?xml version="1.0" encoding="utf-8"?>
<ds:datastoreItem xmlns:ds="http://schemas.openxmlformats.org/officeDocument/2006/customXml" ds:itemID="{77C3329C-ED3B-4FD0-AC84-041212574262}"/>
</file>

<file path=customXml/itemProps3.xml><?xml version="1.0" encoding="utf-8"?>
<ds:datastoreItem xmlns:ds="http://schemas.openxmlformats.org/officeDocument/2006/customXml" ds:itemID="{48EA4795-BB49-4C08-AFA8-9D19C5D4124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Marcos Ribeiro Conde</cp:lastModifiedBy>
  <dcterms:created xsi:type="dcterms:W3CDTF">2018-07-06T12:40:20Z</dcterms:created>
  <dcterms:modified xsi:type="dcterms:W3CDTF">2020-05-07T19:48:14Z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