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COM INTERFERÊNCIA\"/>
    </mc:Choice>
  </mc:AlternateContent>
  <bookViews>
    <workbookView xWindow="0" yWindow="0" windowWidth="15576" windowHeight="9816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0" r:id="rId38"/>
    <pivotCache cacheId="1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T82" i="34" l="1"/>
  <c r="AB82" i="34"/>
  <c r="AK82" i="34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<sst xmlns="http://schemas.openxmlformats.org/spreadsheetml/2006/main" count="12522" uniqueCount="773">
  <si>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</si>
  <si>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</si>
  <si>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</si>
  <si>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</si>
  <si>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</si>
  <si>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</si>
  <si>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</si>
  <si>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</si>
  <si>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</si>
  <si>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</si>
  <si>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</si>
  <si>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</si>
  <si>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</si>
  <si>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</si>
  <si>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</si>
  <si>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</si>
  <si>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</si>
  <si>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</si>
  <si>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</si>
  <si>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</si>
  <si>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</si>
  <si>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</si>
  <si>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</si>
  <si>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</si>
  <si>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</si>
  <si>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</si>
  <si>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</si>
  <si>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</si>
  <si>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</si>
  <si>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</si>
  <si>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</si>
  <si>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</si>
  <si>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</si>
  <si>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</si>
  <si>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</si>
  <si>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</si>
  <si>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</si>
  <si>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</si>
  <si>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</si>
  <si>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</si>
  <si>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</si>
  <si>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</si>
  <si>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</si>
  <si>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</si>
  <si>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</si>
  <si>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</si>
  <si>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</si>
  <si>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</si>
  <si>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</si>
  <si>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</si>
  <si>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</si>
  <si>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</si>
  <si>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</si>
  <si>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</si>
  <si>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</si>
  <si>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</si>
  <si>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</si>
  <si>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</si>
  <si>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</si>
  <si>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</si>
  <si>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</si>
  <si>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</si>
  <si>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</si>
  <si>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</si>
  <si>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</si>
  <si>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</si>
  <si>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</si>
  <si>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</si>
  <si>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</si>
  <si>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</si>
  <si>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</si>
  <si>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</si>
  <si>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</si>
  <si>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</si>
  <si>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</si>
  <si>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</si>
  <si>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</si>
  <si>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</si>
  <si>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</si>
  <si>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</si>
  <si>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</si>
  <si>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</si>
  <si>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</si>
  <si>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</si>
  <si>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</si>
  <si>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</si>
  <si>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</si>
  <si>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</si>
  <si>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</si>
  <si>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</si>
  <si>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</si>
  <si>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</si>
  <si>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</si>
  <si>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</si>
  <si>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</si>
  <si>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</si>
  <si>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</si>
  <si>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</si>
  <si>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</si>
  <si>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</si>
  <si>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</si>
  <si>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</si>
  <si>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</si>
  <si>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</si>
  <si>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</si>
  <si>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</si>
  <si>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</si>
  <si>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</si>
  <si>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</si>
  <si>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</si>
  <si>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</si>
  <si>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</si>
  <si>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</si>
  <si>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</si>
  <si>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</si>
  <si>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</si>
  <si>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</si>
  <si>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</si>
  <si>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</si>
  <si>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</si>
  <si>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</si>
  <si>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</si>
  <si>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</si>
  <si>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</si>
  <si>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</si>
  <si>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</si>
  <si>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</si>
  <si>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</si>
  <si>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</si>
  <si>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</si>
  <si>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</si>
  <si>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</si>
  <si>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</si>
  <si>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</si>
  <si>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</si>
  <si>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</si>
  <si>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</si>
  <si>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</si>
  <si>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</si>
  <si>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</si>
  <si>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</si>
  <si>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</si>
  <si>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</si>
  <si>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</si>
  <si>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</si>
  <si>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</si>
  <si>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</si>
  <si>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</si>
  <si>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</si>
  <si>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</si>
  <si>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</si>
  <si>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</si>
  <si>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</si>
  <si>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</si>
  <si>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</si>
  <si>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</si>
  <si>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</si>
  <si>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</si>
  <si>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</si>
  <si>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</si>
  <si>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</si>
  <si>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</si>
  <si>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</si>
  <si>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</si>
  <si>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</si>
  <si>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</si>
  <si>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</si>
  <si>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</si>
  <si>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</si>
  <si>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</si>
  <si>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</si>
  <si>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</si>
  <si>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</si>
  <si>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</si>
  <si>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</si>
  <si>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</si>
  <si>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</si>
  <si>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</si>
  <si>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</si>
  <si>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</si>
  <si>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</si>
  <si>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</si>
  <si>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</si>
  <si>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</si>
  <si>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</si>
  <si>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</si>
  <si>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</si>
  <si>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</si>
  <si>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</si>
  <si>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</si>
  <si>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</si>
  <si>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</si>
  <si>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</si>
  <si>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</si>
  <si>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</si>
  <si>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</si>
  <si>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</si>
  <si>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</si>
  <si>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</si>
  <si>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</si>
  <si>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</si>
  <si>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</si>
  <si>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</si>
  <si>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</si>
  <si>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</si>
  <si>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</si>
  <si>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</si>
  <si>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</si>
  <si>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</si>
  <si>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</si>
  <si>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</si>
  <si>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</si>
  <si>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</si>
  <si>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</si>
  <si>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</si>
  <si>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</si>
  <si>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</si>
  <si>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</si>
  <si>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</si>
  <si>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</si>
  <si>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</si>
  <si>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</si>
  <si>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</si>
  <si>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</si>
  <si>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</si>
  <si>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</si>
  <si>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</si>
  <si>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</si>
  <si>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</si>
  <si>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</si>
  <si>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</si>
  <si>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</si>
  <si>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</si>
  <si>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</si>
  <si>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</si>
  <si>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</si>
  <si>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</si>
  <si>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</si>
  <si>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</si>
  <si>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</si>
  <si>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</si>
  <si>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</si>
  <si>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</si>
  <si>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</si>
  <si>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</si>
  <si>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</si>
  <si>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</si>
  <si>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</si>
  <si>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</si>
  <si>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</si>
  <si>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</si>
  <si>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</si>
  <si>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</si>
  <si>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</si>
  <si>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</si>
  <si>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</si>
  <si>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</si>
  <si>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</si>
  <si>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</si>
  <si>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</si>
  <si>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</si>
  <si>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</si>
  <si>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</si>
  <si>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</si>
  <si>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</si>
  <si>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</si>
  <si>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</si>
  <si>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</si>
  <si>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</si>
  <si>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</si>
  <si>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</si>
  <si>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</si>
  <si>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</si>
  <si>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</si>
  <si>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</si>
  <si>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</si>
  <si>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</si>
  <si>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</si>
  <si>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</si>
  <si>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</si>
  <si>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</si>
  <si>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</si>
  <si>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</si>
  <si>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</si>
  <si>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</si>
  <si>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</si>
  <si>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</si>
  <si>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</si>
  <si>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</si>
  <si>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</si>
  <si>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</si>
  <si>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</si>
  <si>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</si>
  <si>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</si>
  <si>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</si>
  <si>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</si>
  <si>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</si>
  <si>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</si>
  <si>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</si>
  <si>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</si>
  <si>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</si>
  <si>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</si>
  <si>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</si>
  <si>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</si>
  <si>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</si>
  <si>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</si>
  <si>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</si>
  <si>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</si>
  <si>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</si>
  <si>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</si>
  <si>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</si>
  <si>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</si>
  <si>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</si>
  <si>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</si>
  <si>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</si>
  <si>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</si>
  <si>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</si>
  <si>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</si>
  <si>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</si>
  <si>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</si>
  <si>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</si>
  <si>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</si>
  <si>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</si>
  <si>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</si>
  <si>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</si>
  <si>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</si>
  <si>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</si>
  <si>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</si>
  <si>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</si>
  <si>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</si>
  <si>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</si>
  <si>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</si>
  <si>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</si>
  <si>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</si>
  <si>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</si>
  <si>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</si>
  <si>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</si>
  <si>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</si>
  <si>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</si>
  <si>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</si>
  <si>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</si>
  <si>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</si>
  <si>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</si>
  <si>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</si>
  <si>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</si>
  <si>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</si>
  <si>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</si>
  <si>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</si>
  <si>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</si>
  <si>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</si>
  <si>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</si>
  <si>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</si>
  <si>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</si>
  <si>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</si>
  <si>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</si>
  <si>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</si>
  <si>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</si>
  <si>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</si>
  <si>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</si>
  <si>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</si>
  <si>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</si>
  <si>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</si>
  <si>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</si>
  <si>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</si>
  <si>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</si>
  <si>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</si>
  <si>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</si>
  <si>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</si>
  <si>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</si>
  <si>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</si>
  <si>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</si>
  <si>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</si>
  <si>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</si>
  <si>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</si>
  <si>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</si>
  <si>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</si>
  <si>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</si>
  <si>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</si>
  <si>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</si>
  <si>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</si>
  <si>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</si>
  <si>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</si>
  <si>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</si>
  <si>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</si>
  <si>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</si>
  <si>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</si>
  <si>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</si>
  <si>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</si>
  <si>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</si>
  <si>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</si>
  <si>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</si>
  <si>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</si>
  <si>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</si>
  <si>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</si>
  <si>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</si>
  <si>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</si>
  <si>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</si>
  <si>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</si>
  <si>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</si>
  <si>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</si>
  <si>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</si>
  <si>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</si>
  <si>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</si>
  <si>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</si>
  <si>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</si>
  <si>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</si>
  <si>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</si>
  <si>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</si>
  <si>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</si>
  <si>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</si>
  <si>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</si>
  <si>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</si>
  <si>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</si>
  <si>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</si>
  <si>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</si>
  <si>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</si>
  <si>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</si>
  <si>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</si>
  <si>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</si>
  <si>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</si>
  <si>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</si>
  <si>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</si>
  <si>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</si>
  <si>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</si>
  <si>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</si>
  <si>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</si>
  <si>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</si>
  <si>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</si>
  <si>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</si>
  <si>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</si>
  <si>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</si>
  <si>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</si>
  <si>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</si>
  <si>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</si>
  <si>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</si>
  <si>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</si>
  <si>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</si>
  <si>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</si>
  <si>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</si>
  <si>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</si>
  <si>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</si>
  <si>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</si>
  <si>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</si>
  <si>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</si>
  <si>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</si>
  <si>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</si>
  <si>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</si>
  <si>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</si>
  <si>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</si>
  <si>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</si>
  <si>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</si>
  <si>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</si>
  <si>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</si>
  <si>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</si>
  <si>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</si>
  <si>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</si>
  <si>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</si>
  <si>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</si>
  <si>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</si>
  <si>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</si>
  <si>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</si>
  <si>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</si>
  <si>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</si>
  <si>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</si>
  <si>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</si>
  <si>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</si>
  <si>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</si>
  <si>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</si>
  <si>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</si>
  <si>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</si>
  <si>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</si>
  <si>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</si>
  <si>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</si>
  <si>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</si>
  <si>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</si>
  <si>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</si>
  <si>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</si>
  <si>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</si>
  <si>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</si>
  <si>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</si>
  <si>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</si>
  <si>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</si>
  <si>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</si>
  <si>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</si>
  <si>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</si>
  <si>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</si>
  <si>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</si>
  <si>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</si>
  <si>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</si>
  <si>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</si>
  <si>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</si>
  <si>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</si>
  <si>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</si>
  <si>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</si>
  <si>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</si>
  <si>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</si>
  <si>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</si>
  <si>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</si>
  <si>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</si>
  <si>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</si>
  <si>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</si>
  <si>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</si>
  <si>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</si>
  <si>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</si>
  <si>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</si>
  <si>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</si>
  <si>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</si>
  <si>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</si>
  <si>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</si>
  <si>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</si>
  <si>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</si>
  <si>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</si>
  <si>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</si>
  <si>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</si>
  <si>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</si>
  <si>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</si>
  <si>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</si>
  <si>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</si>
  <si>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</si>
  <si>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</si>
  <si>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</si>
  <si>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</si>
  <si>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</si>
  <si>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</si>
  <si>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</si>
  <si>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</si>
  <si>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</si>
  <si>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</si>
  <si>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</si>
  <si>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</si>
  <si>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</si>
  <si>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</si>
  <si>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</si>
  <si>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</si>
  <si>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</si>
  <si>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</si>
  <si>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</si>
  <si>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</si>
  <si>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</si>
  <si>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</si>
  <si>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</si>
  <si>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</si>
  <si>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</si>
  <si>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</si>
  <si>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</si>
  <si>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</si>
  <si>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</si>
  <si>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</si>
  <si>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</si>
  <si>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</si>
  <si>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</si>
  <si>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</si>
  <si>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</si>
  <si>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</si>
  <si>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</si>
  <si>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</si>
  <si>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</si>
  <si>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</si>
  <si>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</si>
  <si>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</si>
  <si>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</si>
  <si>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</si>
  <si>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</si>
  <si>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</si>
  <si>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</si>
  <si>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</si>
  <si>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</si>
  <si>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</si>
  <si>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</si>
  <si>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</si>
  <si>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</si>
  <si>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</si>
  <si>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</si>
  <si>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</si>
  <si>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</si>
  <si>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</si>
  <si>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</si>
  <si>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</si>
  <si>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</si>
  <si>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</si>
  <si>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</si>
  <si>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</si>
  <si>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</si>
  <si>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</si>
  <si>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</si>
  <si>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</si>
  <si>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</si>
  <si>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</si>
  <si>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</si>
  <si>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</si>
  <si>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</si>
  <si>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</si>
  <si>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</si>
  <si>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</si>
  <si>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</si>
  <si>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</si>
  <si>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</si>
  <si>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</si>
  <si>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</si>
  <si>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</si>
  <si>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</si>
  <si>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</si>
  <si>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</si>
  <si>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</si>
  <si>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</si>
  <si>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</si>
  <si>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</si>
  <si>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</si>
  <si>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</si>
  <si>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</si>
  <si>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</si>
  <si>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</si>
  <si>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</si>
  <si>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</si>
  <si>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</si>
  <si>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</si>
  <si>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</si>
  <si>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</si>
  <si>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</si>
  <si>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</si>
  <si>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</si>
  <si>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</si>
  <si>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</si>
  <si>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</si>
  <si>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</si>
  <si>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</si>
  <si>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</si>
  <si>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</si>
  <si>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</si>
  <si>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</si>
  <si>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</si>
  <si>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</si>
  <si>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</si>
  <si>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</si>
  <si>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</si>
  <si>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</si>
  <si>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</si>
  <si>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</si>
  <si>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</si>
  <si>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</si>
  <si>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</si>
  <si>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</si>
  <si>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</si>
  <si>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</si>
  <si>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</si>
  <si>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</si>
  <si>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</si>
  <si>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</si>
  <si>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</si>
  <si>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</si>
  <si>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</si>
  <si>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</si>
  <si>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</si>
  <si>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</si>
  <si>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</si>
  <si>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</si>
  <si>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</si>
  <si>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</si>
  <si>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</si>
  <si>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</si>
  <si>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</si>
  <si>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</si>
  <si>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</si>
  <si>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</si>
  <si>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</si>
  <si>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</si>
  <si>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</si>
  <si>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</si>
  <si>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</si>
  <si>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</si>
  <si>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</si>
  <si>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</si>
  <si>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</si>
  <si>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</si>
  <si>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</si>
  <si>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</si>
  <si>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</si>
  <si>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</si>
  <si>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</si>
  <si>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</si>
  <si>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</si>
  <si>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</si>
  <si>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</si>
  <si>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</si>
  <si>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</si>
  <si>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</si>
  <si>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</si>
  <si>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</si>
  <si>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</si>
  <si>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</si>
  <si>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</si>
  <si>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</si>
  <si>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</si>
  <si>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</si>
  <si>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</si>
  <si>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CANA_condensação_CAPEX40</t>
  </si>
  <si>
    <t>CARVÃO NAC_CAPEX40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</si>
  <si>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</si>
  <si>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</si>
  <si>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</si>
  <si>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</si>
  <si>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</si>
  <si>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</si>
  <si>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</si>
  <si>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</si>
  <si>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</si>
  <si>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</si>
  <si>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</si>
  <si>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</si>
  <si>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</si>
  <si>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</si>
  <si>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</si>
  <si>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</si>
  <si>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</si>
  <si>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</si>
  <si>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</si>
  <si>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</si>
  <si>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</si>
  <si>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</si>
  <si>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</si>
  <si>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</si>
  <si>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</si>
  <si>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</si>
  <si>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</si>
  <si>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</si>
  <si>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</si>
  <si>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</si>
  <si>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</si>
  <si>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</si>
  <si>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</si>
  <si>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</si>
  <si>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</si>
  <si>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</si>
  <si>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</si>
  <si>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</si>
  <si>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</si>
  <si>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</si>
  <si>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</si>
  <si>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</si>
  <si>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</si>
  <si>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</si>
  <si>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</si>
  <si>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</si>
  <si>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</si>
  <si>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</si>
  <si>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</si>
  <si>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</si>
  <si>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</si>
  <si>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</si>
  <si>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</si>
  <si>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</si>
  <si>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</si>
  <si>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</si>
  <si>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</si>
  <si>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</si>
  <si>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</si>
  <si>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</si>
  <si>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</si>
  <si>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</si>
  <si>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</si>
  <si>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</si>
  <si>
    <t>CARVÃO NAC_Supercritico_CCS</t>
  </si>
  <si>
    <t>CARVÃO NAC_gas_CCS</t>
  </si>
  <si>
    <t>GAS_CC_flexível_ate2030_CCS</t>
  </si>
  <si>
    <t>GAS_CC_flexível_pos2040_CCS</t>
  </si>
  <si>
    <t>GAS_CC_flexível_30_40_CCS</t>
  </si>
  <si>
    <t>GAS_CS_Ponta_CCS</t>
  </si>
  <si>
    <t>CARVÃO NAC_fluid_menorCAPEX_CCS</t>
  </si>
  <si>
    <t>GAS_CC_CAPEX40_pos2030_CCS</t>
  </si>
  <si>
    <t>GAS_CC_CAPEX40_ate2030_CCS</t>
  </si>
  <si>
    <t>GAS_CS_CAPEX40_ate2030_CCS</t>
  </si>
  <si>
    <t>GAS_CC_NAC_Não_Conv_CCS</t>
  </si>
  <si>
    <t>GAS_CC_CAPEX40_6USD_CCS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</si>
</sst>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164973.78700000001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21707.957724</c:v>
                </c:pt>
                <c:pt idx="5">
                  <c:v>159234.54229700001</c:v>
                </c:pt>
                <c:pt idx="6">
                  <c:v>47676.703399999999</c:v>
                </c:pt>
                <c:pt idx="7">
                  <c:v>0</c:v>
                </c:pt>
                <c:pt idx="8">
                  <c:v>72262.194810000001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47729.847600000008</c:v>
                </c:pt>
                <c:pt idx="1">
                  <c:v>14922.182599999986</c:v>
                </c:pt>
                <c:pt idx="2">
                  <c:v>7085.238800000021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9708.0346899999968</c:v>
                </c:pt>
                <c:pt idx="1">
                  <c:v>5.5614000001469321E-2</c:v>
                </c:pt>
                <c:pt idx="2">
                  <c:v>0.20000000000004547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39943.056336999995</c:v>
                </c:pt>
                <c:pt idx="1">
                  <c:v>67412.963725000009</c:v>
                </c:pt>
                <c:pt idx="2">
                  <c:v>45322.362235000008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2548.3576780000003</c:v>
                </c:pt>
                <c:pt idx="2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-490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10279.698780000001</c:v>
                </c:pt>
                <c:pt idx="1">
                  <c:v>28538.403440000002</c:v>
                </c:pt>
                <c:pt idx="2">
                  <c:v>33444.09259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4977920"/>
        <c:axId val="494978464"/>
      </c:barChart>
      <c:catAx>
        <c:axId val="494977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78464"/>
        <c:crosses val="autoZero"/>
        <c:auto val="1"/>
        <c:lblAlgn val="ctr"/>
        <c:lblOffset val="100"/>
        <c:noMultiLvlLbl val="0"/>
      </c:catAx>
      <c:valAx>
        <c:axId val="49497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7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82762.956345999992</c:v>
                </c:pt>
                <c:pt idx="1">
                  <c:v>0</c:v>
                </c:pt>
                <c:pt idx="2">
                  <c:v>0</c:v>
                </c:pt>
                <c:pt idx="3">
                  <c:v>2962.5921060000001</c:v>
                </c:pt>
                <c:pt idx="4">
                  <c:v>6724.3474784999999</c:v>
                </c:pt>
                <c:pt idx="5">
                  <c:v>70986.435914000002</c:v>
                </c:pt>
                <c:pt idx="6">
                  <c:v>13412.680050000001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48825.646733999994</c:v>
                </c:pt>
                <c:pt idx="1">
                  <c:v>73000.421745</c:v>
                </c:pt>
                <c:pt idx="2">
                  <c:v>80479.345314000006</c:v>
                </c:pt>
                <c:pt idx="3">
                  <c:v>82762.956345999992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21089.079428700003</c:v>
                </c:pt>
                <c:pt idx="2">
                  <c:v>50739.505921420001</c:v>
                </c:pt>
                <c:pt idx="3">
                  <c:v>70986.435914000002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13412.680050000001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7218.7235934</c:v>
                </c:pt>
                <c:pt idx="2">
                  <c:v>6920.6752227000006</c:v>
                </c:pt>
                <c:pt idx="3">
                  <c:v>6724.3474784999999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2962.5921060000001</c:v>
                </c:pt>
                <c:pt idx="3">
                  <c:v>2962.5921060000001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208.45155879999999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979008"/>
        <c:axId val="494986624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494979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86624"/>
        <c:crosses val="autoZero"/>
        <c:auto val="1"/>
        <c:lblAlgn val="ctr"/>
        <c:lblOffset val="100"/>
        <c:noMultiLvlLbl val="0"/>
      </c:catAx>
      <c:valAx>
        <c:axId val="49498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79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102959.79321</c:v>
                </c:pt>
                <c:pt idx="1">
                  <c:v>0</c:v>
                </c:pt>
                <c:pt idx="2">
                  <c:v>0</c:v>
                </c:pt>
                <c:pt idx="3">
                  <c:v>3144.336292</c:v>
                </c:pt>
                <c:pt idx="4">
                  <c:v>0</c:v>
                </c:pt>
                <c:pt idx="5">
                  <c:v>0</c:v>
                </c:pt>
                <c:pt idx="6">
                  <c:v>77275.018899999995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65467.716566000003</c:v>
                </c:pt>
                <c:pt idx="1">
                  <c:v>96124.581390000007</c:v>
                </c:pt>
                <c:pt idx="2">
                  <c:v>106464.76127999999</c:v>
                </c:pt>
                <c:pt idx="3">
                  <c:v>102959.79321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11828.927229999999</c:v>
                </c:pt>
                <c:pt idx="2">
                  <c:v>42891.275900000001</c:v>
                </c:pt>
                <c:pt idx="3">
                  <c:v>77275.018899999995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1813.1387500000001</c:v>
                </c:pt>
                <c:pt idx="1">
                  <c:v>3144.336292</c:v>
                </c:pt>
                <c:pt idx="2">
                  <c:v>3144.336292</c:v>
                </c:pt>
                <c:pt idx="3">
                  <c:v>3144.336292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980096"/>
        <c:axId val="494979552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2478.4971249999999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494980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79552"/>
        <c:crosses val="autoZero"/>
        <c:auto val="1"/>
        <c:lblAlgn val="ctr"/>
        <c:lblOffset val="100"/>
        <c:noMultiLvlLbl val="0"/>
      </c:catAx>
      <c:valAx>
        <c:axId val="49497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80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37.95202192</c:v>
                </c:pt>
                <c:pt idx="1">
                  <c:v>14.16375311</c:v>
                </c:pt>
                <c:pt idx="2">
                  <c:v>4.6030634580000003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21.119639379999999</c:v>
                </c:pt>
                <c:pt idx="2">
                  <c:v>5.8411692320000004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4982816"/>
        <c:axId val="49498553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49498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85536"/>
        <c:crosses val="autoZero"/>
        <c:auto val="1"/>
        <c:lblAlgn val="ctr"/>
        <c:lblOffset val="100"/>
        <c:noMultiLvlLbl val="0"/>
      </c:catAx>
      <c:valAx>
        <c:axId val="49498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8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17.173704827397259</c:v>
                </c:pt>
                <c:pt idx="2">
                  <c:v>13.883551430136988</c:v>
                </c:pt>
                <c:pt idx="3">
                  <c:v>13.458021104109589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28.374030410958905</c:v>
                </c:pt>
                <c:pt idx="2">
                  <c:v>30.987553616438358</c:v>
                </c:pt>
                <c:pt idx="3">
                  <c:v>31.633628301369864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4986080"/>
        <c:axId val="49498064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494986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80640"/>
        <c:crosses val="autoZero"/>
        <c:auto val="1"/>
        <c:lblAlgn val="ctr"/>
        <c:lblOffset val="100"/>
        <c:noMultiLvlLbl val="0"/>
      </c:catAx>
      <c:valAx>
        <c:axId val="49498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8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164973.78700000001</c:v>
                </c:pt>
                <c:pt idx="1">
                  <c:v>14265</c:v>
                </c:pt>
                <c:pt idx="2">
                  <c:v>0</c:v>
                </c:pt>
                <c:pt idx="3">
                  <c:v>3395</c:v>
                </c:pt>
                <c:pt idx="4">
                  <c:v>21707.957724</c:v>
                </c:pt>
                <c:pt idx="5">
                  <c:v>159234.54229700001</c:v>
                </c:pt>
                <c:pt idx="6">
                  <c:v>47676.703399999999</c:v>
                </c:pt>
                <c:pt idx="7">
                  <c:v>0</c:v>
                </c:pt>
                <c:pt idx="8">
                  <c:v>72262.194810000001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47729.847600000008</c:v>
                </c:pt>
                <c:pt idx="2">
                  <c:v>14922.182599999986</c:v>
                </c:pt>
                <c:pt idx="3">
                  <c:v>7085.238800000021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2715.8999999999996</c:v>
                </c:pt>
                <c:pt idx="2">
                  <c:v>675.79999999999927</c:v>
                </c:pt>
                <c:pt idx="3">
                  <c:v>-368.89999999999964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9708.0346899999968</c:v>
                </c:pt>
                <c:pt idx="2">
                  <c:v>5.5614000001469321E-2</c:v>
                </c:pt>
                <c:pt idx="3">
                  <c:v>0.20000000000004547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39943.056336999995</c:v>
                </c:pt>
                <c:pt idx="2">
                  <c:v>67412.963725000009</c:v>
                </c:pt>
                <c:pt idx="3">
                  <c:v>45322.362235000008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2548.3576780000003</c:v>
                </c:pt>
                <c:pt idx="3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-490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10279.698780000001</c:v>
                </c:pt>
                <c:pt idx="2">
                  <c:v>28538.403440000002</c:v>
                </c:pt>
                <c:pt idx="3">
                  <c:v>33444.09259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4975744"/>
        <c:axId val="494987168"/>
      </c:barChart>
      <c:catAx>
        <c:axId val="494975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87168"/>
        <c:crosses val="autoZero"/>
        <c:auto val="1"/>
        <c:lblAlgn val="ctr"/>
        <c:lblOffset val="100"/>
        <c:noMultiLvlLbl val="0"/>
      </c:catAx>
      <c:valAx>
        <c:axId val="49498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7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82762.956345999992</c:v>
                </c:pt>
                <c:pt idx="1">
                  <c:v>3155.0716214999998</c:v>
                </c:pt>
                <c:pt idx="2">
                  <c:v>0</c:v>
                </c:pt>
                <c:pt idx="3">
                  <c:v>2962.5921060000001</c:v>
                </c:pt>
                <c:pt idx="4">
                  <c:v>6724.3474784999999</c:v>
                </c:pt>
                <c:pt idx="5">
                  <c:v>70986.435914000002</c:v>
                </c:pt>
                <c:pt idx="6">
                  <c:v>13412.680050000001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48825.646733999994</c:v>
                </c:pt>
                <c:pt idx="1">
                  <c:v>73000.421745</c:v>
                </c:pt>
                <c:pt idx="2">
                  <c:v>80479.345314000006</c:v>
                </c:pt>
                <c:pt idx="3">
                  <c:v>82762.956345999992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21089.079428700003</c:v>
                </c:pt>
                <c:pt idx="2">
                  <c:v>50739.505921420001</c:v>
                </c:pt>
                <c:pt idx="3">
                  <c:v>70986.435914000002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13412.680050000001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5788.0581984999999</c:v>
                </c:pt>
                <c:pt idx="1">
                  <c:v>3844.3767990000001</c:v>
                </c:pt>
                <c:pt idx="2">
                  <c:v>3285.4182828999997</c:v>
                </c:pt>
                <c:pt idx="3">
                  <c:v>3155.0716214999998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7218.7235934</c:v>
                </c:pt>
                <c:pt idx="2">
                  <c:v>6920.6752227000006</c:v>
                </c:pt>
                <c:pt idx="3">
                  <c:v>6724.3474784999999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2962.5921060000001</c:v>
                </c:pt>
                <c:pt idx="3">
                  <c:v>2962.5921060000001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208.45155879999999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988800"/>
        <c:axId val="494987712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494988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87712"/>
        <c:crosses val="autoZero"/>
        <c:auto val="1"/>
        <c:lblAlgn val="ctr"/>
        <c:lblOffset val="100"/>
        <c:noMultiLvlLbl val="0"/>
      </c:catAx>
      <c:valAx>
        <c:axId val="49498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88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102959.79321</c:v>
                </c:pt>
                <c:pt idx="1">
                  <c:v>0</c:v>
                </c:pt>
                <c:pt idx="2">
                  <c:v>0</c:v>
                </c:pt>
                <c:pt idx="3">
                  <c:v>3144.336292</c:v>
                </c:pt>
                <c:pt idx="4">
                  <c:v>13948.848910000001</c:v>
                </c:pt>
                <c:pt idx="5">
                  <c:v>44442.605080000001</c:v>
                </c:pt>
                <c:pt idx="6">
                  <c:v>77275.018899999995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65467.716566000003</c:v>
                </c:pt>
                <c:pt idx="1">
                  <c:v>96124.581390000007</c:v>
                </c:pt>
                <c:pt idx="2">
                  <c:v>106464.76127999999</c:v>
                </c:pt>
                <c:pt idx="3">
                  <c:v>102959.79321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11828.927229999999</c:v>
                </c:pt>
                <c:pt idx="2">
                  <c:v>42891.275900000001</c:v>
                </c:pt>
                <c:pt idx="3">
                  <c:v>77275.018899999995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9628.6797289999995</c:v>
                </c:pt>
                <c:pt idx="1">
                  <c:v>6559.4403570000004</c:v>
                </c:pt>
                <c:pt idx="2">
                  <c:v>1494.0679029999999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4264.6724219999996</c:v>
                </c:pt>
                <c:pt idx="1">
                  <c:v>14470.377</c:v>
                </c:pt>
                <c:pt idx="2">
                  <c:v>14297.03341</c:v>
                </c:pt>
                <c:pt idx="3">
                  <c:v>13948.848910000001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1592.8638619999999</c:v>
                </c:pt>
                <c:pt idx="1">
                  <c:v>14487.34484</c:v>
                </c:pt>
                <c:pt idx="2">
                  <c:v>31345.709409999999</c:v>
                </c:pt>
                <c:pt idx="3">
                  <c:v>44442.605080000001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1813.1387500000001</c:v>
                </c:pt>
                <c:pt idx="1">
                  <c:v>3144.336292</c:v>
                </c:pt>
                <c:pt idx="2">
                  <c:v>3144.336292</c:v>
                </c:pt>
                <c:pt idx="3">
                  <c:v>3144.336292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1566.345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4.1406000000000001</c:v>
                </c:pt>
                <c:pt idx="1">
                  <c:v>434.05259999999998</c:v>
                </c:pt>
                <c:pt idx="2">
                  <c:v>943.72413559999995</c:v>
                </c:pt>
                <c:pt idx="3">
                  <c:v>9535.3406799999993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984448"/>
        <c:axId val="494990432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2478.4971249999999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494984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90432"/>
        <c:crosses val="autoZero"/>
        <c:auto val="1"/>
        <c:lblAlgn val="ctr"/>
        <c:lblOffset val="100"/>
        <c:noMultiLvlLbl val="0"/>
      </c:catAx>
      <c:valAx>
        <c:axId val="49499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84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37.95202192</c:v>
                </c:pt>
                <c:pt idx="1">
                  <c:v>14.16375311</c:v>
                </c:pt>
                <c:pt idx="2">
                  <c:v>4.6030634580000003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21.119639379999999</c:v>
                </c:pt>
                <c:pt idx="2">
                  <c:v>5.8411692320000004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4975200"/>
        <c:axId val="49498227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49497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82272"/>
        <c:crosses val="autoZero"/>
        <c:auto val="1"/>
        <c:lblAlgn val="ctr"/>
        <c:lblOffset val="100"/>
        <c:noMultiLvlLbl val="0"/>
      </c:catAx>
      <c:valAx>
        <c:axId val="49498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75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17.173704827397259</c:v>
                </c:pt>
                <c:pt idx="2">
                  <c:v>13.883551430136988</c:v>
                </c:pt>
                <c:pt idx="3">
                  <c:v>13.458021104109589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28.374030410958905</c:v>
                </c:pt>
                <c:pt idx="2">
                  <c:v>30.987553616438358</c:v>
                </c:pt>
                <c:pt idx="3">
                  <c:v>31.633628301369864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4983360"/>
        <c:axId val="49498934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49498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89344"/>
        <c:crosses val="autoZero"/>
        <c:auto val="1"/>
        <c:lblAlgn val="ctr"/>
        <c:lblOffset val="100"/>
        <c:noMultiLvlLbl val="0"/>
      </c:catAx>
      <c:valAx>
        <c:axId val="49498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83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109441.77099999999</c:v>
                </c:pt>
                <c:pt idx="8">
                  <c:v>109559.77099999999</c:v>
                </c:pt>
                <c:pt idx="9">
                  <c:v>111469.0015</c:v>
                </c:pt>
                <c:pt idx="10">
                  <c:v>113409.7565</c:v>
                </c:pt>
                <c:pt idx="11">
                  <c:v>113735.325</c:v>
                </c:pt>
                <c:pt idx="12">
                  <c:v>115744.5794</c:v>
                </c:pt>
                <c:pt idx="13">
                  <c:v>118957.9078</c:v>
                </c:pt>
                <c:pt idx="14">
                  <c:v>121066.7074</c:v>
                </c:pt>
                <c:pt idx="15">
                  <c:v>126784.5396</c:v>
                </c:pt>
                <c:pt idx="16">
                  <c:v>129208.25049999999</c:v>
                </c:pt>
                <c:pt idx="17">
                  <c:v>130547.33960000001</c:v>
                </c:pt>
                <c:pt idx="18">
                  <c:v>131852.26980000001</c:v>
                </c:pt>
                <c:pt idx="19">
                  <c:v>133141.5612</c:v>
                </c:pt>
                <c:pt idx="20">
                  <c:v>134512.76180000001</c:v>
                </c:pt>
                <c:pt idx="21">
                  <c:v>135681.0471</c:v>
                </c:pt>
                <c:pt idx="22">
                  <c:v>136778.0889</c:v>
                </c:pt>
                <c:pt idx="23">
                  <c:v>138414.4424</c:v>
                </c:pt>
                <c:pt idx="24">
                  <c:v>141706.72219999999</c:v>
                </c:pt>
                <c:pt idx="25">
                  <c:v>141706.72219999999</c:v>
                </c:pt>
                <c:pt idx="26">
                  <c:v>141706.72219999999</c:v>
                </c:pt>
                <c:pt idx="27">
                  <c:v>141706.72219999999</c:v>
                </c:pt>
                <c:pt idx="28">
                  <c:v>141706.72219999999</c:v>
                </c:pt>
                <c:pt idx="29">
                  <c:v>141706.72219999999</c:v>
                </c:pt>
                <c:pt idx="30">
                  <c:v>142495.30799999999</c:v>
                </c:pt>
                <c:pt idx="31">
                  <c:v>143896.28940000001</c:v>
                </c:pt>
                <c:pt idx="32">
                  <c:v>144940.33309999999</c:v>
                </c:pt>
                <c:pt idx="33">
                  <c:v>145254.99299999999</c:v>
                </c:pt>
                <c:pt idx="34">
                  <c:v>146894.67480000001</c:v>
                </c:pt>
                <c:pt idx="35">
                  <c:v>148791.96100000001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9230.4861550000005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12791.1</c:v>
                </c:pt>
                <c:pt idx="8">
                  <c:v>13293.7528932</c:v>
                </c:pt>
                <c:pt idx="9">
                  <c:v>13957.7</c:v>
                </c:pt>
                <c:pt idx="10">
                  <c:v>13579.5080454</c:v>
                </c:pt>
                <c:pt idx="11">
                  <c:v>13958.3</c:v>
                </c:pt>
                <c:pt idx="12">
                  <c:v>13958.3</c:v>
                </c:pt>
                <c:pt idx="13">
                  <c:v>13958.1</c:v>
                </c:pt>
                <c:pt idx="14">
                  <c:v>13958.1</c:v>
                </c:pt>
                <c:pt idx="15">
                  <c:v>13958.1</c:v>
                </c:pt>
                <c:pt idx="16">
                  <c:v>13033.5</c:v>
                </c:pt>
                <c:pt idx="17">
                  <c:v>13233.5</c:v>
                </c:pt>
                <c:pt idx="18">
                  <c:v>13433.5</c:v>
                </c:pt>
                <c:pt idx="19">
                  <c:v>13633.7</c:v>
                </c:pt>
                <c:pt idx="20">
                  <c:v>13833.7</c:v>
                </c:pt>
                <c:pt idx="21">
                  <c:v>14033.7</c:v>
                </c:pt>
                <c:pt idx="22">
                  <c:v>14233.9</c:v>
                </c:pt>
                <c:pt idx="23">
                  <c:v>14433.9</c:v>
                </c:pt>
                <c:pt idx="24">
                  <c:v>14633.9</c:v>
                </c:pt>
                <c:pt idx="25">
                  <c:v>14633.9</c:v>
                </c:pt>
                <c:pt idx="26">
                  <c:v>14628.2</c:v>
                </c:pt>
                <c:pt idx="27">
                  <c:v>14628.2</c:v>
                </c:pt>
                <c:pt idx="28">
                  <c:v>14628.2</c:v>
                </c:pt>
                <c:pt idx="29">
                  <c:v>14628.2</c:v>
                </c:pt>
                <c:pt idx="30">
                  <c:v>14265</c:v>
                </c:pt>
                <c:pt idx="31">
                  <c:v>14265</c:v>
                </c:pt>
                <c:pt idx="32">
                  <c:v>14265</c:v>
                </c:pt>
                <c:pt idx="33">
                  <c:v>14265</c:v>
                </c:pt>
                <c:pt idx="34">
                  <c:v>14265</c:v>
                </c:pt>
                <c:pt idx="35">
                  <c:v>14265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15250.826719999999</c:v>
                </c:pt>
                <c:pt idx="8">
                  <c:v>15250.826719999999</c:v>
                </c:pt>
                <c:pt idx="9">
                  <c:v>17026.946228000001</c:v>
                </c:pt>
                <c:pt idx="10">
                  <c:v>17026.946228000001</c:v>
                </c:pt>
                <c:pt idx="11">
                  <c:v>17026.946228000001</c:v>
                </c:pt>
                <c:pt idx="12">
                  <c:v>17026.946228000001</c:v>
                </c:pt>
                <c:pt idx="13">
                  <c:v>17026.946228000001</c:v>
                </c:pt>
                <c:pt idx="14">
                  <c:v>20313.702109999998</c:v>
                </c:pt>
                <c:pt idx="15">
                  <c:v>20313.702109999998</c:v>
                </c:pt>
                <c:pt idx="16">
                  <c:v>20613.796107000002</c:v>
                </c:pt>
                <c:pt idx="17">
                  <c:v>20613.796107000002</c:v>
                </c:pt>
                <c:pt idx="18">
                  <c:v>20613.796107000002</c:v>
                </c:pt>
                <c:pt idx="19">
                  <c:v>20613.796107000002</c:v>
                </c:pt>
                <c:pt idx="20">
                  <c:v>20613.796107000002</c:v>
                </c:pt>
                <c:pt idx="21">
                  <c:v>20621.957724</c:v>
                </c:pt>
                <c:pt idx="22">
                  <c:v>20621.957724</c:v>
                </c:pt>
                <c:pt idx="23">
                  <c:v>20621.957724</c:v>
                </c:pt>
                <c:pt idx="24">
                  <c:v>20621.957724</c:v>
                </c:pt>
                <c:pt idx="25">
                  <c:v>20621.957724</c:v>
                </c:pt>
                <c:pt idx="26">
                  <c:v>20621.957724</c:v>
                </c:pt>
                <c:pt idx="27">
                  <c:v>20621.957724</c:v>
                </c:pt>
                <c:pt idx="28">
                  <c:v>20621.957724</c:v>
                </c:pt>
                <c:pt idx="29">
                  <c:v>20621.957724</c:v>
                </c:pt>
                <c:pt idx="30">
                  <c:v>20621.957724</c:v>
                </c:pt>
                <c:pt idx="31">
                  <c:v>21007.957724</c:v>
                </c:pt>
                <c:pt idx="32">
                  <c:v>21007.957724</c:v>
                </c:pt>
                <c:pt idx="33">
                  <c:v>21007.957724</c:v>
                </c:pt>
                <c:pt idx="34">
                  <c:v>21007.957724</c:v>
                </c:pt>
                <c:pt idx="35">
                  <c:v>21007.957724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1394</c:v>
                </c:pt>
                <c:pt idx="15">
                  <c:v>1394</c:v>
                </c:pt>
                <c:pt idx="16">
                  <c:v>1093.8</c:v>
                </c:pt>
                <c:pt idx="17">
                  <c:v>1093.8</c:v>
                </c:pt>
                <c:pt idx="18">
                  <c:v>1093.8</c:v>
                </c:pt>
                <c:pt idx="19">
                  <c:v>1093.8</c:v>
                </c:pt>
                <c:pt idx="20">
                  <c:v>1093.8</c:v>
                </c:pt>
                <c:pt idx="21">
                  <c:v>1085.8</c:v>
                </c:pt>
                <c:pt idx="22">
                  <c:v>1085.8</c:v>
                </c:pt>
                <c:pt idx="23">
                  <c:v>1085.8</c:v>
                </c:pt>
                <c:pt idx="24">
                  <c:v>1085.8</c:v>
                </c:pt>
                <c:pt idx="25">
                  <c:v>1085.8</c:v>
                </c:pt>
                <c:pt idx="26">
                  <c:v>1085.8</c:v>
                </c:pt>
                <c:pt idx="27">
                  <c:v>1085.8</c:v>
                </c:pt>
                <c:pt idx="28">
                  <c:v>1085.8</c:v>
                </c:pt>
                <c:pt idx="29">
                  <c:v>1085.8</c:v>
                </c:pt>
                <c:pt idx="30">
                  <c:v>1085.8</c:v>
                </c:pt>
                <c:pt idx="31">
                  <c:v>700</c:v>
                </c:pt>
                <c:pt idx="32">
                  <c:v>700</c:v>
                </c:pt>
                <c:pt idx="33">
                  <c:v>700</c:v>
                </c:pt>
                <c:pt idx="34">
                  <c:v>700</c:v>
                </c:pt>
                <c:pt idx="35">
                  <c:v>700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18659.225003</c:v>
                </c:pt>
                <c:pt idx="8">
                  <c:v>24472.962671999998</c:v>
                </c:pt>
                <c:pt idx="9">
                  <c:v>25719.737617999999</c:v>
                </c:pt>
                <c:pt idx="10">
                  <c:v>32193.095689999998</c:v>
                </c:pt>
                <c:pt idx="11">
                  <c:v>35274.731169999999</c:v>
                </c:pt>
                <c:pt idx="12">
                  <c:v>41306.091339999999</c:v>
                </c:pt>
                <c:pt idx="13">
                  <c:v>44321.000780000002</c:v>
                </c:pt>
                <c:pt idx="14">
                  <c:v>45154.947889999996</c:v>
                </c:pt>
                <c:pt idx="15">
                  <c:v>46499.216336999998</c:v>
                </c:pt>
                <c:pt idx="16">
                  <c:v>54091.849940999993</c:v>
                </c:pt>
                <c:pt idx="17">
                  <c:v>60223.905079999997</c:v>
                </c:pt>
                <c:pt idx="18">
                  <c:v>66390.404899999994</c:v>
                </c:pt>
                <c:pt idx="19">
                  <c:v>72775.41807</c:v>
                </c:pt>
                <c:pt idx="20">
                  <c:v>79333.519360000006</c:v>
                </c:pt>
                <c:pt idx="21">
                  <c:v>86714.829266000015</c:v>
                </c:pt>
                <c:pt idx="22">
                  <c:v>93920.518045000004</c:v>
                </c:pt>
                <c:pt idx="23">
                  <c:v>101604.81150800001</c:v>
                </c:pt>
                <c:pt idx="24">
                  <c:v>108685.04354</c:v>
                </c:pt>
                <c:pt idx="25">
                  <c:v>113912.180062</c:v>
                </c:pt>
                <c:pt idx="26">
                  <c:v>118475.74228999999</c:v>
                </c:pt>
                <c:pt idx="27">
                  <c:v>122981.37585</c:v>
                </c:pt>
                <c:pt idx="28">
                  <c:v>127521.79268</c:v>
                </c:pt>
                <c:pt idx="29">
                  <c:v>132157.43427</c:v>
                </c:pt>
                <c:pt idx="30">
                  <c:v>137683.20344000001</c:v>
                </c:pt>
                <c:pt idx="31">
                  <c:v>141883.54613999999</c:v>
                </c:pt>
                <c:pt idx="32">
                  <c:v>146303.38727000001</c:v>
                </c:pt>
                <c:pt idx="33">
                  <c:v>152858.35329900001</c:v>
                </c:pt>
                <c:pt idx="34">
                  <c:v>156037.06423000002</c:v>
                </c:pt>
                <c:pt idx="35">
                  <c:v>159234.54229700001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2160.6419999999998</c:v>
                </c:pt>
                <c:pt idx="21">
                  <c:v>2150.6419999999998</c:v>
                </c:pt>
                <c:pt idx="22">
                  <c:v>2150.6419999999998</c:v>
                </c:pt>
                <c:pt idx="23">
                  <c:v>1210.972</c:v>
                </c:pt>
                <c:pt idx="24">
                  <c:v>256.5</c:v>
                </c:pt>
                <c:pt idx="25">
                  <c:v>4718.6206780000002</c:v>
                </c:pt>
                <c:pt idx="26">
                  <c:v>8854.7208050000008</c:v>
                </c:pt>
                <c:pt idx="27">
                  <c:v>13011.251619999999</c:v>
                </c:pt>
                <c:pt idx="28">
                  <c:v>17154.474730000002</c:v>
                </c:pt>
                <c:pt idx="29">
                  <c:v>21364.105240000001</c:v>
                </c:pt>
                <c:pt idx="30">
                  <c:v>25634.926820000001</c:v>
                </c:pt>
                <c:pt idx="31">
                  <c:v>29913.148249999998</c:v>
                </c:pt>
                <c:pt idx="32">
                  <c:v>34140.969100000002</c:v>
                </c:pt>
                <c:pt idx="33">
                  <c:v>38834.119339999997</c:v>
                </c:pt>
                <c:pt idx="34">
                  <c:v>43310.4715</c:v>
                </c:pt>
                <c:pt idx="35">
                  <c:v>47676.703399999999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3980.9457179999999</c:v>
                </c:pt>
                <c:pt idx="11">
                  <c:v>5643.8297460000003</c:v>
                </c:pt>
                <c:pt idx="12">
                  <c:v>8354.3782140000003</c:v>
                </c:pt>
                <c:pt idx="13">
                  <c:v>9451.8447780000006</c:v>
                </c:pt>
                <c:pt idx="14">
                  <c:v>10279.698780000001</c:v>
                </c:pt>
                <c:pt idx="15">
                  <c:v>10279.698780000001</c:v>
                </c:pt>
                <c:pt idx="16">
                  <c:v>14280.926090000001</c:v>
                </c:pt>
                <c:pt idx="17">
                  <c:v>16339.890191</c:v>
                </c:pt>
                <c:pt idx="18">
                  <c:v>18407.965515</c:v>
                </c:pt>
                <c:pt idx="19">
                  <c:v>20611.413270000001</c:v>
                </c:pt>
                <c:pt idx="20">
                  <c:v>22799.724410000003</c:v>
                </c:pt>
                <c:pt idx="21">
                  <c:v>25829.035739999999</c:v>
                </c:pt>
                <c:pt idx="22">
                  <c:v>28896.094109999998</c:v>
                </c:pt>
                <c:pt idx="23">
                  <c:v>32261.552589999999</c:v>
                </c:pt>
                <c:pt idx="24">
                  <c:v>35736.168570000002</c:v>
                </c:pt>
                <c:pt idx="25">
                  <c:v>38818.102220000001</c:v>
                </c:pt>
                <c:pt idx="26">
                  <c:v>41526.568420000003</c:v>
                </c:pt>
                <c:pt idx="27">
                  <c:v>44260.324779999995</c:v>
                </c:pt>
                <c:pt idx="28">
                  <c:v>47042.340559999997</c:v>
                </c:pt>
                <c:pt idx="29">
                  <c:v>49959.289199999999</c:v>
                </c:pt>
                <c:pt idx="30">
                  <c:v>53440.17942</c:v>
                </c:pt>
                <c:pt idx="31">
                  <c:v>57209.765209999998</c:v>
                </c:pt>
                <c:pt idx="32">
                  <c:v>60670.968370000002</c:v>
                </c:pt>
                <c:pt idx="33">
                  <c:v>64797.558749999997</c:v>
                </c:pt>
                <c:pt idx="34">
                  <c:v>68992.707490000001</c:v>
                </c:pt>
                <c:pt idx="35">
                  <c:v>72262.194810000001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989888"/>
        <c:axId val="494983904"/>
      </c:lineChart>
      <c:catAx>
        <c:axId val="494989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83904"/>
        <c:crosses val="autoZero"/>
        <c:auto val="1"/>
        <c:lblAlgn val="ctr"/>
        <c:lblOffset val="100"/>
        <c:noMultiLvlLbl val="0"/>
      </c:catAx>
      <c:valAx>
        <c:axId val="49498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89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28.962011589041094</c:v>
                </c:pt>
                <c:pt idx="1">
                  <c:v>20.880922887671233</c:v>
                </c:pt>
                <c:pt idx="2">
                  <c:v>21.579298134246574</c:v>
                </c:pt>
                <c:pt idx="3">
                  <c:v>19.632846339726026</c:v>
                </c:pt>
                <c:pt idx="4">
                  <c:v>20.685978906849314</c:v>
                </c:pt>
                <c:pt idx="5">
                  <c:v>23.813334189041097</c:v>
                </c:pt>
                <c:pt idx="6">
                  <c:v>26.889030909589042</c:v>
                </c:pt>
                <c:pt idx="7">
                  <c:v>25.352487435616435</c:v>
                </c:pt>
                <c:pt idx="8">
                  <c:v>25.652716276712329</c:v>
                </c:pt>
                <c:pt idx="9">
                  <c:v>25.269272635616439</c:v>
                </c:pt>
                <c:pt idx="10">
                  <c:v>20.068022876712327</c:v>
                </c:pt>
                <c:pt idx="11">
                  <c:v>19.8948307369863</c:v>
                </c:pt>
                <c:pt idx="12">
                  <c:v>18.007512408219178</c:v>
                </c:pt>
                <c:pt idx="13">
                  <c:v>17.366607397260275</c:v>
                </c:pt>
                <c:pt idx="14">
                  <c:v>17.153667205479451</c:v>
                </c:pt>
                <c:pt idx="15">
                  <c:v>17.173704827397259</c:v>
                </c:pt>
                <c:pt idx="16">
                  <c:v>14.987034947945206</c:v>
                </c:pt>
                <c:pt idx="17">
                  <c:v>15.202145578082192</c:v>
                </c:pt>
                <c:pt idx="18">
                  <c:v>15.415477230136986</c:v>
                </c:pt>
                <c:pt idx="19">
                  <c:v>14.021586490410957</c:v>
                </c:pt>
                <c:pt idx="20">
                  <c:v>14.233828564383563</c:v>
                </c:pt>
                <c:pt idx="21">
                  <c:v>14.419350515068492</c:v>
                </c:pt>
                <c:pt idx="22">
                  <c:v>13.749388789041095</c:v>
                </c:pt>
                <c:pt idx="23">
                  <c:v>14.834813441095891</c:v>
                </c:pt>
                <c:pt idx="24">
                  <c:v>13.888679542465752</c:v>
                </c:pt>
                <c:pt idx="25">
                  <c:v>13.883551430136988</c:v>
                </c:pt>
                <c:pt idx="26">
                  <c:v>12.098657221917808</c:v>
                </c:pt>
                <c:pt idx="27">
                  <c:v>12.213424575342467</c:v>
                </c:pt>
                <c:pt idx="28">
                  <c:v>12.867870865753426</c:v>
                </c:pt>
                <c:pt idx="29">
                  <c:v>13.578474279452054</c:v>
                </c:pt>
                <c:pt idx="30">
                  <c:v>12.961943772602739</c:v>
                </c:pt>
                <c:pt idx="31">
                  <c:v>13.128004035616437</c:v>
                </c:pt>
                <c:pt idx="32">
                  <c:v>13.180457668493151</c:v>
                </c:pt>
                <c:pt idx="33">
                  <c:v>12.67859414520548</c:v>
                </c:pt>
                <c:pt idx="34">
                  <c:v>12.87580465479452</c:v>
                </c:pt>
                <c:pt idx="35">
                  <c:v>13.458021104109589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34.964701616438354</c:v>
                </c:pt>
                <c:pt idx="1">
                  <c:v>28.828281753424658</c:v>
                </c:pt>
                <c:pt idx="2">
                  <c:v>31.249998219178082</c:v>
                </c:pt>
                <c:pt idx="3">
                  <c:v>21.651186139726029</c:v>
                </c:pt>
                <c:pt idx="4">
                  <c:v>24.152146468493154</c:v>
                </c:pt>
                <c:pt idx="5">
                  <c:v>26.700843863013702</c:v>
                </c:pt>
                <c:pt idx="6">
                  <c:v>30.15298495890411</c:v>
                </c:pt>
                <c:pt idx="7">
                  <c:v>30.130847205479451</c:v>
                </c:pt>
                <c:pt idx="8">
                  <c:v>31.856624493150683</c:v>
                </c:pt>
                <c:pt idx="9">
                  <c:v>32.07721049315068</c:v>
                </c:pt>
                <c:pt idx="10">
                  <c:v>28.552772931506848</c:v>
                </c:pt>
                <c:pt idx="11">
                  <c:v>29.293828630136989</c:v>
                </c:pt>
                <c:pt idx="12">
                  <c:v>28.119348246575345</c:v>
                </c:pt>
                <c:pt idx="13">
                  <c:v>28.691174356164385</c:v>
                </c:pt>
                <c:pt idx="14">
                  <c:v>29.101218520547945</c:v>
                </c:pt>
                <c:pt idx="15">
                  <c:v>28.374030410958905</c:v>
                </c:pt>
                <c:pt idx="16">
                  <c:v>28.323339041095888</c:v>
                </c:pt>
                <c:pt idx="17">
                  <c:v>28.906552164383562</c:v>
                </c:pt>
                <c:pt idx="18">
                  <c:v>29.500668164383562</c:v>
                </c:pt>
                <c:pt idx="19">
                  <c:v>29.063520547945203</c:v>
                </c:pt>
                <c:pt idx="20">
                  <c:v>29.723747616438359</c:v>
                </c:pt>
                <c:pt idx="21">
                  <c:v>30.459303424657534</c:v>
                </c:pt>
                <c:pt idx="22">
                  <c:v>30.659036986301373</c:v>
                </c:pt>
                <c:pt idx="23">
                  <c:v>31.877611671232877</c:v>
                </c:pt>
                <c:pt idx="24">
                  <c:v>28.481291616438355</c:v>
                </c:pt>
                <c:pt idx="25">
                  <c:v>30.987553616438358</c:v>
                </c:pt>
                <c:pt idx="26">
                  <c:v>30.51471983561644</c:v>
                </c:pt>
                <c:pt idx="27">
                  <c:v>31.528893890410959</c:v>
                </c:pt>
                <c:pt idx="28">
                  <c:v>32.550916657534245</c:v>
                </c:pt>
                <c:pt idx="29">
                  <c:v>33.63779893150685</c:v>
                </c:pt>
                <c:pt idx="30">
                  <c:v>32.793351534246575</c:v>
                </c:pt>
                <c:pt idx="31">
                  <c:v>32.20124224657534</c:v>
                </c:pt>
                <c:pt idx="32">
                  <c:v>31.097336876712326</c:v>
                </c:pt>
                <c:pt idx="33">
                  <c:v>30.188061041095889</c:v>
                </c:pt>
                <c:pt idx="34">
                  <c:v>30.906330657534248</c:v>
                </c:pt>
                <c:pt idx="35">
                  <c:v>31.633628301369864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4289696"/>
        <c:axId val="25539947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424289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399472"/>
        <c:crosses val="autoZero"/>
        <c:auto val="1"/>
        <c:lblAlgn val="ctr"/>
        <c:lblOffset val="100"/>
        <c:noMultiLvlLbl val="0"/>
      </c:catAx>
      <c:valAx>
        <c:axId val="25539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28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8.5633803361900906E-2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0.11502917239330472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9.5390684345325577E-2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6.6770210263868687E-2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3.0433860977754329E-2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2.9607965153349621E-2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2.9607965153349621E-2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2.9608389393971958E-2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2.9608389393971958E-2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2.9608389393971958E-2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0.35477256836421039</c:v>
                </c:pt>
                <c:pt idx="29">
                  <c:v>0.4217505382852047</c:v>
                </c:pt>
                <c:pt idx="30">
                  <c:v>0.55605620493519059</c:v>
                </c:pt>
                <c:pt idx="31">
                  <c:v>0.46221229590796847</c:v>
                </c:pt>
                <c:pt idx="32">
                  <c:v>0.35462594109333268</c:v>
                </c:pt>
                <c:pt idx="33">
                  <c:v>0.42374692505312866</c:v>
                </c:pt>
                <c:pt idx="34">
                  <c:v>0.55972796014895176</c:v>
                </c:pt>
                <c:pt idx="35">
                  <c:v>0.46398483749953073</c:v>
                </c:pt>
                <c:pt idx="36">
                  <c:v>0.35460312851392167</c:v>
                </c:pt>
                <c:pt idx="37">
                  <c:v>0.42405752714860373</c:v>
                </c:pt>
                <c:pt idx="38">
                  <c:v>0.56029921962013385</c:v>
                </c:pt>
                <c:pt idx="39">
                  <c:v>0.46426061326315043</c:v>
                </c:pt>
                <c:pt idx="40">
                  <c:v>0.35451227275248098</c:v>
                </c:pt>
                <c:pt idx="41">
                  <c:v>0.42529456390405312</c:v>
                </c:pt>
                <c:pt idx="42">
                  <c:v>0.56257437807466726</c:v>
                </c:pt>
                <c:pt idx="43">
                  <c:v>0.4653589471003744</c:v>
                </c:pt>
                <c:pt idx="44">
                  <c:v>0.35448109074845147</c:v>
                </c:pt>
                <c:pt idx="45">
                  <c:v>0.42571911878868052</c:v>
                </c:pt>
                <c:pt idx="46">
                  <c:v>0.56335521952894874</c:v>
                </c:pt>
                <c:pt idx="47">
                  <c:v>0.46573589868126558</c:v>
                </c:pt>
                <c:pt idx="48">
                  <c:v>0.35441248755055893</c:v>
                </c:pt>
                <c:pt idx="49">
                  <c:v>0.42665317706141498</c:v>
                </c:pt>
                <c:pt idx="50">
                  <c:v>0.56507313990508401</c:v>
                </c:pt>
                <c:pt idx="51">
                  <c:v>0.46656522549586754</c:v>
                </c:pt>
                <c:pt idx="52">
                  <c:v>0.35439473638618496</c:v>
                </c:pt>
                <c:pt idx="53">
                  <c:v>0.42689486566011609</c:v>
                </c:pt>
                <c:pt idx="54">
                  <c:v>0.56551765359753225</c:v>
                </c:pt>
                <c:pt idx="55">
                  <c:v>0.46677981467502411</c:v>
                </c:pt>
                <c:pt idx="56">
                  <c:v>0.35439031504992397</c:v>
                </c:pt>
                <c:pt idx="57">
                  <c:v>0.42695506357055402</c:v>
                </c:pt>
                <c:pt idx="58">
                  <c:v>0.56562836950712736</c:v>
                </c:pt>
                <c:pt idx="59">
                  <c:v>0.46683326293835309</c:v>
                </c:pt>
                <c:pt idx="60">
                  <c:v>0.35438352202911877</c:v>
                </c:pt>
                <c:pt idx="61">
                  <c:v>0.42704755302293657</c:v>
                </c:pt>
                <c:pt idx="62">
                  <c:v>0.56579847611464928</c:v>
                </c:pt>
                <c:pt idx="63">
                  <c:v>0.46691538197868793</c:v>
                </c:pt>
                <c:pt idx="64">
                  <c:v>0.35434780820228046</c:v>
                </c:pt>
                <c:pt idx="65">
                  <c:v>0.42753381084811287</c:v>
                </c:pt>
                <c:pt idx="66">
                  <c:v>0.56669280172031244</c:v>
                </c:pt>
                <c:pt idx="67">
                  <c:v>0.46734711808106916</c:v>
                </c:pt>
                <c:pt idx="68">
                  <c:v>0.35430198350066877</c:v>
                </c:pt>
                <c:pt idx="69">
                  <c:v>0.4281577321139734</c:v>
                </c:pt>
                <c:pt idx="70">
                  <c:v>0.56784031795136458</c:v>
                </c:pt>
                <c:pt idx="71">
                  <c:v>0.46790108209303122</c:v>
                </c:pt>
                <c:pt idx="72">
                  <c:v>0.35427213698616861</c:v>
                </c:pt>
                <c:pt idx="73">
                  <c:v>0.42856410330613914</c:v>
                </c:pt>
                <c:pt idx="74">
                  <c:v>0.56858771600442526</c:v>
                </c:pt>
                <c:pt idx="75">
                  <c:v>0.46826188882002134</c:v>
                </c:pt>
                <c:pt idx="76">
                  <c:v>0.35424348268810985</c:v>
                </c:pt>
                <c:pt idx="77">
                  <c:v>0.4289542438502133</c:v>
                </c:pt>
                <c:pt idx="78">
                  <c:v>0.56930526255374636</c:v>
                </c:pt>
                <c:pt idx="79">
                  <c:v>0.46860828476309702</c:v>
                </c:pt>
                <c:pt idx="80">
                  <c:v>0.35419709490245915</c:v>
                </c:pt>
                <c:pt idx="81">
                  <c:v>0.42958583141823187</c:v>
                </c:pt>
                <c:pt idx="82">
                  <c:v>0.57046687876951374</c:v>
                </c:pt>
                <c:pt idx="83">
                  <c:v>0.46916905549846005</c:v>
                </c:pt>
                <c:pt idx="84">
                  <c:v>0.35433508719883261</c:v>
                </c:pt>
                <c:pt idx="85">
                  <c:v>0.42770701211127266</c:v>
                </c:pt>
                <c:pt idx="86">
                  <c:v>0.56701135359068711</c:v>
                </c:pt>
                <c:pt idx="87">
                  <c:v>0.46750089917890231</c:v>
                </c:pt>
                <c:pt idx="88">
                  <c:v>0.35444926418900052</c:v>
                </c:pt>
                <c:pt idx="89">
                  <c:v>0.42615244807128455</c:v>
                </c:pt>
                <c:pt idx="90">
                  <c:v>0.56415219899035429</c:v>
                </c:pt>
                <c:pt idx="91">
                  <c:v>0.46612064089259564</c:v>
                </c:pt>
                <c:pt idx="92">
                  <c:v>0.35451077177052692</c:v>
                </c:pt>
                <c:pt idx="93">
                  <c:v>0.42531499909920578</c:v>
                </c:pt>
                <c:pt idx="94">
                  <c:v>0.5626119624945034</c:v>
                </c:pt>
                <c:pt idx="95">
                  <c:v>0.46537709100889352</c:v>
                </c:pt>
                <c:pt idx="96">
                  <c:v>0.35507885906211967</c:v>
                </c:pt>
                <c:pt idx="97">
                  <c:v>0.41758027249809021</c:v>
                </c:pt>
                <c:pt idx="98">
                  <c:v>0.54838625059449464</c:v>
                </c:pt>
                <c:pt idx="99">
                  <c:v>0.45850962185021915</c:v>
                </c:pt>
                <c:pt idx="100">
                  <c:v>0.35503561751770341</c:v>
                </c:pt>
                <c:pt idx="101">
                  <c:v>0.41816902276098589</c:v>
                </c:pt>
                <c:pt idx="102">
                  <c:v>0.54946908027862273</c:v>
                </c:pt>
                <c:pt idx="103">
                  <c:v>0.45903235839082346</c:v>
                </c:pt>
                <c:pt idx="104">
                  <c:v>0.35500171013108744</c:v>
                </c:pt>
                <c:pt idx="105">
                  <c:v>0.41863068468140174</c:v>
                </c:pt>
                <c:pt idx="106">
                  <c:v>0.55031816905951714</c:v>
                </c:pt>
                <c:pt idx="107">
                  <c:v>0.45944225639677144</c:v>
                </c:pt>
                <c:pt idx="108">
                  <c:v>0.35497070192356284</c:v>
                </c:pt>
                <c:pt idx="109">
                  <c:v>0.41905287357378351</c:v>
                </c:pt>
                <c:pt idx="110">
                  <c:v>0.55109465901295651</c:v>
                </c:pt>
                <c:pt idx="111">
                  <c:v>0.45981710729088415</c:v>
                </c:pt>
                <c:pt idx="112">
                  <c:v>0.35494167093918866</c:v>
                </c:pt>
                <c:pt idx="113">
                  <c:v>0.41944814157548277</c:v>
                </c:pt>
                <c:pt idx="114">
                  <c:v>0.55182163605230139</c:v>
                </c:pt>
                <c:pt idx="115">
                  <c:v>0.46016805580246017</c:v>
                </c:pt>
                <c:pt idx="116">
                  <c:v>0.35491408907934152</c:v>
                </c:pt>
                <c:pt idx="117">
                  <c:v>0.41982367931453335</c:v>
                </c:pt>
                <c:pt idx="118">
                  <c:v>0.55251232510932125</c:v>
                </c:pt>
                <c:pt idx="119">
                  <c:v>0.460501486300533</c:v>
                </c:pt>
                <c:pt idx="120">
                  <c:v>0.35488363746049101</c:v>
                </c:pt>
                <c:pt idx="121">
                  <c:v>0.42023828933653695</c:v>
                </c:pt>
                <c:pt idx="122">
                  <c:v>0.55327487613401205</c:v>
                </c:pt>
                <c:pt idx="123">
                  <c:v>0.46086960814106981</c:v>
                </c:pt>
                <c:pt idx="124">
                  <c:v>0.35486207684941362</c:v>
                </c:pt>
                <c:pt idx="125">
                  <c:v>0.42053184570905461</c:v>
                </c:pt>
                <c:pt idx="126">
                  <c:v>0.55381478505947357</c:v>
                </c:pt>
                <c:pt idx="127">
                  <c:v>0.46113024939792363</c:v>
                </c:pt>
                <c:pt idx="128">
                  <c:v>0.35484072626557167</c:v>
                </c:pt>
                <c:pt idx="129">
                  <c:v>0.42082254227222993</c:v>
                </c:pt>
                <c:pt idx="130">
                  <c:v>0.55434943436631201</c:v>
                </c:pt>
                <c:pt idx="131">
                  <c:v>0.46138835160682323</c:v>
                </c:pt>
                <c:pt idx="132">
                  <c:v>0.35489365214857965</c:v>
                </c:pt>
                <c:pt idx="133">
                  <c:v>0.42010193602039869</c:v>
                </c:pt>
                <c:pt idx="134">
                  <c:v>0.55302409508262707</c:v>
                </c:pt>
                <c:pt idx="135">
                  <c:v>0.4607485434730294</c:v>
                </c:pt>
                <c:pt idx="136">
                  <c:v>0.35495075491398193</c:v>
                </c:pt>
                <c:pt idx="137">
                  <c:v>0.41932445947941804</c:v>
                </c:pt>
                <c:pt idx="138">
                  <c:v>0.55159415986020688</c:v>
                </c:pt>
                <c:pt idx="139">
                  <c:v>0.46005824156744318</c:v>
                </c:pt>
                <c:pt idx="140">
                  <c:v>0.35500574943446178</c:v>
                </c:pt>
                <c:pt idx="141">
                  <c:v>0.41857568856939986</c:v>
                </c:pt>
                <c:pt idx="142">
                  <c:v>0.55021702026552466</c:v>
                </c:pt>
                <c:pt idx="143">
                  <c:v>0.45939342677646006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3376672"/>
        <c:axId val="603384288"/>
      </c:lineChart>
      <c:catAx>
        <c:axId val="603376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84288"/>
        <c:crosses val="autoZero"/>
        <c:auto val="1"/>
        <c:lblAlgn val="ctr"/>
        <c:lblOffset val="100"/>
        <c:noMultiLvlLbl val="0"/>
      </c:catAx>
      <c:valAx>
        <c:axId val="60338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76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16.692581709999999</c:v>
                </c:pt>
                <c:pt idx="2">
                  <c:v>14.441665540000001</c:v>
                </c:pt>
                <c:pt idx="3">
                  <c:v>14.18898332</c:v>
                </c:pt>
                <c:pt idx="4">
                  <c:v>13.229895600000001</c:v>
                </c:pt>
                <c:pt idx="5">
                  <c:v>9.7923163049999999</c:v>
                </c:pt>
                <c:pt idx="6">
                  <c:v>9.7375641599999998</c:v>
                </c:pt>
                <c:pt idx="7">
                  <c:v>8.8584540799999996</c:v>
                </c:pt>
                <c:pt idx="8">
                  <c:v>8.3317343410000007</c:v>
                </c:pt>
                <c:pt idx="9">
                  <c:v>7.549323362</c:v>
                </c:pt>
                <c:pt idx="10">
                  <c:v>7.3310557950000002</c:v>
                </c:pt>
                <c:pt idx="11">
                  <c:v>5.5578616309999997</c:v>
                </c:pt>
                <c:pt idx="12">
                  <c:v>5.4679453459999996</c:v>
                </c:pt>
                <c:pt idx="13">
                  <c:v>5.3824184830000004</c:v>
                </c:pt>
                <c:pt idx="14">
                  <c:v>4.9927339149999996</c:v>
                </c:pt>
                <c:pt idx="15">
                  <c:v>4.9154752620000002</c:v>
                </c:pt>
                <c:pt idx="16">
                  <c:v>4.8233544239999997</c:v>
                </c:pt>
                <c:pt idx="17">
                  <c:v>4.6940739630000001</c:v>
                </c:pt>
                <c:pt idx="18">
                  <c:v>4.784521851</c:v>
                </c:pt>
                <c:pt idx="19">
                  <c:v>4.4593419609999998</c:v>
                </c:pt>
                <c:pt idx="20">
                  <c:v>4.351939389</c:v>
                </c:pt>
                <c:pt idx="21">
                  <c:v>4.3223175190000003</c:v>
                </c:pt>
                <c:pt idx="22">
                  <c:v>4.2710684900000002</c:v>
                </c:pt>
                <c:pt idx="23">
                  <c:v>4.2961035069999998</c:v>
                </c:pt>
                <c:pt idx="24">
                  <c:v>4.3309859069999996</c:v>
                </c:pt>
                <c:pt idx="25">
                  <c:v>3.7489473719999999</c:v>
                </c:pt>
                <c:pt idx="26">
                  <c:v>3.7093391709999999</c:v>
                </c:pt>
                <c:pt idx="27">
                  <c:v>3.6334719359999998</c:v>
                </c:pt>
                <c:pt idx="28">
                  <c:v>3.4012096610000002</c:v>
                </c:pt>
                <c:pt idx="29">
                  <c:v>3.4041489500000002</c:v>
                </c:pt>
                <c:pt idx="30">
                  <c:v>3.4864329060000001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3369600"/>
        <c:axId val="603381568"/>
      </c:barChart>
      <c:catAx>
        <c:axId val="60336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81568"/>
        <c:crosses val="autoZero"/>
        <c:auto val="1"/>
        <c:lblAlgn val="ctr"/>
        <c:lblOffset val="100"/>
        <c:noMultiLvlLbl val="0"/>
      </c:catAx>
      <c:valAx>
        <c:axId val="60338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6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29.574788269999999</c:v>
                </c:pt>
                <c:pt idx="2">
                  <c:v>112.8009926</c:v>
                </c:pt>
                <c:pt idx="3">
                  <c:v>138.2193762</c:v>
                </c:pt>
                <c:pt idx="4">
                  <c:v>256.89257859999998</c:v>
                </c:pt>
                <c:pt idx="5">
                  <c:v>286.85609540000002</c:v>
                </c:pt>
                <c:pt idx="6">
                  <c:v>146.4094163</c:v>
                </c:pt>
                <c:pt idx="7">
                  <c:v>267.79765579999997</c:v>
                </c:pt>
                <c:pt idx="8">
                  <c:v>192.15414079999999</c:v>
                </c:pt>
                <c:pt idx="9">
                  <c:v>259.49471599999998</c:v>
                </c:pt>
                <c:pt idx="10">
                  <c:v>160.5474002</c:v>
                </c:pt>
                <c:pt idx="11">
                  <c:v>359.04211379999998</c:v>
                </c:pt>
                <c:pt idx="12">
                  <c:v>185.03680410000001</c:v>
                </c:pt>
                <c:pt idx="13">
                  <c:v>207.9089434</c:v>
                </c:pt>
                <c:pt idx="14">
                  <c:v>228.33949229999999</c:v>
                </c:pt>
                <c:pt idx="15">
                  <c:v>202.93717219999999</c:v>
                </c:pt>
                <c:pt idx="16">
                  <c:v>202.0590502</c:v>
                </c:pt>
                <c:pt idx="17">
                  <c:v>248.3733641</c:v>
                </c:pt>
                <c:pt idx="18">
                  <c:v>195.59224879999999</c:v>
                </c:pt>
                <c:pt idx="19">
                  <c:v>327.89981110000002</c:v>
                </c:pt>
                <c:pt idx="20">
                  <c:v>181.5368388</c:v>
                </c:pt>
                <c:pt idx="21">
                  <c:v>199.73050760000001</c:v>
                </c:pt>
                <c:pt idx="22">
                  <c:v>168.6713973</c:v>
                </c:pt>
                <c:pt idx="23">
                  <c:v>169.29046740000001</c:v>
                </c:pt>
                <c:pt idx="24">
                  <c:v>170.17061290000001</c:v>
                </c:pt>
                <c:pt idx="25">
                  <c:v>217.60164940000001</c:v>
                </c:pt>
                <c:pt idx="26">
                  <c:v>208.4717153</c:v>
                </c:pt>
                <c:pt idx="27">
                  <c:v>198.19647169999999</c:v>
                </c:pt>
                <c:pt idx="28">
                  <c:v>209.2743753</c:v>
                </c:pt>
                <c:pt idx="29">
                  <c:v>197.68018330000001</c:v>
                </c:pt>
                <c:pt idx="30">
                  <c:v>188.5931665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3379936"/>
        <c:axId val="603370144"/>
      </c:barChart>
      <c:catAx>
        <c:axId val="603379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70144"/>
        <c:crosses val="autoZero"/>
        <c:auto val="1"/>
        <c:lblAlgn val="ctr"/>
        <c:lblOffset val="100"/>
        <c:noMultiLvlLbl val="0"/>
      </c:catAx>
      <c:valAx>
        <c:axId val="60337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79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46.267369979999998</c:v>
                </c:pt>
                <c:pt idx="2">
                  <c:v>127.24265814</c:v>
                </c:pt>
                <c:pt idx="3">
                  <c:v>152.40835952</c:v>
                </c:pt>
                <c:pt idx="4">
                  <c:v>270.1224742</c:v>
                </c:pt>
                <c:pt idx="5">
                  <c:v>296.648411705</c:v>
                </c:pt>
                <c:pt idx="6">
                  <c:v>156.14698046000001</c:v>
                </c:pt>
                <c:pt idx="7">
                  <c:v>276.65610987999997</c:v>
                </c:pt>
                <c:pt idx="8">
                  <c:v>200.48587514100001</c:v>
                </c:pt>
                <c:pt idx="9">
                  <c:v>267.04403936199998</c:v>
                </c:pt>
                <c:pt idx="10">
                  <c:v>167.878455995</c:v>
                </c:pt>
                <c:pt idx="11">
                  <c:v>364.59997543099996</c:v>
                </c:pt>
                <c:pt idx="12">
                  <c:v>190.50474944600001</c:v>
                </c:pt>
                <c:pt idx="13">
                  <c:v>213.29136188300001</c:v>
                </c:pt>
                <c:pt idx="14">
                  <c:v>233.33222621499999</c:v>
                </c:pt>
                <c:pt idx="15">
                  <c:v>207.85264746199999</c:v>
                </c:pt>
                <c:pt idx="16">
                  <c:v>206.882404624</c:v>
                </c:pt>
                <c:pt idx="17">
                  <c:v>253.067438063</c:v>
                </c:pt>
                <c:pt idx="18">
                  <c:v>200.37677065099999</c:v>
                </c:pt>
                <c:pt idx="19">
                  <c:v>332.35915306100003</c:v>
                </c:pt>
                <c:pt idx="20">
                  <c:v>185.88877818899999</c:v>
                </c:pt>
                <c:pt idx="21">
                  <c:v>204.052825119</c:v>
                </c:pt>
                <c:pt idx="22">
                  <c:v>172.94246579</c:v>
                </c:pt>
                <c:pt idx="23">
                  <c:v>173.58657090700001</c:v>
                </c:pt>
                <c:pt idx="24">
                  <c:v>174.50159880700002</c:v>
                </c:pt>
                <c:pt idx="25">
                  <c:v>221.35059677200002</c:v>
                </c:pt>
                <c:pt idx="26">
                  <c:v>212.18105447100001</c:v>
                </c:pt>
                <c:pt idx="27">
                  <c:v>201.829943636</c:v>
                </c:pt>
                <c:pt idx="28">
                  <c:v>212.675584961</c:v>
                </c:pt>
                <c:pt idx="29">
                  <c:v>201.08433225000002</c:v>
                </c:pt>
                <c:pt idx="30">
                  <c:v>192.079599406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3370688"/>
        <c:axId val="603378304"/>
      </c:barChart>
      <c:catAx>
        <c:axId val="60337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78304"/>
        <c:crosses val="autoZero"/>
        <c:auto val="1"/>
        <c:lblAlgn val="ctr"/>
        <c:lblOffset val="100"/>
        <c:noMultiLvlLbl val="0"/>
      </c:catAx>
      <c:valAx>
        <c:axId val="60337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70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8.3616263469999996</c:v>
                </c:pt>
                <c:pt idx="1">
                  <c:v>4.6226463170000001</c:v>
                </c:pt>
                <c:pt idx="2">
                  <c:v>3.526920525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205.28066580000001</c:v>
                </c:pt>
                <c:pt idx="1">
                  <c:v>231.0922626</c:v>
                </c:pt>
                <c:pt idx="2">
                  <c:v>200.44318240000001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3371232"/>
        <c:axId val="603384832"/>
      </c:barChart>
      <c:catAx>
        <c:axId val="603371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84832"/>
        <c:crosses val="autoZero"/>
        <c:auto val="1"/>
        <c:lblAlgn val="ctr"/>
        <c:lblOffset val="100"/>
        <c:noMultiLvlLbl val="0"/>
      </c:catAx>
      <c:valAx>
        <c:axId val="60338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71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13.669088500000001</c:v>
                </c:pt>
                <c:pt idx="2">
                  <c:v>8.3616263469999996</c:v>
                </c:pt>
                <c:pt idx="3">
                  <c:v>5.2632869270000002</c:v>
                </c:pt>
                <c:pt idx="4">
                  <c:v>4.6226463170000001</c:v>
                </c:pt>
                <c:pt idx="5">
                  <c:v>4.1938845589999998</c:v>
                </c:pt>
                <c:pt idx="6">
                  <c:v>3.526920525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164.86876620000001</c:v>
                </c:pt>
                <c:pt idx="2">
                  <c:v>205.28066580000001</c:v>
                </c:pt>
                <c:pt idx="3">
                  <c:v>236.6529051</c:v>
                </c:pt>
                <c:pt idx="4">
                  <c:v>231.0922626</c:v>
                </c:pt>
                <c:pt idx="5">
                  <c:v>185.09292690000001</c:v>
                </c:pt>
                <c:pt idx="6">
                  <c:v>200.44318240000001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3371776"/>
        <c:axId val="603382656"/>
      </c:barChart>
      <c:catAx>
        <c:axId val="60337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82656"/>
        <c:crosses val="autoZero"/>
        <c:auto val="1"/>
        <c:lblAlgn val="ctr"/>
        <c:lblOffset val="100"/>
        <c:noMultiLvlLbl val="0"/>
      </c:catAx>
      <c:valAx>
        <c:axId val="60338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71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68474.260120600011</c:v>
                </c:pt>
                <c:pt idx="1">
                  <c:v>86552.995041799993</c:v>
                </c:pt>
                <c:pt idx="2">
                  <c:v>101853.57241280001</c:v>
                </c:pt>
                <c:pt idx="3">
                  <c:v>120460.66992609999</c:v>
                </c:pt>
                <c:pt idx="4">
                  <c:v>139466.99553412001</c:v>
                </c:pt>
                <c:pt idx="5">
                  <c:v>156403.52996469999</c:v>
                </c:pt>
                <c:pt idx="6">
                  <c:v>173886.41978849997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377760"/>
        <c:axId val="603382112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13.669088500000001</c:v>
                </c:pt>
                <c:pt idx="2">
                  <c:v>8.3616263469999996</c:v>
                </c:pt>
                <c:pt idx="3">
                  <c:v>5.2632869270000002</c:v>
                </c:pt>
                <c:pt idx="4">
                  <c:v>4.6226463170000001</c:v>
                </c:pt>
                <c:pt idx="5">
                  <c:v>4.1938845589999998</c:v>
                </c:pt>
                <c:pt idx="6">
                  <c:v>3.526920525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372320"/>
        <c:axId val="603381024"/>
      </c:lineChart>
      <c:catAx>
        <c:axId val="603377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82112"/>
        <c:crosses val="autoZero"/>
        <c:auto val="1"/>
        <c:lblAlgn val="ctr"/>
        <c:lblOffset val="100"/>
        <c:noMultiLvlLbl val="0"/>
      </c:catAx>
      <c:valAx>
        <c:axId val="60338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77760"/>
        <c:crosses val="autoZero"/>
        <c:crossBetween val="between"/>
      </c:valAx>
      <c:valAx>
        <c:axId val="603381024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72320"/>
        <c:crosses val="max"/>
        <c:crossBetween val="between"/>
      </c:valAx>
      <c:catAx>
        <c:axId val="603372320"/>
        <c:scaling>
          <c:orientation val="minMax"/>
        </c:scaling>
        <c:delete val="1"/>
        <c:axPos val="b"/>
        <c:majorTickMark val="out"/>
        <c:minorTickMark val="none"/>
        <c:tickLblPos val="nextTo"/>
        <c:crossAx val="6033810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3379392"/>
        <c:axId val="603383200"/>
      </c:lineChart>
      <c:catAx>
        <c:axId val="603379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83200"/>
        <c:crosses val="autoZero"/>
        <c:auto val="1"/>
        <c:lblAlgn val="ctr"/>
        <c:lblOffset val="100"/>
        <c:noMultiLvlLbl val="0"/>
      </c:catAx>
      <c:valAx>
        <c:axId val="60338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7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37.95202192</c:v>
                </c:pt>
                <c:pt idx="1">
                  <c:v>24.145551090000001</c:v>
                </c:pt>
                <c:pt idx="2">
                  <c:v>24.990414090000002</c:v>
                </c:pt>
                <c:pt idx="3">
                  <c:v>20.750220649999999</c:v>
                </c:pt>
                <c:pt idx="4">
                  <c:v>25.10109143</c:v>
                </c:pt>
                <c:pt idx="5">
                  <c:v>28.232802379999999</c:v>
                </c:pt>
                <c:pt idx="6">
                  <c:v>31.020638630000001</c:v>
                </c:pt>
                <c:pt idx="7">
                  <c:v>30.796737449999998</c:v>
                </c:pt>
                <c:pt idx="8">
                  <c:v>30.673264339999999</c:v>
                </c:pt>
                <c:pt idx="9">
                  <c:v>28.627210130000002</c:v>
                </c:pt>
                <c:pt idx="10">
                  <c:v>21.90247097</c:v>
                </c:pt>
                <c:pt idx="11">
                  <c:v>21.465296810000002</c:v>
                </c:pt>
                <c:pt idx="12">
                  <c:v>21.006108739999998</c:v>
                </c:pt>
                <c:pt idx="13">
                  <c:v>20.56060055</c:v>
                </c:pt>
                <c:pt idx="14">
                  <c:v>14.13724824</c:v>
                </c:pt>
                <c:pt idx="15">
                  <c:v>14.16375311</c:v>
                </c:pt>
                <c:pt idx="16">
                  <c:v>7.7558617449999998</c:v>
                </c:pt>
                <c:pt idx="17">
                  <c:v>7.7558617449999998</c:v>
                </c:pt>
                <c:pt idx="18">
                  <c:v>7.7558617449999998</c:v>
                </c:pt>
                <c:pt idx="19">
                  <c:v>5.7405769050000002</c:v>
                </c:pt>
                <c:pt idx="20">
                  <c:v>5.7405769050000002</c:v>
                </c:pt>
                <c:pt idx="21">
                  <c:v>5.7405769050000002</c:v>
                </c:pt>
                <c:pt idx="22">
                  <c:v>4.6561861169999998</c:v>
                </c:pt>
                <c:pt idx="23">
                  <c:v>4.9773818189999997</c:v>
                </c:pt>
                <c:pt idx="24">
                  <c:v>4.6030634580000003</c:v>
                </c:pt>
                <c:pt idx="25">
                  <c:v>4.6030634580000003</c:v>
                </c:pt>
                <c:pt idx="26">
                  <c:v>2.2074979180000001</c:v>
                </c:pt>
                <c:pt idx="27">
                  <c:v>2.5286936199999999</c:v>
                </c:pt>
                <c:pt idx="28">
                  <c:v>2.5286936199999999</c:v>
                </c:pt>
                <c:pt idx="29">
                  <c:v>2.5286936199999999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51.680438600000002</c:v>
                </c:pt>
                <c:pt idx="1">
                  <c:v>35.65217663</c:v>
                </c:pt>
                <c:pt idx="2">
                  <c:v>37.931874020000002</c:v>
                </c:pt>
                <c:pt idx="3">
                  <c:v>23.707895990000001</c:v>
                </c:pt>
                <c:pt idx="4">
                  <c:v>31.000313479999999</c:v>
                </c:pt>
                <c:pt idx="5">
                  <c:v>30.878952200000001</c:v>
                </c:pt>
                <c:pt idx="6">
                  <c:v>37.585304219999998</c:v>
                </c:pt>
                <c:pt idx="7">
                  <c:v>40.16169292</c:v>
                </c:pt>
                <c:pt idx="8">
                  <c:v>40.202802990000002</c:v>
                </c:pt>
                <c:pt idx="9">
                  <c:v>37.716824260000003</c:v>
                </c:pt>
                <c:pt idx="10">
                  <c:v>30.46135237</c:v>
                </c:pt>
                <c:pt idx="11">
                  <c:v>28.833219440000001</c:v>
                </c:pt>
                <c:pt idx="12">
                  <c:v>26.926995689999998</c:v>
                </c:pt>
                <c:pt idx="13">
                  <c:v>27.763428739999998</c:v>
                </c:pt>
                <c:pt idx="14">
                  <c:v>20.485767020000001</c:v>
                </c:pt>
                <c:pt idx="15">
                  <c:v>21.119639379999999</c:v>
                </c:pt>
                <c:pt idx="16">
                  <c:v>10.024228069999999</c:v>
                </c:pt>
                <c:pt idx="17">
                  <c:v>10.024228069999999</c:v>
                </c:pt>
                <c:pt idx="18">
                  <c:v>10.024228069999999</c:v>
                </c:pt>
                <c:pt idx="19">
                  <c:v>7.401756701</c:v>
                </c:pt>
                <c:pt idx="20">
                  <c:v>7.401756701</c:v>
                </c:pt>
                <c:pt idx="21">
                  <c:v>7.401756701</c:v>
                </c:pt>
                <c:pt idx="22">
                  <c:v>5.9049164230000004</c:v>
                </c:pt>
                <c:pt idx="23">
                  <c:v>5.9049164230000004</c:v>
                </c:pt>
                <c:pt idx="24">
                  <c:v>5.7531534339999997</c:v>
                </c:pt>
                <c:pt idx="25">
                  <c:v>5.8411692320000004</c:v>
                </c:pt>
                <c:pt idx="26">
                  <c:v>2.9664515090000001</c:v>
                </c:pt>
                <c:pt idx="27">
                  <c:v>2.9664515090000001</c:v>
                </c:pt>
                <c:pt idx="28">
                  <c:v>2.9664515090000001</c:v>
                </c:pt>
                <c:pt idx="29">
                  <c:v>2.9664515090000001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3372864"/>
        <c:axId val="60337884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6033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78848"/>
        <c:crosses val="autoZero"/>
        <c:auto val="1"/>
        <c:lblAlgn val="ctr"/>
        <c:lblOffset val="100"/>
        <c:noMultiLvlLbl val="0"/>
      </c:catAx>
      <c:valAx>
        <c:axId val="60337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7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3383744"/>
        <c:axId val="603380480"/>
      </c:lineChart>
      <c:catAx>
        <c:axId val="60338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80480"/>
        <c:crosses val="autoZero"/>
        <c:auto val="1"/>
        <c:lblAlgn val="ctr"/>
        <c:lblOffset val="100"/>
        <c:noMultiLvlLbl val="0"/>
      </c:catAx>
      <c:valAx>
        <c:axId val="60338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83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0</xdr:row>
          <xdr:rowOff>106680</xdr:rowOff>
        </xdr:from>
        <xdr:to>
          <xdr:col>2</xdr:col>
          <xdr:colOff>754380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0</xdr:row>
          <xdr:rowOff>106680</xdr:rowOff>
        </xdr:from>
        <xdr:to>
          <xdr:col>2</xdr:col>
          <xdr:colOff>754380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1</xdr:row>
          <xdr:rowOff>76200</xdr:rowOff>
        </xdr:from>
        <xdr:to>
          <xdr:col>0</xdr:col>
          <xdr:colOff>1059180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asto Oliveira" refreshedDate="43969.506436111114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Sudeste"/>
        <s v="Nordeste"/>
        <s v="Norte"/>
        <s v="Tapajós"/>
        <s v="Teles Pires"/>
        <s v="Madeira"/>
        <s v="Manaus"/>
      </sharedItems>
    </cacheField>
    <cacheField name="Subsistema_Para_proj" numFmtId="0">
      <sharedItems containsBlank="1" count="8">
        <m/>
        <s v="Nordeste"/>
        <s v="Imperatriz"/>
        <s v="Sul"/>
        <s v="Manaus"/>
        <s v="Sudeste"/>
        <s v="Norte"/>
        <s v="Madeira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9">
        <m/>
        <n v="2050"/>
        <n v="2049"/>
        <n v="2048"/>
        <n v="2047"/>
        <n v="2046"/>
        <n v="2045"/>
        <n v="2044"/>
        <n v="2043"/>
        <n v="2042"/>
        <n v="2041"/>
        <n v="2040"/>
        <n v="2038"/>
        <n v="2037"/>
        <n v="2036"/>
        <n v="2035"/>
        <n v="2034"/>
        <n v="2033"/>
        <n v="2032"/>
        <n v="2031"/>
        <n v="2030"/>
        <n v="2029"/>
        <n v="2026"/>
        <n v="2025"/>
        <n v="2024"/>
        <n v="2019"/>
        <n v="2027" u="1"/>
        <n v="2018" u="1"/>
        <n v="202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asto Oliveira" refreshedDate="43969.506436805554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71509999997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2060000004"/>
    </cacheField>
    <cacheField name="20124" numFmtId="0">
      <sharedItems containsBlank="1" containsMixedTypes="1" containsNumber="1" minValue="0" maxValue="80887.377550000005"/>
    </cacheField>
    <cacheField name="2013" numFmtId="0">
      <sharedItems containsBlank="1" containsMixedTypes="1" containsNumber="1" minValue="0" maxValue="83911.288289999997"/>
    </cacheField>
    <cacheField name="20132" numFmtId="0">
      <sharedItems containsBlank="1" containsMixedTypes="1" containsNumber="1" minValue="0" maxValue="80421.152059999993"/>
    </cacheField>
    <cacheField name="20133" numFmtId="0">
      <sharedItems containsBlank="1" containsMixedTypes="1" containsNumber="1" minValue="0" maxValue="78849.172709999999"/>
    </cacheField>
    <cacheField name="20134" numFmtId="0">
      <sharedItems containsBlank="1" containsMixedTypes="1" containsNumber="1" minValue="0" maxValue="82513.316059999997"/>
    </cacheField>
    <cacheField name="2014" numFmtId="0">
      <sharedItems containsBlank="1" containsMixedTypes="1" containsNumber="1" minValue="0" maxValue="88663.147679999995"/>
    </cacheField>
    <cacheField name="20142" numFmtId="0">
      <sharedItems containsBlank="1" containsMixedTypes="1" containsNumber="1" minValue="0" maxValue="84926.551049999995"/>
    </cacheField>
    <cacheField name="20143" numFmtId="0">
      <sharedItems containsBlank="1" containsMixedTypes="1" containsNumber="1" minValue="0" maxValue="83239.273069999996"/>
    </cacheField>
    <cacheField name="20144" numFmtId="0">
      <sharedItems containsBlank="1" containsMixedTypes="1" containsNumber="1" minValue="0" maxValue="87215.222769999993"/>
    </cacheField>
    <cacheField name="2015" numFmtId="0">
      <sharedItems containsBlank="1" containsMixedTypes="1" containsNumber="1" minValue="0" maxValue="88575.226049999997"/>
    </cacheField>
    <cacheField name="20152" numFmtId="0">
      <sharedItems containsBlank="1" containsMixedTypes="1" containsNumber="1" minValue="0" maxValue="84766.325859999997"/>
    </cacheField>
    <cacheField name="20153" numFmtId="0">
      <sharedItems containsBlank="1" containsMixedTypes="1" containsNumber="1" minValue="0" maxValue="83382.815759999998"/>
    </cacheField>
    <cacheField name="20154" numFmtId="0">
      <sharedItems containsBlank="1" containsMixedTypes="1" containsNumber="1" minValue="0" maxValue="87267.589059999998"/>
    </cacheField>
    <cacheField name="2016" numFmtId="0">
      <sharedItems containsBlank="1" containsMixedTypes="1" containsNumber="1" minValue="0" maxValue="87345.763300000006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17080000005"/>
    </cacheField>
    <cacheField name="20164" numFmtId="0">
      <sharedItems containsBlank="1" containsMixedTypes="1" containsNumber="1" minValue="0" maxValue="86804.334990000003"/>
    </cacheField>
    <cacheField name="2017" numFmtId="0">
      <sharedItems containsBlank="1" containsMixedTypes="1" containsNumber="1" minValue="0" maxValue="91283.265710000007"/>
    </cacheField>
    <cacheField name="20172" numFmtId="0">
      <sharedItems containsBlank="1" containsMixedTypes="1" containsNumber="1" minValue="0" maxValue="87387.689840000006"/>
    </cacheField>
    <cacheField name="20173" numFmtId="0">
      <sharedItems containsBlank="1" containsMixedTypes="1" containsNumber="1" minValue="0" maxValue="86981.450729999997"/>
    </cacheField>
    <cacheField name="20174" numFmtId="0">
      <sharedItems containsBlank="1" containsMixedTypes="1" containsNumber="1" minValue="0" maxValue="90710.325429999997"/>
    </cacheField>
    <cacheField name="2018" numFmtId="0">
      <sharedItems containsBlank="1" containsMixedTypes="1" containsNumber="1" minValue="0" maxValue="93429.282470000006"/>
    </cacheField>
    <cacheField name="20182" numFmtId="0">
      <sharedItems containsBlank="1" containsMixedTypes="1" containsNumber="1" minValue="0" maxValue="89500.469370000006"/>
    </cacheField>
    <cacheField name="20183" numFmtId="0">
      <sharedItems containsBlank="1" containsMixedTypes="1" containsNumber="1" minValue="0" maxValue="89101.931370000006"/>
    </cacheField>
    <cacheField name="20184" numFmtId="0">
      <sharedItems containsBlank="1" containsMixedTypes="1" containsNumber="1" minValue="0" maxValue="92836.046960000007"/>
    </cacheField>
    <cacheField name="2019" numFmtId="0">
      <sharedItems containsBlank="1" containsMixedTypes="1" containsNumber="1" minValue="0" maxValue="98476.181779999999"/>
    </cacheField>
    <cacheField name="20192" numFmtId="0">
      <sharedItems containsBlank="1" containsMixedTypes="1" containsNumber="1" minValue="0" maxValue="94359.487850000005"/>
    </cacheField>
    <cacheField name="20193" numFmtId="0">
      <sharedItems containsBlank="1" containsMixedTypes="1" containsNumber="1" minValue="0" maxValue="93935.833419999995"/>
    </cacheField>
    <cacheField name="20194" numFmtId="0">
      <sharedItems containsBlank="1" containsMixedTypes="1" containsNumber="1" minValue="0" maxValue="97878.626059999995"/>
    </cacheField>
    <cacheField name="2020" numFmtId="0">
      <sharedItems containsBlank="1" containsMixedTypes="1" containsNumber="1" minValue="0" maxValue="103588.1085"/>
    </cacheField>
    <cacheField name="20202" numFmtId="0">
      <sharedItems containsBlank="1" containsMixedTypes="1" containsNumber="1" minValue="0" maxValue="99290.218470000007"/>
    </cacheField>
    <cacheField name="20203" numFmtId="0">
      <sharedItems containsBlank="1" containsMixedTypes="1" containsNumber="1" minValue="0" maxValue="98849.789229999995"/>
    </cacheField>
    <cacheField name="20204" numFmtId="0">
      <sharedItems containsBlank="1" containsMixedTypes="1" containsNumber="1" minValue="0" maxValue="102968.936"/>
    </cacheField>
    <cacheField name="2021" numFmtId="0">
      <sharedItems containsBlank="1" containsMixedTypes="1" containsNumber="1" minValue="0" maxValue="108662.2144"/>
    </cacheField>
    <cacheField name="20212" numFmtId="0">
      <sharedItems containsBlank="1" containsMixedTypes="1" containsNumber="1" minValue="0" maxValue="104181.1281"/>
    </cacheField>
    <cacheField name="20213" numFmtId="0">
      <sharedItems containsBlank="1" containsMixedTypes="1" containsNumber="1" minValue="0" maxValue="103722.7519"/>
    </cacheField>
    <cacheField name="20214" numFmtId="0">
      <sharedItems containsBlank="1" containsMixedTypes="1" containsNumber="1" minValue="0" maxValue="108022.1721"/>
    </cacheField>
    <cacheField name="2022" numFmtId="0">
      <sharedItems containsBlank="1" containsMixedTypes="1" containsNumber="1" minValue="0" maxValue="113167.694"/>
    </cacheField>
    <cacheField name="20222" numFmtId="0">
      <sharedItems containsBlank="1" containsMixedTypes="1" containsNumber="1" minValue="0" maxValue="108497.15399999999"/>
    </cacheField>
    <cacheField name="20223" numFmtId="0">
      <sharedItems containsBlank="1" containsMixedTypes="1" containsNumber="1" minValue="0" maxValue="108017.5943"/>
    </cacheField>
    <cacheField name="20224" numFmtId="0">
      <sharedItems containsBlank="1" containsMixedTypes="1" containsNumber="1" minValue="0" maxValue="112503.6522"/>
    </cacheField>
    <cacheField name="2023" numFmtId="0">
      <sharedItems containsBlank="1" containsMixedTypes="1" containsNumber="1" minValue="0" maxValue="117933.35400000001"/>
    </cacheField>
    <cacheField name="20232" numFmtId="0">
      <sharedItems containsBlank="1" containsMixedTypes="1" containsNumber="1" minValue="0" maxValue="113062.5759"/>
    </cacheField>
    <cacheField name="20233" numFmtId="0">
      <sharedItems containsBlank="1" containsMixedTypes="1" containsNumber="1" minValue="0" maxValue="112561.2497"/>
    </cacheField>
    <cacheField name="20234" numFmtId="0">
      <sharedItems containsBlank="1" containsMixedTypes="1" containsNumber="1" minValue="0" maxValue="117242.1969"/>
    </cacheField>
    <cacheField name="2024" numFmtId="0">
      <sharedItems containsBlank="1" containsMixedTypes="1" containsNumber="1" minValue="0" maxValue="122830.4636"/>
    </cacheField>
    <cacheField name="20242" numFmtId="0">
      <sharedItems containsBlank="1" containsMixedTypes="1" containsNumber="1" minValue="0" maxValue="117758.121"/>
    </cacheField>
    <cacheField name="20243" numFmtId="0">
      <sharedItems containsBlank="1" containsMixedTypes="1" containsNumber="1" minValue="0" maxValue="117234.30250000001"/>
    </cacheField>
    <cacheField name="20244" numFmtId="0">
      <sharedItems containsBlank="1" containsMixedTypes="1" containsNumber="1" minValue="0" maxValue="122114.86350000001"/>
    </cacheField>
    <cacheField name="2025" numFmtId="0">
      <sharedItems containsBlank="1" containsMixedTypes="1" containsNumber="1" minValue="0" maxValue="127926.3075"/>
    </cacheField>
    <cacheField name="20252" numFmtId="0">
      <sharedItems containsBlank="1" containsMixedTypes="1" containsNumber="1" minValue="0" maxValue="122642.55319999999"/>
    </cacheField>
    <cacheField name="20253" numFmtId="0">
      <sharedItems containsBlank="1" containsMixedTypes="1" containsNumber="1" minValue="0" maxValue="122094.9684"/>
    </cacheField>
    <cacheField name="20254" numFmtId="0">
      <sharedItems containsBlank="1" containsMixedTypes="1" containsNumber="1" minValue="0" maxValue="127184.7069"/>
    </cacheField>
    <cacheField name="2026" numFmtId="0">
      <sharedItems containsBlank="1" containsMixedTypes="1" containsNumber="1" minValue="0" maxValue="132344.5116"/>
    </cacheField>
    <cacheField name="20262" numFmtId="0">
      <sharedItems containsBlank="1" containsMixedTypes="1" containsNumber="1" minValue="0" maxValue="126893.5842"/>
    </cacheField>
    <cacheField name="20263" numFmtId="0">
      <sharedItems containsBlank="1" containsMixedTypes="1" containsNumber="1" minValue="0" maxValue="126327.0001"/>
    </cacheField>
    <cacheField name="20264" numFmtId="0">
      <sharedItems containsBlank="1" containsMixedTypes="1" containsNumber="1" minValue="0" maxValue="131587.70069999999"/>
    </cacheField>
    <cacheField name="2027" numFmtId="0">
      <sharedItems containsBlank="1" containsMixedTypes="1" containsNumber="1" minValue="0" maxValue="136558.32370000001"/>
    </cacheField>
    <cacheField name="20272" numFmtId="0">
      <sharedItems containsBlank="1" containsMixedTypes="1" containsNumber="1" minValue="0" maxValue="130935.2654"/>
    </cacheField>
    <cacheField name="20273" numFmtId="0">
      <sharedItems containsBlank="1" containsMixedTypes="1" containsNumber="1" minValue="0" maxValue="130349.7453"/>
    </cacheField>
    <cacheField name="20274" numFmtId="0">
      <sharedItems containsBlank="1" containsMixedTypes="1" containsNumber="1" minValue="0" maxValue="135780.14980000001"/>
    </cacheField>
    <cacheField name="2028" numFmtId="0">
      <sharedItems containsBlank="1" containsMixedTypes="1" containsNumber="1" minValue="0" maxValue="140938.24290000001"/>
    </cacheField>
    <cacheField name="20282" numFmtId="0">
      <sharedItems containsBlank="1" containsMixedTypes="1" containsNumber="1" minValue="0" maxValue="135134.1115"/>
    </cacheField>
    <cacheField name="20283" numFmtId="0">
      <sharedItems containsBlank="1" containsMixedTypes="1" containsNumber="1" minValue="0" maxValue="134527.35999999999"/>
    </cacheField>
    <cacheField name="20284" numFmtId="0">
      <sharedItems containsBlank="1" containsMixedTypes="1" containsNumber="1" minValue="0" maxValue="140139.30360000001"/>
    </cacheField>
    <cacheField name="2029" numFmtId="0">
      <sharedItems containsBlank="1" containsMixedTypes="1" containsNumber="1" minValue="0" maxValue="145417.0906"/>
    </cacheField>
    <cacheField name="20292" numFmtId="0">
      <sharedItems containsBlank="1" containsMixedTypes="1" containsNumber="1" minValue="0" maxValue="139429.56169999999"/>
    </cacheField>
    <cacheField name="20293" numFmtId="0">
      <sharedItems containsBlank="1" containsMixedTypes="1" containsNumber="1" minValue="0" maxValue="138801.78909999999"/>
    </cacheField>
    <cacheField name="20294" numFmtId="0">
      <sharedItems containsBlank="1" containsMixedTypes="1" containsNumber="1" minValue="0" maxValue="144596.3756"/>
    </cacheField>
    <cacheField name="2030" numFmtId="0">
      <sharedItems containsBlank="1" containsMixedTypes="1" containsNumber="1" minValue="0" maxValue="150032.3854"/>
    </cacheField>
    <cacheField name="20302" numFmtId="0">
      <sharedItems containsBlank="1" containsMixedTypes="1" containsNumber="1" minValue="0" maxValue="143863.79829999999"/>
    </cacheField>
    <cacheField name="20303" numFmtId="0">
      <sharedItems containsBlank="1" containsMixedTypes="1" containsNumber="1" minValue="0" maxValue="143216.65040000001"/>
    </cacheField>
    <cacheField name="20304" numFmtId="0">
      <sharedItems containsBlank="1" containsMixedTypes="1" containsNumber="1" minValue="0" maxValue="149189.1447"/>
    </cacheField>
    <cacheField name="2031" numFmtId="0">
      <sharedItems containsBlank="1" containsMixedTypes="1" containsNumber="1" minValue="0" maxValue="154841.5845"/>
    </cacheField>
    <cacheField name="20312" numFmtId="0">
      <sharedItems containsBlank="1" containsMixedTypes="1" containsNumber="1" minValue="0" maxValue="148477.69990000001"/>
    </cacheField>
    <cacheField name="20313" numFmtId="0">
      <sharedItems containsBlank="1" containsMixedTypes="1" containsNumber="1" minValue="0" maxValue="147809.16269999999"/>
    </cacheField>
    <cacheField name="20314" numFmtId="0">
      <sharedItems containsBlank="1" containsMixedTypes="1" containsNumber="1" minValue="0" maxValue="153972.8561"/>
    </cacheField>
    <cacheField name="2032" numFmtId="0">
      <sharedItems containsBlank="1" containsMixedTypes="1" containsNumber="1" minValue="0" maxValue="159690.01379999999"/>
    </cacheField>
    <cacheField name="20322" numFmtId="0">
      <sharedItems containsBlank="1" containsMixedTypes="1" containsNumber="1" minValue="0" maxValue="153129.87040000001"/>
    </cacheField>
    <cacheField name="20323" numFmtId="0">
      <sharedItems containsBlank="1" containsMixedTypes="1" containsNumber="1" minValue="0" maxValue="152439.4357"/>
    </cacheField>
    <cacheField name="20324" numFmtId="0">
      <sharedItems containsBlank="1" containsMixedTypes="1" containsNumber="1" minValue="0" maxValue="158797.1911"/>
    </cacheField>
    <cacheField name="2033" numFmtId="0">
      <sharedItems containsBlank="1" containsMixedTypes="1" containsNumber="1" minValue="0" maxValue="164508.38130000001"/>
    </cacheField>
    <cacheField name="20332" numFmtId="0">
      <sharedItems containsBlank="1" containsMixedTypes="1" containsNumber="1" minValue="0" maxValue="157755.62289999999"/>
    </cacheField>
    <cacheField name="20333" numFmtId="0">
      <sharedItems containsBlank="1" containsMixedTypes="1" containsNumber="1" minValue="0" maxValue="157043.35500000001"/>
    </cacheField>
    <cacheField name="20334" numFmtId="0">
      <sharedItems containsBlank="1" containsMixedTypes="1" containsNumber="1" minValue="0" maxValue="163593.46030000001"/>
    </cacheField>
    <cacheField name="2034" numFmtId="0">
      <sharedItems containsBlank="1" containsMixedTypes="1" containsNumber="1" minValue="0" maxValue="169505.83350000001"/>
    </cacheField>
    <cacheField name="20342" numFmtId="0">
      <sharedItems containsBlank="1" containsMixedTypes="1" containsNumber="1" minValue="0" maxValue="162541.23689999999"/>
    </cacheField>
    <cacheField name="20343" numFmtId="0">
      <sharedItems containsBlank="1" containsMixedTypes="1" containsNumber="1" minValue="0" maxValue="161803.43900000001"/>
    </cacheField>
    <cacheField name="20344" numFmtId="0">
      <sharedItems containsBlank="1" containsMixedTypes="1" containsNumber="1" minValue="0" maxValue="168566.033"/>
    </cacheField>
    <cacheField name="2035" numFmtId="0">
      <sharedItems containsBlank="1" containsMixedTypes="1" containsNumber="1" minValue="0" maxValue="174655.61439999999"/>
    </cacheField>
    <cacheField name="20352" numFmtId="0">
      <sharedItems containsBlank="1" containsMixedTypes="1" containsNumber="1" minValue="0" maxValue="167481.35389999999"/>
    </cacheField>
    <cacheField name="20353" numFmtId="0">
      <sharedItems containsBlank="1" containsMixedTypes="1" containsNumber="1" minValue="0" maxValue="166719.92809999999"/>
    </cacheField>
    <cacheField name="20354" numFmtId="0">
      <sharedItems containsBlank="1" containsMixedTypes="1" containsNumber="1" minValue="0" maxValue="173689.8682"/>
    </cacheField>
    <cacheField name="2036" numFmtId="0">
      <sharedItems containsBlank="1" containsMixedTypes="1" containsNumber="1" minValue="0" maxValue="180128.22640000001"/>
    </cacheField>
    <cacheField name="20362" numFmtId="0">
      <sharedItems containsBlank="1" containsMixedTypes="1" containsNumber="1" minValue="0" maxValue="172735.34710000001"/>
    </cacheField>
    <cacheField name="20363" numFmtId="0">
      <sharedItems containsBlank="1" containsMixedTypes="1" containsNumber="1" minValue="0" maxValue="171948.57759999999"/>
    </cacheField>
    <cacheField name="20364" numFmtId="0">
      <sharedItems containsBlank="1" containsMixedTypes="1" containsNumber="1" minValue="0" maxValue="179137.8119"/>
    </cacheField>
    <cacheField name="2037" numFmtId="0">
      <sharedItems containsBlank="1" containsMixedTypes="1" containsNumber="1" minValue="0" maxValue="185554.7194"/>
    </cacheField>
    <cacheField name="20372" numFmtId="0">
      <sharedItems containsBlank="1" containsMixedTypes="1" containsNumber="1" minValue="0" maxValue="177938.3174"/>
    </cacheField>
    <cacheField name="20373" numFmtId="0">
      <sharedItems containsBlank="1" containsMixedTypes="1" containsNumber="1" minValue="0" maxValue="177125.2133"/>
    </cacheField>
    <cacheField name="20374" numFmtId="0">
      <sharedItems containsBlank="1" containsMixedTypes="1" containsNumber="1" minValue="0" maxValue="184539.07199999999"/>
    </cacheField>
    <cacheField name="2038" numFmtId="0">
      <sharedItems containsBlank="1" containsMixedTypes="1" containsNumber="1" minValue="0" maxValue="191130.13029999999"/>
    </cacheField>
    <cacheField name="20382" numFmtId="0">
      <sharedItems containsBlank="1" containsMixedTypes="1" containsNumber="1" minValue="0" maxValue="183277.12959999999"/>
    </cacheField>
    <cacheField name="20383" numFmtId="0">
      <sharedItems containsBlank="1" containsMixedTypes="1" containsNumber="1" minValue="0" maxValue="182437.47649999999"/>
    </cacheField>
    <cacheField name="20384" numFmtId="0">
      <sharedItems containsBlank="1" containsMixedTypes="1" containsNumber="1" minValue="0" maxValue="190085.52420000001"/>
    </cacheField>
    <cacheField name="2039" numFmtId="0">
      <sharedItems containsBlank="1" containsMixedTypes="1" containsNumber="1" minValue="0" maxValue="196538.58249999999"/>
    </cacheField>
    <cacheField name="20392" numFmtId="0">
      <sharedItems containsBlank="1" containsMixedTypes="1" containsNumber="1" minValue="0" maxValue="188456.2487"/>
    </cacheField>
    <cacheField name="20393" numFmtId="0">
      <sharedItems containsBlank="1" containsMixedTypes="1" containsNumber="1" minValue="0" maxValue="187590.73499999999"/>
    </cacheField>
    <cacheField name="20394" numFmtId="0">
      <sharedItems containsBlank="1" containsMixedTypes="1" containsNumber="1" minValue="0" maxValue="195466.32459999999"/>
    </cacheField>
    <cacheField name="2040" numFmtId="0">
      <sharedItems containsBlank="1" containsMixedTypes="1" containsNumber="1" minValue="0" maxValue="201933.89989999999"/>
    </cacheField>
    <cacheField name="20402" numFmtId="0">
      <sharedItems containsBlank="1" containsMixedTypes="1" containsNumber="1" minValue="0" maxValue="193626.31390000001"/>
    </cacheField>
    <cacheField name="20403" numFmtId="0">
      <sharedItems containsBlank="1" containsMixedTypes="1" containsNumber="1" minValue="0" maxValue="192735.50880000001"/>
    </cacheField>
    <cacheField name="20404" numFmtId="0">
      <sharedItems containsBlank="1" containsMixedTypes="1" containsNumber="1" minValue="0" maxValue="200835.90830000001"/>
    </cacheField>
    <cacheField name="2041" numFmtId="0">
      <sharedItems containsBlank="1" containsMixedTypes="1" containsNumber="1" minValue="0" maxValue="206716.33559999999"/>
    </cacheField>
    <cacheField name="20412" numFmtId="0">
      <sharedItems containsBlank="1" containsMixedTypes="1" containsNumber="1" minValue="0" maxValue="198206.59950000001"/>
    </cacheField>
    <cacheField name="20413" numFmtId="0">
      <sharedItems containsBlank="1" containsMixedTypes="1" containsNumber="1" minValue="0" maxValue="197291.65270000001"/>
    </cacheField>
    <cacheField name="20414" numFmtId="0">
      <sharedItems containsBlank="1" containsMixedTypes="1" containsNumber="1" minValue="0" maxValue="205597.19810000001"/>
    </cacheField>
    <cacheField name="2042" numFmtId="0">
      <sharedItems containsBlank="1" containsMixedTypes="1" containsNumber="1" minValue="0" maxValue="211522.0294"/>
    </cacheField>
    <cacheField name="20422" numFmtId="0">
      <sharedItems containsBlank="1" containsMixedTypes="1" containsNumber="1" minValue="0" maxValue="202807.58350000001"/>
    </cacheField>
    <cacheField name="20423" numFmtId="0">
      <sharedItems containsBlank="1" containsMixedTypes="1" containsNumber="1" minValue="0" maxValue="201868.17370000001"/>
    </cacheField>
    <cacheField name="20424" numFmtId="0">
      <sharedItems containsBlank="1" containsMixedTypes="1" containsNumber="1" minValue="0" maxValue="210381.0546"/>
    </cacheField>
    <cacheField name="2043" numFmtId="0">
      <sharedItems containsBlank="1" containsMixedTypes="1" containsNumber="1" minValue="0" maxValue="216380.17300000001"/>
    </cacheField>
    <cacheField name="20432" numFmtId="0">
      <sharedItems containsBlank="1" containsMixedTypes="1" containsNumber="1" minValue="0" maxValue="207460.6335"/>
    </cacheField>
    <cacheField name="20433" numFmtId="0">
      <sharedItems containsBlank="1" containsMixedTypes="1" containsNumber="1" minValue="0" maxValue="206496.5442"/>
    </cacheField>
    <cacheField name="20434" numFmtId="0">
      <sharedItems containsBlank="1" containsMixedTypes="1" containsNumber="1" minValue="0" maxValue="215218.00260000001"/>
    </cacheField>
    <cacheField name="2044" numFmtId="0">
      <sharedItems containsBlank="1" containsMixedTypes="1" containsNumber="1" minValue="0" maxValue="221369.0796"/>
    </cacheField>
    <cacheField name="20442" numFmtId="0">
      <sharedItems containsBlank="1" containsMixedTypes="1" containsNumber="1" minValue="0" maxValue="212238.9541"/>
    </cacheField>
    <cacheField name="20443" numFmtId="0">
      <sharedItems containsBlank="1" containsMixedTypes="1" containsNumber="1" minValue="0" maxValue="211250.4534"/>
    </cacheField>
    <cacheField name="20444" numFmtId="0">
      <sharedItems containsBlank="1" containsMixedTypes="1" containsNumber="1" minValue="0" maxValue="220184.23130000001"/>
    </cacheField>
    <cacheField name="2045" numFmtId="0">
      <sharedItems containsBlank="1" containsMixedTypes="1" containsNumber="1" minValue="0" maxValue="226444.67929999999"/>
    </cacheField>
    <cacheField name="20452" numFmtId="0">
      <sharedItems containsBlank="1" containsMixedTypes="1" containsNumber="1" minValue="0" maxValue="217098.58439999999"/>
    </cacheField>
    <cacheField name="20453" numFmtId="0">
      <sharedItems containsBlank="1" containsMixedTypes="1" containsNumber="1" minValue="0" maxValue="216083.989"/>
    </cacheField>
    <cacheField name="20454" numFmtId="0">
      <sharedItems containsBlank="1" containsMixedTypes="1" containsNumber="1" minValue="0" maxValue="225237.15169999999"/>
    </cacheField>
    <cacheField name="2046" numFmtId="0">
      <sharedItems containsBlank="1" containsMixedTypes="1" containsNumber="1" minValue="0" maxValue="231589.658"/>
    </cacheField>
    <cacheField name="20462" numFmtId="0">
      <sharedItems containsBlank="1" containsMixedTypes="1" containsNumber="1" minValue="0" maxValue="222026.02499999999"/>
    </cacheField>
    <cacheField name="20463" numFmtId="0">
      <sharedItems containsBlank="1" containsMixedTypes="1" containsNumber="1" minValue="0" maxValue="220985.5711"/>
    </cacheField>
    <cacheField name="20464" numFmtId="0">
      <sharedItems containsBlank="1" containsMixedTypes="1" containsNumber="1" minValue="0" maxValue="230359.9529"/>
    </cacheField>
    <cacheField name="2047" numFmtId="0">
      <sharedItems containsBlank="1" containsMixedTypes="1" containsNumber="1" minValue="0" maxValue="236728.44500000001"/>
    </cacheField>
    <cacheField name="20472" numFmtId="0">
      <sharedItems containsBlank="1" containsMixedTypes="1" containsNumber="1" minValue="0" maxValue="226947.2139"/>
    </cacheField>
    <cacheField name="20473" numFmtId="0">
      <sharedItems containsBlank="1" containsMixedTypes="1" containsNumber="1" minValue="0" maxValue="225880.53450000001"/>
    </cacheField>
    <cacheField name="20474" numFmtId="0">
      <sharedItems containsBlank="1" containsMixedTypes="1" containsNumber="1" minValue="0" maxValue="235476.59330000001"/>
    </cacheField>
    <cacheField name="2048" numFmtId="0">
      <sharedItems containsBlank="1" containsMixedTypes="1" containsNumber="1" minValue="0" maxValue="242390.3046"/>
    </cacheField>
    <cacheField name="20482" numFmtId="0">
      <sharedItems containsBlank="1" containsMixedTypes="1" containsNumber="1" minValue="0" maxValue="232359.7555"/>
    </cacheField>
    <cacheField name="20483" numFmtId="0">
      <sharedItems containsBlank="1" containsMixedTypes="1" containsNumber="1" minValue="0" maxValue="231262.66459999999"/>
    </cacheField>
    <cacheField name="20484" numFmtId="0">
      <sharedItems containsBlank="1" containsMixedTypes="1" containsNumber="1" minValue="0" maxValue="241110.96040000001"/>
    </cacheField>
    <cacheField name="2049" numFmtId="0">
      <sharedItems containsBlank="1" containsMixedTypes="1" containsNumber="1" minValue="0" maxValue="247855.4963"/>
    </cacheField>
    <cacheField name="20492" numFmtId="0">
      <sharedItems containsBlank="1" containsMixedTypes="1" containsNumber="1" minValue="0" maxValue="237589.3983"/>
    </cacheField>
    <cacheField name="20493" numFmtId="0">
      <sharedItems containsBlank="1" containsMixedTypes="1" containsNumber="1" minValue="0" maxValue="236464.29629999999"/>
    </cacheField>
    <cacheField name="20494" numFmtId="0">
      <sharedItems containsBlank="1" containsMixedTypes="1" containsNumber="1" minValue="0" maxValue="246550.17240000001"/>
    </cacheField>
    <cacheField name="2050" numFmtId="0">
      <sharedItems containsBlank="1" containsMixedTypes="1" containsNumber="1" minValue="0" maxValue="252643.0099"/>
    </cacheField>
    <cacheField name="20502" numFmtId="0">
      <sharedItems containsBlank="1" containsMixedTypes="1" containsNumber="1" minValue="0" maxValue="242137.27729999999"/>
    </cacheField>
    <cacheField name="20503" numFmtId="0">
      <sharedItems containsBlank="1" containsMixedTypes="1" containsNumber="1" minValue="0" maxValue="240981.98310000001"/>
    </cacheField>
    <cacheField name="20504" numFmtId="0">
      <sharedItems containsBlank="1" containsMixedTypes="1" containsNumber="1" minValue="0" maxValue="251305.943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SE-NE_1500__kV_86"/>
    <x v="1"/>
    <x v="1"/>
    <n v="1500"/>
    <x v="1"/>
  </r>
  <r>
    <s v="SE-NE_1500__kV_71"/>
    <x v="1"/>
    <x v="1"/>
    <n v="1500"/>
    <x v="2"/>
  </r>
  <r>
    <s v="NE-Imp_1500__kV_279"/>
    <x v="2"/>
    <x v="2"/>
    <n v="1500"/>
    <x v="2"/>
  </r>
  <r>
    <s v="SE-Sul_1500__kV_269"/>
    <x v="1"/>
    <x v="3"/>
    <n v="1500"/>
    <x v="3"/>
  </r>
  <r>
    <s v="SE-NE_1500__kV_53"/>
    <x v="1"/>
    <x v="1"/>
    <n v="1500"/>
    <x v="3"/>
  </r>
  <r>
    <s v="N-Manaus_1500__kV_168"/>
    <x v="3"/>
    <x v="4"/>
    <n v="1500"/>
    <x v="3"/>
  </r>
  <r>
    <s v="NE-Imp_1500__kV_281"/>
    <x v="2"/>
    <x v="2"/>
    <n v="1500"/>
    <x v="3"/>
  </r>
  <r>
    <s v="SE-Sul_1500__kV_10"/>
    <x v="1"/>
    <x v="3"/>
    <n v="1500"/>
    <x v="4"/>
  </r>
  <r>
    <s v="SE-Sul_1500__kV_275"/>
    <x v="1"/>
    <x v="3"/>
    <n v="1500"/>
    <x v="4"/>
  </r>
  <r>
    <s v="SE-Sul_1500__kV_270"/>
    <x v="1"/>
    <x v="3"/>
    <n v="1500"/>
    <x v="4"/>
  </r>
  <r>
    <s v="SE-NE_1500__kV_49"/>
    <x v="1"/>
    <x v="1"/>
    <n v="1500"/>
    <x v="4"/>
  </r>
  <r>
    <s v="N-Manaus_1500__kV_169"/>
    <x v="3"/>
    <x v="4"/>
    <n v="1500"/>
    <x v="4"/>
  </r>
  <r>
    <s v="NE-Imp_1500__kV_162"/>
    <x v="2"/>
    <x v="2"/>
    <n v="1500"/>
    <x v="4"/>
  </r>
  <r>
    <s v="NE-Imp_1500__kV_161"/>
    <x v="2"/>
    <x v="2"/>
    <n v="1500"/>
    <x v="4"/>
  </r>
  <r>
    <s v="NE-Imp_1500__kV_296"/>
    <x v="2"/>
    <x v="2"/>
    <n v="1500"/>
    <x v="4"/>
  </r>
  <r>
    <s v="NE-Imp_1500__kV_295"/>
    <x v="2"/>
    <x v="2"/>
    <n v="1500"/>
    <x v="4"/>
  </r>
  <r>
    <s v="SE-NE_1500__kV_93"/>
    <x v="1"/>
    <x v="1"/>
    <n v="1500"/>
    <x v="5"/>
  </r>
  <r>
    <s v="SE-NE_1500__kV_58"/>
    <x v="1"/>
    <x v="1"/>
    <n v="1500"/>
    <x v="5"/>
  </r>
  <r>
    <s v="SE-NE_1500__kV_37"/>
    <x v="1"/>
    <x v="1"/>
    <n v="1500"/>
    <x v="5"/>
  </r>
  <r>
    <s v="SE-NE_1500__kV_72"/>
    <x v="1"/>
    <x v="1"/>
    <n v="1500"/>
    <x v="6"/>
  </r>
  <r>
    <s v="SE-NE_1500__kV_51"/>
    <x v="1"/>
    <x v="1"/>
    <n v="1500"/>
    <x v="6"/>
  </r>
  <r>
    <s v="SE-NE_1500__kV_48"/>
    <x v="1"/>
    <x v="1"/>
    <n v="1500"/>
    <x v="6"/>
  </r>
  <r>
    <s v="SE-NE_1500__kV_83"/>
    <x v="1"/>
    <x v="1"/>
    <n v="1500"/>
    <x v="6"/>
  </r>
  <r>
    <s v="SE-NE_1500__kV_47"/>
    <x v="1"/>
    <x v="1"/>
    <n v="1500"/>
    <x v="7"/>
  </r>
  <r>
    <s v="SE-NE_1500__kV_45"/>
    <x v="1"/>
    <x v="1"/>
    <n v="1500"/>
    <x v="7"/>
  </r>
  <r>
    <s v="SE-NE_1500__kV_26"/>
    <x v="1"/>
    <x v="1"/>
    <n v="1500"/>
    <x v="7"/>
  </r>
  <r>
    <s v="SE-NE_1500__kV_69"/>
    <x v="1"/>
    <x v="1"/>
    <n v="1500"/>
    <x v="8"/>
  </r>
  <r>
    <s v="SE-NE_1500__kV_70"/>
    <x v="1"/>
    <x v="1"/>
    <n v="1500"/>
    <x v="8"/>
  </r>
  <r>
    <s v="N-Manaus_1500__kV_171"/>
    <x v="3"/>
    <x v="4"/>
    <n v="1500"/>
    <x v="8"/>
  </r>
  <r>
    <s v="SE-NE_1500__kV_105"/>
    <x v="1"/>
    <x v="1"/>
    <n v="1500"/>
    <x v="9"/>
  </r>
  <r>
    <s v="SE-NE_1500__kV_81"/>
    <x v="1"/>
    <x v="1"/>
    <n v="1500"/>
    <x v="9"/>
  </r>
  <r>
    <s v="SE-NE_1500__kV_15"/>
    <x v="1"/>
    <x v="1"/>
    <n v="1500"/>
    <x v="9"/>
  </r>
  <r>
    <s v="N-Manaus_1500__kV_174"/>
    <x v="3"/>
    <x v="4"/>
    <n v="1500"/>
    <x v="9"/>
  </r>
  <r>
    <s v="N-Manaus_1500__kV_164"/>
    <x v="3"/>
    <x v="4"/>
    <n v="1500"/>
    <x v="9"/>
  </r>
  <r>
    <s v="SE-NE_1500__kV_57"/>
    <x v="1"/>
    <x v="1"/>
    <n v="1500"/>
    <x v="10"/>
  </r>
  <r>
    <s v="SE-NE_1500__kV_95"/>
    <x v="1"/>
    <x v="1"/>
    <n v="1500"/>
    <x v="10"/>
  </r>
  <r>
    <s v="Tap-SE/CO_1500__kV_245"/>
    <x v="4"/>
    <x v="5"/>
    <n v="1500"/>
    <x v="11"/>
  </r>
  <r>
    <s v="TelesP-SE_1500__kV_257"/>
    <x v="5"/>
    <x v="5"/>
    <n v="1500"/>
    <x v="11"/>
  </r>
  <r>
    <s v="TelesP-SE_1500__kV_250"/>
    <x v="5"/>
    <x v="5"/>
    <n v="1500"/>
    <x v="11"/>
  </r>
  <r>
    <s v="TelesP-SE_1500__kV_259"/>
    <x v="5"/>
    <x v="5"/>
    <n v="1500"/>
    <x v="12"/>
  </r>
  <r>
    <s v="TelesP-SE_1500__kV_251"/>
    <x v="5"/>
    <x v="5"/>
    <n v="1500"/>
    <x v="13"/>
  </r>
  <r>
    <s v="SE-NE_1500__kV_40"/>
    <x v="1"/>
    <x v="1"/>
    <n v="1500"/>
    <x v="13"/>
  </r>
  <r>
    <s v="TelesP-SE_1500__kV_255"/>
    <x v="5"/>
    <x v="5"/>
    <n v="1500"/>
    <x v="14"/>
  </r>
  <r>
    <s v="SE-NE_1500__kV_99"/>
    <x v="1"/>
    <x v="1"/>
    <n v="1500"/>
    <x v="14"/>
  </r>
  <r>
    <s v="SE-NE_1500__kV_108"/>
    <x v="1"/>
    <x v="1"/>
    <n v="1500"/>
    <x v="14"/>
  </r>
  <r>
    <s v="Tap-N_1500__kV_236"/>
    <x v="4"/>
    <x v="6"/>
    <n v="1500"/>
    <x v="14"/>
  </r>
  <r>
    <s v="Tap-N_1500__kV_233"/>
    <x v="4"/>
    <x v="6"/>
    <n v="1500"/>
    <x v="14"/>
  </r>
  <r>
    <s v="Tap-SE/CO_1500__kV_240"/>
    <x v="4"/>
    <x v="5"/>
    <n v="1500"/>
    <x v="15"/>
  </r>
  <r>
    <s v="SE-NE_1500__kV_25"/>
    <x v="1"/>
    <x v="1"/>
    <n v="1500"/>
    <x v="15"/>
  </r>
  <r>
    <s v="SE-NE_1500__kV_14"/>
    <x v="1"/>
    <x v="1"/>
    <n v="1500"/>
    <x v="15"/>
  </r>
  <r>
    <s v="Tap-N_1500__kV_227"/>
    <x v="4"/>
    <x v="6"/>
    <n v="1500"/>
    <x v="15"/>
  </r>
  <r>
    <s v="SE-Sul_1500__kV_6"/>
    <x v="1"/>
    <x v="3"/>
    <n v="1500"/>
    <x v="16"/>
  </r>
  <r>
    <s v="SE-Sul_1500__kV_267"/>
    <x v="1"/>
    <x v="3"/>
    <n v="1500"/>
    <x v="16"/>
  </r>
  <r>
    <s v="SE-NE_1500__kV_65"/>
    <x v="1"/>
    <x v="1"/>
    <n v="1500"/>
    <x v="16"/>
  </r>
  <r>
    <s v="SE-NE_1500__kV_103"/>
    <x v="1"/>
    <x v="1"/>
    <n v="1500"/>
    <x v="16"/>
  </r>
  <r>
    <s v="Tap-N_1500__kV_238"/>
    <x v="4"/>
    <x v="6"/>
    <n v="1500"/>
    <x v="16"/>
  </r>
  <r>
    <s v="Tap-N_1500__kV_237"/>
    <x v="4"/>
    <x v="6"/>
    <n v="1500"/>
    <x v="16"/>
  </r>
  <r>
    <s v="Tap-N_1500__kV_229"/>
    <x v="4"/>
    <x v="6"/>
    <n v="1500"/>
    <x v="16"/>
  </r>
  <r>
    <s v="SE-Sul_1500__kV_277"/>
    <x v="1"/>
    <x v="3"/>
    <n v="1500"/>
    <x v="17"/>
  </r>
  <r>
    <s v="SE-Sul_1500__kV_9"/>
    <x v="1"/>
    <x v="3"/>
    <n v="1500"/>
    <x v="17"/>
  </r>
  <r>
    <s v="SE-Sul_1500__kV_265"/>
    <x v="1"/>
    <x v="3"/>
    <n v="1500"/>
    <x v="17"/>
  </r>
  <r>
    <s v="SE-Sul_1500__kV_1"/>
    <x v="1"/>
    <x v="3"/>
    <n v="1500"/>
    <x v="17"/>
  </r>
  <r>
    <s v="SE-NE_1500__kV_63"/>
    <x v="1"/>
    <x v="1"/>
    <n v="1500"/>
    <x v="17"/>
  </r>
  <r>
    <s v="SE-NE_1500__kV_88"/>
    <x v="1"/>
    <x v="1"/>
    <n v="1500"/>
    <x v="17"/>
  </r>
  <r>
    <s v="SE-NE_1500__kV_41"/>
    <x v="1"/>
    <x v="1"/>
    <n v="1500"/>
    <x v="18"/>
  </r>
  <r>
    <s v="N-Manaus_1500__kV_167"/>
    <x v="3"/>
    <x v="4"/>
    <n v="1500"/>
    <x v="18"/>
  </r>
  <r>
    <s v="Tap-SE/CO_1500__kV_247"/>
    <x v="4"/>
    <x v="5"/>
    <n v="1500"/>
    <x v="19"/>
  </r>
  <r>
    <s v="Tap-SE/CO_1500__kV_241"/>
    <x v="4"/>
    <x v="5"/>
    <n v="1500"/>
    <x v="19"/>
  </r>
  <r>
    <s v="Tap-SE/CO_1500__kV_246"/>
    <x v="4"/>
    <x v="5"/>
    <n v="1500"/>
    <x v="19"/>
  </r>
  <r>
    <s v="SE-NE_1500__kV_34"/>
    <x v="1"/>
    <x v="1"/>
    <n v="1500"/>
    <x v="19"/>
  </r>
  <r>
    <s v="SE-NE_1500__kV_43"/>
    <x v="1"/>
    <x v="1"/>
    <n v="1500"/>
    <x v="19"/>
  </r>
  <r>
    <s v="SE-NE_1500__kV_20"/>
    <x v="1"/>
    <x v="1"/>
    <n v="1500"/>
    <x v="19"/>
  </r>
  <r>
    <s v="SE-NE_1500__kV_36"/>
    <x v="1"/>
    <x v="1"/>
    <n v="1500"/>
    <x v="19"/>
  </r>
  <r>
    <s v="SE-NE_1500__kV_21"/>
    <x v="1"/>
    <x v="1"/>
    <n v="1500"/>
    <x v="19"/>
  </r>
  <r>
    <s v="SE-NE_1500__kV_82"/>
    <x v="1"/>
    <x v="1"/>
    <n v="1500"/>
    <x v="19"/>
  </r>
  <r>
    <s v="N-Manaus_1500__kV_172"/>
    <x v="3"/>
    <x v="4"/>
    <n v="1500"/>
    <x v="19"/>
  </r>
  <r>
    <s v="N-Manaus_1500__kV_165"/>
    <x v="3"/>
    <x v="4"/>
    <n v="1500"/>
    <x v="19"/>
  </r>
  <r>
    <s v="N-Manaus_1500__kV_180"/>
    <x v="3"/>
    <x v="4"/>
    <n v="1500"/>
    <x v="19"/>
  </r>
  <r>
    <s v="Tap-SE/CO_1500__kV_249"/>
    <x v="4"/>
    <x v="5"/>
    <n v="1500"/>
    <x v="20"/>
  </r>
  <r>
    <s v="SE-NE_1500__kV_18"/>
    <x v="1"/>
    <x v="1"/>
    <n v="1500"/>
    <x v="21"/>
  </r>
  <r>
    <s v="SE-NE_1500__kV_35"/>
    <x v="1"/>
    <x v="1"/>
    <n v="1500"/>
    <x v="21"/>
  </r>
  <r>
    <s v="Tap-SE/CO_1500__kV_244"/>
    <x v="4"/>
    <x v="5"/>
    <n v="1500"/>
    <x v="22"/>
  </r>
  <r>
    <s v="Tap-SE/CO_1500__kV_243"/>
    <x v="4"/>
    <x v="5"/>
    <n v="1500"/>
    <x v="23"/>
  </r>
  <r>
    <s v="Tap-SE/CO_1500__kV_239"/>
    <x v="4"/>
    <x v="5"/>
    <n v="1500"/>
    <x v="24"/>
  </r>
  <r>
    <s v="Tap-N_1500__kV_234"/>
    <x v="4"/>
    <x v="6"/>
    <n v="1500"/>
    <x v="24"/>
  </r>
  <r>
    <s v="Tap-SE/CO_1500__kV_242"/>
    <x v="4"/>
    <x v="5"/>
    <n v="1500"/>
    <x v="25"/>
  </r>
  <r>
    <s v="Tap-SE/CO_1500__kV_248"/>
    <x v="4"/>
    <x v="5"/>
    <n v="1500"/>
    <x v="25"/>
  </r>
  <r>
    <s v="AC/RO/Mad-SE_1500__kV_212"/>
    <x v="6"/>
    <x v="5"/>
    <n v="1500"/>
    <x v="0"/>
  </r>
  <r>
    <s v="AC/RO/Mad-SE_1500__kV_209"/>
    <x v="6"/>
    <x v="5"/>
    <n v="1500"/>
    <x v="0"/>
  </r>
  <r>
    <s v="AC/RO/Mad-SE_1500__kV_211"/>
    <x v="6"/>
    <x v="5"/>
    <n v="1500"/>
    <x v="0"/>
  </r>
  <r>
    <s v="AC/RO/Mad-SE_1500__kV_200"/>
    <x v="6"/>
    <x v="5"/>
    <n v="1500"/>
    <x v="0"/>
  </r>
  <r>
    <s v="AC/RO/Mad-SE_1500__kV_213"/>
    <x v="6"/>
    <x v="5"/>
    <n v="1500"/>
    <x v="0"/>
  </r>
  <r>
    <s v="AC/RO/Mad-SE_1500__kV_214"/>
    <x v="6"/>
    <x v="5"/>
    <n v="1500"/>
    <x v="0"/>
  </r>
  <r>
    <s v="AC/RO/Mad-SE_1500__kV_201"/>
    <x v="6"/>
    <x v="5"/>
    <n v="1500"/>
    <x v="0"/>
  </r>
  <r>
    <s v="AC/RO/Mad-SE_1500__kV_203"/>
    <x v="6"/>
    <x v="5"/>
    <n v="1500"/>
    <x v="0"/>
  </r>
  <r>
    <s v="AC/RO/Mad-SE_1500__kV_204"/>
    <x v="6"/>
    <x v="5"/>
    <n v="1500"/>
    <x v="0"/>
  </r>
  <r>
    <s v="AC/RO/Mad-SE_1500__kV_205"/>
    <x v="6"/>
    <x v="5"/>
    <n v="1500"/>
    <x v="0"/>
  </r>
  <r>
    <s v="AC/RO/Mad-SE_1500__kV_206"/>
    <x v="6"/>
    <x v="5"/>
    <n v="1500"/>
    <x v="0"/>
  </r>
  <r>
    <s v="AC/RO/Mad-SE_1500__kV_207"/>
    <x v="6"/>
    <x v="5"/>
    <n v="1500"/>
    <x v="0"/>
  </r>
  <r>
    <s v="AC/RO/Mad-SE_1500__kV_208"/>
    <x v="6"/>
    <x v="5"/>
    <n v="1500"/>
    <x v="0"/>
  </r>
  <r>
    <s v="TelesP-SE_1500__kV_262"/>
    <x v="5"/>
    <x v="5"/>
    <n v="1500"/>
    <x v="0"/>
  </r>
  <r>
    <s v="AC/RO/Mad-SE_1500__kV_210"/>
    <x v="6"/>
    <x v="5"/>
    <n v="1500"/>
    <x v="0"/>
  </r>
  <r>
    <s v="TelesP-SE_1500__kV_263"/>
    <x v="5"/>
    <x v="5"/>
    <n v="1500"/>
    <x v="0"/>
  </r>
  <r>
    <s v="TelesP-SE_1500__kV_261"/>
    <x v="5"/>
    <x v="5"/>
    <n v="1500"/>
    <x v="0"/>
  </r>
  <r>
    <s v="TelesP-SE_1500__kV_260"/>
    <x v="5"/>
    <x v="5"/>
    <n v="1500"/>
    <x v="0"/>
  </r>
  <r>
    <s v="TelesP-SE_1500__kV_258"/>
    <x v="5"/>
    <x v="5"/>
    <n v="1500"/>
    <x v="0"/>
  </r>
  <r>
    <s v="TelesP-SE_1500__kV_256"/>
    <x v="5"/>
    <x v="5"/>
    <n v="1500"/>
    <x v="0"/>
  </r>
  <r>
    <s v="TelesP-SE_1500__kV_252"/>
    <x v="5"/>
    <x v="5"/>
    <n v="1500"/>
    <x v="0"/>
  </r>
  <r>
    <s v="AC/RO/Mad-SE_1500__kV_202"/>
    <x v="6"/>
    <x v="5"/>
    <n v="1500"/>
    <x v="0"/>
  </r>
  <r>
    <s v="TelesP-SE_1500__kV_264"/>
    <x v="5"/>
    <x v="5"/>
    <n v="1500"/>
    <x v="0"/>
  </r>
  <r>
    <s v="TelesP-SE_1500__kV_253"/>
    <x v="5"/>
    <x v="5"/>
    <n v="1500"/>
    <x v="0"/>
  </r>
  <r>
    <s v="TelesP-SE_1500__kV_254"/>
    <x v="5"/>
    <x v="5"/>
    <n v="1500"/>
    <x v="0"/>
  </r>
  <r>
    <s v="SE-Sul_1500__kV_8"/>
    <x v="1"/>
    <x v="3"/>
    <n v="1500"/>
    <x v="0"/>
  </r>
  <r>
    <s v="SE-Sul_1500__kV_7"/>
    <x v="1"/>
    <x v="3"/>
    <n v="1500"/>
    <x v="0"/>
  </r>
  <r>
    <s v="SE-Sul_1500__kV_274"/>
    <x v="1"/>
    <x v="3"/>
    <n v="1500"/>
    <x v="0"/>
  </r>
  <r>
    <s v="SE-Sul_1500__kV_12"/>
    <x v="1"/>
    <x v="3"/>
    <n v="1500"/>
    <x v="0"/>
  </r>
  <r>
    <s v="SE-Sul_1500__kV_272"/>
    <x v="1"/>
    <x v="3"/>
    <n v="1500"/>
    <x v="0"/>
  </r>
  <r>
    <s v="SE-Sul_1500__kV_273"/>
    <x v="1"/>
    <x v="3"/>
    <n v="1500"/>
    <x v="0"/>
  </r>
  <r>
    <s v="SE-Sul_1500__kV_271"/>
    <x v="1"/>
    <x v="3"/>
    <n v="1500"/>
    <x v="0"/>
  </r>
  <r>
    <s v="SE-Sul_1500__kV_276"/>
    <x v="1"/>
    <x v="3"/>
    <n v="1500"/>
    <x v="0"/>
  </r>
  <r>
    <s v="SE-Sul_1500__kV_268"/>
    <x v="1"/>
    <x v="3"/>
    <n v="1500"/>
    <x v="0"/>
  </r>
  <r>
    <s v="SE-Sul_1500__kV_266"/>
    <x v="1"/>
    <x v="3"/>
    <n v="1500"/>
    <x v="0"/>
  </r>
  <r>
    <s v="SE-Sul_1500__kV_5"/>
    <x v="1"/>
    <x v="3"/>
    <n v="1500"/>
    <x v="0"/>
  </r>
  <r>
    <s v="SE-Sul_1500__kV_11"/>
    <x v="1"/>
    <x v="3"/>
    <n v="1500"/>
    <x v="0"/>
  </r>
  <r>
    <s v="SE-Sul_1500__kV_2"/>
    <x v="1"/>
    <x v="3"/>
    <n v="1500"/>
    <x v="0"/>
  </r>
  <r>
    <s v="SE-Sul_1500__kV_3"/>
    <x v="1"/>
    <x v="3"/>
    <n v="1500"/>
    <x v="0"/>
  </r>
  <r>
    <s v="SE-Sul_1500__kV_4"/>
    <x v="1"/>
    <x v="3"/>
    <n v="1500"/>
    <x v="0"/>
  </r>
  <r>
    <s v="SE-NE_1500__kV_110"/>
    <x v="1"/>
    <x v="1"/>
    <n v="1500"/>
    <x v="0"/>
  </r>
  <r>
    <s v="SE-NE_1500__kV_46"/>
    <x v="1"/>
    <x v="1"/>
    <n v="1500"/>
    <x v="0"/>
  </r>
  <r>
    <s v="SE-NE_1500__kV_67"/>
    <x v="1"/>
    <x v="1"/>
    <n v="1500"/>
    <x v="0"/>
  </r>
  <r>
    <s v="SE-NE_1500__kV_60"/>
    <x v="1"/>
    <x v="1"/>
    <n v="1500"/>
    <x v="0"/>
  </r>
  <r>
    <s v="SE-NE_1500__kV_66"/>
    <x v="1"/>
    <x v="1"/>
    <n v="1500"/>
    <x v="0"/>
  </r>
  <r>
    <s v="SE-NE_1500__kV_75"/>
    <x v="1"/>
    <x v="1"/>
    <n v="1500"/>
    <x v="0"/>
  </r>
  <r>
    <s v="SE-NE_1500__kV_59"/>
    <x v="1"/>
    <x v="1"/>
    <n v="1500"/>
    <x v="0"/>
  </r>
  <r>
    <s v="SE-NE_1500__kV_54"/>
    <x v="1"/>
    <x v="1"/>
    <n v="1500"/>
    <x v="0"/>
  </r>
  <r>
    <s v="SE-NE_1500__kV_33"/>
    <x v="1"/>
    <x v="1"/>
    <n v="1500"/>
    <x v="0"/>
  </r>
  <r>
    <s v="SE-NE_1500__kV_42"/>
    <x v="1"/>
    <x v="1"/>
    <n v="1500"/>
    <x v="0"/>
  </r>
  <r>
    <s v="SE-NE_1500__kV_107"/>
    <x v="1"/>
    <x v="1"/>
    <n v="1500"/>
    <x v="0"/>
  </r>
  <r>
    <s v="SE-NE_1500__kV_29"/>
    <x v="1"/>
    <x v="1"/>
    <n v="1500"/>
    <x v="0"/>
  </r>
  <r>
    <s v="SE-NE_1500__kV_38"/>
    <x v="1"/>
    <x v="1"/>
    <n v="1500"/>
    <x v="0"/>
  </r>
  <r>
    <s v="SE-NE_1500__kV_90"/>
    <x v="1"/>
    <x v="1"/>
    <n v="1500"/>
    <x v="0"/>
  </r>
  <r>
    <s v="SE-NE_1500__kV_100"/>
    <x v="1"/>
    <x v="1"/>
    <n v="1500"/>
    <x v="0"/>
  </r>
  <r>
    <s v="SE-NE_1500__kV_80"/>
    <x v="1"/>
    <x v="1"/>
    <n v="1500"/>
    <x v="0"/>
  </r>
  <r>
    <s v="SE-NE_1500__kV_106"/>
    <x v="1"/>
    <x v="1"/>
    <n v="1500"/>
    <x v="0"/>
  </r>
  <r>
    <s v="SE-NE_1500__kV_109"/>
    <x v="1"/>
    <x v="1"/>
    <n v="1500"/>
    <x v="0"/>
  </r>
  <r>
    <s v="SE-NE_1500__kV_104"/>
    <x v="1"/>
    <x v="1"/>
    <n v="1500"/>
    <x v="0"/>
  </r>
  <r>
    <s v="SE-NE_1500__kV_102"/>
    <x v="1"/>
    <x v="1"/>
    <n v="1500"/>
    <x v="0"/>
  </r>
  <r>
    <s v="SE-NE_1500__kV_101"/>
    <x v="1"/>
    <x v="1"/>
    <n v="1500"/>
    <x v="0"/>
  </r>
  <r>
    <s v="SE-NE_1500__kV_13"/>
    <x v="1"/>
    <x v="1"/>
    <n v="1500"/>
    <x v="0"/>
  </r>
  <r>
    <s v="SE-NE_1500__kV_30"/>
    <x v="1"/>
    <x v="1"/>
    <n v="1500"/>
    <x v="0"/>
  </r>
  <r>
    <s v="SE-NE_1500__kV_61"/>
    <x v="1"/>
    <x v="1"/>
    <n v="1500"/>
    <x v="0"/>
  </r>
  <r>
    <s v="SE-NE_1500__kV_74"/>
    <x v="1"/>
    <x v="1"/>
    <n v="1500"/>
    <x v="0"/>
  </r>
  <r>
    <s v="SE-NE_1500__kV_32"/>
    <x v="1"/>
    <x v="1"/>
    <n v="1500"/>
    <x v="0"/>
  </r>
  <r>
    <s v="SE-NE_1500__kV_76"/>
    <x v="1"/>
    <x v="1"/>
    <n v="1500"/>
    <x v="0"/>
  </r>
  <r>
    <s v="SE-NE_1500__kV_77"/>
    <x v="1"/>
    <x v="1"/>
    <n v="1500"/>
    <x v="0"/>
  </r>
  <r>
    <s v="SE-NE_1500__kV_78"/>
    <x v="1"/>
    <x v="1"/>
    <n v="1500"/>
    <x v="0"/>
  </r>
  <r>
    <s v="SE-NE_1500__kV_50"/>
    <x v="1"/>
    <x v="1"/>
    <n v="1500"/>
    <x v="0"/>
  </r>
  <r>
    <s v="SE-NE_1500__kV_68"/>
    <x v="1"/>
    <x v="1"/>
    <n v="1500"/>
    <x v="0"/>
  </r>
  <r>
    <s v="SE-NE_1500__kV_111"/>
    <x v="1"/>
    <x v="1"/>
    <n v="1500"/>
    <x v="0"/>
  </r>
  <r>
    <s v="SE-NE_1500__kV_98"/>
    <x v="1"/>
    <x v="1"/>
    <n v="1500"/>
    <x v="0"/>
  </r>
  <r>
    <s v="SE-NE_1500__kV_44"/>
    <x v="1"/>
    <x v="1"/>
    <n v="1500"/>
    <x v="0"/>
  </r>
  <r>
    <s v="SE-NE_1500__kV_56"/>
    <x v="1"/>
    <x v="1"/>
    <n v="1500"/>
    <x v="0"/>
  </r>
  <r>
    <s v="SE-NE_1500__kV_39"/>
    <x v="1"/>
    <x v="1"/>
    <n v="1500"/>
    <x v="0"/>
  </r>
  <r>
    <s v="SE-NE_1500__kV_73"/>
    <x v="1"/>
    <x v="1"/>
    <n v="1500"/>
    <x v="0"/>
  </r>
  <r>
    <s v="SE-NE_1500__kV_52"/>
    <x v="1"/>
    <x v="1"/>
    <n v="1500"/>
    <x v="0"/>
  </r>
  <r>
    <s v="SE-NE_1500__kV_23"/>
    <x v="1"/>
    <x v="1"/>
    <n v="1500"/>
    <x v="0"/>
  </r>
  <r>
    <s v="SE-NE_1500__kV_55"/>
    <x v="1"/>
    <x v="1"/>
    <n v="1500"/>
    <x v="0"/>
  </r>
  <r>
    <s v="SE-NE_1500__kV_22"/>
    <x v="1"/>
    <x v="1"/>
    <n v="1500"/>
    <x v="0"/>
  </r>
  <r>
    <s v="SE-NE_1500__kV_94"/>
    <x v="1"/>
    <x v="1"/>
    <n v="1500"/>
    <x v="0"/>
  </r>
  <r>
    <s v="SE-NE_1500__kV_28"/>
    <x v="1"/>
    <x v="1"/>
    <n v="1500"/>
    <x v="0"/>
  </r>
  <r>
    <s v="SE-NE_1500__kV_27"/>
    <x v="1"/>
    <x v="1"/>
    <n v="1500"/>
    <x v="0"/>
  </r>
  <r>
    <s v="SE-NE_1500__kV_79"/>
    <x v="1"/>
    <x v="1"/>
    <n v="1500"/>
    <x v="0"/>
  </r>
  <r>
    <s v="SE-NE_1500__kV_97"/>
    <x v="1"/>
    <x v="1"/>
    <n v="1500"/>
    <x v="0"/>
  </r>
  <r>
    <s v="SE-NE_1500__kV_96"/>
    <x v="1"/>
    <x v="1"/>
    <n v="1500"/>
    <x v="0"/>
  </r>
  <r>
    <s v="SE-NE_1500__kV_24"/>
    <x v="1"/>
    <x v="1"/>
    <n v="1500"/>
    <x v="0"/>
  </r>
  <r>
    <s v="SE-NE_1500__kV_91"/>
    <x v="1"/>
    <x v="1"/>
    <n v="1500"/>
    <x v="0"/>
  </r>
  <r>
    <s v="SE-NE_1500__kV_17"/>
    <x v="1"/>
    <x v="1"/>
    <n v="1500"/>
    <x v="0"/>
  </r>
  <r>
    <s v="SE-NE_1500__kV_31"/>
    <x v="1"/>
    <x v="1"/>
    <n v="1500"/>
    <x v="0"/>
  </r>
  <r>
    <s v="SE-NE_1500__kV_19"/>
    <x v="1"/>
    <x v="1"/>
    <n v="1500"/>
    <x v="0"/>
  </r>
  <r>
    <s v="SE-NE_1500__kV_92"/>
    <x v="1"/>
    <x v="1"/>
    <n v="1500"/>
    <x v="0"/>
  </r>
  <r>
    <s v="SE-NE_1500__kV_62"/>
    <x v="1"/>
    <x v="1"/>
    <n v="1500"/>
    <x v="0"/>
  </r>
  <r>
    <s v="SE-NE_1500__kV_84"/>
    <x v="1"/>
    <x v="1"/>
    <n v="1500"/>
    <x v="0"/>
  </r>
  <r>
    <s v="SE-NE_1500__kV_85"/>
    <x v="1"/>
    <x v="1"/>
    <n v="1500"/>
    <x v="0"/>
  </r>
  <r>
    <s v="SE-NE_1500__kV_16"/>
    <x v="1"/>
    <x v="1"/>
    <n v="1500"/>
    <x v="0"/>
  </r>
  <r>
    <s v="SE-NE_1500__kV_89"/>
    <x v="1"/>
    <x v="1"/>
    <n v="1500"/>
    <x v="0"/>
  </r>
  <r>
    <s v="SE-NE_1500__kV_64"/>
    <x v="1"/>
    <x v="1"/>
    <n v="1500"/>
    <x v="0"/>
  </r>
  <r>
    <s v="SE-NE_1500__kV_87"/>
    <x v="1"/>
    <x v="1"/>
    <n v="1500"/>
    <x v="0"/>
  </r>
  <r>
    <s v="Tap-N_1500__kV_228"/>
    <x v="4"/>
    <x v="6"/>
    <n v="1500"/>
    <x v="0"/>
  </r>
  <r>
    <s v="Tap-N_1500__kV_232"/>
    <x v="4"/>
    <x v="6"/>
    <n v="1500"/>
    <x v="0"/>
  </r>
  <r>
    <s v="Tap-N_1500__kV_235"/>
    <x v="4"/>
    <x v="6"/>
    <n v="1500"/>
    <x v="0"/>
  </r>
  <r>
    <s v="Tap-N_1500__kV_231"/>
    <x v="4"/>
    <x v="6"/>
    <n v="1500"/>
    <x v="0"/>
  </r>
  <r>
    <s v="Tap-N_1500__kV_230"/>
    <x v="4"/>
    <x v="6"/>
    <n v="1500"/>
    <x v="0"/>
  </r>
  <r>
    <s v="Manaus-AC/RO/Mad_1500__kV_222"/>
    <x v="7"/>
    <x v="7"/>
    <n v="1500"/>
    <x v="0"/>
  </r>
  <r>
    <s v="Manaus-AC/RO/Mad_1500__kV_226"/>
    <x v="7"/>
    <x v="7"/>
    <n v="1500"/>
    <x v="0"/>
  </r>
  <r>
    <s v="Manaus-AC/RO/Mad_1500__kV_218"/>
    <x v="7"/>
    <x v="7"/>
    <n v="1500"/>
    <x v="0"/>
  </r>
  <r>
    <s v="Manaus-AC/RO/Mad_1500__kV_216"/>
    <x v="7"/>
    <x v="7"/>
    <n v="1500"/>
    <x v="0"/>
  </r>
  <r>
    <s v="Manaus-AC/RO/Mad_1500__kV_215"/>
    <x v="7"/>
    <x v="7"/>
    <n v="1500"/>
    <x v="0"/>
  </r>
  <r>
    <s v="Manaus-AC/RO/Mad_1500__kV_225"/>
    <x v="7"/>
    <x v="7"/>
    <n v="1500"/>
    <x v="0"/>
  </r>
  <r>
    <s v="Manaus-AC/RO/Mad_1500__kV_219"/>
    <x v="7"/>
    <x v="7"/>
    <n v="1500"/>
    <x v="0"/>
  </r>
  <r>
    <s v="Manaus-AC/RO/Mad_1500__kV_217"/>
    <x v="7"/>
    <x v="7"/>
    <n v="1500"/>
    <x v="0"/>
  </r>
  <r>
    <s v="Manaus-AC/RO/Mad_1500__kV_221"/>
    <x v="7"/>
    <x v="7"/>
    <n v="1500"/>
    <x v="0"/>
  </r>
  <r>
    <s v="Manaus-AC/RO/Mad_1500__kV_220"/>
    <x v="7"/>
    <x v="7"/>
    <n v="1500"/>
    <x v="0"/>
  </r>
  <r>
    <s v="Manaus-AC/RO/Mad_1500__kV_223"/>
    <x v="7"/>
    <x v="7"/>
    <n v="1500"/>
    <x v="0"/>
  </r>
  <r>
    <s v="Manaus-AC/RO/Mad_1500__kV_224"/>
    <x v="7"/>
    <x v="7"/>
    <n v="1500"/>
    <x v="0"/>
  </r>
  <r>
    <s v="N-Manaus_1500__kV_173"/>
    <x v="3"/>
    <x v="4"/>
    <n v="1500"/>
    <x v="0"/>
  </r>
  <r>
    <s v="N-Manaus_1500__kV_170"/>
    <x v="3"/>
    <x v="4"/>
    <n v="1500"/>
    <x v="0"/>
  </r>
  <r>
    <s v="N-Manaus_1500__kV_166"/>
    <x v="3"/>
    <x v="4"/>
    <n v="1500"/>
    <x v="0"/>
  </r>
  <r>
    <s v="N-Manaus_1500__kV_179"/>
    <x v="3"/>
    <x v="4"/>
    <n v="1500"/>
    <x v="0"/>
  </r>
  <r>
    <s v="N-Manaus_1500__kV_178"/>
    <x v="3"/>
    <x v="4"/>
    <n v="1500"/>
    <x v="0"/>
  </r>
  <r>
    <s v="N-Manaus_1500__kV_181"/>
    <x v="3"/>
    <x v="4"/>
    <n v="1500"/>
    <x v="0"/>
  </r>
  <r>
    <s v="N-Manaus_1500__kV_177"/>
    <x v="3"/>
    <x v="4"/>
    <n v="1500"/>
    <x v="0"/>
  </r>
  <r>
    <s v="N-Manaus_1500__kV_176"/>
    <x v="3"/>
    <x v="4"/>
    <n v="1500"/>
    <x v="0"/>
  </r>
  <r>
    <s v="N-Manaus_1500__kV_175"/>
    <x v="3"/>
    <x v="4"/>
    <n v="1500"/>
    <x v="0"/>
  </r>
  <r>
    <s v="SE-Imp_1500__kV_317"/>
    <x v="1"/>
    <x v="2"/>
    <n v="1500"/>
    <x v="0"/>
  </r>
  <r>
    <s v="SE-Imp_1500__kV_322"/>
    <x v="1"/>
    <x v="2"/>
    <n v="1500"/>
    <x v="0"/>
  </r>
  <r>
    <s v="SE-Imp_1500__kV_316"/>
    <x v="1"/>
    <x v="2"/>
    <n v="1500"/>
    <x v="0"/>
  </r>
  <r>
    <s v="SE-Imp_1500__kV_326"/>
    <x v="1"/>
    <x v="2"/>
    <n v="1500"/>
    <x v="0"/>
  </r>
  <r>
    <s v="SE-Imp_1500__kV_313"/>
    <x v="1"/>
    <x v="2"/>
    <n v="1500"/>
    <x v="0"/>
  </r>
  <r>
    <s v="SE-Imp_1500__kV_315"/>
    <x v="1"/>
    <x v="2"/>
    <n v="1500"/>
    <x v="0"/>
  </r>
  <r>
    <s v="SE-Imp_1500__kV_309"/>
    <x v="1"/>
    <x v="2"/>
    <n v="1500"/>
    <x v="0"/>
  </r>
  <r>
    <s v="SE-Imp_1500__kV_298"/>
    <x v="1"/>
    <x v="2"/>
    <n v="1500"/>
    <x v="0"/>
  </r>
  <r>
    <s v="SE-Imp_1500__kV_306"/>
    <x v="1"/>
    <x v="2"/>
    <n v="1500"/>
    <x v="0"/>
  </r>
  <r>
    <s v="SE-Imp_1500__kV_127"/>
    <x v="1"/>
    <x v="2"/>
    <n v="1500"/>
    <x v="0"/>
  </r>
  <r>
    <s v="SE-Imp_1500__kV_307"/>
    <x v="1"/>
    <x v="2"/>
    <n v="1500"/>
    <x v="0"/>
  </r>
  <r>
    <s v="SE-Imp_1500__kV_319"/>
    <x v="1"/>
    <x v="2"/>
    <n v="1500"/>
    <x v="0"/>
  </r>
  <r>
    <s v="SE-Imp_1500__kV_320"/>
    <x v="1"/>
    <x v="2"/>
    <n v="1500"/>
    <x v="0"/>
  </r>
  <r>
    <s v="SE-Imp_1500__kV_323"/>
    <x v="1"/>
    <x v="2"/>
    <n v="1500"/>
    <x v="0"/>
  </r>
  <r>
    <s v="SE-Imp_1500__kV_321"/>
    <x v="1"/>
    <x v="2"/>
    <n v="1500"/>
    <x v="0"/>
  </r>
  <r>
    <s v="SE-Imp_1500__kV_302"/>
    <x v="1"/>
    <x v="2"/>
    <n v="1500"/>
    <x v="0"/>
  </r>
  <r>
    <s v="SE-Imp_1500__kV_324"/>
    <x v="1"/>
    <x v="2"/>
    <n v="1500"/>
    <x v="0"/>
  </r>
  <r>
    <s v="SE-Imp_1500__kV_299"/>
    <x v="1"/>
    <x v="2"/>
    <n v="1500"/>
    <x v="0"/>
  </r>
  <r>
    <s v="SE-Imp_1500__kV_325"/>
    <x v="1"/>
    <x v="2"/>
    <n v="1500"/>
    <x v="0"/>
  </r>
  <r>
    <s v="SE-Imp_1500__kV_301"/>
    <x v="1"/>
    <x v="2"/>
    <n v="1500"/>
    <x v="0"/>
  </r>
  <r>
    <s v="SE-Imp_1500__kV_312"/>
    <x v="1"/>
    <x v="2"/>
    <n v="1500"/>
    <x v="0"/>
  </r>
  <r>
    <s v="SE-Imp_1500__kV_303"/>
    <x v="1"/>
    <x v="2"/>
    <n v="1500"/>
    <x v="0"/>
  </r>
  <r>
    <s v="SE-Imp_1500__kV_129"/>
    <x v="1"/>
    <x v="2"/>
    <n v="1500"/>
    <x v="0"/>
  </r>
  <r>
    <s v="SE-Imp_1500__kV_305"/>
    <x v="1"/>
    <x v="2"/>
    <n v="1500"/>
    <x v="0"/>
  </r>
  <r>
    <s v="SE-Imp_1500__kV_121"/>
    <x v="1"/>
    <x v="2"/>
    <n v="1500"/>
    <x v="0"/>
  </r>
  <r>
    <s v="SE-Imp_1500__kV_118"/>
    <x v="1"/>
    <x v="2"/>
    <n v="1500"/>
    <x v="0"/>
  </r>
  <r>
    <s v="SE-Imp_1500__kV_112"/>
    <x v="1"/>
    <x v="2"/>
    <n v="1500"/>
    <x v="0"/>
  </r>
  <r>
    <s v="SE-Imp_1500__kV_113"/>
    <x v="1"/>
    <x v="2"/>
    <n v="1500"/>
    <x v="0"/>
  </r>
  <r>
    <s v="SE-Imp_1500__kV_114"/>
    <x v="1"/>
    <x v="2"/>
    <n v="1500"/>
    <x v="0"/>
  </r>
  <r>
    <s v="SE-Imp_1500__kV_300"/>
    <x v="1"/>
    <x v="2"/>
    <n v="1500"/>
    <x v="0"/>
  </r>
  <r>
    <s v="SE-Imp_1500__kV_122"/>
    <x v="1"/>
    <x v="2"/>
    <n v="1500"/>
    <x v="0"/>
  </r>
  <r>
    <s v="SE-Imp_1500__kV_304"/>
    <x v="1"/>
    <x v="2"/>
    <n v="1500"/>
    <x v="0"/>
  </r>
  <r>
    <s v="NE-Imp_1500__kV_147"/>
    <x v="2"/>
    <x v="2"/>
    <n v="1500"/>
    <x v="0"/>
  </r>
  <r>
    <s v="NE-Imp_1500__kV_285"/>
    <x v="2"/>
    <x v="2"/>
    <n v="1500"/>
    <x v="0"/>
  </r>
  <r>
    <s v="NE-Imp_1500__kV_284"/>
    <x v="2"/>
    <x v="2"/>
    <n v="1500"/>
    <x v="0"/>
  </r>
  <r>
    <s v="NE-Imp_1500__kV_156"/>
    <x v="2"/>
    <x v="2"/>
    <n v="1500"/>
    <x v="0"/>
  </r>
  <r>
    <s v="NE-Imp_1500__kV_158"/>
    <x v="2"/>
    <x v="2"/>
    <n v="1500"/>
    <x v="0"/>
  </r>
  <r>
    <s v="NE-Imp_1500__kV_144"/>
    <x v="2"/>
    <x v="2"/>
    <n v="1500"/>
    <x v="0"/>
  </r>
  <r>
    <s v="NE-Imp_1500__kV_149"/>
    <x v="2"/>
    <x v="2"/>
    <n v="1500"/>
    <x v="0"/>
  </r>
  <r>
    <s v="NE-Imp_1500__kV_163"/>
    <x v="2"/>
    <x v="2"/>
    <n v="1500"/>
    <x v="0"/>
  </r>
  <r>
    <s v="N-Imp_1500__kV_192"/>
    <x v="3"/>
    <x v="2"/>
    <n v="1500"/>
    <x v="0"/>
  </r>
  <r>
    <s v="NE-Imp_1500__kV_148"/>
    <x v="2"/>
    <x v="2"/>
    <n v="1500"/>
    <x v="0"/>
  </r>
  <r>
    <s v="NE-Imp_1500__kV_145"/>
    <x v="2"/>
    <x v="2"/>
    <n v="1500"/>
    <x v="0"/>
  </r>
  <r>
    <s v="NE-Imp_1500__kV_146"/>
    <x v="2"/>
    <x v="2"/>
    <n v="1500"/>
    <x v="0"/>
  </r>
  <r>
    <s v="NE-Imp_1500__kV_150"/>
    <x v="2"/>
    <x v="2"/>
    <n v="1500"/>
    <x v="0"/>
  </r>
  <r>
    <s v="SE-Imp_1500__kV_128"/>
    <x v="1"/>
    <x v="2"/>
    <n v="1500"/>
    <x v="0"/>
  </r>
  <r>
    <s v="NE-Imp_1500__kV_286"/>
    <x v="2"/>
    <x v="2"/>
    <n v="1500"/>
    <x v="0"/>
  </r>
  <r>
    <s v="N-Imp_1500__kV_197"/>
    <x v="3"/>
    <x v="2"/>
    <n v="1500"/>
    <x v="0"/>
  </r>
  <r>
    <s v="N-Imp_1500__kV_195"/>
    <x v="3"/>
    <x v="2"/>
    <n v="1500"/>
    <x v="0"/>
  </r>
  <r>
    <s v="N-Imp_1500__kV_199"/>
    <x v="3"/>
    <x v="2"/>
    <n v="1500"/>
    <x v="0"/>
  </r>
  <r>
    <s v="N-Imp_1500__kV_183"/>
    <x v="3"/>
    <x v="2"/>
    <n v="1500"/>
    <x v="0"/>
  </r>
  <r>
    <s v="N-Imp_1500__kV_189"/>
    <x v="3"/>
    <x v="2"/>
    <n v="1500"/>
    <x v="0"/>
  </r>
  <r>
    <s v="N-Imp_1500__kV_187"/>
    <x v="3"/>
    <x v="2"/>
    <n v="1500"/>
    <x v="0"/>
  </r>
  <r>
    <s v="N-Imp_1500__kV_186"/>
    <x v="3"/>
    <x v="2"/>
    <n v="1500"/>
    <x v="0"/>
  </r>
  <r>
    <s v="N-Imp_1500__kV_184"/>
    <x v="3"/>
    <x v="2"/>
    <n v="1500"/>
    <x v="0"/>
  </r>
  <r>
    <s v="NE-Imp_1500__kV_154"/>
    <x v="2"/>
    <x v="2"/>
    <n v="1500"/>
    <x v="0"/>
  </r>
  <r>
    <s v="N-Imp_1500__kV_188"/>
    <x v="3"/>
    <x v="2"/>
    <n v="1500"/>
    <x v="0"/>
  </r>
  <r>
    <s v="NE-Imp_1500__kV_157"/>
    <x v="2"/>
    <x v="2"/>
    <n v="1500"/>
    <x v="0"/>
  </r>
  <r>
    <s v="N-Imp_1500__kV_196"/>
    <x v="3"/>
    <x v="2"/>
    <n v="1500"/>
    <x v="0"/>
  </r>
  <r>
    <s v="N-Imp_1500__kV_198"/>
    <x v="3"/>
    <x v="2"/>
    <n v="1500"/>
    <x v="0"/>
  </r>
  <r>
    <s v="N-Imp_1500__kV_185"/>
    <x v="3"/>
    <x v="2"/>
    <n v="1500"/>
    <x v="0"/>
  </r>
  <r>
    <s v="N-Imp_1500__kV_190"/>
    <x v="3"/>
    <x v="2"/>
    <n v="1500"/>
    <x v="0"/>
  </r>
  <r>
    <s v="N-Imp_1500__kV_191"/>
    <x v="3"/>
    <x v="2"/>
    <n v="1500"/>
    <x v="0"/>
  </r>
  <r>
    <s v="N-Imp_1500__kV_194"/>
    <x v="3"/>
    <x v="2"/>
    <n v="1500"/>
    <x v="0"/>
  </r>
  <r>
    <s v="N-Imp_1500__kV_193"/>
    <x v="3"/>
    <x v="2"/>
    <n v="1500"/>
    <x v="0"/>
  </r>
  <r>
    <s v="NE-Imp_1500__kV_152"/>
    <x v="2"/>
    <x v="2"/>
    <n v="1500"/>
    <x v="0"/>
  </r>
  <r>
    <s v="N-Imp_1500__kV_182"/>
    <x v="3"/>
    <x v="2"/>
    <n v="1500"/>
    <x v="0"/>
  </r>
  <r>
    <s v="SE-Imp_1500__kV_123"/>
    <x v="1"/>
    <x v="2"/>
    <n v="1500"/>
    <x v="0"/>
  </r>
  <r>
    <s v="SE-Imp_1500__kV_130"/>
    <x v="1"/>
    <x v="2"/>
    <n v="1500"/>
    <x v="0"/>
  </r>
  <r>
    <s v="SE-Imp_1500__kV_308"/>
    <x v="1"/>
    <x v="2"/>
    <n v="1500"/>
    <x v="0"/>
  </r>
  <r>
    <s v="SE-Imp_1500__kV_120"/>
    <x v="1"/>
    <x v="2"/>
    <n v="1500"/>
    <x v="0"/>
  </r>
  <r>
    <s v="SE-Imp_1500__kV_311"/>
    <x v="1"/>
    <x v="2"/>
    <n v="1500"/>
    <x v="0"/>
  </r>
  <r>
    <s v="SE-Imp_1500__kV_133"/>
    <x v="1"/>
    <x v="2"/>
    <n v="1500"/>
    <x v="0"/>
  </r>
  <r>
    <s v="SE-Imp_1500__kV_132"/>
    <x v="1"/>
    <x v="2"/>
    <n v="1500"/>
    <x v="0"/>
  </r>
  <r>
    <s v="SE-Imp_1500__kV_131"/>
    <x v="1"/>
    <x v="2"/>
    <n v="1500"/>
    <x v="0"/>
  </r>
  <r>
    <s v="NE-Imp_1500__kV_160"/>
    <x v="2"/>
    <x v="2"/>
    <n v="1500"/>
    <x v="0"/>
  </r>
  <r>
    <s v="SE-Imp_1500__kV_310"/>
    <x v="1"/>
    <x v="2"/>
    <n v="1500"/>
    <x v="0"/>
  </r>
  <r>
    <s v="NE-Imp_1500__kV_293"/>
    <x v="2"/>
    <x v="2"/>
    <n v="1500"/>
    <x v="0"/>
  </r>
  <r>
    <s v="SE-Imp_1500__kV_119"/>
    <x v="1"/>
    <x v="2"/>
    <n v="1500"/>
    <x v="0"/>
  </r>
  <r>
    <s v="SE-Imp_1500__kV_115"/>
    <x v="1"/>
    <x v="2"/>
    <n v="1500"/>
    <x v="0"/>
  </r>
  <r>
    <s v="SE-Imp_1500__kV_327"/>
    <x v="1"/>
    <x v="2"/>
    <n v="1500"/>
    <x v="0"/>
  </r>
  <r>
    <s v="SE-Imp_1500__kV_125"/>
    <x v="1"/>
    <x v="2"/>
    <n v="1500"/>
    <x v="0"/>
  </r>
  <r>
    <s v="SE-Imp_1500__kV_126"/>
    <x v="1"/>
    <x v="2"/>
    <n v="1500"/>
    <x v="0"/>
  </r>
  <r>
    <s v="SE-Imp_1500__kV_318"/>
    <x v="1"/>
    <x v="2"/>
    <n v="1500"/>
    <x v="0"/>
  </r>
  <r>
    <s v="SE-Imp_1500__kV_117"/>
    <x v="1"/>
    <x v="2"/>
    <n v="1500"/>
    <x v="0"/>
  </r>
  <r>
    <s v="SE-Imp_1500__kV_116"/>
    <x v="1"/>
    <x v="2"/>
    <n v="1500"/>
    <x v="0"/>
  </r>
  <r>
    <s v="NE-Imp_1500__kV_289"/>
    <x v="2"/>
    <x v="2"/>
    <n v="1500"/>
    <x v="0"/>
  </r>
  <r>
    <s v="NE-Imp_1500__kV_297"/>
    <x v="2"/>
    <x v="2"/>
    <n v="1500"/>
    <x v="0"/>
  </r>
  <r>
    <s v="NE-Imp_1500__kV_291"/>
    <x v="2"/>
    <x v="2"/>
    <n v="1500"/>
    <x v="0"/>
  </r>
  <r>
    <s v="NE-Imp_1500__kV_151"/>
    <x v="2"/>
    <x v="2"/>
    <n v="1500"/>
    <x v="0"/>
  </r>
  <r>
    <s v="NE-Imp_1500__kV_159"/>
    <x v="2"/>
    <x v="2"/>
    <n v="1500"/>
    <x v="0"/>
  </r>
  <r>
    <s v="NE-Imp_1500__kV_292"/>
    <x v="2"/>
    <x v="2"/>
    <n v="1500"/>
    <x v="0"/>
  </r>
  <r>
    <s v="NE-Imp_1500__kV_290"/>
    <x v="2"/>
    <x v="2"/>
    <n v="1500"/>
    <x v="0"/>
  </r>
  <r>
    <s v="SE-Imp_1500__kV_124"/>
    <x v="1"/>
    <x v="2"/>
    <n v="1500"/>
    <x v="0"/>
  </r>
  <r>
    <s v="NE-Imp_1500__kV_153"/>
    <x v="2"/>
    <x v="2"/>
    <n v="1500"/>
    <x v="0"/>
  </r>
  <r>
    <s v="NE-Imp_1500__kV_288"/>
    <x v="2"/>
    <x v="2"/>
    <n v="1500"/>
    <x v="0"/>
  </r>
  <r>
    <s v="NE-Imp_1500__kV_287"/>
    <x v="2"/>
    <x v="2"/>
    <n v="1500"/>
    <x v="0"/>
  </r>
  <r>
    <s v="NE-Imp_1500__kV_280"/>
    <x v="2"/>
    <x v="2"/>
    <n v="1500"/>
    <x v="0"/>
  </r>
  <r>
    <s v="NE-Imp_1500__kV_278"/>
    <x v="2"/>
    <x v="2"/>
    <n v="1500"/>
    <x v="0"/>
  </r>
  <r>
    <s v="NE-Imp_1500__kV_283"/>
    <x v="2"/>
    <x v="2"/>
    <n v="1500"/>
    <x v="0"/>
  </r>
  <r>
    <s v="NE-Imp_1500__kV_155"/>
    <x v="2"/>
    <x v="2"/>
    <n v="1500"/>
    <x v="0"/>
  </r>
  <r>
    <s v="NE-Imp_1500__kV_282"/>
    <x v="2"/>
    <x v="2"/>
    <n v="1500"/>
    <x v="0"/>
  </r>
  <r>
    <s v="SE-Imp_1500__kV_314"/>
    <x v="1"/>
    <x v="2"/>
    <n v="1500"/>
    <x v="0"/>
  </r>
  <r>
    <s v="NE-Imp_1500__kV_294"/>
    <x v="2"/>
    <x v="2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0220.696519999998"/>
    <n v="54013.459770000001"/>
    <n v="52893.022069999999"/>
    <n v="56600.737690000002"/>
    <n v="62074.93217"/>
    <n v="55722.473810000003"/>
    <n v="53005.403550000003"/>
    <n v="57484.786780000002"/>
    <n v="62820.627480000003"/>
    <n v="59142.288289999997"/>
    <n v="57155.405310000002"/>
    <n v="61067.290059999999"/>
    <n v="65311.203840000002"/>
    <n v="58278.639790000001"/>
    <n v="56389.344319999997"/>
    <n v="60904.740140000002"/>
    <n v="62892.359810000002"/>
    <n v="57498.546000000002"/>
    <n v="53736.672429999999"/>
    <n v="57000.482259999997"/>
    <n v="66469.078840000002"/>
    <n v="57952.830499999996"/>
    <n v="53276.072379999998"/>
    <n v="61690.959369999997"/>
    <n v="67581.182339999999"/>
    <n v="64816.509080000003"/>
    <n v="62557.236830000002"/>
    <n v="61832.221619999997"/>
    <n v="74182.679319999996"/>
    <n v="66478.415989999994"/>
    <n v="62999.737910000003"/>
    <n v="68677.746020000006"/>
    <n v="72348.327309999993"/>
    <n v="71333.453229999999"/>
    <n v="68098.105320000002"/>
    <n v="71068.598419999995"/>
    <n v="76094.422160000002"/>
    <n v="73993.973400000003"/>
    <n v="66246.325249999994"/>
    <n v="70334.262260000003"/>
    <n v="76680.004589999997"/>
    <n v="70057.772979999994"/>
    <n v="68625.21514"/>
    <n v="71500.044389999995"/>
    <n v="80343.361510000002"/>
    <n v="73168.086469999995"/>
    <n v="68888.529200000004"/>
    <n v="73435.451270000005"/>
    <n v="82532.66231"/>
    <n v="73606.276840000006"/>
    <n v="69378.555919999999"/>
    <n v="75359.948069999999"/>
    <n v="83901.757400000002"/>
    <n v="76372.889160000006"/>
    <n v="70520.102440000002"/>
    <n v="75577.024489999996"/>
    <n v="85787.127569999997"/>
    <n v="78373.656409999996"/>
    <n v="71566.43634"/>
    <n v="77090.125870000003"/>
    <n v="86195.663289999997"/>
    <n v="76658.225139999995"/>
    <n v="71158.376539999997"/>
    <n v="77133.36378"/>
    <n v="89983.516929999998"/>
    <n v="81664.106109999993"/>
    <n v="73898.867180000001"/>
    <n v="80940.899609999993"/>
    <n v="90093.562879999998"/>
    <n v="79338.79509"/>
    <n v="76660.729529999997"/>
    <n v="81298.047810000004"/>
    <n v="93570.789749999996"/>
    <n v="84282.333670000007"/>
    <n v="75490.405849999996"/>
    <n v="84289.42916"/>
    <n v="96290.472720000005"/>
    <n v="83722.538520000002"/>
    <n v="77950.141560000004"/>
    <n v="85849.870009999999"/>
    <n v="97509.190719999999"/>
    <n v="85778.586869999999"/>
    <n v="78834.643290000007"/>
    <n v="86506.225510000004"/>
    <n v="99087.3986"/>
    <n v="84761.491150000002"/>
    <n v="78317.903590000002"/>
    <n v="87562.585120000003"/>
    <n v="100573.4574"/>
    <n v="86104.84375"/>
    <n v="77255.007660000003"/>
    <n v="88427.515660000005"/>
    <n v="101704.6378"/>
    <n v="86643.929210000002"/>
    <n v="76627.729879999999"/>
    <n v="89092.509380000003"/>
    <n v="102890.99249999999"/>
    <n v="89375.597630000004"/>
    <n v="77898.240650000007"/>
    <n v="89791.115390000006"/>
    <n v="104404.906"/>
    <n v="90937.982969999997"/>
    <n v="78398.64903"/>
    <n v="90765.054900000003"/>
    <n v="105329.52740000001"/>
    <n v="89373.366120000006"/>
    <n v="78561.10742"/>
    <n v="91337.874760000006"/>
    <n v="106723.8753"/>
    <n v="90434.630409999998"/>
    <n v="81663.153699999995"/>
    <n v="92822.624549999993"/>
    <n v="106901.143"/>
    <n v="91232.69872"/>
    <n v="79697.946389999997"/>
    <n v="92822.624549999993"/>
    <n v="106901.143"/>
    <n v="91793.998989999993"/>
    <n v="80588.234339999995"/>
    <n v="92489.300090000004"/>
    <n v="106901.143"/>
    <n v="92534.818610000002"/>
    <n v="82569.140580000007"/>
    <n v="92356.404899999994"/>
    <n v="106901.143"/>
    <n v="93270.750750000007"/>
    <n v="82872.477209999997"/>
    <n v="92439.075200000007"/>
    <n v="106344.9166"/>
    <n v="93463.151360000003"/>
    <n v="83850.826409999994"/>
    <n v="92719.728040000002"/>
    <n v="106009.98179999999"/>
    <n v="93871.623040000006"/>
    <n v="83729.744130000006"/>
    <n v="91029.335760000002"/>
    <n v="105658.6967"/>
    <n v="94276.396980000005"/>
    <n v="79681.450469999996"/>
    <n v="90548.666519999999"/>
    <n v="106915.6038"/>
    <n v="94853.663149999993"/>
    <n v="79933.725630000001"/>
    <n v="93554.926909999995"/>
    <n v="105201.0396"/>
    <n v="95432.353910000005"/>
    <n v="82477.957439999998"/>
    <n v="89938.5052"/>
    <n v="104848.2971"/>
    <n v="95948.731400000004"/>
    <n v="80198.61752"/>
    <n v="89580.291639999996"/>
    <n v="104569.3342"/>
    <n v="96521.370720000006"/>
    <n v="79364.966969999994"/>
    <n v="89319.251080000002"/>
  </r>
  <r>
    <x v="3"/>
    <n v="4560.8679080000002"/>
    <n v="4739.0984099999996"/>
    <n v="4599.516318"/>
    <n v="4562.0794260000002"/>
    <n v="4560.8679080000002"/>
    <n v="4722.4438499999997"/>
    <n v="4599.516318"/>
    <n v="4562.0794260000002"/>
    <n v="4560.8679080000002"/>
    <n v="4722.4438499999997"/>
    <n v="4599.516318"/>
    <n v="4562.0794260000002"/>
    <n v="4561.7519080000002"/>
    <n v="4723.32485"/>
    <n v="4600.4103180000002"/>
    <n v="4562.9764260000002"/>
    <n v="4911.4754480000001"/>
    <n v="4846.74611"/>
    <n v="4872.4837379999999"/>
    <n v="4836.8402260000003"/>
    <n v="5096.3154480000003"/>
    <n v="5073.9787100000003"/>
    <n v="4950.9601380000004"/>
    <n v="4867.3073260000001"/>
    <n v="5055.0459080000001"/>
    <n v="2931.8654289999999"/>
    <n v="2044.6378079999999"/>
    <n v="5059.8664259999996"/>
    <n v="5395.0112479999998"/>
    <n v="5186.1587499999996"/>
    <n v="5208.9351180000003"/>
    <n v="5223.0774069999998"/>
    <n v="5258.1405580000001"/>
    <n v="5492.166561"/>
    <n v="5282.809518"/>
    <n v="5300.1695259999997"/>
    <n v="7488.4167239999997"/>
    <n v="5492.6823100000001"/>
    <n v="7590.6053920000004"/>
    <n v="5340.9875760000004"/>
    <n v="9532.6421790000004"/>
    <n v="9401.1963620000006"/>
    <n v="9264.6778379999996"/>
    <n v="9175.8040760000004"/>
    <n v="9179.3943390000004"/>
    <n v="6398.9606430000003"/>
    <n v="9275.8443179999995"/>
    <n v="9258.9682260000009"/>
    <n v="12069.783949999999"/>
    <n v="12137.73761"/>
    <n v="9343.0948380000009"/>
    <n v="11835.15223"/>
    <n v="12069.783949999999"/>
    <n v="9382.6007129999998"/>
    <n v="11838.42092"/>
    <n v="11835.15223"/>
    <n v="12072.83035"/>
    <n v="7926.299188"/>
    <n v="9259.9942379999993"/>
    <n v="11835.15223"/>
    <n v="12072.83035"/>
    <n v="11631.45357"/>
    <n v="9338.6542379999992"/>
    <n v="11802.243710000001"/>
    <n v="12072.83035"/>
    <n v="8022.1731099999997"/>
    <n v="11267.42337"/>
    <n v="11762.99288"/>
    <n v="12072.83035"/>
    <n v="12067.92079"/>
    <n v="5368.4998379999997"/>
    <n v="11833.557629999999"/>
    <n v="12072.83035"/>
    <n v="12138.478810000001"/>
    <n v="11827.562239999999"/>
    <n v="11835.15223"/>
    <n v="12072.83035"/>
    <n v="12068.661990000001"/>
    <n v="9342.4822380000005"/>
    <n v="11835.15223"/>
    <n v="12072.83035"/>
    <n v="12059.64481"/>
    <n v="11911.18124"/>
    <n v="11835.15223"/>
    <n v="12072.83035"/>
    <n v="12139.132809999999"/>
    <n v="11827.562239999999"/>
    <n v="11835.15223"/>
    <n v="12072.83035"/>
    <n v="12139.132809999999"/>
    <n v="9343.3702379999995"/>
    <n v="11835.15223"/>
    <n v="12072.83035"/>
    <n v="12139.132809999999"/>
    <n v="11827.562239999999"/>
    <n v="11835.15223"/>
    <n v="12072.83035"/>
    <n v="12108.78674"/>
    <n v="9240.0881320000008"/>
    <n v="11835.15223"/>
    <n v="12072.83035"/>
    <n v="9826.8227810000008"/>
    <n v="9253.2654230000007"/>
    <n v="11835.15223"/>
    <n v="12072.83035"/>
    <n v="11864.837659999999"/>
    <n v="9315.6749679999994"/>
    <n v="11835.15223"/>
    <n v="13881.923349999999"/>
    <n v="13780.51489"/>
    <n v="11178.008239999999"/>
    <n v="13642.13673"/>
    <n v="13881.923349999999"/>
    <n v="13937.08488"/>
    <n v="11910.905839999999"/>
    <n v="13642.13673"/>
    <n v="13881.923349999999"/>
    <n v="14038.891310000001"/>
    <n v="11738.37319"/>
    <n v="13642.13673"/>
    <n v="13881.923349999999"/>
    <n v="14038.891310000001"/>
    <n v="9244.0404039999994"/>
    <n v="13642.13673"/>
    <n v="13881.923349999999"/>
    <n v="14038.891310000001"/>
    <n v="9197.9159359999994"/>
    <n v="13559.006729999999"/>
    <n v="13881.923349999999"/>
    <n v="14038.891310000001"/>
    <n v="7936.5862379999999"/>
    <n v="13560.154130000001"/>
    <n v="13881.923349999999"/>
    <n v="14038.891310000001"/>
    <n v="7936.5862379999999"/>
    <n v="13642.13673"/>
    <n v="13879.235350000001"/>
    <n v="14038.891310000001"/>
    <n v="11910.28724"/>
    <n v="13640.54213"/>
    <n v="12431.594069999999"/>
    <n v="14038.891310000001"/>
    <n v="11910.938239999999"/>
    <n v="13137.72984"/>
    <n v="13878.87695"/>
    <n v="14038.891310000001"/>
    <n v="9498.4242699999995"/>
    <n v="13642.13673"/>
    <n v="13878.87695"/>
    <n v="14038.891310000001"/>
    <n v="11901.72517"/>
    <n v="13639.135130000001"/>
    <n v="13878.87695"/>
    <n v="14038.891310000001"/>
    <n v="13652.95789"/>
    <n v="13640.54213"/>
  </r>
  <r>
    <x v="4"/>
    <n v="9675.2333089999993"/>
    <n v="8124.3791330000004"/>
    <n v="8423.9296909999994"/>
    <n v="9031.2989099999995"/>
    <n v="9549.3763589999999"/>
    <n v="9169.1560219999992"/>
    <n v="8226.1083880000006"/>
    <n v="9022.6730590000006"/>
    <n v="10651.664769999999"/>
    <n v="9169.1560219999992"/>
    <n v="8214.1994369999993"/>
    <n v="9491.3910990000004"/>
    <n v="9628.6797289999995"/>
    <n v="9464.8056250000009"/>
    <n v="7825.6827439999997"/>
    <n v="9628.6797289999995"/>
    <n v="10331.419379999999"/>
    <n v="9462.107677"/>
    <n v="9572.3999179999992"/>
    <n v="10810.74525"/>
    <n v="10134.689189999999"/>
    <n v="10462.170459999999"/>
    <n v="10163.938200000001"/>
    <n v="10331.419379999999"/>
    <n v="10357.94859"/>
    <n v="9251.4719600000008"/>
    <n v="8242.3791430000001"/>
    <n v="10357.94859"/>
    <n v="9048.7312340000008"/>
    <n v="9265.5138800000004"/>
    <n v="9097.9152740000009"/>
    <n v="9415.5933750000004"/>
    <n v="12419.93094"/>
    <n v="8018.2823529999996"/>
    <n v="8200.8400880000008"/>
    <n v="10034.387049999999"/>
    <n v="11229.906660000001"/>
    <n v="9723.8058729999993"/>
    <n v="11199.58757"/>
    <n v="12821.225899999999"/>
    <n v="12119.20347"/>
    <n v="12092.67427"/>
    <n v="11411.8212"/>
    <n v="12119.20347"/>
    <n v="11822.55013"/>
    <n v="11822.55013"/>
    <n v="11691.79905"/>
    <n v="11822.55013"/>
    <n v="11029.232190000001"/>
    <n v="10569.708479999999"/>
    <n v="11029.232190000001"/>
    <n v="11029.232190000001"/>
    <n v="7801.4808249999996"/>
    <n v="7341.9571180000003"/>
    <n v="7774.9516210000002"/>
    <n v="7801.4808249999996"/>
    <n v="6728.2797890000002"/>
    <n v="6728.2797890000002"/>
    <n v="6728.2797890000002"/>
    <n v="6728.2797890000002"/>
    <n v="6728.2797890000002"/>
    <n v="6268.7560819999999"/>
    <n v="6728.2797890000002"/>
    <n v="6728.2797890000002"/>
    <n v="6559.4403570000004"/>
    <n v="6559.4403570000004"/>
    <n v="5414.7052180000001"/>
    <n v="6559.4403570000004"/>
    <n v="6559.4403570000004"/>
    <n v="5695.1201499999997"/>
    <n v="6559.4403570000004"/>
    <n v="6559.4403570000004"/>
    <n v="6559.4403570000004"/>
    <n v="6559.4403570000004"/>
    <n v="6559.4403570000004"/>
    <n v="6559.4403570000004"/>
    <n v="3074.0714760000001"/>
    <n v="2233.1904669999999"/>
    <n v="2571.9115499999998"/>
    <n v="3074.0714760000001"/>
    <n v="3074.0714760000001"/>
    <n v="3047.542273"/>
    <n v="3074.0714760000001"/>
    <n v="3074.0714760000001"/>
    <n v="3074.0714760000001"/>
    <n v="3074.0714760000001"/>
    <n v="1902.8071339999999"/>
    <n v="3074.0714760000001"/>
    <n v="2080.363304"/>
    <n v="2080.363304"/>
    <n v="2080.363304"/>
    <n v="2080.363304"/>
    <n v="2080.363304"/>
    <n v="2080.363304"/>
    <n v="2080.363304"/>
    <n v="2080.363304"/>
    <n v="2080.363304"/>
    <n v="2080.363304"/>
    <n v="2080.363304"/>
    <n v="2080.363304"/>
    <n v="1520.5971070000001"/>
    <n v="1520.5971070000001"/>
    <n v="1520.5971070000001"/>
    <n v="1520.5971070000001"/>
    <n v="1520.5971070000001"/>
    <n v="1520.5971070000001"/>
    <n v="1520.5971070000001"/>
    <n v="1520.5971070000001"/>
    <n v="1494.0679029999999"/>
    <n v="1494.0679029999999"/>
    <n v="1494.0679029999999"/>
    <n v="1494.0679029999999"/>
    <n v="1494.0679029999999"/>
    <n v="1494.0679029999999"/>
    <n v="1494.0679029999999"/>
    <n v="1494.0679029999999"/>
    <n v="344.12167060000002"/>
    <n v="344.12167060000002"/>
    <n v="0"/>
    <n v="344.12167060000002"/>
    <n v="344.12167060000002"/>
    <n v="344.12167060000002"/>
    <n v="344.12167060000002"/>
    <n v="344.12167060000002"/>
    <n v="344.12167060000002"/>
    <n v="344.12167060000002"/>
    <n v="344.12167060000002"/>
    <n v="344.12167060000002"/>
    <n v="344.12167060000002"/>
    <n v="344.12167060000002"/>
    <n v="344.12167060000002"/>
    <n v="344.1216706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"/>
    <n v="1551.345"/>
    <n v="1914.57"/>
    <n v="1311.345"/>
    <n v="1277.325"/>
    <n v="1221.345"/>
    <n v="1070.325"/>
    <n v="1560.57"/>
    <n v="1301.0016270000001"/>
    <n v="2178.2066"/>
    <n v="1164.825"/>
    <n v="765.82500000000005"/>
    <n v="1566.345"/>
    <n v="1566.345"/>
    <n v="1119.345"/>
    <n v="1655.07"/>
    <n v="1566.345"/>
    <n v="1566.345"/>
    <n v="600.07500000000005"/>
    <n v="1054.845"/>
    <n v="1320.2236109999999"/>
    <n v="1566.345"/>
    <n v="1085.595"/>
    <n v="1834.32"/>
    <n v="1566.345"/>
    <n v="1566.345"/>
    <n v="694.57500000000005"/>
    <n v="930.07500000000005"/>
    <n v="1566.345"/>
    <n v="1007.595"/>
    <n v="1144.095"/>
    <n v="1821.345"/>
    <n v="840.07500000000005"/>
    <n v="1786.4891909999999"/>
    <n v="679.5"/>
    <n v="1294.845"/>
    <n v="855.07500000000005"/>
    <n v="2570.5467170000002"/>
    <n v="1055.463358"/>
    <n v="925.02"/>
    <n v="2635.32"/>
    <n v="2635.32"/>
    <n v="1925.2071309999999"/>
    <n v="2095.0949999999998"/>
    <n v="2426.1474990000002"/>
    <n v="2635.32"/>
    <n v="2635.32"/>
    <n v="2095.0949999999998"/>
    <n v="2635.32"/>
    <n v="2635.32"/>
    <n v="1324.05"/>
    <n v="2635.32"/>
    <n v="2635.32"/>
    <n v="2635.32"/>
    <n v="2140.3200000000002"/>
    <n v="2095.0949999999998"/>
    <n v="2635.32"/>
    <n v="2635.32"/>
    <n v="2635.32"/>
    <n v="2095.0949999999998"/>
    <n v="2635.32"/>
    <n v="2635.32"/>
    <n v="1613.07"/>
    <n v="2095.0949999999998"/>
    <n v="2635.32"/>
    <n v="2635.32"/>
    <n v="2635.32"/>
    <n v="2095.0949999999998"/>
    <n v="2635.32"/>
    <n v="1688.55"/>
    <n v="1088.700069"/>
    <n v="1688.55"/>
    <n v="1688.55"/>
    <n v="1688.55"/>
    <n v="1688.55"/>
    <n v="1148.325"/>
    <n v="1688.55"/>
    <n v="255"/>
    <n v="255"/>
    <n v="255"/>
    <n v="255"/>
    <n v="255"/>
    <n v="255"/>
    <n v="255"/>
    <n v="255"/>
    <n v="255"/>
    <n v="255"/>
    <n v="255"/>
    <n v="255"/>
    <n v="255"/>
    <n v="0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583.12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230.01875"/>
    <n v="1813.1387500000001"/>
    <n v="1813.1387500000001"/>
    <n v="1813.1387500000001"/>
    <n v="1813.1387500000001"/>
    <n v="1813.1387500000001"/>
    <n v="1813.1387500000001"/>
    <n v="691.88683219999996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1947.5780090000001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</r>
  <r>
    <x v="7"/>
    <n v="2164.3023039999998"/>
    <n v="2366.9749040000002"/>
    <n v="2212.1500030000002"/>
    <n v="2849.4152399999998"/>
    <n v="2948.5632959999998"/>
    <n v="2613.0335660000001"/>
    <n v="2289.1154419999998"/>
    <n v="3042.9687039999999"/>
    <n v="4414.3910040000001"/>
    <n v="2772.1144989999998"/>
    <n v="2186.6795499999998"/>
    <n v="2667.958024"/>
    <n v="3310.4192870000002"/>
    <n v="3131.8096089999999"/>
    <n v="2324.4810480000001"/>
    <n v="2478.4971249999999"/>
    <n v="2782.0914120000002"/>
    <n v="2310.5055990000001"/>
    <n v="3475.6610249999999"/>
    <n v="3551.419324"/>
    <n v="2886.3962999999999"/>
    <n v="3563.831201"/>
    <n v="4783.7154179999998"/>
    <n v="2744.5521250000002"/>
    <n v="2775.8634820000002"/>
    <n v="2040.2867100000001"/>
    <n v="2169.521831"/>
    <n v="2932.671969"/>
    <n v="2083.870402"/>
    <n v="1982.774453"/>
    <n v="2064.5419820000002"/>
    <n v="2106.6097199999999"/>
    <n v="4550.6374139999998"/>
    <n v="2805.2170729999998"/>
    <n v="1894.755079"/>
    <n v="3928.4328399999999"/>
    <n v="4224.1387139999997"/>
    <n v="4414.5790450000004"/>
    <n v="4056.2758560000002"/>
    <n v="4872.777744"/>
    <n v="4785.041878"/>
    <n v="3738.9015410000002"/>
    <n v="3040.233084"/>
    <n v="4208.0316979999998"/>
    <n v="4693.6910369999996"/>
    <n v="4580.8502920000001"/>
    <n v="3655.7516190000001"/>
    <n v="4693.6910369999996"/>
    <n v="3761.75801"/>
    <n v="3761.75801"/>
    <n v="3761.75801"/>
    <n v="3761.75801"/>
    <n v="2309.6630970000001"/>
    <n v="2309.6630970000001"/>
    <n v="1920.1473169999999"/>
    <n v="2309.6630970000001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42.40587599999998"/>
    <n v="3851.0144009999999"/>
    <n v="5290.9235280000003"/>
    <n v="3530.3124459999999"/>
    <n v="461.6459964"/>
    <n v="3930.709284"/>
    <n v="5604.5338119999997"/>
    <n v="3697.2534700000001"/>
    <n v="718.5184567"/>
    <n v="4523.1656279999997"/>
    <n v="6419.9421659999998"/>
    <n v="4151.6398820000004"/>
    <n v="764.67219669999997"/>
    <n v="4492.2854779999998"/>
    <n v="6519.4359059999997"/>
    <n v="4264.6724219999996"/>
    <n v="796.15751669999997"/>
    <n v="4685.4522260000003"/>
    <n v="6721.4678800000002"/>
    <n v="4532.2976420000005"/>
    <n v="800.85111670000003"/>
    <n v="4933.2752630000005"/>
    <n v="6795.6232479999999"/>
    <n v="4568.1132420000004"/>
    <n v="727.47209789999999"/>
    <n v="4434.7478879999999"/>
    <n v="6528.8824130000003"/>
    <n v="4746.4145820000003"/>
    <n v="1080.4489080000001"/>
    <n v="4653.121177"/>
    <n v="6751.701129"/>
    <n v="4902.5845820000004"/>
    <n v="1154.7520979999999"/>
    <n v="5277.7418289999996"/>
    <n v="7015.9758739999997"/>
    <n v="4947.7095820000004"/>
    <n v="1158.1925980000001"/>
    <n v="5281.1461449999997"/>
    <n v="6993.6680710000001"/>
    <n v="4957.2540820000004"/>
    <n v="1098.2199619999999"/>
    <n v="5584.5478080000003"/>
    <n v="7532.8414389999998"/>
    <n v="5495.0199249999996"/>
    <n v="1234.60769"/>
    <n v="6320.0874739999999"/>
    <n v="8227.9847759999993"/>
    <n v="5601.7503619999998"/>
    <n v="1233.177048"/>
    <n v="6543.0449660000004"/>
    <n v="8542.8996459999998"/>
    <n v="5784.4924069999997"/>
    <n v="1233.177048"/>
    <n v="6451.0049660000004"/>
    <n v="8466.2790330000007"/>
    <n v="5784.4924069999997"/>
    <n v="1233.177048"/>
    <n v="6533.6849659999998"/>
    <n v="8561.7316460000002"/>
    <n v="5784.4924069999997"/>
    <n v="4544.334546"/>
    <n v="9578.2637460000005"/>
    <n v="12466.296039999999"/>
    <n v="9479.5224319999998"/>
    <n v="5411.5617590000002"/>
    <n v="11169.28096"/>
    <n v="13334.170169999999"/>
    <n v="10346.74964"/>
    <n v="9535.1891180000002"/>
    <n v="15029.840319999999"/>
    <n v="17603.810529999999"/>
    <n v="14138.725329999999"/>
    <n v="9535.1891180000002"/>
    <n v="11735.079250000001"/>
    <n v="17458.877530000002"/>
    <n v="14470.377"/>
    <n v="9276.2623779999994"/>
    <n v="15139.01448"/>
    <n v="17651.622520000001"/>
    <n v="14301.47846"/>
    <n v="9276.2623779999994"/>
    <n v="14983.797479999999"/>
    <n v="17651.622520000001"/>
    <n v="14301.47846"/>
    <n v="9276.2623779999994"/>
    <n v="15139.01448"/>
    <n v="17494.605520000001"/>
    <n v="14301.47846"/>
    <n v="9276.2623779999994"/>
    <n v="15139.01448"/>
    <n v="17651.622520000001"/>
    <n v="14301.47846"/>
    <n v="9276.2623779999994"/>
    <n v="15139.01448"/>
    <n v="17494.605520000001"/>
    <n v="14301.47846"/>
    <n v="9269.3688419999999"/>
    <n v="13271.73696"/>
    <n v="17648.809789999999"/>
    <n v="14297.03341"/>
    <n v="9269.3688419999999"/>
    <n v="15134.977510000001"/>
    <n v="17648.809789999999"/>
    <n v="14297.03341"/>
    <n v="9269.3688419999999"/>
    <n v="15134.977510000001"/>
    <n v="17648.809789999999"/>
    <n v="14297.03341"/>
    <n v="9269.3688419999999"/>
    <n v="15134.977510000001"/>
    <n v="16011.49179"/>
    <n v="14297.03341"/>
    <n v="9269.3688419999999"/>
    <n v="15134.977510000001"/>
    <n v="17648.809789999999"/>
    <n v="14297.03341"/>
    <n v="9269.3688419999999"/>
    <n v="15134.977510000001"/>
    <n v="17648.809789999999"/>
    <n v="14297.03341"/>
    <n v="9269.3688419999999"/>
    <n v="15134.977510000001"/>
    <n v="17648.809789999999"/>
    <n v="14297.03341"/>
    <n v="9269.3688419999999"/>
    <n v="15134.977510000001"/>
    <n v="17648.809789999999"/>
    <n v="14161.65841"/>
    <n v="9269.3688419999999"/>
    <n v="15134.977510000001"/>
    <n v="17648.809789999999"/>
    <n v="14297.03341"/>
    <n v="9269.3688419999999"/>
    <n v="15134.977510000001"/>
    <n v="17648.809789999999"/>
    <n v="14297.03341"/>
    <n v="8921.1843420000005"/>
    <n v="14786.793009999999"/>
    <n v="17300.62529"/>
    <n v="13948.848910000001"/>
    <n v="8921.1843420000005"/>
    <n v="14786.793009999999"/>
    <n v="17300.62529"/>
    <n v="13948.848910000001"/>
    <n v="8921.1843420000005"/>
    <n v="14786.793009999999"/>
    <n v="17300.62529"/>
    <n v="13948.848910000001"/>
    <n v="8921.1843420000005"/>
    <n v="14786.793009999999"/>
    <n v="17300.62529"/>
    <n v="13948.848910000001"/>
    <n v="8921.1843420000005"/>
    <n v="14786.793009999999"/>
    <n v="17300.62529"/>
    <n v="13948.848910000001"/>
  </r>
  <r>
    <x v="9"/>
    <n v="562.80552499999999"/>
    <n v="627.91067969999995"/>
    <n v="865.39554459999999"/>
    <n v="771.1186874"/>
    <n v="829.34248579999996"/>
    <n v="928.33677869999997"/>
    <n v="1299.251454"/>
    <n v="1137.462849"/>
    <n v="1051.4149359999999"/>
    <n v="1167.8840130000001"/>
    <n v="1633.0315450000001"/>
    <n v="1441.704925"/>
    <n v="1162.097561"/>
    <n v="1291.4417570000001"/>
    <n v="1803.71767"/>
    <n v="1592.8638619999999"/>
    <n v="1795.8582039999999"/>
    <n v="1995.2261590000001"/>
    <n v="2816.8320939999999"/>
    <n v="2483.512338"/>
    <n v="1815.2190840000001"/>
    <n v="2051.3349539999999"/>
    <n v="2912.147594"/>
    <n v="2484.8806260000001"/>
    <n v="2765.2200130000001"/>
    <n v="3066.3395569999998"/>
    <n v="4364.5245869999999"/>
    <n v="3816.80402"/>
    <n v="3021.4806189999999"/>
    <n v="3384.7348499999998"/>
    <n v="4761.638258"/>
    <n v="4137.8652050000001"/>
    <n v="3240.6075409999999"/>
    <n v="3419.183677"/>
    <n v="4797.7846030000001"/>
    <n v="4253.4888620000002"/>
    <n v="3142.5957370000001"/>
    <n v="3527.591167"/>
    <n v="4446.5960349999996"/>
    <n v="4375.4018059999999"/>
    <n v="3508.2755809999999"/>
    <n v="3883.7151800000001"/>
    <n v="3783.0368020000001"/>
    <n v="4907.4253660000004"/>
    <n v="5195.205852"/>
    <n v="5872.0471470000002"/>
    <n v="6461.57197"/>
    <n v="7095.523099"/>
    <n v="6213.7892279999996"/>
    <n v="7025.3539019999998"/>
    <n v="9753.2506809999995"/>
    <n v="8484.5004289999997"/>
    <n v="9310.4090500000002"/>
    <n v="10543.9517"/>
    <n v="11379.80566"/>
    <n v="12707.138419999999"/>
    <n v="10300.69757"/>
    <n v="11673.814249999999"/>
    <n v="15092.933489999999"/>
    <n v="14057.531849999999"/>
    <n v="10283.6811"/>
    <n v="11651.831910000001"/>
    <n v="15029.37876"/>
    <n v="14033.486150000001"/>
    <n v="10280.42064"/>
    <n v="11653.1878"/>
    <n v="15086.49591"/>
    <n v="14029.02896"/>
    <n v="10258.816639999999"/>
    <n v="11564.75244"/>
    <n v="16276.32596"/>
    <n v="13999.568960000001"/>
    <n v="10616.51895"/>
    <n v="12035.117700000001"/>
    <n v="15307.240879999999"/>
    <n v="14487.34484"/>
    <n v="13487.29686"/>
    <n v="15237.91216"/>
    <n v="21413.380819999998"/>
    <n v="18401.848989999999"/>
    <n v="14971.57523"/>
    <n v="15038.22364"/>
    <n v="18745.84186"/>
    <n v="20424.33556"/>
    <n v="16348.755999999999"/>
    <n v="18556.85886"/>
    <n v="23415.42238"/>
    <n v="22301.26629"/>
    <n v="17959.439859999999"/>
    <n v="20353.410810000001"/>
    <n v="28493.603510000001"/>
    <n v="24508.198939999998"/>
    <n v="19131.310170000001"/>
    <n v="21650.47064"/>
    <n v="28861.22365"/>
    <n v="26119.793010000001"/>
    <n v="20354.985339999999"/>
    <n v="22998.343280000001"/>
    <n v="32180.55658"/>
    <n v="27803.500039999999"/>
    <n v="21730.838619999999"/>
    <n v="24520.925500000001"/>
    <n v="34306.880380000002"/>
    <n v="29694.094440000001"/>
    <n v="22352.51354"/>
    <n v="25112.910759999999"/>
    <n v="35120.846810000003"/>
    <n v="30582.23187"/>
    <n v="21716.71272"/>
    <n v="24226.11364"/>
    <n v="33858.06899"/>
    <n v="29773.217639999999"/>
    <n v="22869.943210000001"/>
    <n v="25536.872729999999"/>
    <n v="35693.166640000003"/>
    <n v="31345.709409999999"/>
    <n v="24410.890619999998"/>
    <n v="27287.94932"/>
    <n v="38144.673869999999"/>
    <n v="33447.001329999999"/>
    <n v="25402.127659999998"/>
    <n v="28414.355060000002"/>
    <n v="39721.641900000002"/>
    <n v="34798.68821"/>
    <n v="26401.016930000002"/>
    <n v="29549.4565"/>
    <n v="41310.783920000002"/>
    <n v="36160.809939999999"/>
    <n v="27393.150170000001"/>
    <n v="30676.88063"/>
    <n v="42889.177710000004"/>
    <n v="37513.7189"/>
    <n v="28500.760450000002"/>
    <n v="31935.528679999999"/>
    <n v="44651.284970000001"/>
    <n v="39024.096550000002"/>
    <n v="29498.47838"/>
    <n v="33069.299050000001"/>
    <n v="46238.56349"/>
    <n v="40384.620999999999"/>
    <n v="30331.801100000001"/>
    <n v="34016.256690000002"/>
    <n v="47564.304190000003"/>
    <n v="38755.284039999999"/>
    <n v="31247.946919999998"/>
    <n v="35057.331480000001"/>
    <n v="49021.808900000004"/>
    <n v="42770.259919999997"/>
    <n v="31908.426360000001"/>
    <n v="35776.993640000001"/>
    <n v="50025.339330000003"/>
    <n v="43681.813470000001"/>
    <n v="32458.316299999999"/>
    <n v="36370.86709"/>
    <n v="50244.077799999999"/>
    <n v="44442.605080000001"/>
  </r>
  <r>
    <x v="10"/>
    <n v="0.54132000000000002"/>
    <n v="0"/>
    <n v="0"/>
    <n v="0.41639999999999999"/>
    <n v="0.54132000000000002"/>
    <n v="0"/>
    <n v="0"/>
    <n v="0.41639999999999999"/>
    <n v="2.7827799999999998"/>
    <n v="0"/>
    <n v="0"/>
    <n v="2.1406000000000001"/>
    <n v="5.3827800000000003"/>
    <n v="0"/>
    <n v="0"/>
    <n v="4.1406000000000001"/>
    <n v="5.3827800000000003"/>
    <n v="0"/>
    <n v="0"/>
    <n v="4.1406000000000001"/>
    <n v="249.69698"/>
    <n v="0"/>
    <n v="0"/>
    <n v="192.0746"/>
    <n v="335.53129999999999"/>
    <n v="0"/>
    <n v="0"/>
    <n v="259.101"/>
    <n v="391.69130000000001"/>
    <n v="0"/>
    <n v="0"/>
    <n v="310.40100000000001"/>
    <n v="564.54970000000003"/>
    <n v="0"/>
    <n v="0"/>
    <n v="316.40100000000001"/>
    <n v="489.32130000000001"/>
    <n v="0"/>
    <n v="0"/>
    <n v="420.26900000000001"/>
    <n v="544.31259999999997"/>
    <n v="0"/>
    <n v="0"/>
    <n v="407.30200000000002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564.26837999999998"/>
    <n v="0"/>
    <n v="0"/>
    <n v="434.05259999999998"/>
    <n v="564.26837999999998"/>
    <n v="0"/>
    <n v="0"/>
    <n v="434.05259999999998"/>
    <n v="564.00837999999999"/>
    <n v="0"/>
    <n v="0"/>
    <n v="433.8526"/>
    <n v="564.00837999999999"/>
    <n v="0"/>
    <n v="0"/>
    <n v="433.8526"/>
    <n v="564.00837999999999"/>
    <n v="0"/>
    <n v="0"/>
    <n v="433.8526"/>
    <n v="561.76692000000003"/>
    <n v="0"/>
    <n v="0"/>
    <n v="432.1284"/>
    <n v="559.16692"/>
    <n v="0"/>
    <n v="0"/>
    <n v="430.1284"/>
    <n v="559.16692"/>
    <n v="0"/>
    <n v="0"/>
    <n v="430.1284"/>
    <n v="314.85271999999998"/>
    <n v="0"/>
    <n v="0"/>
    <n v="242.1944"/>
    <n v="66.69"/>
    <n v="0"/>
    <n v="0"/>
    <n v="51.3"/>
    <n v="1226.8413760000001"/>
    <n v="0"/>
    <n v="0"/>
    <n v="943.72413559999995"/>
    <n v="2302.2274090000001"/>
    <n v="0"/>
    <n v="0"/>
    <n v="1770.9441609999999"/>
    <n v="3382.9254219999998"/>
    <n v="0"/>
    <n v="0"/>
    <n v="2602.250325"/>
    <n v="4460.1634309999999"/>
    <n v="0"/>
    <n v="0"/>
    <n v="3430.8949469999998"/>
    <n v="5554.6673629999996"/>
    <n v="0"/>
    <n v="0"/>
    <n v="4272.8210490000001"/>
    <n v="6665.0809719999997"/>
    <n v="0"/>
    <n v="0"/>
    <n v="5126.9853629999998"/>
    <n v="7777.4185450000004"/>
    <n v="0"/>
    <n v="0"/>
    <n v="5982.6296499999999"/>
    <n v="8876.6519659999994"/>
    <n v="0"/>
    <n v="0"/>
    <n v="6828.1938200000004"/>
    <n v="10096.87103"/>
    <n v="0"/>
    <n v="0"/>
    <n v="7766.8238689999998"/>
    <n v="11260.722589999999"/>
    <n v="0"/>
    <n v="0"/>
    <n v="8662.0943000000007"/>
    <n v="12395.942880000001"/>
    <n v="0"/>
    <n v="0"/>
    <n v="9535.3406799999993"/>
  </r>
  <r>
    <x v="11"/>
    <n v="451.53500000000003"/>
    <n v="451.53500000000003"/>
    <n v="130.571153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0"/>
    <n v="451.53500000000003"/>
    <n v="451.53500000000003"/>
    <n v="451.53500000000003"/>
    <n v="451.53500000000003"/>
    <n v="451.53500000000003"/>
    <n v="451.53500000000003"/>
    <n v="0"/>
    <n v="451.53500000000003"/>
    <n v="451.53500000000003"/>
    <n v="451.53500000000003"/>
    <n v="0"/>
    <n v="451.53500000000003"/>
    <n v="451.53500000000003"/>
    <n v="451.53500000000003"/>
    <n v="451.53500000000003"/>
    <n v="451.53500000000003"/>
    <n v="451.53500000000003"/>
    <n v="977.05245090000005"/>
    <n v="977.05245090000005"/>
    <n v="977.05245090000005"/>
    <n v="977.05245090000005"/>
    <n v="6287.027666"/>
    <n v="6287.027666"/>
    <n v="6287.027666"/>
    <n v="6287.027666"/>
    <n v="7728.4750610000001"/>
    <n v="7728.4750610000001"/>
    <n v="7728.4750610000001"/>
    <n v="7728.4750610000001"/>
    <n v="10199.076359999999"/>
    <n v="10199.076359999999"/>
    <n v="10199.076359999999"/>
    <n v="10199.076359999999"/>
    <n v="10286.266879999999"/>
    <n v="10286.266879999999"/>
    <n v="10286.266879999999"/>
    <n v="10286.266879999999"/>
    <n v="11500.096600000001"/>
    <n v="11500.096600000001"/>
    <n v="11500.096600000001"/>
    <n v="11500.096600000001"/>
    <n v="12280.462229999999"/>
    <n v="12280.462229999999"/>
    <n v="12280.462229999999"/>
    <n v="12280.462229999999"/>
    <n v="16677.046009999998"/>
    <n v="16677.046009999998"/>
    <n v="16677.046009999998"/>
    <n v="16677.046009999998"/>
    <n v="18822.739010000001"/>
    <n v="18822.739010000001"/>
    <n v="18822.739010000001"/>
    <n v="18822.739010000001"/>
    <n v="20685.717850000001"/>
    <n v="20685.717850000001"/>
    <n v="20685.717850000001"/>
    <n v="20685.717850000001"/>
    <n v="23580.1355"/>
    <n v="23580.1355"/>
    <n v="23580.1355"/>
    <n v="23580.1355"/>
    <n v="26429.107169999999"/>
    <n v="26429.107169999999"/>
    <n v="26429.107169999999"/>
    <n v="26429.107169999999"/>
    <n v="29501.182850000001"/>
    <n v="29501.182850000001"/>
    <n v="29501.182850000001"/>
    <n v="29501.182850000001"/>
    <n v="32597.67525"/>
    <n v="32597.67525"/>
    <n v="32597.67525"/>
    <n v="32597.67525"/>
    <n v="36871.104120000004"/>
    <n v="36871.104120000004"/>
    <n v="36871.104120000004"/>
    <n v="36871.104120000004"/>
    <n v="39986.608070000002"/>
    <n v="39986.608070000002"/>
    <n v="39986.608070000002"/>
    <n v="39986.608070000002"/>
    <n v="42891.275900000001"/>
    <n v="42891.275900000001"/>
    <n v="42891.275900000001"/>
    <n v="42891.275900000001"/>
    <n v="46207.324390000002"/>
    <n v="46207.324390000002"/>
    <n v="45772.225259999999"/>
    <n v="46207.324390000002"/>
    <n v="48941.083079999997"/>
    <n v="48941.083079999997"/>
    <n v="48941.083079999997"/>
    <n v="48941.083079999997"/>
    <n v="51723.099419999999"/>
    <n v="51723.099419999999"/>
    <n v="51723.099419999999"/>
    <n v="51723.099419999999"/>
    <n v="55181.595300000001"/>
    <n v="55181.595300000001"/>
    <n v="55181.595300000001"/>
    <n v="54077.31781"/>
    <n v="58973.227579999999"/>
    <n v="58973.227579999999"/>
    <n v="58973.227579999999"/>
    <n v="58973.227579999999"/>
    <n v="62710.308349999999"/>
    <n v="62710.308349999999"/>
    <n v="62710.308349999999"/>
    <n v="62710.308349999999"/>
    <n v="66107.273459999997"/>
    <n v="66107.273459999997"/>
    <n v="66026.604800000001"/>
    <n v="66107.273459999997"/>
    <n v="69900.049480000001"/>
    <n v="69900.049480000001"/>
    <n v="69819.512449999995"/>
    <n v="69900.049480000001"/>
    <n v="73893.652679999999"/>
    <n v="73893.652679999999"/>
    <n v="73893.652679999999"/>
    <n v="73893.652679999999"/>
    <n v="77275.018899999995"/>
    <n v="77275.018899999995"/>
    <n v="77275.018899999995"/>
    <n v="77275.018899999995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71509999997"/>
    <n v="77902.081049999993"/>
    <n v="77539.992060000004"/>
    <n v="80887.377550000005"/>
    <n v="83911.288289999997"/>
    <n v="80421.152059999993"/>
    <n v="78849.172709999999"/>
    <n v="82513.316059999997"/>
    <n v="88663.147679999995"/>
    <n v="84926.551049999995"/>
    <n v="83239.273069999996"/>
    <n v="87215.222769999993"/>
    <n v="88575.226049999997"/>
    <n v="84766.325859999997"/>
    <n v="83382.815759999998"/>
    <n v="87267.589059999998"/>
    <n v="87345.763300000006"/>
    <n v="83663.33253"/>
    <n v="83285.017080000005"/>
    <n v="86804.334990000003"/>
    <n v="91283.265710000007"/>
    <n v="87387.689840000006"/>
    <n v="86981.450729999997"/>
    <n v="90710.325429999997"/>
    <n v="93429.282470000006"/>
    <n v="89500.469370000006"/>
    <n v="89101.931370000006"/>
    <n v="92836.046960000007"/>
    <n v="98476.181779999999"/>
    <n v="94359.487850000005"/>
    <n v="93935.833419999995"/>
    <n v="97878.626059999995"/>
    <n v="103588.1085"/>
    <n v="99290.218470000007"/>
    <n v="98849.789229999995"/>
    <n v="102968.936"/>
    <n v="108662.2144"/>
    <n v="104181.1281"/>
    <n v="103722.7519"/>
    <n v="108022.1721"/>
    <n v="113167.694"/>
    <n v="108497.15399999999"/>
    <n v="108017.5943"/>
    <n v="112503.6522"/>
    <n v="117933.35400000001"/>
    <n v="113062.5759"/>
    <n v="112561.2497"/>
    <n v="117242.1969"/>
    <n v="122830.4636"/>
    <n v="117758.121"/>
    <n v="117234.30250000001"/>
    <n v="122114.86350000001"/>
    <n v="127926.3075"/>
    <n v="122642.55319999999"/>
    <n v="122094.9684"/>
    <n v="127184.7069"/>
    <n v="132344.5116"/>
    <n v="126893.5842"/>
    <n v="126327.0001"/>
    <n v="131587.70069999999"/>
    <n v="136558.32370000001"/>
    <n v="130935.2654"/>
    <n v="130349.7453"/>
    <n v="135780.14980000001"/>
    <n v="140938.24290000001"/>
    <n v="135134.1115"/>
    <n v="134527.35999999999"/>
    <n v="140139.30360000001"/>
    <n v="145417.0906"/>
    <n v="139429.56169999999"/>
    <n v="138801.78909999999"/>
    <n v="144596.3756"/>
    <n v="150032.3854"/>
    <n v="143863.79829999999"/>
    <n v="143216.65040000001"/>
    <n v="149189.1447"/>
    <n v="154841.5845"/>
    <n v="148477.69990000001"/>
    <n v="147809.16269999999"/>
    <n v="153972.8561"/>
    <n v="159690.01379999999"/>
    <n v="153129.87040000001"/>
    <n v="152439.4357"/>
    <n v="158797.1911"/>
    <n v="164508.38130000001"/>
    <n v="157755.62289999999"/>
    <n v="157043.35500000001"/>
    <n v="163593.46030000001"/>
    <n v="169505.83350000001"/>
    <n v="162541.23689999999"/>
    <n v="161803.43900000001"/>
    <n v="168566.033"/>
    <n v="174655.61439999999"/>
    <n v="167481.35389999999"/>
    <n v="166719.92809999999"/>
    <n v="173689.8682"/>
    <n v="180128.22640000001"/>
    <n v="172735.34710000001"/>
    <n v="171948.57759999999"/>
    <n v="179137.8119"/>
    <n v="185554.7194"/>
    <n v="177938.3174"/>
    <n v="177125.2133"/>
    <n v="184539.07199999999"/>
    <n v="191130.13029999999"/>
    <n v="183277.12959999999"/>
    <n v="182437.47649999999"/>
    <n v="190085.52420000001"/>
    <n v="196538.58249999999"/>
    <n v="188456.2487"/>
    <n v="187590.73499999999"/>
    <n v="195466.32459999999"/>
    <n v="201933.89989999999"/>
    <n v="193626.31390000001"/>
    <n v="192735.50880000001"/>
    <n v="200835.90830000001"/>
    <n v="206716.33559999999"/>
    <n v="198206.59950000001"/>
    <n v="197291.65270000001"/>
    <n v="205597.19810000001"/>
    <n v="211522.0294"/>
    <n v="202807.58350000001"/>
    <n v="201868.17370000001"/>
    <n v="210381.0546"/>
    <n v="216380.17300000001"/>
    <n v="207460.6335"/>
    <n v="206496.5442"/>
    <n v="215218.00260000001"/>
    <n v="221369.0796"/>
    <n v="212238.9541"/>
    <n v="211250.4534"/>
    <n v="220184.23130000001"/>
    <n v="226444.67929999999"/>
    <n v="217098.58439999999"/>
    <n v="216083.989"/>
    <n v="225237.15169999999"/>
    <n v="231589.658"/>
    <n v="222026.02499999999"/>
    <n v="220985.5711"/>
    <n v="230359.9529"/>
    <n v="236728.44500000001"/>
    <n v="226947.2139"/>
    <n v="225880.53450000001"/>
    <n v="235476.59330000001"/>
    <n v="242390.3046"/>
    <n v="232359.7555"/>
    <n v="231262.66459999999"/>
    <n v="241110.96040000001"/>
    <n v="247855.4963"/>
    <n v="237589.3983"/>
    <n v="236464.29629999999"/>
    <n v="246550.17240000001"/>
    <n v="252643.0099"/>
    <n v="242137.27729999999"/>
    <n v="240981.98310000001"/>
    <n v="251305.943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T17" firstHeaderRow="1" firstDataRow="2" firstDataCol="1"/>
  <pivotFields count="5">
    <pivotField showAll="0"/>
    <pivotField axis="axisRow" showAll="0">
      <items count="9">
        <item x="6"/>
        <item x="7"/>
        <item x="2"/>
        <item x="3"/>
        <item x="1"/>
        <item x="4"/>
        <item x="5"/>
        <item x="0"/>
        <item t="default"/>
      </items>
    </pivotField>
    <pivotField axis="axisRow" showAll="0">
      <items count="9">
        <item x="2"/>
        <item x="7"/>
        <item x="4"/>
        <item x="1"/>
        <item x="6"/>
        <item x="5"/>
        <item x="3"/>
        <item x="0"/>
        <item t="default"/>
      </items>
    </pivotField>
    <pivotField dataField="1" showAll="0"/>
    <pivotField axis="axisCol" showAll="0">
      <items count="30">
        <item m="1" x="27"/>
        <item m="1" x="28"/>
        <item x="23"/>
        <item m="1" x="26"/>
        <item x="20"/>
        <item x="19"/>
        <item x="18"/>
        <item x="17"/>
        <item x="16"/>
        <item x="15"/>
        <item x="14"/>
        <item x="12"/>
        <item x="11"/>
        <item x="10"/>
        <item x="9"/>
        <item x="8"/>
        <item x="7"/>
        <item x="6"/>
        <item x="5"/>
        <item x="4"/>
        <item x="1"/>
        <item h="1" x="0"/>
        <item h="1" x="2"/>
        <item h="1" x="3"/>
        <item h="1" x="13"/>
        <item h="1" x="24"/>
        <item h="1" x="25"/>
        <item h="1" x="21"/>
        <item h="1" x="22"/>
        <item t="default"/>
      </items>
    </pivotField>
  </pivotFields>
  <rowFields count="2">
    <field x="1"/>
    <field x="2"/>
  </rowFields>
  <rowItems count="13"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4"/>
    </i>
    <i r="1">
      <x v="5"/>
    </i>
    <i>
      <x v="6"/>
    </i>
    <i r="1">
      <x v="5"/>
    </i>
    <i t="grand">
      <x/>
    </i>
  </rowItems>
  <colFields count="1">
    <field x="4"/>
  </colFields>
  <colItems count="19"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4.4" x14ac:dyDescent="0.3"/>
  <cols>
    <col min="2" max="2" width="16.6640625" customWidth="1"/>
    <col min="3" max="6" width="15" customWidth="1"/>
  </cols>
  <sheetData>
    <row r="1" spans="2:9" x14ac:dyDescent="0.3">
      <c r="E1" s="273" t="s">
        <v>685</v>
      </c>
      <c r="F1" s="274">
        <f>C176</f>
        <v>592.99733769232841</v>
      </c>
      <c r="H1" s="255" t="s">
        <v>686</v>
      </c>
      <c r="I1" s="256">
        <f>D176</f>
        <v>747.00586225907853</v>
      </c>
    </row>
    <row r="3" spans="2:9" x14ac:dyDescent="0.3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3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3">
      <c r="B5" s="16" t="str">
        <f>PLANEL_Pot_anual!B4</f>
        <v>UHE</v>
      </c>
      <c r="C5" s="95">
        <f>PLANEL_Pot_anual!C4</f>
        <v>89736.491999999998</v>
      </c>
      <c r="D5" s="95">
        <f>PLANEL_Pot_anual!R4</f>
        <v>126784.5396</v>
      </c>
      <c r="E5" s="95">
        <f>PLANEL_Pot_anual!AB4</f>
        <v>141706.72219999999</v>
      </c>
      <c r="F5" s="95">
        <f>PLANEL_Pot_anual!AL4</f>
        <v>148791.96100000001</v>
      </c>
    </row>
    <row r="6" spans="2:9" x14ac:dyDescent="0.3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3">
      <c r="B7" s="16" t="str">
        <f>PLANEL_Pot_anual!B6</f>
        <v>Gás Natural</v>
      </c>
      <c r="C7" s="1"/>
      <c r="D7" s="1"/>
      <c r="E7" s="1"/>
      <c r="F7" s="1"/>
    </row>
    <row r="8" spans="2:9" x14ac:dyDescent="0.3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3">
      <c r="B9" s="17" t="str">
        <f>PLANEL_Pot_anual!B7</f>
        <v>Gas Natural</v>
      </c>
      <c r="C9" s="18">
        <f>PLANEL_Pot_anual!C7</f>
        <v>11242.2</v>
      </c>
      <c r="D9" s="18">
        <f>PLANEL_Pot_anual!R7</f>
        <v>13958.1</v>
      </c>
      <c r="E9" s="18">
        <f>PLANEL_Pot_anual!AB7</f>
        <v>14633.9</v>
      </c>
      <c r="F9" s="18">
        <f>PLANEL_Pot_anual!AL7</f>
        <v>14265</v>
      </c>
    </row>
    <row r="10" spans="2:9" x14ac:dyDescent="0.3">
      <c r="B10" s="16" t="str">
        <f>PLANEL_Pot_anual!B8</f>
        <v>Carvão</v>
      </c>
      <c r="C10" s="1"/>
      <c r="D10" s="1"/>
      <c r="E10" s="1"/>
      <c r="F10" s="1"/>
    </row>
    <row r="11" spans="2:9" x14ac:dyDescent="0.3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3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3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3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3">
      <c r="B15" s="16" t="str">
        <f>PLANEL_Pot_anual!B13</f>
        <v>Biomassa</v>
      </c>
      <c r="C15" s="1"/>
      <c r="D15" s="1"/>
      <c r="E15" s="1"/>
      <c r="F15" s="1"/>
    </row>
    <row r="16" spans="2:9" x14ac:dyDescent="0.3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20313.702109999998</v>
      </c>
      <c r="E16" s="24">
        <f>PLANEL_Pot_anual!AB14</f>
        <v>20621.957724</v>
      </c>
      <c r="F16" s="24">
        <f>PLANEL_Pot_anual!AL14</f>
        <v>21007.957724</v>
      </c>
    </row>
    <row r="17" spans="2:6" x14ac:dyDescent="0.3">
      <c r="B17" s="23" t="str">
        <f>PLANEL_Pot_anual!B15</f>
        <v>Outras bio</v>
      </c>
      <c r="C17" s="24">
        <f>PLANEL_Pot_anual!C15</f>
        <v>330.2</v>
      </c>
      <c r="D17" s="24">
        <f>PLANEL_Pot_anual!R15</f>
        <v>1394</v>
      </c>
      <c r="E17" s="24">
        <f>PLANEL_Pot_anual!AB15</f>
        <v>1085.8</v>
      </c>
      <c r="F17" s="24">
        <f>PLANEL_Pot_anual!AL15</f>
        <v>700</v>
      </c>
    </row>
    <row r="18" spans="2:6" x14ac:dyDescent="0.3">
      <c r="B18" s="16" t="str">
        <f>PLANEL_Pot_anual!B16</f>
        <v>Eólica</v>
      </c>
      <c r="C18" s="1"/>
      <c r="D18" s="1"/>
      <c r="E18" s="1"/>
      <c r="F18" s="1"/>
    </row>
    <row r="19" spans="2:6" x14ac:dyDescent="0.3">
      <c r="B19" s="29" t="str">
        <f>PLANEL_Pot_anual!B17</f>
        <v>Onshore</v>
      </c>
      <c r="C19" s="30">
        <f>PLANEL_Pot_anual!C17</f>
        <v>6556.16</v>
      </c>
      <c r="D19" s="30">
        <f>PLANEL_Pot_anual!R17</f>
        <v>46499.216336999998</v>
      </c>
      <c r="E19" s="30">
        <f>PLANEL_Pot_anual!AB17</f>
        <v>113912.180062</v>
      </c>
      <c r="F19" s="30">
        <f>PLANEL_Pot_anual!AL17</f>
        <v>159234.54229700001</v>
      </c>
    </row>
    <row r="20" spans="2:6" x14ac:dyDescent="0.3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3">
      <c r="B21" s="16" t="str">
        <f>PLANEL_Pot_anual!B19</f>
        <v>Solar</v>
      </c>
      <c r="C21" s="1"/>
      <c r="D21" s="1"/>
      <c r="E21" s="1"/>
      <c r="F21" s="1"/>
    </row>
    <row r="22" spans="2:6" x14ac:dyDescent="0.3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47676.703399999999</v>
      </c>
    </row>
    <row r="23" spans="2:6" x14ac:dyDescent="0.3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3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0</v>
      </c>
      <c r="F24" s="232">
        <f>PLANEL_Pot_anual!AL22</f>
        <v>0</v>
      </c>
    </row>
    <row r="25" spans="2:6" x14ac:dyDescent="0.3">
      <c r="B25" s="97" t="str">
        <f>PLANEL_Pot_anual!B23</f>
        <v>Potência Compl.</v>
      </c>
      <c r="C25" s="32">
        <f>PLANEL_Pot_anual!C23</f>
        <v>0</v>
      </c>
      <c r="D25" s="32">
        <f>PLANEL_Pot_anual!R23</f>
        <v>10279.698780000001</v>
      </c>
      <c r="E25" s="32">
        <f>PLANEL_Pot_anual!AB23</f>
        <v>38818.102220000001</v>
      </c>
      <c r="F25" s="32">
        <f>PLANEL_Pot_anual!AL23</f>
        <v>72262.194810000001</v>
      </c>
    </row>
    <row r="26" spans="2:6" x14ac:dyDescent="0.3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243717.74582699998</v>
      </c>
      <c r="E26" s="28">
        <f>PLANEL_Pot_anual!AB24</f>
        <v>355414.10888399993</v>
      </c>
      <c r="F26" s="28">
        <f>PLANEL_Pot_anual!AL24</f>
        <v>483515.18523100007</v>
      </c>
    </row>
    <row r="27" spans="2:6" x14ac:dyDescent="0.3">
      <c r="C27" s="1"/>
      <c r="D27" s="1"/>
      <c r="E27" s="1"/>
      <c r="F27" s="1"/>
    </row>
    <row r="28" spans="2:6" x14ac:dyDescent="0.3">
      <c r="B28" s="12" t="str">
        <f>B3</f>
        <v>Potência Acumulada - SIN (MW)</v>
      </c>
      <c r="C28" s="13"/>
      <c r="D28" s="13"/>
      <c r="E28" s="13"/>
      <c r="F28" s="13"/>
    </row>
    <row r="29" spans="2:6" x14ac:dyDescent="0.3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3">
      <c r="B30" s="16" t="s">
        <v>244</v>
      </c>
      <c r="C30" s="1">
        <f>C5+C6</f>
        <v>95236.517999999996</v>
      </c>
      <c r="D30" s="1">
        <f t="shared" ref="D30:F30" si="0">D5+D6</f>
        <v>142966.36559999999</v>
      </c>
      <c r="E30" s="1">
        <f t="shared" si="0"/>
        <v>157888.54819999999</v>
      </c>
      <c r="F30" s="1">
        <f t="shared" si="0"/>
        <v>164973.78700000001</v>
      </c>
    </row>
    <row r="31" spans="2:6" x14ac:dyDescent="0.3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3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3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3">
      <c r="B34" s="16" t="s">
        <v>57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3">
      <c r="B35" s="16" t="s">
        <v>6</v>
      </c>
      <c r="C35" s="1">
        <f>C16+C17</f>
        <v>11999.667420000002</v>
      </c>
      <c r="D35" s="1">
        <f t="shared" ref="D35:F35" si="5">D16+D17</f>
        <v>21707.702109999998</v>
      </c>
      <c r="E35" s="1">
        <f t="shared" si="5"/>
        <v>21707.757723999999</v>
      </c>
      <c r="F35" s="1">
        <f t="shared" si="5"/>
        <v>21707.957724</v>
      </c>
    </row>
    <row r="36" spans="2:6" x14ac:dyDescent="0.3">
      <c r="B36" s="16" t="s">
        <v>7</v>
      </c>
      <c r="C36" s="1">
        <f>C19+C20</f>
        <v>6556.16</v>
      </c>
      <c r="D36" s="1">
        <f t="shared" ref="D36:F36" si="6">D19+D20</f>
        <v>46499.216336999998</v>
      </c>
      <c r="E36" s="1">
        <f t="shared" si="6"/>
        <v>113912.180062</v>
      </c>
      <c r="F36" s="1">
        <f t="shared" si="6"/>
        <v>159234.54229700001</v>
      </c>
    </row>
    <row r="37" spans="2:6" x14ac:dyDescent="0.3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4718.6206780000002</v>
      </c>
      <c r="F37" s="1">
        <f t="shared" si="7"/>
        <v>47676.703399999999</v>
      </c>
    </row>
    <row r="38" spans="2:6" x14ac:dyDescent="0.3">
      <c r="B38" s="16" t="s">
        <v>245</v>
      </c>
      <c r="C38" s="1">
        <f>C24</f>
        <v>490</v>
      </c>
      <c r="D38" s="1">
        <f t="shared" ref="D38:F38" si="8">D24</f>
        <v>490</v>
      </c>
      <c r="E38" s="1">
        <f t="shared" si="8"/>
        <v>0</v>
      </c>
      <c r="F38" s="1">
        <f t="shared" si="8"/>
        <v>0</v>
      </c>
    </row>
    <row r="39" spans="2:6" x14ac:dyDescent="0.3">
      <c r="B39" s="16" t="s">
        <v>662</v>
      </c>
      <c r="C39" s="1">
        <f>C25</f>
        <v>0</v>
      </c>
      <c r="D39" s="1">
        <f>D25</f>
        <v>10279.698780000001</v>
      </c>
      <c r="E39" s="1">
        <f>E25</f>
        <v>38818.102220000001</v>
      </c>
      <c r="F39" s="1">
        <f>F25</f>
        <v>72262.194810000001</v>
      </c>
    </row>
    <row r="40" spans="2:6" x14ac:dyDescent="0.3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3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3">
      <c r="B43" s="14"/>
      <c r="C43" s="15">
        <f>PLANEL_Pot_anual!C28</f>
        <v>2015</v>
      </c>
      <c r="D43" s="15" t="s">
        <v>246</v>
      </c>
      <c r="E43" s="15" t="s">
        <v>247</v>
      </c>
      <c r="F43" s="15" t="s">
        <v>248</v>
      </c>
    </row>
    <row r="44" spans="2:6" x14ac:dyDescent="0.3">
      <c r="B44" s="16" t="str">
        <f>PLANEL_Pot_anual!B29</f>
        <v>UHE</v>
      </c>
      <c r="C44" s="95">
        <f>PLANEL_Pot_anual!C29</f>
        <v>0</v>
      </c>
      <c r="D44" s="95">
        <f>SUM(PLANEL_Pot_anual!D29:R29)</f>
        <v>37048.047600000005</v>
      </c>
      <c r="E44" s="95">
        <f>SUM(PLANEL_Pot_anual!S29:AB29)</f>
        <v>14922.182599999986</v>
      </c>
      <c r="F44" s="95">
        <f>SUM(PLANEL_Pot_anual!AC29:AL29)</f>
        <v>7085.238800000021</v>
      </c>
    </row>
    <row r="45" spans="2:6" x14ac:dyDescent="0.3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3">
      <c r="B46" s="16" t="str">
        <f>PLANEL_Pot_anual!B31</f>
        <v>Gás Natural</v>
      </c>
      <c r="C46" s="1"/>
      <c r="D46" s="1"/>
      <c r="E46" s="1"/>
      <c r="F46" s="1"/>
    </row>
    <row r="47" spans="2:6" x14ac:dyDescent="0.3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2715.8999999999996</v>
      </c>
      <c r="E47" s="18">
        <f>SUM(PLANEL_Pot_anual!S32:AB32)</f>
        <v>675.79999999999927</v>
      </c>
      <c r="F47" s="18">
        <f>SUM(PLANEL_Pot_anual!AC32:AL32)</f>
        <v>-368.89999999999964</v>
      </c>
    </row>
    <row r="48" spans="2:6" x14ac:dyDescent="0.3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3">
      <c r="B49" s="16" t="str">
        <f>PLANEL_Pot_anual!B33</f>
        <v>Carvão</v>
      </c>
      <c r="C49" s="1"/>
      <c r="D49" s="1"/>
      <c r="E49" s="1"/>
      <c r="F49" s="1"/>
    </row>
    <row r="50" spans="2:6" x14ac:dyDescent="0.3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3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3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3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3">
      <c r="B54" s="16" t="str">
        <f>PLANEL_Pot_anual!B38</f>
        <v>Biomassa</v>
      </c>
      <c r="C54" s="1"/>
      <c r="D54" s="1"/>
      <c r="E54" s="1"/>
      <c r="F54" s="1"/>
    </row>
    <row r="55" spans="2:6" x14ac:dyDescent="0.3">
      <c r="B55" s="23" t="str">
        <f>PLANEL_Pot_anual!B39</f>
        <v>Cana</v>
      </c>
      <c r="C55" s="24">
        <f>PLANEL_Pot_anual!C39</f>
        <v>0</v>
      </c>
      <c r="D55" s="24">
        <f>SUM(PLANEL_Pot_anual!D39:R39)</f>
        <v>8644.2346899999975</v>
      </c>
      <c r="E55" s="24">
        <f>SUM(PLANEL_Pot_anual!S39:AB39)</f>
        <v>308.25561400000151</v>
      </c>
      <c r="F55" s="24">
        <f>SUM(PLANEL_Pot_anual!AC39:AL39)</f>
        <v>386</v>
      </c>
    </row>
    <row r="56" spans="2:6" x14ac:dyDescent="0.3">
      <c r="B56" s="23" t="str">
        <f>PLANEL_Pot_anual!B40</f>
        <v>Outras bio</v>
      </c>
      <c r="C56" s="24">
        <f>PLANEL_Pot_anual!C40</f>
        <v>0</v>
      </c>
      <c r="D56" s="24">
        <f>SUM(PLANEL_Pot_anual!D40:R40)</f>
        <v>1063.8</v>
      </c>
      <c r="E56" s="24">
        <f>SUM(PLANEL_Pot_anual!S40:AB40)</f>
        <v>-308.20000000000005</v>
      </c>
      <c r="F56" s="24">
        <f>SUM(PLANEL_Pot_anual!AC40:AL40)</f>
        <v>-385.79999999999995</v>
      </c>
    </row>
    <row r="57" spans="2:6" x14ac:dyDescent="0.3">
      <c r="B57" s="16" t="str">
        <f>PLANEL_Pot_anual!B41</f>
        <v>Eólica</v>
      </c>
      <c r="C57" s="1"/>
      <c r="D57" s="1"/>
      <c r="E57" s="1"/>
      <c r="F57" s="1"/>
    </row>
    <row r="58" spans="2:6" x14ac:dyDescent="0.3">
      <c r="B58" s="29" t="str">
        <f>PLANEL_Pot_anual!B42</f>
        <v>Onshore</v>
      </c>
      <c r="C58" s="30">
        <f>PLANEL_Pot_anual!C42</f>
        <v>0</v>
      </c>
      <c r="D58" s="30">
        <f>SUM(PLANEL_Pot_anual!D42:R42)</f>
        <v>39943.056336999995</v>
      </c>
      <c r="E58" s="30">
        <f>SUM(PLANEL_Pot_anual!S42:AB42)</f>
        <v>67412.963725000009</v>
      </c>
      <c r="F58" s="30">
        <f>SUM(PLANEL_Pot_anual!AC42:AL42)</f>
        <v>45322.362235000008</v>
      </c>
    </row>
    <row r="59" spans="2:6" x14ac:dyDescent="0.3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3">
      <c r="B60" s="16" t="str">
        <f>PLANEL_Pot_anual!B44</f>
        <v>Solar</v>
      </c>
      <c r="C60" s="1"/>
      <c r="D60" s="1"/>
      <c r="E60" s="1"/>
      <c r="F60" s="1"/>
    </row>
    <row r="61" spans="2:6" x14ac:dyDescent="0.3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2548.3576780000003</v>
      </c>
      <c r="F61" s="26">
        <f>SUM(PLANEL_Pot_anual!AC45:AL45)</f>
        <v>42958.082721999999</v>
      </c>
    </row>
    <row r="62" spans="2:6" x14ac:dyDescent="0.3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3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-490</v>
      </c>
      <c r="F63" s="232">
        <f>SUM(PLANEL_Pot_anual!AC47:AL47)</f>
        <v>0</v>
      </c>
    </row>
    <row r="64" spans="2:6" x14ac:dyDescent="0.3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10279.698780000001</v>
      </c>
      <c r="E64" s="32">
        <f>SUM(PLANEL_Pot_anual!S48:AB48)</f>
        <v>28538.403440000002</v>
      </c>
      <c r="F64" s="32">
        <f>SUM(PLANEL_Pot_anual!AC48:AL48)</f>
        <v>33444.09259</v>
      </c>
    </row>
    <row r="65" spans="2:6" x14ac:dyDescent="0.3">
      <c r="B65" s="27" t="str">
        <f>PLANEL_Pot_anual!B49</f>
        <v>Total</v>
      </c>
      <c r="C65" s="28">
        <f>PLANEL_Pot_anual!C49</f>
        <v>0</v>
      </c>
      <c r="D65" s="28">
        <f>SUM(PLANEL_Pot_anual!D49:R49)</f>
        <v>107824.93740699999</v>
      </c>
      <c r="E65" s="28">
        <f>SUM(PLANEL_Pot_anual!S49:AB49)</f>
        <v>111696.36305699995</v>
      </c>
      <c r="F65" s="28">
        <f>SUM(PLANEL_Pot_anual!AC49:AL49)</f>
        <v>128101.07634700014</v>
      </c>
    </row>
    <row r="67" spans="2:6" x14ac:dyDescent="0.3">
      <c r="B67" s="12" t="str">
        <f>B42</f>
        <v>Potência Incremental - SIN (MW)</v>
      </c>
      <c r="C67" s="13"/>
      <c r="D67" s="13"/>
      <c r="E67" s="13"/>
      <c r="F67" s="13"/>
    </row>
    <row r="68" spans="2:6" x14ac:dyDescent="0.3">
      <c r="B68" s="15"/>
      <c r="C68" s="15">
        <v>2015</v>
      </c>
      <c r="D68" s="15" t="s">
        <v>246</v>
      </c>
      <c r="E68" s="15" t="s">
        <v>247</v>
      </c>
      <c r="F68" s="15" t="s">
        <v>248</v>
      </c>
    </row>
    <row r="69" spans="2:6" x14ac:dyDescent="0.3">
      <c r="B69" s="16" t="s">
        <v>244</v>
      </c>
      <c r="C69" s="1">
        <f>C44+C45</f>
        <v>0</v>
      </c>
      <c r="D69" s="1">
        <f t="shared" ref="D69:F69" si="9">D44+D45</f>
        <v>47729.847600000008</v>
      </c>
      <c r="E69" s="1">
        <f t="shared" si="9"/>
        <v>14922.182599999986</v>
      </c>
      <c r="F69" s="1">
        <f t="shared" si="9"/>
        <v>7085.238800000021</v>
      </c>
    </row>
    <row r="70" spans="2:6" x14ac:dyDescent="0.3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3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3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3">
      <c r="B73" s="16" t="s">
        <v>57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3">
      <c r="B74" s="16" t="s">
        <v>6</v>
      </c>
      <c r="C74" s="1">
        <f>C55+C56</f>
        <v>0</v>
      </c>
      <c r="D74" s="1">
        <f t="shared" ref="D74:F74" si="14">D55+D56</f>
        <v>9708.0346899999968</v>
      </c>
      <c r="E74" s="1">
        <f t="shared" si="14"/>
        <v>5.5614000001469321E-2</v>
      </c>
      <c r="F74" s="1">
        <f t="shared" si="14"/>
        <v>0.20000000000004547</v>
      </c>
    </row>
    <row r="75" spans="2:6" x14ac:dyDescent="0.3">
      <c r="B75" s="16" t="s">
        <v>7</v>
      </c>
      <c r="C75" s="1">
        <f>C58+C59</f>
        <v>0</v>
      </c>
      <c r="D75" s="1">
        <f t="shared" ref="D75:F75" si="15">D58+D59</f>
        <v>39943.056336999995</v>
      </c>
      <c r="E75" s="1">
        <f t="shared" si="15"/>
        <v>67412.963725000009</v>
      </c>
      <c r="F75" s="1">
        <f t="shared" si="15"/>
        <v>45322.362235000008</v>
      </c>
    </row>
    <row r="76" spans="2:6" x14ac:dyDescent="0.3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2548.3576780000003</v>
      </c>
      <c r="F76" s="1">
        <f t="shared" si="16"/>
        <v>42958.082721999999</v>
      </c>
    </row>
    <row r="77" spans="2:6" x14ac:dyDescent="0.3">
      <c r="B77" s="16" t="s">
        <v>245</v>
      </c>
      <c r="C77" s="1">
        <f>C63</f>
        <v>0</v>
      </c>
      <c r="D77" s="1">
        <f t="shared" ref="D77:F77" si="17">D63</f>
        <v>0</v>
      </c>
      <c r="E77" s="1">
        <f t="shared" si="17"/>
        <v>-490</v>
      </c>
      <c r="F77" s="1">
        <f t="shared" si="17"/>
        <v>0</v>
      </c>
    </row>
    <row r="78" spans="2:6" x14ac:dyDescent="0.3">
      <c r="B78" s="16" t="s">
        <v>662</v>
      </c>
      <c r="C78" s="1">
        <f>C64</f>
        <v>0</v>
      </c>
      <c r="D78" s="1">
        <f>D64</f>
        <v>10279.698780000001</v>
      </c>
      <c r="E78" s="1">
        <f>E64</f>
        <v>28538.403440000002</v>
      </c>
      <c r="F78" s="1">
        <f>F64</f>
        <v>33444.09259</v>
      </c>
    </row>
    <row r="79" spans="2:6" x14ac:dyDescent="0.3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3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3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3">
      <c r="B83" s="16" t="str">
        <f>Planel_GerMed_Anual!B4</f>
        <v>UHE</v>
      </c>
      <c r="C83" s="95">
        <f>Planel_GerMed_Anual!C4</f>
        <v>46081.671439999998</v>
      </c>
      <c r="D83" s="95">
        <f>Planel_GerMed_Anual!R4</f>
        <v>65136.556539999998</v>
      </c>
      <c r="E83" s="95">
        <f>Planel_GerMed_Anual!AB4</f>
        <v>72894.028969999999</v>
      </c>
      <c r="F83" s="95">
        <f>Planel_GerMed_Anual!AL4</f>
        <v>74705.863329999993</v>
      </c>
    </row>
    <row r="84" spans="2:6" x14ac:dyDescent="0.3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7863.8652050000001</v>
      </c>
      <c r="E84" s="95">
        <f>Planel_GerMed_Anual!AB5</f>
        <v>7585.3163439999998</v>
      </c>
      <c r="F84" s="95">
        <f>Planel_GerMed_Anual!AL5</f>
        <v>8057.0930159999998</v>
      </c>
    </row>
    <row r="85" spans="2:6" x14ac:dyDescent="0.3">
      <c r="B85" s="16" t="str">
        <f>Planel_GerMed_Anual!B6</f>
        <v>Gás Natural</v>
      </c>
      <c r="C85" s="1"/>
      <c r="D85" s="1"/>
      <c r="E85" s="1"/>
      <c r="F85" s="1"/>
    </row>
    <row r="86" spans="2:6" x14ac:dyDescent="0.3">
      <c r="B86" s="17" t="str">
        <f>Planel_GerMed_Anual!B7</f>
        <v>Gás Natural</v>
      </c>
      <c r="C86" s="18">
        <f>Planel_GerMed_Anual!C7</f>
        <v>5788.0581984999999</v>
      </c>
      <c r="D86" s="18">
        <f>Planel_GerMed_Anual!R7</f>
        <v>3844.3767990000001</v>
      </c>
      <c r="E86" s="18">
        <f>Planel_GerMed_Anual!AB7</f>
        <v>3285.4182828999997</v>
      </c>
      <c r="F86" s="18">
        <f>Planel_GerMed_Anual!AL7</f>
        <v>3155.0716214999998</v>
      </c>
    </row>
    <row r="87" spans="2:6" x14ac:dyDescent="0.3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3">
      <c r="B88" s="16" t="str">
        <f>Planel_GerMed_Anual!B8</f>
        <v>Carvão</v>
      </c>
      <c r="C88" s="1"/>
      <c r="D88" s="1"/>
      <c r="E88" s="1"/>
      <c r="F88" s="1"/>
    </row>
    <row r="89" spans="2:6" x14ac:dyDescent="0.3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274.15011559999999</v>
      </c>
      <c r="E89" s="20">
        <f>Planel_GerMed_Anual!AB9</f>
        <v>208.45155879999999</v>
      </c>
      <c r="F89" s="20">
        <f>Planel_GerMed_Anual!AL9</f>
        <v>0</v>
      </c>
    </row>
    <row r="90" spans="2:6" x14ac:dyDescent="0.3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3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2962.5921060000001</v>
      </c>
      <c r="F91" s="1">
        <f>Planel_GerMed_Anual!AL11</f>
        <v>2962.5921060000001</v>
      </c>
    </row>
    <row r="92" spans="2:6" x14ac:dyDescent="0.3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3">
      <c r="B93" s="16" t="str">
        <f>Planel_GerMed_Anual!B13</f>
        <v>Biomassa</v>
      </c>
      <c r="C93" s="1"/>
      <c r="D93" s="1"/>
      <c r="E93" s="1"/>
      <c r="F93" s="1"/>
    </row>
    <row r="94" spans="2:6" x14ac:dyDescent="0.3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6274.4374360000002</v>
      </c>
      <c r="E94" s="24">
        <f>Planel_GerMed_Anual!AB14</f>
        <v>6306.8159620000006</v>
      </c>
      <c r="F94" s="24">
        <f>Planel_GerMed_Anual!AL14</f>
        <v>6424.8663909999996</v>
      </c>
    </row>
    <row r="95" spans="2:6" x14ac:dyDescent="0.3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944.28615739999998</v>
      </c>
      <c r="E95" s="24">
        <f>Planel_GerMed_Anual!AB15</f>
        <v>613.85926070000005</v>
      </c>
      <c r="F95" s="24">
        <f>Planel_GerMed_Anual!AL15</f>
        <v>299.4810875</v>
      </c>
    </row>
    <row r="96" spans="2:6" x14ac:dyDescent="0.3">
      <c r="B96" s="16" t="str">
        <f>Planel_GerMed_Anual!B16</f>
        <v>Eólica</v>
      </c>
      <c r="C96" s="1"/>
      <c r="D96" s="1"/>
      <c r="E96" s="1"/>
      <c r="F96" s="1"/>
    </row>
    <row r="97" spans="2:6" x14ac:dyDescent="0.3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21089.079428700003</v>
      </c>
      <c r="E97" s="30">
        <f>Planel_GerMed_Anual!AB17</f>
        <v>50739.505921420001</v>
      </c>
      <c r="F97" s="30">
        <f>Planel_GerMed_Anual!AL17</f>
        <v>70986.435914000002</v>
      </c>
    </row>
    <row r="98" spans="2:6" x14ac:dyDescent="0.3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3">
      <c r="B99" s="16" t="str">
        <f>Planel_GerMed_Anual!B19</f>
        <v>Solar</v>
      </c>
      <c r="C99" s="1"/>
      <c r="D99" s="1"/>
      <c r="E99" s="1"/>
      <c r="F99" s="1"/>
    </row>
    <row r="100" spans="2:6" x14ac:dyDescent="0.3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1327.4690760000001</v>
      </c>
      <c r="F100" s="26">
        <f>Planel_GerMed_Anual!AL20</f>
        <v>13412.680050000001</v>
      </c>
    </row>
    <row r="101" spans="2:6" x14ac:dyDescent="0.3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3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0</v>
      </c>
      <c r="F102" s="232">
        <f>Planel_GerMed_Anual!AL22</f>
        <v>0</v>
      </c>
    </row>
    <row r="103" spans="2:6" x14ac:dyDescent="0.3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3">
      <c r="B104" s="27" t="str">
        <f>Planel_GerMed_Anual!B24</f>
        <v>Total</v>
      </c>
      <c r="C104" s="28">
        <f>Planel_GerMed_Anual!C24</f>
        <v>65833.833052196002</v>
      </c>
      <c r="D104" s="28">
        <f>Planel_GerMed_Anual!R24</f>
        <v>109672.59690280003</v>
      </c>
      <c r="E104" s="28">
        <f>Planel_GerMed_Anual!AB24</f>
        <v>145923.45748182002</v>
      </c>
      <c r="F104" s="28">
        <f>Planel_GerMed_Anual!AL24</f>
        <v>180004.08351599998</v>
      </c>
    </row>
    <row r="105" spans="2:6" x14ac:dyDescent="0.3">
      <c r="B105" s="33"/>
      <c r="C105" s="33"/>
      <c r="D105" s="33"/>
      <c r="E105" s="33"/>
      <c r="F105" s="33"/>
    </row>
    <row r="106" spans="2:6" x14ac:dyDescent="0.3">
      <c r="B106" s="12" t="str">
        <f>B81</f>
        <v>Geração P. Médio (MWMed)</v>
      </c>
      <c r="C106" s="13"/>
      <c r="D106" s="13"/>
      <c r="E106" s="13"/>
      <c r="F106" s="13"/>
    </row>
    <row r="107" spans="2:6" x14ac:dyDescent="0.3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3">
      <c r="B108" s="16" t="s">
        <v>244</v>
      </c>
      <c r="C108" s="1">
        <f>C83+C84</f>
        <v>48825.646733999994</v>
      </c>
      <c r="D108" s="1">
        <f t="shared" ref="D108:F108" si="18">D83+D84</f>
        <v>73000.421745</v>
      </c>
      <c r="E108" s="1">
        <f t="shared" si="18"/>
        <v>80479.345314000006</v>
      </c>
      <c r="F108" s="1">
        <f t="shared" si="18"/>
        <v>82762.956345999992</v>
      </c>
    </row>
    <row r="109" spans="2:6" x14ac:dyDescent="0.3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3">
      <c r="B110" s="16" t="s">
        <v>4</v>
      </c>
      <c r="C110" s="1">
        <f>C89+C90</f>
        <v>1827.9318069999999</v>
      </c>
      <c r="D110" s="1">
        <f t="shared" ref="D110:F110" si="20">D89+D90</f>
        <v>584.49409390000005</v>
      </c>
      <c r="E110" s="1">
        <f t="shared" si="20"/>
        <v>208.45155879999999</v>
      </c>
      <c r="F110" s="1">
        <f t="shared" si="20"/>
        <v>0</v>
      </c>
    </row>
    <row r="111" spans="2:6" x14ac:dyDescent="0.3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2962.5921060000001</v>
      </c>
      <c r="F111" s="1">
        <f t="shared" si="21"/>
        <v>2962.5921060000001</v>
      </c>
    </row>
    <row r="112" spans="2:6" x14ac:dyDescent="0.3">
      <c r="B112" s="16" t="s">
        <v>57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3">
      <c r="B113" s="16" t="s">
        <v>6</v>
      </c>
      <c r="C113" s="1">
        <f>C94+C95</f>
        <v>4036.6272061999998</v>
      </c>
      <c r="D113" s="1">
        <f t="shared" ref="D113:F113" si="23">D94+D95</f>
        <v>7218.7235934</v>
      </c>
      <c r="E113" s="1">
        <f t="shared" si="23"/>
        <v>6920.6752227000006</v>
      </c>
      <c r="F113" s="1">
        <f t="shared" si="23"/>
        <v>6724.3474784999999</v>
      </c>
    </row>
    <row r="114" spans="2:6" x14ac:dyDescent="0.3">
      <c r="B114" s="16" t="s">
        <v>7</v>
      </c>
      <c r="C114" s="1">
        <f>C97+C98</f>
        <v>2886.9278215000004</v>
      </c>
      <c r="D114" s="1">
        <f t="shared" ref="D114:F114" si="24">D97+D98</f>
        <v>21089.079428700003</v>
      </c>
      <c r="E114" s="1">
        <f t="shared" si="24"/>
        <v>50739.505921420001</v>
      </c>
      <c r="F114" s="1">
        <f t="shared" si="24"/>
        <v>70986.435914000002</v>
      </c>
    </row>
    <row r="115" spans="2:6" x14ac:dyDescent="0.3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1327.4690760000001</v>
      </c>
      <c r="F115" s="1">
        <f t="shared" si="25"/>
        <v>13412.680050000001</v>
      </c>
    </row>
    <row r="116" spans="2:6" x14ac:dyDescent="0.3">
      <c r="B116" s="16" t="s">
        <v>245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0</v>
      </c>
      <c r="F116" s="1">
        <f t="shared" si="26"/>
        <v>0</v>
      </c>
    </row>
    <row r="117" spans="2:6" x14ac:dyDescent="0.3">
      <c r="B117" s="16" t="s">
        <v>662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3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3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3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3">
      <c r="B122" s="16" t="str">
        <f>PLANEL_BalPonta_Anual!B4</f>
        <v>UHE</v>
      </c>
      <c r="C122" s="95">
        <f>PLANEL_BalPonta_Anual!C4</f>
        <v>60904.740140000002</v>
      </c>
      <c r="D122" s="95">
        <f>PLANEL_BalPonta_Anual!R4</f>
        <v>84289.42916</v>
      </c>
      <c r="E122" s="95">
        <f>PLANEL_BalPonta_Anual!AB4</f>
        <v>92822.624549999993</v>
      </c>
      <c r="F122" s="95">
        <f>PLANEL_BalPonta_Anual!AL4</f>
        <v>89319.251080000002</v>
      </c>
    </row>
    <row r="123" spans="2:6" x14ac:dyDescent="0.3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11835.15223</v>
      </c>
      <c r="E123" s="95">
        <f>PLANEL_BalPonta_Anual!AB5</f>
        <v>13642.13673</v>
      </c>
      <c r="F123" s="95">
        <f>PLANEL_BalPonta_Anual!AL5</f>
        <v>13640.54213</v>
      </c>
    </row>
    <row r="124" spans="2:6" x14ac:dyDescent="0.3">
      <c r="B124" s="16" t="e">
        <f>PLANEL_BalPonta_Anual!#REF!</f>
        <v>#REF!</v>
      </c>
      <c r="C124" s="1"/>
      <c r="D124" s="1"/>
      <c r="E124" s="1"/>
      <c r="F124" s="1"/>
    </row>
    <row r="125" spans="2:6" x14ac:dyDescent="0.3">
      <c r="B125" s="17" t="str">
        <f>PLANEL_BalPonta_Anual!B6</f>
        <v>Gás Natural</v>
      </c>
      <c r="C125" s="18">
        <f>PLANEL_BalPonta_Anual!C6</f>
        <v>9628.6797289999995</v>
      </c>
      <c r="D125" s="18">
        <f>PLANEL_BalPonta_Anual!R6</f>
        <v>6559.4403570000004</v>
      </c>
      <c r="E125" s="18">
        <f>PLANEL_BalPonta_Anual!AB6</f>
        <v>1494.0679029999999</v>
      </c>
      <c r="F125" s="18">
        <f>PLANEL_BalPonta_Anual!AL6</f>
        <v>0</v>
      </c>
    </row>
    <row r="126" spans="2:6" x14ac:dyDescent="0.3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3">
      <c r="B127" s="16" t="str">
        <f>PLANEL_BalPonta_Anual!B7</f>
        <v>Carvão</v>
      </c>
      <c r="C127" s="1"/>
      <c r="D127" s="1"/>
      <c r="E127" s="1"/>
      <c r="F127" s="1"/>
    </row>
    <row r="128" spans="2:6" x14ac:dyDescent="0.3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3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3">
      <c r="B130" s="16" t="str">
        <f>PLANEL_BalPonta_Anual!B8</f>
        <v>Nuclear</v>
      </c>
      <c r="C130" s="1">
        <f>PLANEL_BalPonta_Anual!C8</f>
        <v>1813.1387500000001</v>
      </c>
      <c r="D130" s="1">
        <f>PLANEL_BalPonta_Anual!R8</f>
        <v>3144.336292</v>
      </c>
      <c r="E130" s="1">
        <f>PLANEL_BalPonta_Anual!AB8</f>
        <v>3144.336292</v>
      </c>
      <c r="F130" s="1">
        <f>PLANEL_BalPonta_Anual!AL8</f>
        <v>3144.336292</v>
      </c>
    </row>
    <row r="131" spans="2:6" x14ac:dyDescent="0.3">
      <c r="B131" s="16" t="str">
        <f>PLANEL_BalPonta_Anual!B9</f>
        <v>Óleos Comb</v>
      </c>
      <c r="C131" s="1">
        <f>PLANEL_BalPonta_Anual!C9</f>
        <v>2478.4971249999999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3">
      <c r="B132" s="16" t="str">
        <f>PLANEL_BalPonta_Anual!B10</f>
        <v>Biomassa</v>
      </c>
      <c r="C132" s="1"/>
      <c r="D132" s="1"/>
      <c r="E132" s="1"/>
      <c r="F132" s="1"/>
    </row>
    <row r="133" spans="2:6" x14ac:dyDescent="0.3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3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3">
      <c r="B135" s="16" t="str">
        <f>PLANEL_BalPonta_Anual!B11</f>
        <v>Eólica</v>
      </c>
      <c r="C135" s="1"/>
      <c r="D135" s="1"/>
      <c r="E135" s="1"/>
      <c r="F135" s="1"/>
    </row>
    <row r="136" spans="2:6" x14ac:dyDescent="0.3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3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3">
      <c r="B138" s="16" t="str">
        <f>PLANEL_BalPonta_Anual!B12</f>
        <v>Solar</v>
      </c>
      <c r="C138" s="1"/>
      <c r="D138" s="1"/>
      <c r="E138" s="1"/>
      <c r="F138" s="1"/>
    </row>
    <row r="139" spans="2:6" x14ac:dyDescent="0.3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3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3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0</v>
      </c>
      <c r="F141" s="232">
        <f>PLANEL_BalPonta_Anual!AL13</f>
        <v>0</v>
      </c>
    </row>
    <row r="142" spans="2:6" x14ac:dyDescent="0.3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11828.927229999999</v>
      </c>
      <c r="E142" s="32">
        <f>PLANEL_BalPonta_Anual!AB14</f>
        <v>42891.275900000001</v>
      </c>
      <c r="F142" s="32">
        <f>PLANEL_BalPonta_Anual!AL14</f>
        <v>77275.018899999995</v>
      </c>
    </row>
    <row r="143" spans="2:6" x14ac:dyDescent="0.3">
      <c r="B143" s="27" t="str">
        <f>PLANEL_BalPonta_Anual!B15</f>
        <v>Total</v>
      </c>
      <c r="C143" s="28">
        <f>PLANEL_BalPonta_Anual!C15</f>
        <v>87267.589053999996</v>
      </c>
      <c r="D143" s="28">
        <f>PLANEL_BalPonta_Anual!R15</f>
        <v>149189.14470900001</v>
      </c>
      <c r="E143" s="28">
        <f>PLANEL_BalPonta_Anual!AB15</f>
        <v>200835.90833060001</v>
      </c>
      <c r="F143" s="28">
        <f>PLANEL_BalPonta_Anual!AL15</f>
        <v>251305.94307199999</v>
      </c>
    </row>
    <row r="144" spans="2:6" x14ac:dyDescent="0.3">
      <c r="B144" s="33"/>
      <c r="C144" s="33"/>
      <c r="D144" s="33"/>
      <c r="E144" s="33"/>
      <c r="F144" s="33"/>
    </row>
    <row r="145" spans="2:6" x14ac:dyDescent="0.3">
      <c r="B145" s="12" t="str">
        <f>B120</f>
        <v>Atendimento a Ponta (MW)</v>
      </c>
      <c r="C145" s="13"/>
      <c r="D145" s="13"/>
      <c r="E145" s="13"/>
      <c r="F145" s="13"/>
    </row>
    <row r="146" spans="2:6" x14ac:dyDescent="0.3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3">
      <c r="B147" s="16" t="s">
        <v>244</v>
      </c>
      <c r="C147" s="1">
        <f>C122+C123</f>
        <v>65467.716566000003</v>
      </c>
      <c r="D147" s="1">
        <f t="shared" ref="D147:F147" si="27">D122+D123</f>
        <v>96124.581390000007</v>
      </c>
      <c r="E147" s="1">
        <f t="shared" si="27"/>
        <v>106464.76127999999</v>
      </c>
      <c r="F147" s="1">
        <f t="shared" si="27"/>
        <v>102959.79321</v>
      </c>
    </row>
    <row r="148" spans="2:6" x14ac:dyDescent="0.3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3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3">
      <c r="B150" s="16" t="s">
        <v>5</v>
      </c>
      <c r="C150" s="1">
        <f>C130</f>
        <v>1813.1387500000001</v>
      </c>
      <c r="D150" s="1">
        <f t="shared" ref="D150:F150" si="30">D130</f>
        <v>3144.336292</v>
      </c>
      <c r="E150" s="1">
        <f t="shared" si="30"/>
        <v>3144.336292</v>
      </c>
      <c r="F150" s="1">
        <f t="shared" si="30"/>
        <v>3144.336292</v>
      </c>
    </row>
    <row r="151" spans="2:6" x14ac:dyDescent="0.3">
      <c r="B151" s="16" t="s">
        <v>57</v>
      </c>
      <c r="C151" s="1">
        <f>C131</f>
        <v>2478.4971249999999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3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3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3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3">
      <c r="B155" s="16" t="s">
        <v>245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0</v>
      </c>
      <c r="F155" s="1">
        <f t="shared" si="35"/>
        <v>0</v>
      </c>
    </row>
    <row r="156" spans="2:6" x14ac:dyDescent="0.3">
      <c r="B156" s="16" t="s">
        <v>662</v>
      </c>
      <c r="C156" s="1">
        <f>C142</f>
        <v>0</v>
      </c>
      <c r="D156" s="1">
        <f>D142</f>
        <v>11828.927229999999</v>
      </c>
      <c r="E156" s="1">
        <f>E142</f>
        <v>42891.275900000001</v>
      </c>
      <c r="F156" s="1">
        <f>F142</f>
        <v>77275.018899999995</v>
      </c>
    </row>
    <row r="157" spans="2:6" x14ac:dyDescent="0.3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3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3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3">
      <c r="B161" s="16" t="str">
        <f>Planel_CO2_total_Anual!B4</f>
        <v>P.Médio</v>
      </c>
      <c r="C161" s="1">
        <f>Planel_CO2_total_Anual!C4</f>
        <v>37.95202192</v>
      </c>
      <c r="D161" s="1">
        <f>Planel_CO2_total_Anual!R4</f>
        <v>14.16375311</v>
      </c>
      <c r="E161" s="1">
        <f>Planel_CO2_total_Anual!AB4</f>
        <v>4.6030634580000003</v>
      </c>
      <c r="F161" s="1">
        <f>Planel_CO2_total_Anual!AL4</f>
        <v>0</v>
      </c>
    </row>
    <row r="162" spans="1:11" x14ac:dyDescent="0.3">
      <c r="B162" s="101" t="str">
        <f>Planel_CO2_total_Anual!B5</f>
        <v>P.Crítico</v>
      </c>
      <c r="C162" s="102">
        <f>Planel_CO2_total_Anual!C5</f>
        <v>51.680438600000002</v>
      </c>
      <c r="D162" s="102">
        <f>Planel_CO2_total_Anual!R5</f>
        <v>21.119639379999999</v>
      </c>
      <c r="E162" s="102">
        <f>Planel_CO2_total_Anual!AB5</f>
        <v>5.8411692320000004</v>
      </c>
      <c r="F162" s="102">
        <f>Planel_CO2_total_Anual!AL5</f>
        <v>0</v>
      </c>
    </row>
    <row r="163" spans="1:11" x14ac:dyDescent="0.3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3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3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3">
      <c r="B167" s="16" t="str">
        <f>'Resumo Gás Natural'!B39</f>
        <v>P.Médio</v>
      </c>
      <c r="C167" s="1">
        <f>'Resumo Gás Natural'!C39</f>
        <v>28.962011589041094</v>
      </c>
      <c r="D167" s="1">
        <f>'Resumo Gás Natural'!R39</f>
        <v>17.173704827397259</v>
      </c>
      <c r="E167" s="1">
        <f>'Resumo Gás Natural'!AB39</f>
        <v>13.883551430136988</v>
      </c>
      <c r="F167" s="1">
        <f>'Resumo Gás Natural'!AL39</f>
        <v>13.458021104109589</v>
      </c>
    </row>
    <row r="168" spans="1:11" x14ac:dyDescent="0.3">
      <c r="B168" s="16" t="str">
        <f>'Resumo Gás Natural'!B40</f>
        <v>P.Crítico</v>
      </c>
      <c r="C168" s="102">
        <f>'Resumo Gás Natural'!C40</f>
        <v>34.964701616438354</v>
      </c>
      <c r="D168" s="102">
        <f>'Resumo Gás Natural'!R40</f>
        <v>28.374030410958905</v>
      </c>
      <c r="E168" s="102">
        <f>'Resumo Gás Natural'!AB40</f>
        <v>30.987553616438358</v>
      </c>
      <c r="F168" s="102">
        <f>'Resumo Gás Natural'!AL40</f>
        <v>31.633628301369864</v>
      </c>
    </row>
    <row r="169" spans="1:11" x14ac:dyDescent="0.3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3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3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3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3">
      <c r="B174" s="12" t="s">
        <v>684</v>
      </c>
      <c r="C174" s="13"/>
      <c r="D174" s="13"/>
    </row>
    <row r="175" spans="1:11" x14ac:dyDescent="0.3">
      <c r="B175" s="15"/>
      <c r="C175" s="270">
        <v>2012</v>
      </c>
      <c r="D175" s="267">
        <v>2015</v>
      </c>
    </row>
    <row r="176" spans="1:11" x14ac:dyDescent="0.3">
      <c r="B176" s="16" t="s">
        <v>655</v>
      </c>
      <c r="C176" s="271">
        <f>output_Status!B7/1000</f>
        <v>592.99733769232841</v>
      </c>
      <c r="D176" s="1">
        <f>C176*(1+Planel_BD_constantes!$B$3)^($D$175-$C$175)</f>
        <v>747.00586225907853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68580</xdr:colOff>
                    <xdr:row>0</xdr:row>
                    <xdr:rowOff>106680</xdr:rowOff>
                  </from>
                  <to>
                    <xdr:col>2</xdr:col>
                    <xdr:colOff>754380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topLeftCell="A163" zoomScale="90" zoomScaleNormal="90" workbookViewId="0">
      <selection activeCell="H173" sqref="H173"/>
    </sheetView>
  </sheetViews>
  <sheetFormatPr defaultColWidth="9.109375" defaultRowHeight="14.4" x14ac:dyDescent="0.3"/>
  <cols>
    <col min="1" max="1" width="9.109375" style="33" customWidth="1"/>
    <col min="2" max="2" width="19.88671875" style="33" customWidth="1"/>
    <col min="3" max="6" width="15" style="33" customWidth="1"/>
    <col min="7" max="7" width="9.109375" style="33" customWidth="1"/>
    <col min="8" max="8" width="11.109375" style="33" bestFit="1" customWidth="1"/>
    <col min="9" max="16384" width="9.109375" style="33"/>
  </cols>
  <sheetData>
    <row r="1" spans="2:9" x14ac:dyDescent="0.3">
      <c r="E1" s="273" t="s">
        <v>685</v>
      </c>
      <c r="F1" s="274">
        <f>C188</f>
        <v>692.84307912529744</v>
      </c>
      <c r="H1" s="255" t="s">
        <v>686</v>
      </c>
      <c r="I1" s="256">
        <f>D188</f>
        <v>812.00586225907853</v>
      </c>
    </row>
    <row r="3" spans="2:9" x14ac:dyDescent="0.3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3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3">
      <c r="B5" s="16" t="str">
        <f>PLANEL_Pot_anual!B4</f>
        <v>UHE</v>
      </c>
      <c r="C5" s="95">
        <f>PLANEL_Pot_anual!C4</f>
        <v>89736.491999999998</v>
      </c>
      <c r="D5" s="95">
        <f>PLANEL_Pot_anual!R4</f>
        <v>126784.5396</v>
      </c>
      <c r="E5" s="95">
        <f>PLANEL_Pot_anual!AB4</f>
        <v>141706.72219999999</v>
      </c>
      <c r="F5" s="95">
        <f>PLANEL_Pot_anual!AL4</f>
        <v>148791.96100000001</v>
      </c>
    </row>
    <row r="6" spans="2:9" x14ac:dyDescent="0.3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3">
      <c r="B7" s="16" t="str">
        <f>PLANEL_Pot_anual!B6</f>
        <v>Gás Natural</v>
      </c>
      <c r="C7" s="1"/>
      <c r="D7" s="1"/>
      <c r="E7" s="1"/>
      <c r="F7" s="1"/>
    </row>
    <row r="8" spans="2:9" x14ac:dyDescent="0.3">
      <c r="B8" s="17" t="s">
        <v>700</v>
      </c>
      <c r="C8" s="18">
        <f>PLANEL_Pot_anual!C7</f>
        <v>11242.2</v>
      </c>
      <c r="D8" s="18">
        <f>PLANEL_Pot_anual!R7</f>
        <v>13958.1</v>
      </c>
      <c r="E8" s="18">
        <f>PLANEL_Pot_anual!AB7</f>
        <v>14633.9</v>
      </c>
      <c r="F8" s="18">
        <f>PLANEL_Pot_anual!AL7</f>
        <v>14265</v>
      </c>
    </row>
    <row r="9" spans="2:9" x14ac:dyDescent="0.3">
      <c r="B9" s="17"/>
      <c r="C9" s="18"/>
      <c r="D9" s="18"/>
      <c r="E9" s="18"/>
      <c r="F9" s="18"/>
    </row>
    <row r="10" spans="2:9" x14ac:dyDescent="0.3">
      <c r="B10" s="16" t="str">
        <f>PLANEL_Pot_anual!B8</f>
        <v>Carvão</v>
      </c>
      <c r="C10" s="1"/>
      <c r="D10" s="1"/>
      <c r="E10" s="1"/>
      <c r="F10" s="1"/>
    </row>
    <row r="11" spans="2:9" x14ac:dyDescent="0.3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3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3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3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3">
      <c r="B15" s="16" t="str">
        <f>PLANEL_Pot_anual!B13</f>
        <v>Biomassa</v>
      </c>
      <c r="C15" s="1"/>
      <c r="D15" s="1"/>
      <c r="E15" s="1"/>
      <c r="F15" s="1"/>
    </row>
    <row r="16" spans="2:9" x14ac:dyDescent="0.3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20313.702109999998</v>
      </c>
      <c r="E16" s="24">
        <f>PLANEL_Pot_anual!AB14</f>
        <v>20621.957724</v>
      </c>
      <c r="F16" s="24">
        <f>PLANEL_Pot_anual!AL14</f>
        <v>21007.957724</v>
      </c>
    </row>
    <row r="17" spans="2:6" x14ac:dyDescent="0.3">
      <c r="B17" s="23" t="str">
        <f>PLANEL_Pot_anual!B15</f>
        <v>Outras bio</v>
      </c>
      <c r="C17" s="24">
        <f>PLANEL_Pot_anual!C15</f>
        <v>330.2</v>
      </c>
      <c r="D17" s="24">
        <f>PLANEL_Pot_anual!R15</f>
        <v>1394</v>
      </c>
      <c r="E17" s="24">
        <f>PLANEL_Pot_anual!AB15</f>
        <v>1085.8</v>
      </c>
      <c r="F17" s="24">
        <f>PLANEL_Pot_anual!AL15</f>
        <v>700</v>
      </c>
    </row>
    <row r="18" spans="2:6" x14ac:dyDescent="0.3">
      <c r="B18" s="16" t="str">
        <f>PLANEL_Pot_anual!B16</f>
        <v>Eólica</v>
      </c>
      <c r="C18" s="1"/>
      <c r="D18" s="1"/>
      <c r="E18" s="1"/>
      <c r="F18" s="1"/>
    </row>
    <row r="19" spans="2:6" x14ac:dyDescent="0.3">
      <c r="B19" s="29" t="str">
        <f>PLANEL_Pot_anual!B17</f>
        <v>Onshore</v>
      </c>
      <c r="C19" s="30">
        <f>PLANEL_Pot_anual!C17</f>
        <v>6556.16</v>
      </c>
      <c r="D19" s="30">
        <f>PLANEL_Pot_anual!R17</f>
        <v>46499.216336999998</v>
      </c>
      <c r="E19" s="30">
        <f>PLANEL_Pot_anual!AB17</f>
        <v>113912.180062</v>
      </c>
      <c r="F19" s="30">
        <f>PLANEL_Pot_anual!AL17</f>
        <v>159234.54229700001</v>
      </c>
    </row>
    <row r="20" spans="2:6" x14ac:dyDescent="0.3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3">
      <c r="B21" s="16" t="str">
        <f>PLANEL_Pot_anual!B19</f>
        <v>Solar</v>
      </c>
      <c r="C21" s="1"/>
      <c r="D21" s="1"/>
      <c r="E21" s="1"/>
      <c r="F21" s="1"/>
    </row>
    <row r="22" spans="2:6" x14ac:dyDescent="0.3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47676.703399999999</v>
      </c>
    </row>
    <row r="23" spans="2:6" x14ac:dyDescent="0.3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3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0</v>
      </c>
      <c r="F24" s="232">
        <f>PLANEL_Pot_anual!AL22</f>
        <v>0</v>
      </c>
    </row>
    <row r="25" spans="2:6" x14ac:dyDescent="0.3">
      <c r="B25" s="97" t="str">
        <f>PLANEL_Pot_anual!B23</f>
        <v>Potência Compl.</v>
      </c>
      <c r="C25" s="32">
        <f>PLANEL_Pot_anual!C23</f>
        <v>0</v>
      </c>
      <c r="D25" s="32">
        <f>PLANEL_Pot_anual!R23</f>
        <v>10279.698780000001</v>
      </c>
      <c r="E25" s="32">
        <f>PLANEL_Pot_anual!AB23</f>
        <v>38818.102220000001</v>
      </c>
      <c r="F25" s="32">
        <f>PLANEL_Pot_anual!AL23</f>
        <v>72262.194810000001</v>
      </c>
    </row>
    <row r="26" spans="2:6" x14ac:dyDescent="0.3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3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3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3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3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257386.48981934195</v>
      </c>
      <c r="E30" s="28">
        <f>PLANEL_Pot_anual!AB24+SUM(E26:E29)</f>
        <v>383142.58455395506</v>
      </c>
      <c r="F30" s="28">
        <f>PLANEL_Pot_anual!AL24+SUM(F26:F29)</f>
        <v>533402.83411667647</v>
      </c>
    </row>
    <row r="32" spans="2:6" x14ac:dyDescent="0.3">
      <c r="B32" s="12" t="str">
        <f>B3</f>
        <v>Potência Acumulada - SIN (MW)</v>
      </c>
      <c r="C32" s="13"/>
      <c r="D32" s="13"/>
      <c r="E32" s="13"/>
      <c r="F32" s="13"/>
    </row>
    <row r="33" spans="2:6" x14ac:dyDescent="0.3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3">
      <c r="B34" s="16" t="s">
        <v>244</v>
      </c>
      <c r="C34" s="1">
        <f>C5+C6</f>
        <v>95236.517999999996</v>
      </c>
      <c r="D34" s="1">
        <f>D5+D6</f>
        <v>142966.36559999999</v>
      </c>
      <c r="E34" s="1">
        <f>E5+E6</f>
        <v>157888.54819999999</v>
      </c>
      <c r="F34" s="1">
        <f>F5+F6</f>
        <v>164973.78700000001</v>
      </c>
    </row>
    <row r="35" spans="2:6" x14ac:dyDescent="0.3">
      <c r="B35" s="16" t="s">
        <v>3</v>
      </c>
      <c r="C35" s="1">
        <f>C8</f>
        <v>11242.2</v>
      </c>
      <c r="D35" s="1">
        <f t="shared" ref="D35:F35" si="0">D8</f>
        <v>13958.1</v>
      </c>
      <c r="E35" s="1">
        <f t="shared" si="0"/>
        <v>14633.9</v>
      </c>
      <c r="F35" s="1">
        <f t="shared" si="0"/>
        <v>14265</v>
      </c>
    </row>
    <row r="36" spans="2:6" x14ac:dyDescent="0.3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3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3">
      <c r="B38" s="16" t="s">
        <v>57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3">
      <c r="B39" s="16" t="s">
        <v>6</v>
      </c>
      <c r="C39" s="1">
        <f>C16+C17</f>
        <v>11999.667420000002</v>
      </c>
      <c r="D39" s="1">
        <f>D16+D17</f>
        <v>21707.702109999998</v>
      </c>
      <c r="E39" s="1">
        <f>E16+E17</f>
        <v>21707.757723999999</v>
      </c>
      <c r="F39" s="1">
        <f>F16+F17</f>
        <v>21707.957724</v>
      </c>
    </row>
    <row r="40" spans="2:6" x14ac:dyDescent="0.3">
      <c r="B40" s="16" t="s">
        <v>7</v>
      </c>
      <c r="C40" s="1">
        <f>C19+C20</f>
        <v>6556.16</v>
      </c>
      <c r="D40" s="1">
        <f>D19+D20</f>
        <v>46499.216336999998</v>
      </c>
      <c r="E40" s="1">
        <f>E19+E20</f>
        <v>113912.180062</v>
      </c>
      <c r="F40" s="1">
        <f>F19+F20</f>
        <v>159234.54229700001</v>
      </c>
    </row>
    <row r="41" spans="2:6" x14ac:dyDescent="0.3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4718.6206780000002</v>
      </c>
      <c r="F41" s="1">
        <f>F22+F23</f>
        <v>47676.703399999999</v>
      </c>
    </row>
    <row r="42" spans="2:6" x14ac:dyDescent="0.3">
      <c r="B42" s="16" t="s">
        <v>245</v>
      </c>
      <c r="C42" s="1">
        <f t="shared" ref="C42:F43" si="2">C24</f>
        <v>490</v>
      </c>
      <c r="D42" s="1">
        <f t="shared" si="2"/>
        <v>490</v>
      </c>
      <c r="E42" s="1">
        <f t="shared" si="2"/>
        <v>0</v>
      </c>
      <c r="F42" s="1">
        <f t="shared" si="2"/>
        <v>0</v>
      </c>
    </row>
    <row r="43" spans="2:6" x14ac:dyDescent="0.3">
      <c r="B43" s="16" t="s">
        <v>662</v>
      </c>
      <c r="C43" s="1">
        <f t="shared" si="2"/>
        <v>0</v>
      </c>
      <c r="D43" s="1">
        <f t="shared" si="2"/>
        <v>10279.698780000001</v>
      </c>
      <c r="E43" s="1">
        <f t="shared" si="2"/>
        <v>38818.102220000001</v>
      </c>
      <c r="F43" s="1">
        <f t="shared" si="2"/>
        <v>72262.194810000001</v>
      </c>
    </row>
    <row r="44" spans="2:6" x14ac:dyDescent="0.3">
      <c r="B44" s="16" t="s">
        <v>661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3">
      <c r="B45" s="27" t="s">
        <v>9</v>
      </c>
      <c r="C45" s="28">
        <f>SUM(C34:C44)</f>
        <v>135909.84874999998</v>
      </c>
      <c r="D45" s="28">
        <f>SUM(D34:D44)</f>
        <v>257386.48981934195</v>
      </c>
      <c r="E45" s="28">
        <f>SUM(E34:E44)</f>
        <v>383142.58455395506</v>
      </c>
      <c r="F45" s="28">
        <f>SUM(F34:F44)</f>
        <v>533402.83411667647</v>
      </c>
    </row>
    <row r="46" spans="2:6" x14ac:dyDescent="0.3">
      <c r="F46" s="1"/>
    </row>
    <row r="47" spans="2:6" x14ac:dyDescent="0.3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3">
      <c r="B48" s="14"/>
      <c r="C48" s="15">
        <f>PLANEL_Pot_anual!C28</f>
        <v>2015</v>
      </c>
      <c r="D48" s="15" t="s">
        <v>246</v>
      </c>
      <c r="E48" s="15" t="s">
        <v>247</v>
      </c>
      <c r="F48" s="15" t="s">
        <v>248</v>
      </c>
    </row>
    <row r="49" spans="2:6" x14ac:dyDescent="0.3">
      <c r="B49" s="16" t="str">
        <f>PLANEL_Pot_anual!B29</f>
        <v>UHE</v>
      </c>
      <c r="C49" s="95">
        <f>PLANEL_Pot_anual!C29</f>
        <v>0</v>
      </c>
      <c r="D49" s="95">
        <f>SUM(PLANEL_Pot_anual!D29:R29)</f>
        <v>37048.047600000005</v>
      </c>
      <c r="E49" s="95">
        <f>SUM(PLANEL_Pot_anual!S29:AB29)</f>
        <v>14922.182599999986</v>
      </c>
      <c r="F49" s="95">
        <f>SUM(PLANEL_Pot_anual!AC29:AL29)</f>
        <v>7085.238800000021</v>
      </c>
    </row>
    <row r="50" spans="2:6" x14ac:dyDescent="0.3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3">
      <c r="B51" s="16" t="str">
        <f>PLANEL_Pot_anual!B31</f>
        <v>Gás Natural</v>
      </c>
      <c r="C51" s="1"/>
      <c r="D51" s="1"/>
      <c r="E51" s="1"/>
      <c r="F51" s="1"/>
    </row>
    <row r="52" spans="2:6" x14ac:dyDescent="0.3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2715.8999999999996</v>
      </c>
      <c r="E52" s="18">
        <f>SUM(PLANEL_Pot_anual!S32:AB32)</f>
        <v>675.79999999999927</v>
      </c>
      <c r="F52" s="18">
        <f>SUM(PLANEL_Pot_anual!AC32:AL32)</f>
        <v>-368.89999999999964</v>
      </c>
    </row>
    <row r="53" spans="2:6" x14ac:dyDescent="0.3">
      <c r="B53" s="17"/>
      <c r="C53" s="18"/>
      <c r="D53" s="18"/>
      <c r="E53" s="18"/>
      <c r="F53" s="18"/>
    </row>
    <row r="54" spans="2:6" x14ac:dyDescent="0.3">
      <c r="B54" s="16" t="str">
        <f>PLANEL_Pot_anual!B33</f>
        <v>Carvão</v>
      </c>
      <c r="C54" s="1"/>
      <c r="D54" s="1"/>
      <c r="E54" s="1"/>
      <c r="F54" s="1"/>
    </row>
    <row r="55" spans="2:6" x14ac:dyDescent="0.3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3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3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3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3">
      <c r="B59" s="16" t="str">
        <f>PLANEL_Pot_anual!B38</f>
        <v>Biomassa</v>
      </c>
      <c r="C59" s="1"/>
      <c r="D59" s="1"/>
      <c r="E59" s="1"/>
      <c r="F59" s="1"/>
    </row>
    <row r="60" spans="2:6" x14ac:dyDescent="0.3">
      <c r="B60" s="23" t="str">
        <f>PLANEL_Pot_anual!B39</f>
        <v>Cana</v>
      </c>
      <c r="C60" s="24">
        <f>PLANEL_Pot_anual!C39</f>
        <v>0</v>
      </c>
      <c r="D60" s="24">
        <f>SUM(PLANEL_Pot_anual!D39:R39)</f>
        <v>8644.2346899999975</v>
      </c>
      <c r="E60" s="24">
        <f>SUM(PLANEL_Pot_anual!S39:AB39)</f>
        <v>308.25561400000151</v>
      </c>
      <c r="F60" s="24">
        <f>SUM(PLANEL_Pot_anual!AC39:AL39)</f>
        <v>386</v>
      </c>
    </row>
    <row r="61" spans="2:6" x14ac:dyDescent="0.3">
      <c r="B61" s="23" t="str">
        <f>PLANEL_Pot_anual!B40</f>
        <v>Outras bio</v>
      </c>
      <c r="C61" s="24">
        <f>PLANEL_Pot_anual!C40</f>
        <v>0</v>
      </c>
      <c r="D61" s="24">
        <f>SUM(PLANEL_Pot_anual!D40:R40)</f>
        <v>1063.8</v>
      </c>
      <c r="E61" s="24">
        <f>SUM(PLANEL_Pot_anual!S40:AB40)</f>
        <v>-308.20000000000005</v>
      </c>
      <c r="F61" s="24">
        <f>SUM(PLANEL_Pot_anual!AC40:AL40)</f>
        <v>-385.79999999999995</v>
      </c>
    </row>
    <row r="62" spans="2:6" x14ac:dyDescent="0.3">
      <c r="B62" s="16" t="str">
        <f>PLANEL_Pot_anual!B41</f>
        <v>Eólica</v>
      </c>
      <c r="C62" s="1"/>
      <c r="D62" s="1"/>
      <c r="E62" s="1"/>
      <c r="F62" s="1"/>
    </row>
    <row r="63" spans="2:6" x14ac:dyDescent="0.3">
      <c r="B63" s="29" t="str">
        <f>PLANEL_Pot_anual!B42</f>
        <v>Onshore</v>
      </c>
      <c r="C63" s="30">
        <f>PLANEL_Pot_anual!C42</f>
        <v>0</v>
      </c>
      <c r="D63" s="30">
        <f>SUM(PLANEL_Pot_anual!D42:R42)</f>
        <v>39943.056336999995</v>
      </c>
      <c r="E63" s="30">
        <f>SUM(PLANEL_Pot_anual!S42:AB42)</f>
        <v>67412.963725000009</v>
      </c>
      <c r="F63" s="30">
        <f>SUM(PLANEL_Pot_anual!AC42:AL42)</f>
        <v>45322.362235000008</v>
      </c>
    </row>
    <row r="64" spans="2:6" x14ac:dyDescent="0.3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3">
      <c r="B65" s="16" t="str">
        <f>PLANEL_Pot_anual!B44</f>
        <v>Solar</v>
      </c>
      <c r="C65" s="1"/>
      <c r="D65" s="1"/>
      <c r="E65" s="1"/>
      <c r="F65" s="1"/>
    </row>
    <row r="66" spans="2:6" x14ac:dyDescent="0.3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2548.3576780000003</v>
      </c>
      <c r="F66" s="26">
        <f>SUM(PLANEL_Pot_anual!AC45:AL45)</f>
        <v>42958.082721999999</v>
      </c>
    </row>
    <row r="67" spans="2:6" x14ac:dyDescent="0.3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3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-490</v>
      </c>
      <c r="F68" s="232">
        <f>SUM(PLANEL_Pot_anual!AC47:AL47)</f>
        <v>0</v>
      </c>
    </row>
    <row r="69" spans="2:6" x14ac:dyDescent="0.3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10279.698780000001</v>
      </c>
      <c r="E69" s="32">
        <f>SUM(PLANEL_Pot_anual!S48:AB48)</f>
        <v>28538.403440000002</v>
      </c>
      <c r="F69" s="32">
        <f>SUM(PLANEL_Pot_anual!AC48:AL48)</f>
        <v>33444.09259</v>
      </c>
    </row>
    <row r="70" spans="2:6" x14ac:dyDescent="0.3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3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3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3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3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121476.64106934197</v>
      </c>
      <c r="E74" s="28">
        <f>SUM(PLANEL_Pot_anual!S49:AB49)+SUM(E70:E73)</f>
        <v>125756.0947346131</v>
      </c>
      <c r="F74" s="28">
        <f>SUM(PLANEL_Pot_anual!AC49:AL49)+SUM(F70:F73)</f>
        <v>150260.24956272144</v>
      </c>
    </row>
    <row r="76" spans="2:6" x14ac:dyDescent="0.3">
      <c r="B76" s="12" t="str">
        <f>B47</f>
        <v>Potência Incremental - SIN (MW)</v>
      </c>
      <c r="C76" s="13"/>
      <c r="D76" s="13"/>
      <c r="E76" s="13"/>
      <c r="F76" s="13"/>
    </row>
    <row r="77" spans="2:6" x14ac:dyDescent="0.3">
      <c r="B77" s="15"/>
      <c r="C77" s="15">
        <v>2015</v>
      </c>
      <c r="D77" s="15" t="s">
        <v>246</v>
      </c>
      <c r="E77" s="15" t="s">
        <v>247</v>
      </c>
      <c r="F77" s="15" t="s">
        <v>248</v>
      </c>
    </row>
    <row r="78" spans="2:6" x14ac:dyDescent="0.3">
      <c r="B78" s="16" t="s">
        <v>244</v>
      </c>
      <c r="C78" s="1">
        <f>C49+C50</f>
        <v>0</v>
      </c>
      <c r="D78" s="1">
        <f>D49+D50</f>
        <v>47729.847600000008</v>
      </c>
      <c r="E78" s="1">
        <f>E49+E50</f>
        <v>14922.182599999986</v>
      </c>
      <c r="F78" s="1">
        <f>F49+F50</f>
        <v>7085.238800000021</v>
      </c>
    </row>
    <row r="79" spans="2:6" x14ac:dyDescent="0.3">
      <c r="B79" s="16" t="s">
        <v>3</v>
      </c>
      <c r="C79" s="1">
        <f>C52</f>
        <v>0</v>
      </c>
      <c r="D79" s="1">
        <f t="shared" ref="D79:F79" si="8">D52</f>
        <v>2715.8999999999996</v>
      </c>
      <c r="E79" s="1">
        <f t="shared" si="8"/>
        <v>675.79999999999927</v>
      </c>
      <c r="F79" s="1">
        <f t="shared" si="8"/>
        <v>-368.89999999999964</v>
      </c>
    </row>
    <row r="80" spans="2:6" x14ac:dyDescent="0.3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3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3">
      <c r="B82" s="16" t="s">
        <v>57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3">
      <c r="B83" s="16" t="s">
        <v>6</v>
      </c>
      <c r="C83" s="1">
        <f>C60+C61</f>
        <v>0</v>
      </c>
      <c r="D83" s="1">
        <f t="shared" ref="D83:F83" si="11">D60+D61</f>
        <v>9708.0346899999968</v>
      </c>
      <c r="E83" s="1">
        <f t="shared" si="11"/>
        <v>5.5614000001469321E-2</v>
      </c>
      <c r="F83" s="1">
        <f t="shared" si="11"/>
        <v>0.20000000000004547</v>
      </c>
    </row>
    <row r="84" spans="2:6" x14ac:dyDescent="0.3">
      <c r="B84" s="16" t="s">
        <v>7</v>
      </c>
      <c r="C84" s="1">
        <f>C63+C64</f>
        <v>0</v>
      </c>
      <c r="D84" s="1">
        <f t="shared" ref="D84:F84" si="12">D63+D64</f>
        <v>39943.056336999995</v>
      </c>
      <c r="E84" s="1">
        <f t="shared" si="12"/>
        <v>67412.963725000009</v>
      </c>
      <c r="F84" s="1">
        <f t="shared" si="12"/>
        <v>45322.362235000008</v>
      </c>
    </row>
    <row r="85" spans="2:6" x14ac:dyDescent="0.3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2548.3576780000003</v>
      </c>
      <c r="F85" s="1">
        <f t="shared" si="13"/>
        <v>42958.082721999999</v>
      </c>
    </row>
    <row r="86" spans="2:6" x14ac:dyDescent="0.3">
      <c r="B86" s="16" t="s">
        <v>245</v>
      </c>
      <c r="C86" s="1">
        <f>C68</f>
        <v>0</v>
      </c>
      <c r="D86" s="1">
        <f t="shared" ref="D86:F86" si="14">D68</f>
        <v>0</v>
      </c>
      <c r="E86" s="1">
        <f t="shared" si="14"/>
        <v>-490</v>
      </c>
      <c r="F86" s="1">
        <f t="shared" si="14"/>
        <v>0</v>
      </c>
    </row>
    <row r="87" spans="2:6" x14ac:dyDescent="0.3">
      <c r="B87" s="16" t="s">
        <v>662</v>
      </c>
      <c r="C87" s="1">
        <f>C69</f>
        <v>0</v>
      </c>
      <c r="D87" s="1">
        <f>D69</f>
        <v>10279.698780000001</v>
      </c>
      <c r="E87" s="1">
        <f>E69</f>
        <v>28538.403440000002</v>
      </c>
      <c r="F87" s="1">
        <f>F69</f>
        <v>33444.09259</v>
      </c>
    </row>
    <row r="88" spans="2:6" x14ac:dyDescent="0.3">
      <c r="B88" s="16" t="s">
        <v>661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3">
      <c r="B89" s="27" t="s">
        <v>9</v>
      </c>
      <c r="C89" s="28">
        <f>SUM(C78:C88)</f>
        <v>0</v>
      </c>
      <c r="D89" s="28">
        <f t="shared" ref="D89:F89" si="16">SUM(D78:D88)</f>
        <v>121476.64106934197</v>
      </c>
      <c r="E89" s="28">
        <f t="shared" si="16"/>
        <v>125756.09473461316</v>
      </c>
      <c r="F89" s="28">
        <f t="shared" si="16"/>
        <v>150260.24956272135</v>
      </c>
    </row>
    <row r="91" spans="2:6" x14ac:dyDescent="0.3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3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3">
      <c r="B93" s="16" t="str">
        <f>Planel_GerMed_Anual!B4</f>
        <v>UHE</v>
      </c>
      <c r="C93" s="95">
        <f>Planel_GerMed_Anual!C4</f>
        <v>46081.671439999998</v>
      </c>
      <c r="D93" s="95">
        <f>Planel_GerMed_Anual!R4</f>
        <v>65136.556539999998</v>
      </c>
      <c r="E93" s="95">
        <f>Planel_GerMed_Anual!AB4</f>
        <v>72894.028969999999</v>
      </c>
      <c r="F93" s="95">
        <f>Planel_GerMed_Anual!AL4</f>
        <v>74705.863329999993</v>
      </c>
    </row>
    <row r="94" spans="2:6" x14ac:dyDescent="0.3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7863.8652050000001</v>
      </c>
      <c r="E94" s="95">
        <f>Planel_GerMed_Anual!AB5</f>
        <v>7585.3163439999998</v>
      </c>
      <c r="F94" s="95">
        <f>Planel_GerMed_Anual!AL5</f>
        <v>8057.0930159999998</v>
      </c>
    </row>
    <row r="95" spans="2:6" x14ac:dyDescent="0.3">
      <c r="B95" s="16" t="str">
        <f>Planel_GerMed_Anual!B6</f>
        <v>Gás Natural</v>
      </c>
      <c r="C95" s="1"/>
      <c r="D95" s="1"/>
      <c r="E95" s="1"/>
      <c r="F95" s="1"/>
    </row>
    <row r="96" spans="2:6" x14ac:dyDescent="0.3">
      <c r="B96" s="17" t="str">
        <f>Planel_GerMed_Anual!B7</f>
        <v>Gás Natural</v>
      </c>
      <c r="C96" s="18">
        <f>Planel_GerMed_Anual!C7</f>
        <v>5788.0581984999999</v>
      </c>
      <c r="D96" s="18">
        <f>Planel_GerMed_Anual!R7</f>
        <v>3844.3767990000001</v>
      </c>
      <c r="E96" s="18">
        <f>Planel_GerMed_Anual!AB7</f>
        <v>3285.4182828999997</v>
      </c>
      <c r="F96" s="18">
        <f>Planel_GerMed_Anual!AL7</f>
        <v>3155.0716214999998</v>
      </c>
    </row>
    <row r="97" spans="2:6" x14ac:dyDescent="0.3">
      <c r="B97" s="17"/>
      <c r="C97" s="18"/>
      <c r="D97" s="18"/>
      <c r="E97" s="18"/>
      <c r="F97" s="18"/>
    </row>
    <row r="98" spans="2:6" x14ac:dyDescent="0.3">
      <c r="B98" s="16" t="str">
        <f>Planel_GerMed_Anual!B8</f>
        <v>Carvão</v>
      </c>
      <c r="C98" s="1"/>
      <c r="D98" s="1"/>
      <c r="E98" s="1"/>
      <c r="F98" s="1"/>
    </row>
    <row r="99" spans="2:6" x14ac:dyDescent="0.3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274.15011559999999</v>
      </c>
      <c r="E99" s="20">
        <f>Planel_GerMed_Anual!AB9</f>
        <v>208.45155879999999</v>
      </c>
      <c r="F99" s="20">
        <f>Planel_GerMed_Anual!AL9</f>
        <v>0</v>
      </c>
    </row>
    <row r="100" spans="2:6" x14ac:dyDescent="0.3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3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2962.5921060000001</v>
      </c>
      <c r="F101" s="1">
        <f>Planel_GerMed_Anual!AL11</f>
        <v>2962.5921060000001</v>
      </c>
    </row>
    <row r="102" spans="2:6" x14ac:dyDescent="0.3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3">
      <c r="B103" s="16" t="str">
        <f>Planel_GerMed_Anual!B13</f>
        <v>Biomassa</v>
      </c>
      <c r="C103" s="1"/>
      <c r="D103" s="1"/>
      <c r="E103" s="1"/>
      <c r="F103" s="1"/>
    </row>
    <row r="104" spans="2:6" x14ac:dyDescent="0.3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6274.4374360000002</v>
      </c>
      <c r="E104" s="24">
        <f>Planel_GerMed_Anual!AB14</f>
        <v>6306.8159620000006</v>
      </c>
      <c r="F104" s="24">
        <f>Planel_GerMed_Anual!AL14</f>
        <v>6424.8663909999996</v>
      </c>
    </row>
    <row r="105" spans="2:6" x14ac:dyDescent="0.3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944.28615739999998</v>
      </c>
      <c r="E105" s="24">
        <f>Planel_GerMed_Anual!AB15</f>
        <v>613.85926070000005</v>
      </c>
      <c r="F105" s="24">
        <f>Planel_GerMed_Anual!AL15</f>
        <v>299.4810875</v>
      </c>
    </row>
    <row r="106" spans="2:6" x14ac:dyDescent="0.3">
      <c r="B106" s="16" t="str">
        <f>Planel_GerMed_Anual!B16</f>
        <v>Eólica</v>
      </c>
      <c r="C106" s="1"/>
      <c r="D106" s="1"/>
      <c r="E106" s="1"/>
      <c r="F106" s="1"/>
    </row>
    <row r="107" spans="2:6" x14ac:dyDescent="0.3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21089.079428700003</v>
      </c>
      <c r="E107" s="30">
        <f>Planel_GerMed_Anual!AB17</f>
        <v>50739.505921420001</v>
      </c>
      <c r="F107" s="30">
        <f>Planel_GerMed_Anual!AL17</f>
        <v>70986.435914000002</v>
      </c>
    </row>
    <row r="108" spans="2:6" x14ac:dyDescent="0.3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3">
      <c r="B109" s="16" t="str">
        <f>Planel_GerMed_Anual!B19</f>
        <v>Solar</v>
      </c>
      <c r="C109" s="1"/>
      <c r="D109" s="1"/>
      <c r="E109" s="1"/>
      <c r="F109" s="1"/>
    </row>
    <row r="110" spans="2:6" x14ac:dyDescent="0.3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1327.4690760000001</v>
      </c>
      <c r="F110" s="26">
        <f>Planel_GerMed_Anual!AL20</f>
        <v>13412.680050000001</v>
      </c>
    </row>
    <row r="111" spans="2:6" x14ac:dyDescent="0.3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3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0</v>
      </c>
      <c r="F112" s="232">
        <f>Planel_GerMed_Anual!AL22</f>
        <v>0</v>
      </c>
    </row>
    <row r="113" spans="2:6" x14ac:dyDescent="0.3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3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3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3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3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3">
      <c r="B118" s="27" t="str">
        <f>Planel_GerMed_Anual!B24</f>
        <v>Total</v>
      </c>
      <c r="C118" s="28">
        <f>Planel_GerMed_Anual!C24+SUM(C114:C117)</f>
        <v>65835.449305784074</v>
      </c>
      <c r="D118" s="28">
        <f>Planel_GerMed_Anual!R24+SUM(D114:D117)</f>
        <v>112687.35224447843</v>
      </c>
      <c r="E118" s="28">
        <f>Planel_GerMed_Anual!AB24+SUM(E114:E117)</f>
        <v>152262.30241930534</v>
      </c>
      <c r="F118" s="28">
        <f>Planel_GerMed_Anual!AL24+SUM(F114:F117)</f>
        <v>191467.62498923371</v>
      </c>
    </row>
    <row r="120" spans="2:6" x14ac:dyDescent="0.3">
      <c r="B120" s="12" t="str">
        <f>B91</f>
        <v>Geração P. Médio (MWMed)</v>
      </c>
      <c r="C120" s="13"/>
      <c r="D120" s="13"/>
      <c r="E120" s="13"/>
      <c r="F120" s="13"/>
    </row>
    <row r="121" spans="2:6" x14ac:dyDescent="0.3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3">
      <c r="B122" s="16" t="s">
        <v>244</v>
      </c>
      <c r="C122" s="1">
        <f>C93+C94</f>
        <v>48825.646733999994</v>
      </c>
      <c r="D122" s="1">
        <f>D93+D94</f>
        <v>73000.421745</v>
      </c>
      <c r="E122" s="1">
        <f>E93+E94</f>
        <v>80479.345314000006</v>
      </c>
      <c r="F122" s="1">
        <f>F93+F94</f>
        <v>82762.956345999992</v>
      </c>
    </row>
    <row r="123" spans="2:6" x14ac:dyDescent="0.3">
      <c r="B123" s="16" t="s">
        <v>3</v>
      </c>
      <c r="C123" s="1">
        <f>C96</f>
        <v>5788.0581984999999</v>
      </c>
      <c r="D123" s="1">
        <f t="shared" ref="D123:F123" si="17">D96</f>
        <v>3844.3767990000001</v>
      </c>
      <c r="E123" s="1">
        <f t="shared" si="17"/>
        <v>3285.4182828999997</v>
      </c>
      <c r="F123" s="1">
        <f t="shared" si="17"/>
        <v>3155.0716214999998</v>
      </c>
    </row>
    <row r="124" spans="2:6" x14ac:dyDescent="0.3">
      <c r="B124" s="16" t="s">
        <v>4</v>
      </c>
      <c r="C124" s="1">
        <f>C99+C100</f>
        <v>1827.9318069999999</v>
      </c>
      <c r="D124" s="1">
        <f t="shared" ref="D124:F124" si="18">D99+D100</f>
        <v>584.49409390000005</v>
      </c>
      <c r="E124" s="1">
        <f t="shared" si="18"/>
        <v>208.45155879999999</v>
      </c>
      <c r="F124" s="1">
        <f t="shared" si="18"/>
        <v>0</v>
      </c>
    </row>
    <row r="125" spans="2:6" x14ac:dyDescent="0.3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2962.5921060000001</v>
      </c>
      <c r="F125" s="1">
        <f t="shared" si="19"/>
        <v>2962.5921060000001</v>
      </c>
    </row>
    <row r="126" spans="2:6" x14ac:dyDescent="0.3">
      <c r="B126" s="16" t="s">
        <v>57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3">
      <c r="B127" s="16" t="s">
        <v>6</v>
      </c>
      <c r="C127" s="1">
        <f>C104+C105</f>
        <v>4036.6272061999998</v>
      </c>
      <c r="D127" s="1">
        <f t="shared" ref="D127:F127" si="20">D104+D105</f>
        <v>7218.7235934</v>
      </c>
      <c r="E127" s="1">
        <f t="shared" si="20"/>
        <v>6920.6752227000006</v>
      </c>
      <c r="F127" s="1">
        <f t="shared" si="20"/>
        <v>6724.3474784999999</v>
      </c>
    </row>
    <row r="128" spans="2:6" x14ac:dyDescent="0.3">
      <c r="B128" s="16" t="s">
        <v>7</v>
      </c>
      <c r="C128" s="1">
        <f>C107+C108</f>
        <v>2886.9278215000004</v>
      </c>
      <c r="D128" s="1">
        <f t="shared" ref="D128:F128" si="21">D107+D108</f>
        <v>21089.079428700003</v>
      </c>
      <c r="E128" s="1">
        <f t="shared" si="21"/>
        <v>50739.505921420001</v>
      </c>
      <c r="F128" s="1">
        <f t="shared" si="21"/>
        <v>70986.435914000002</v>
      </c>
    </row>
    <row r="129" spans="2:6" x14ac:dyDescent="0.3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1327.4690760000001</v>
      </c>
      <c r="F129" s="1">
        <f t="shared" si="22"/>
        <v>13412.680050000001</v>
      </c>
    </row>
    <row r="130" spans="2:6" x14ac:dyDescent="0.3">
      <c r="B130" s="16" t="s">
        <v>245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0</v>
      </c>
      <c r="F130" s="1">
        <f t="shared" si="23"/>
        <v>0</v>
      </c>
    </row>
    <row r="131" spans="2:6" x14ac:dyDescent="0.3">
      <c r="B131" s="16" t="s">
        <v>662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3">
      <c r="B132" s="16" t="s">
        <v>661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3">
      <c r="B133" s="27" t="s">
        <v>9</v>
      </c>
      <c r="C133" s="28">
        <f>SUM(C122:C132)</f>
        <v>65835.449305784074</v>
      </c>
      <c r="D133" s="28">
        <f t="shared" ref="D133:F133" si="25">SUM(D122:D132)</f>
        <v>112687.35224447842</v>
      </c>
      <c r="E133" s="28">
        <f t="shared" si="25"/>
        <v>152262.30241930534</v>
      </c>
      <c r="F133" s="28">
        <f t="shared" si="25"/>
        <v>191467.62498923371</v>
      </c>
    </row>
    <row r="135" spans="2:6" x14ac:dyDescent="0.3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3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3">
      <c r="B137" s="16" t="str">
        <f>PLANEL_BalPonta_Anual!B4</f>
        <v>UHE</v>
      </c>
      <c r="C137" s="95">
        <f>PLANEL_BalPonta_Anual!C4</f>
        <v>60904.740140000002</v>
      </c>
      <c r="D137" s="95">
        <f>PLANEL_BalPonta_Anual!R4</f>
        <v>84289.42916</v>
      </c>
      <c r="E137" s="95">
        <f>PLANEL_BalPonta_Anual!AB4</f>
        <v>92822.624549999993</v>
      </c>
      <c r="F137" s="95">
        <f>PLANEL_BalPonta_Anual!AL4</f>
        <v>89319.251080000002</v>
      </c>
    </row>
    <row r="138" spans="2:6" x14ac:dyDescent="0.3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11835.15223</v>
      </c>
      <c r="E138" s="95">
        <f>PLANEL_BalPonta_Anual!AB5</f>
        <v>13642.13673</v>
      </c>
      <c r="F138" s="95">
        <f>PLANEL_BalPonta_Anual!AL5</f>
        <v>13640.54213</v>
      </c>
    </row>
    <row r="139" spans="2:6" x14ac:dyDescent="0.3">
      <c r="B139" s="16" t="str">
        <f>PLANEL_BalPonta_Anual!B6</f>
        <v>Gás Natural</v>
      </c>
      <c r="C139" s="95">
        <f>PLANEL_BalPonta_Anual!C6</f>
        <v>9628.6797289999995</v>
      </c>
      <c r="D139" s="95">
        <f>PLANEL_BalPonta_Anual!R6</f>
        <v>6559.4403570000004</v>
      </c>
      <c r="E139" s="95">
        <f>PLANEL_BalPonta_Anual!AB6</f>
        <v>1494.0679029999999</v>
      </c>
      <c r="F139" s="95">
        <f>PLANEL_BalPonta_Anual!AL6</f>
        <v>0</v>
      </c>
    </row>
    <row r="140" spans="2:6" x14ac:dyDescent="0.3">
      <c r="B140" s="16" t="str">
        <f>PLANEL_BalPonta_Anual!B7</f>
        <v>Carvão</v>
      </c>
      <c r="C140" s="1">
        <f>PLANEL_BalPonta_Anual!C7</f>
        <v>1566.345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3">
      <c r="B141" s="16" t="str">
        <f>PLANEL_BalPonta_Anual!B8</f>
        <v>Nuclear</v>
      </c>
      <c r="C141" s="1">
        <f>PLANEL_BalPonta_Anual!C8</f>
        <v>1813.1387500000001</v>
      </c>
      <c r="D141" s="1">
        <f>PLANEL_BalPonta_Anual!R8</f>
        <v>3144.336292</v>
      </c>
      <c r="E141" s="1">
        <f>PLANEL_BalPonta_Anual!AB8</f>
        <v>3144.336292</v>
      </c>
      <c r="F141" s="1">
        <f>PLANEL_BalPonta_Anual!AL8</f>
        <v>3144.336292</v>
      </c>
    </row>
    <row r="142" spans="2:6" x14ac:dyDescent="0.3">
      <c r="B142" s="16" t="str">
        <f>PLANEL_BalPonta_Anual!B9</f>
        <v>Óleos Comb</v>
      </c>
      <c r="C142" s="1">
        <f>PLANEL_BalPonta_Anual!C9</f>
        <v>2478.4971249999999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3">
      <c r="B143" s="16" t="str">
        <f>PLANEL_BalPonta_Anual!B10</f>
        <v>Biomassa</v>
      </c>
      <c r="C143" s="1">
        <f>PLANEL_BalPonta_Anual!C10</f>
        <v>4264.6724219999996</v>
      </c>
      <c r="D143" s="1">
        <f>PLANEL_BalPonta_Anual!R10</f>
        <v>14470.377</v>
      </c>
      <c r="E143" s="1">
        <f>PLANEL_BalPonta_Anual!AB10</f>
        <v>14297.03341</v>
      </c>
      <c r="F143" s="1">
        <f>PLANEL_BalPonta_Anual!AL10</f>
        <v>13948.848910000001</v>
      </c>
    </row>
    <row r="144" spans="2:6" x14ac:dyDescent="0.3">
      <c r="B144" s="16" t="str">
        <f>PLANEL_BalPonta_Anual!B11</f>
        <v>Eólica</v>
      </c>
      <c r="C144" s="1">
        <f>PLANEL_BalPonta_Anual!C11</f>
        <v>1592.8638619999999</v>
      </c>
      <c r="D144" s="1">
        <f>PLANEL_BalPonta_Anual!R11</f>
        <v>14487.34484</v>
      </c>
      <c r="E144" s="1">
        <f>PLANEL_BalPonta_Anual!AB11</f>
        <v>31345.709409999999</v>
      </c>
      <c r="F144" s="1">
        <f>PLANEL_BalPonta_Anual!AL11</f>
        <v>44442.605080000001</v>
      </c>
    </row>
    <row r="145" spans="2:6" x14ac:dyDescent="0.3">
      <c r="B145" s="16" t="str">
        <f>PLANEL_BalPonta_Anual!B12</f>
        <v>Solar</v>
      </c>
      <c r="C145" s="1">
        <f>PLANEL_BalPonta_Anual!C12</f>
        <v>4.1406000000000001</v>
      </c>
      <c r="D145" s="1">
        <f>PLANEL_BalPonta_Anual!R12</f>
        <v>434.05259999999998</v>
      </c>
      <c r="E145" s="1">
        <f>PLANEL_BalPonta_Anual!AB12</f>
        <v>943.72413559999995</v>
      </c>
      <c r="F145" s="1">
        <f>PLANEL_BalPonta_Anual!AL12</f>
        <v>9535.3406799999993</v>
      </c>
    </row>
    <row r="146" spans="2:6" x14ac:dyDescent="0.3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0</v>
      </c>
      <c r="F146" s="232">
        <f>PLANEL_BalPonta_Anual!AL13</f>
        <v>0</v>
      </c>
    </row>
    <row r="147" spans="2:6" x14ac:dyDescent="0.3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11828.927229999999</v>
      </c>
      <c r="E147" s="32">
        <f>PLANEL_BalPonta_Anual!AB14</f>
        <v>42891.275900000001</v>
      </c>
      <c r="F147" s="32">
        <f>PLANEL_BalPonta_Anual!AL14</f>
        <v>77275.018899999995</v>
      </c>
    </row>
    <row r="148" spans="2:6" x14ac:dyDescent="0.3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3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3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3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3">
      <c r="B152" s="27" t="str">
        <f>PLANEL_BalPonta_Anual!B15</f>
        <v>Total</v>
      </c>
      <c r="C152" s="28">
        <f>PLANEL_BalPonta_Anual!C15+SUM(C148:C151)</f>
        <v>87267.999737832492</v>
      </c>
      <c r="D152" s="28">
        <f>PLANEL_BalPonta_Anual!R15+SUM(D148:D151)</f>
        <v>150093.12701876691</v>
      </c>
      <c r="E152" s="28">
        <f>PLANEL_BalPonta_Anual!AB15+SUM(E148:E151)</f>
        <v>202840.5317541768</v>
      </c>
      <c r="F152" s="28">
        <f>PLANEL_BalPonta_Anual!AL15+SUM(F148:F151)</f>
        <v>255039.05824063285</v>
      </c>
    </row>
    <row r="154" spans="2:6" x14ac:dyDescent="0.3">
      <c r="B154" s="12" t="str">
        <f>B135</f>
        <v>Atendimento a Ponta (MW)</v>
      </c>
      <c r="C154" s="13"/>
      <c r="D154" s="13"/>
      <c r="E154" s="13"/>
      <c r="F154" s="13"/>
    </row>
    <row r="155" spans="2:6" x14ac:dyDescent="0.3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3">
      <c r="B156" s="16" t="s">
        <v>244</v>
      </c>
      <c r="C156" s="1">
        <f>C137+C138</f>
        <v>65467.716566000003</v>
      </c>
      <c r="D156" s="1">
        <f>D137+D138</f>
        <v>96124.581390000007</v>
      </c>
      <c r="E156" s="1">
        <f>E137+E138</f>
        <v>106464.76127999999</v>
      </c>
      <c r="F156" s="1">
        <f>F137+F138</f>
        <v>102959.79321</v>
      </c>
    </row>
    <row r="157" spans="2:6" x14ac:dyDescent="0.3">
      <c r="B157" s="16" t="s">
        <v>3</v>
      </c>
      <c r="C157" s="1">
        <f>C139</f>
        <v>9628.6797289999995</v>
      </c>
      <c r="D157" s="1">
        <f>D139</f>
        <v>6559.4403570000004</v>
      </c>
      <c r="E157" s="1">
        <f>E139</f>
        <v>1494.0679029999999</v>
      </c>
      <c r="F157" s="1">
        <f>F139</f>
        <v>0</v>
      </c>
    </row>
    <row r="158" spans="2:6" x14ac:dyDescent="0.3">
      <c r="B158" s="16" t="s">
        <v>4</v>
      </c>
      <c r="C158" s="1">
        <f>C140</f>
        <v>1566.345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3">
      <c r="B159" s="16" t="s">
        <v>5</v>
      </c>
      <c r="C159" s="1">
        <f>C141</f>
        <v>1813.1387500000001</v>
      </c>
      <c r="D159" s="1">
        <f>D141</f>
        <v>3144.336292</v>
      </c>
      <c r="E159" s="1">
        <f>E141</f>
        <v>3144.336292</v>
      </c>
      <c r="F159" s="1">
        <f>F141</f>
        <v>3144.336292</v>
      </c>
    </row>
    <row r="160" spans="2:6" x14ac:dyDescent="0.3">
      <c r="B160" s="16" t="s">
        <v>57</v>
      </c>
      <c r="C160" s="1">
        <f>C142</f>
        <v>2478.4971249999999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3">
      <c r="B161" s="16" t="s">
        <v>6</v>
      </c>
      <c r="C161" s="1">
        <f t="shared" ref="C161:F161" si="28">C143</f>
        <v>4264.6724219999996</v>
      </c>
      <c r="D161" s="1">
        <f t="shared" si="28"/>
        <v>14470.377</v>
      </c>
      <c r="E161" s="1">
        <f t="shared" si="28"/>
        <v>14297.03341</v>
      </c>
      <c r="F161" s="1">
        <f t="shared" si="28"/>
        <v>13948.848910000001</v>
      </c>
    </row>
    <row r="162" spans="1:11" x14ac:dyDescent="0.3">
      <c r="B162" s="16" t="s">
        <v>7</v>
      </c>
      <c r="C162" s="1">
        <f t="shared" ref="C162:F162" si="29">C144</f>
        <v>1592.8638619999999</v>
      </c>
      <c r="D162" s="1">
        <f t="shared" si="29"/>
        <v>14487.34484</v>
      </c>
      <c r="E162" s="1">
        <f t="shared" si="29"/>
        <v>31345.709409999999</v>
      </c>
      <c r="F162" s="1">
        <f t="shared" si="29"/>
        <v>44442.605080000001</v>
      </c>
    </row>
    <row r="163" spans="1:11" x14ac:dyDescent="0.3">
      <c r="B163" s="16" t="s">
        <v>8</v>
      </c>
      <c r="C163" s="1">
        <f t="shared" ref="C163:F163" si="30">C145</f>
        <v>4.1406000000000001</v>
      </c>
      <c r="D163" s="1">
        <f t="shared" si="30"/>
        <v>434.05259999999998</v>
      </c>
      <c r="E163" s="1">
        <f t="shared" si="30"/>
        <v>943.72413559999995</v>
      </c>
      <c r="F163" s="1">
        <f t="shared" si="30"/>
        <v>9535.3406799999993</v>
      </c>
    </row>
    <row r="164" spans="1:11" x14ac:dyDescent="0.3">
      <c r="B164" s="16" t="s">
        <v>245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0</v>
      </c>
      <c r="F164" s="1">
        <f t="shared" si="31"/>
        <v>0</v>
      </c>
    </row>
    <row r="165" spans="1:11" x14ac:dyDescent="0.3">
      <c r="B165" s="16" t="s">
        <v>662</v>
      </c>
      <c r="C165" s="1">
        <f>C147</f>
        <v>0</v>
      </c>
      <c r="D165" s="1">
        <f>D147</f>
        <v>11828.927229999999</v>
      </c>
      <c r="E165" s="1">
        <f>E147</f>
        <v>42891.275900000001</v>
      </c>
      <c r="F165" s="1">
        <f>F147</f>
        <v>77275.018899999995</v>
      </c>
    </row>
    <row r="166" spans="1:11" x14ac:dyDescent="0.3">
      <c r="B166" s="16" t="s">
        <v>661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3">
      <c r="B167" s="27" t="s">
        <v>9</v>
      </c>
      <c r="C167" s="28">
        <f>SUM(C156:C166)</f>
        <v>87267.999737832492</v>
      </c>
      <c r="D167" s="28">
        <f t="shared" ref="D167:F167" si="33">SUM(D156:D166)</f>
        <v>150093.12701876691</v>
      </c>
      <c r="E167" s="28">
        <f t="shared" si="33"/>
        <v>202840.5317541768</v>
      </c>
      <c r="F167" s="28">
        <f t="shared" si="33"/>
        <v>255039.05824063285</v>
      </c>
    </row>
    <row r="169" spans="1:11" x14ac:dyDescent="0.3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3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3">
      <c r="B171" s="16" t="str">
        <f>Planel_CO2_total_Anual!B4</f>
        <v>P.Médio</v>
      </c>
      <c r="C171" s="1">
        <f>Planel_CO2_total_Anual!C4</f>
        <v>37.95202192</v>
      </c>
      <c r="D171" s="1">
        <f>Planel_CO2_total_Anual!R4</f>
        <v>14.16375311</v>
      </c>
      <c r="E171" s="1">
        <f>Planel_CO2_total_Anual!AB4</f>
        <v>4.6030634580000003</v>
      </c>
      <c r="F171" s="1">
        <f>Planel_CO2_total_Anual!AL4</f>
        <v>0</v>
      </c>
    </row>
    <row r="172" spans="1:11" x14ac:dyDescent="0.3">
      <c r="B172" s="101" t="str">
        <f>Planel_CO2_total_Anual!B5</f>
        <v>P.Crítico</v>
      </c>
      <c r="C172" s="102">
        <f>Planel_CO2_total_Anual!C5</f>
        <v>51.680438600000002</v>
      </c>
      <c r="D172" s="102">
        <f>Planel_CO2_total_Anual!R5</f>
        <v>21.119639379999999</v>
      </c>
      <c r="E172" s="102">
        <f>Planel_CO2_total_Anual!AB5</f>
        <v>5.8411692320000004</v>
      </c>
      <c r="F172" s="102">
        <f>Planel_CO2_total_Anual!AL5</f>
        <v>0</v>
      </c>
    </row>
    <row r="173" spans="1:11" x14ac:dyDescent="0.3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3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3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3">
      <c r="B177" s="16" t="str">
        <f>'Resumo Gás Natural'!B39</f>
        <v>P.Médio</v>
      </c>
      <c r="C177" s="1">
        <f>'Resumo Gás Natural'!C39</f>
        <v>28.962011589041094</v>
      </c>
      <c r="D177" s="1">
        <f>'Resumo Gás Natural'!R39</f>
        <v>17.173704827397259</v>
      </c>
      <c r="E177" s="1">
        <f>'Resumo Gás Natural'!AB39</f>
        <v>13.883551430136988</v>
      </c>
      <c r="F177" s="1">
        <f>'Resumo Gás Natural'!AL39</f>
        <v>13.458021104109589</v>
      </c>
    </row>
    <row r="178" spans="2:6" x14ac:dyDescent="0.3">
      <c r="B178" s="16" t="str">
        <f>'Resumo Gás Natural'!B40</f>
        <v>P.Crítico</v>
      </c>
      <c r="C178" s="102">
        <f>'Resumo Gás Natural'!C40</f>
        <v>34.964701616438354</v>
      </c>
      <c r="D178" s="102">
        <f>'Resumo Gás Natural'!R40</f>
        <v>28.374030410958905</v>
      </c>
      <c r="E178" s="102">
        <f>'Resumo Gás Natural'!AB40</f>
        <v>30.987553616438358</v>
      </c>
      <c r="F178" s="102">
        <f>'Resumo Gás Natural'!AL40</f>
        <v>31.633628301369864</v>
      </c>
    </row>
    <row r="179" spans="2:6" x14ac:dyDescent="0.3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3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3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3">
      <c r="B182" s="101"/>
      <c r="C182" s="102"/>
      <c r="D182" s="102"/>
      <c r="E182" s="102"/>
      <c r="F182" s="102"/>
    </row>
    <row r="184" spans="2:6" x14ac:dyDescent="0.3">
      <c r="B184" s="12" t="s">
        <v>684</v>
      </c>
      <c r="C184" s="13"/>
      <c r="D184" s="13"/>
    </row>
    <row r="185" spans="2:6" x14ac:dyDescent="0.3">
      <c r="B185" s="15"/>
      <c r="C185" s="270">
        <v>2012</v>
      </c>
      <c r="D185" s="267">
        <v>2015</v>
      </c>
    </row>
    <row r="186" spans="2:6" x14ac:dyDescent="0.3">
      <c r="B186" s="16" t="s">
        <v>655</v>
      </c>
      <c r="C186" s="271">
        <f>output_Status!B7/1000</f>
        <v>592.99733769232841</v>
      </c>
      <c r="D186" s="1">
        <f>C186*(1+Planel_BD_constantes!$B$3)^($D$185-$C$185)</f>
        <v>747.00586225907853</v>
      </c>
    </row>
    <row r="187" spans="2:6" x14ac:dyDescent="0.3">
      <c r="B187" s="89" t="s">
        <v>665</v>
      </c>
      <c r="C187" s="271">
        <f>Sup_GD_PotInst_Anual!B79/1000</f>
        <v>99.845741432968964</v>
      </c>
      <c r="D187" s="1">
        <v>65</v>
      </c>
    </row>
    <row r="188" spans="2:6" x14ac:dyDescent="0.3">
      <c r="B188" s="27" t="s">
        <v>9</v>
      </c>
      <c r="C188" s="272">
        <f>SUM(C186:C187)</f>
        <v>692.84307912529744</v>
      </c>
      <c r="D188" s="28">
        <f>SUM(D186:D187)</f>
        <v>812.00586225907853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68580</xdr:colOff>
                    <xdr:row>0</xdr:row>
                    <xdr:rowOff>106680</xdr:rowOff>
                  </from>
                  <to>
                    <xdr:col>2</xdr:col>
                    <xdr:colOff>754380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AJ5" activePane="bottomRight" state="frozen"/>
      <selection pane="topRight" activeCell="D1" sqref="D1"/>
      <selection pane="bottomLeft" activeCell="A5" sqref="A5"/>
      <selection pane="bottomRight" activeCell="AL767" sqref="AL767"/>
    </sheetView>
  </sheetViews>
  <sheetFormatPr defaultColWidth="9.109375" defaultRowHeight="14.4" x14ac:dyDescent="0.3"/>
  <cols>
    <col min="1" max="1" width="16.6640625" style="4" customWidth="1"/>
    <col min="2" max="2" width="66.44140625" style="33" bestFit="1" customWidth="1"/>
    <col min="3" max="3" width="28.109375" style="33" customWidth="1"/>
    <col min="4" max="42" width="9.109375" style="34"/>
    <col min="43" max="16384" width="9.109375" style="33"/>
  </cols>
  <sheetData>
    <row r="1" spans="1:43" s="3" customFormat="1" x14ac:dyDescent="0.3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0.199999999999999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0.199999999999999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0.199999999999999" x14ac:dyDescent="0.2">
      <c r="B4" s="4" t="s">
        <v>12</v>
      </c>
      <c r="C4" s="4" t="s">
        <v>13</v>
      </c>
    </row>
    <row r="5" spans="1:43" s="4" customFormat="1" ht="10.199999999999999" x14ac:dyDescent="0.2">
      <c r="B5" s="4" t="s">
        <v>14</v>
      </c>
      <c r="C5" s="4" t="s">
        <v>36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12627.00281</v>
      </c>
      <c r="O5" s="5">
        <v>12627.00281</v>
      </c>
      <c r="P5" s="5">
        <v>8029.5081300000002</v>
      </c>
      <c r="Q5" s="5">
        <v>8029.5081300000002</v>
      </c>
      <c r="R5" s="5">
        <v>8029.5081300000002</v>
      </c>
      <c r="S5" s="5">
        <v>8029.5081300000002</v>
      </c>
      <c r="T5" s="5">
        <v>8029.5081300000002</v>
      </c>
      <c r="U5" s="5">
        <v>11316.264010000001</v>
      </c>
      <c r="V5" s="5">
        <v>11316.264010000001</v>
      </c>
      <c r="W5" s="5">
        <v>8416.3781070000005</v>
      </c>
      <c r="X5" s="5">
        <v>8416.3781070000005</v>
      </c>
      <c r="Y5" s="5">
        <v>8416.3781070000005</v>
      </c>
      <c r="Z5" s="5">
        <v>8416.3781070000005</v>
      </c>
      <c r="AA5" s="5">
        <v>8416.3781070000005</v>
      </c>
      <c r="AB5" s="5">
        <v>7612.9577239999999</v>
      </c>
      <c r="AC5" s="5">
        <v>7612.9577239999999</v>
      </c>
      <c r="AD5" s="5">
        <v>7612.9577239999999</v>
      </c>
      <c r="AE5" s="5">
        <v>7612.9577239999999</v>
      </c>
      <c r="AF5" s="5">
        <v>7612.9577239999999</v>
      </c>
      <c r="AG5" s="5">
        <v>7612.9577239999999</v>
      </c>
      <c r="AH5" s="5">
        <v>7612.9577239999999</v>
      </c>
      <c r="AI5" s="5">
        <v>7612.9577239999999</v>
      </c>
      <c r="AJ5" s="5">
        <v>7612.9577239999999</v>
      </c>
      <c r="AK5" s="5">
        <v>7612.9577239999999</v>
      </c>
      <c r="AL5" s="5">
        <v>7612.9577239999999</v>
      </c>
      <c r="AM5" s="5">
        <v>7612.9577239999999</v>
      </c>
      <c r="AN5" s="5">
        <v>7612.9577239999999</v>
      </c>
      <c r="AO5" s="5">
        <v>7612.9577239999999</v>
      </c>
      <c r="AP5" s="5">
        <v>7612.9577239999999</v>
      </c>
    </row>
    <row r="6" spans="1:43" s="4" customFormat="1" ht="10.199999999999999" x14ac:dyDescent="0.2">
      <c r="B6" s="4" t="s">
        <v>14</v>
      </c>
      <c r="C6" s="4" t="s">
        <v>37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0.199999999999999" x14ac:dyDescent="0.2">
      <c r="B7" s="4" t="s">
        <v>14</v>
      </c>
      <c r="C7" s="4" t="s">
        <v>38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0.199999999999999" x14ac:dyDescent="0.2">
      <c r="B8" s="4" t="s">
        <v>14</v>
      </c>
      <c r="C8" s="4" t="s">
        <v>39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0.199999999999999" x14ac:dyDescent="0.2">
      <c r="B9" s="4" t="s">
        <v>14</v>
      </c>
      <c r="C9" s="4" t="s">
        <v>40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0.199999999999999" x14ac:dyDescent="0.2">
      <c r="B10" s="4" t="s">
        <v>14</v>
      </c>
      <c r="C10" s="4" t="s">
        <v>41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0.199999999999999" x14ac:dyDescent="0.2">
      <c r="B11" s="4" t="s">
        <v>14</v>
      </c>
      <c r="C11" s="4" t="s">
        <v>42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0.199999999999999" x14ac:dyDescent="0.2">
      <c r="B12" s="4" t="s">
        <v>14</v>
      </c>
      <c r="C12" s="4" t="s">
        <v>43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0.199999999999999" x14ac:dyDescent="0.2">
      <c r="B13" s="4" t="s">
        <v>14</v>
      </c>
      <c r="C13" s="4" t="s">
        <v>44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0.199999999999999" x14ac:dyDescent="0.2">
      <c r="B14" s="4" t="s">
        <v>14</v>
      </c>
      <c r="C14" s="4" t="s">
        <v>45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0.199999999999999" x14ac:dyDescent="0.2">
      <c r="B15" s="4" t="s">
        <v>14</v>
      </c>
      <c r="C15" s="4" t="s">
        <v>46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0.199999999999999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15250.826719999999</v>
      </c>
      <c r="O16" s="38">
        <v>15250.826719999999</v>
      </c>
      <c r="P16" s="38">
        <v>9170.9462280000007</v>
      </c>
      <c r="Q16" s="38">
        <v>9170.9462280000007</v>
      </c>
      <c r="R16" s="38">
        <v>9170.9462280000007</v>
      </c>
      <c r="S16" s="38">
        <v>9170.9462280000007</v>
      </c>
      <c r="T16" s="38">
        <v>9170.9462280000007</v>
      </c>
      <c r="U16" s="38">
        <v>12457.70211</v>
      </c>
      <c r="V16" s="38">
        <v>12457.70211</v>
      </c>
      <c r="W16" s="38">
        <v>8821.7961070000001</v>
      </c>
      <c r="X16" s="38">
        <v>8821.7961070000001</v>
      </c>
      <c r="Y16" s="38">
        <v>8821.7961070000001</v>
      </c>
      <c r="Z16" s="38">
        <v>8821.7961070000001</v>
      </c>
      <c r="AA16" s="38">
        <v>8821.7961070000001</v>
      </c>
      <c r="AB16" s="38">
        <v>7612.9577239999999</v>
      </c>
      <c r="AC16" s="38">
        <v>7612.9577239999999</v>
      </c>
      <c r="AD16" s="38">
        <v>7612.9577239999999</v>
      </c>
      <c r="AE16" s="38">
        <v>7612.9577239999999</v>
      </c>
      <c r="AF16" s="38">
        <v>7612.9577239999999</v>
      </c>
      <c r="AG16" s="38">
        <v>7612.9577239999999</v>
      </c>
      <c r="AH16" s="38">
        <v>7612.9577239999999</v>
      </c>
      <c r="AI16" s="38">
        <v>7612.9577239999999</v>
      </c>
      <c r="AJ16" s="38">
        <v>7612.9577239999999</v>
      </c>
      <c r="AK16" s="38">
        <v>7612.9577239999999</v>
      </c>
      <c r="AL16" s="38">
        <v>7612.9577239999999</v>
      </c>
      <c r="AM16" s="38">
        <v>7612.9577239999999</v>
      </c>
      <c r="AN16" s="38">
        <v>7612.9577239999999</v>
      </c>
      <c r="AO16" s="38">
        <v>7612.9577239999999</v>
      </c>
      <c r="AP16" s="38">
        <v>7612.9577239999999</v>
      </c>
      <c r="AQ16" s="5">
        <v>6070.973</v>
      </c>
    </row>
    <row r="17" spans="2:43" s="4" customFormat="1" ht="10.199999999999999" x14ac:dyDescent="0.2">
      <c r="B17" s="4" t="s">
        <v>16</v>
      </c>
      <c r="C17" s="4" t="s">
        <v>36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0.199999999999999" x14ac:dyDescent="0.2">
      <c r="B18" s="4" t="s">
        <v>16</v>
      </c>
      <c r="C18" s="4" t="s">
        <v>37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0.199999999999999" x14ac:dyDescent="0.2">
      <c r="B19" s="4" t="s">
        <v>16</v>
      </c>
      <c r="C19" s="4" t="s">
        <v>38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0.199999999999999" x14ac:dyDescent="0.2">
      <c r="B20" s="4" t="s">
        <v>16</v>
      </c>
      <c r="C20" s="4" t="s">
        <v>39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0.199999999999999" x14ac:dyDescent="0.2">
      <c r="B21" s="4" t="s">
        <v>16</v>
      </c>
      <c r="C21" s="4" t="s">
        <v>40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0.199999999999999" x14ac:dyDescent="0.2">
      <c r="B22" s="4" t="s">
        <v>16</v>
      </c>
      <c r="C22" s="4" t="s">
        <v>41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0.199999999999999" x14ac:dyDescent="0.2">
      <c r="B23" s="4" t="s">
        <v>16</v>
      </c>
      <c r="C23" s="4" t="s">
        <v>42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0.199999999999999" x14ac:dyDescent="0.2">
      <c r="B24" s="4" t="s">
        <v>16</v>
      </c>
      <c r="C24" s="4" t="s">
        <v>43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0.199999999999999" x14ac:dyDescent="0.2">
      <c r="B25" s="4" t="s">
        <v>16</v>
      </c>
      <c r="C25" s="4" t="s">
        <v>44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0.199999999999999" x14ac:dyDescent="0.2">
      <c r="B26" s="4" t="s">
        <v>16</v>
      </c>
      <c r="C26" s="4" t="s">
        <v>45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0.199999999999999" x14ac:dyDescent="0.2">
      <c r="B27" s="4" t="s">
        <v>16</v>
      </c>
      <c r="C27" s="4" t="s">
        <v>46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0.199999999999999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0.199999999999999" x14ac:dyDescent="0.2">
      <c r="B29" s="4" t="s">
        <v>17</v>
      </c>
      <c r="C29" s="4" t="s">
        <v>36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0.199999999999999" x14ac:dyDescent="0.2">
      <c r="B30" s="4" t="s">
        <v>17</v>
      </c>
      <c r="C30" s="4" t="s">
        <v>37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0.199999999999999" x14ac:dyDescent="0.2">
      <c r="B31" s="6" t="s">
        <v>17</v>
      </c>
      <c r="C31" s="4" t="s">
        <v>38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0.199999999999999" x14ac:dyDescent="0.2">
      <c r="B32" s="6" t="s">
        <v>17</v>
      </c>
      <c r="C32" s="4" t="s">
        <v>39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0.199999999999999" x14ac:dyDescent="0.2">
      <c r="B33" s="6" t="s">
        <v>17</v>
      </c>
      <c r="C33" s="4" t="s">
        <v>40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0.199999999999999" x14ac:dyDescent="0.2">
      <c r="B34" s="6" t="s">
        <v>17</v>
      </c>
      <c r="C34" s="4" t="s">
        <v>41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0.199999999999999" x14ac:dyDescent="0.2">
      <c r="B35" s="6" t="s">
        <v>17</v>
      </c>
      <c r="C35" s="4" t="s">
        <v>42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0.199999999999999" x14ac:dyDescent="0.2">
      <c r="B36" s="6" t="s">
        <v>17</v>
      </c>
      <c r="C36" s="4" t="s">
        <v>43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0.199999999999999" x14ac:dyDescent="0.2">
      <c r="B37" s="6" t="s">
        <v>17</v>
      </c>
      <c r="C37" s="4" t="s">
        <v>44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0.199999999999999" x14ac:dyDescent="0.2">
      <c r="B38" s="6" t="s">
        <v>17</v>
      </c>
      <c r="C38" s="4" t="s">
        <v>45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0.199999999999999" x14ac:dyDescent="0.2">
      <c r="B39" s="6" t="s">
        <v>17</v>
      </c>
      <c r="C39" s="4" t="s">
        <v>46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0.199999999999999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0.199999999999999" x14ac:dyDescent="0.2">
      <c r="B41" s="6" t="s">
        <v>18</v>
      </c>
      <c r="C41" s="4" t="s">
        <v>36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0.199999999999999" x14ac:dyDescent="0.2">
      <c r="B42" s="6" t="s">
        <v>18</v>
      </c>
      <c r="C42" s="4" t="s">
        <v>37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0.199999999999999" x14ac:dyDescent="0.2">
      <c r="B43" s="6" t="s">
        <v>18</v>
      </c>
      <c r="C43" s="4" t="s">
        <v>38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0.199999999999999" x14ac:dyDescent="0.2">
      <c r="B44" s="6" t="s">
        <v>18</v>
      </c>
      <c r="C44" s="4" t="s">
        <v>39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0.199999999999999" x14ac:dyDescent="0.2">
      <c r="B45" s="4" t="s">
        <v>18</v>
      </c>
      <c r="C45" s="4" t="s">
        <v>40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0.199999999999999" x14ac:dyDescent="0.2">
      <c r="B46" s="4" t="s">
        <v>18</v>
      </c>
      <c r="C46" s="4" t="s">
        <v>41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0.199999999999999" x14ac:dyDescent="0.2">
      <c r="B47" s="4" t="s">
        <v>18</v>
      </c>
      <c r="C47" s="4" t="s">
        <v>42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0.199999999999999" x14ac:dyDescent="0.2">
      <c r="B48" s="4" t="s">
        <v>18</v>
      </c>
      <c r="C48" s="4" t="s">
        <v>43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0.199999999999999" x14ac:dyDescent="0.2">
      <c r="B49" s="4" t="s">
        <v>18</v>
      </c>
      <c r="C49" s="4" t="s">
        <v>44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0.199999999999999" x14ac:dyDescent="0.2">
      <c r="B50" s="4" t="s">
        <v>18</v>
      </c>
      <c r="C50" s="4" t="s">
        <v>45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0.199999999999999" x14ac:dyDescent="0.2">
      <c r="B51" s="4" t="s">
        <v>18</v>
      </c>
      <c r="C51" s="4" t="s">
        <v>46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0.199999999999999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0.199999999999999" x14ac:dyDescent="0.2">
      <c r="B53" s="4" t="s">
        <v>761</v>
      </c>
      <c r="C53" s="4" t="s">
        <v>36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0.199999999999999" x14ac:dyDescent="0.2">
      <c r="B54" s="4" t="s">
        <v>761</v>
      </c>
      <c r="C54" s="4" t="s">
        <v>37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0.199999999999999" x14ac:dyDescent="0.2">
      <c r="B55" s="4" t="s">
        <v>761</v>
      </c>
      <c r="C55" s="4" t="s">
        <v>38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0.199999999999999" x14ac:dyDescent="0.2">
      <c r="B56" s="4" t="s">
        <v>761</v>
      </c>
      <c r="C56" s="4" t="s">
        <v>39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0.199999999999999" x14ac:dyDescent="0.2">
      <c r="B57" s="4" t="s">
        <v>761</v>
      </c>
      <c r="C57" s="4" t="s">
        <v>40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0.199999999999999" x14ac:dyDescent="0.2">
      <c r="B58" s="4" t="s">
        <v>761</v>
      </c>
      <c r="C58" s="4" t="s">
        <v>41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0.199999999999999" x14ac:dyDescent="0.2">
      <c r="B59" s="4" t="s">
        <v>761</v>
      </c>
      <c r="C59" s="4" t="s">
        <v>42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0.199999999999999" x14ac:dyDescent="0.2">
      <c r="B60" s="4" t="s">
        <v>761</v>
      </c>
      <c r="C60" s="4" t="s">
        <v>43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0.199999999999999" x14ac:dyDescent="0.2">
      <c r="B61" s="4" t="s">
        <v>761</v>
      </c>
      <c r="C61" s="4" t="s">
        <v>44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0.199999999999999" x14ac:dyDescent="0.2">
      <c r="B62" s="4" t="s">
        <v>761</v>
      </c>
      <c r="C62" s="4" t="s">
        <v>45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0.199999999999999" x14ac:dyDescent="0.2">
      <c r="B63" s="4" t="s">
        <v>761</v>
      </c>
      <c r="C63" s="4" t="s">
        <v>46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0.199999999999999" x14ac:dyDescent="0.2">
      <c r="B64" s="4" t="s">
        <v>761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0.199999999999999" x14ac:dyDescent="0.2">
      <c r="B65" s="4" t="s">
        <v>19</v>
      </c>
      <c r="C65" s="4" t="s">
        <v>36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0.199999999999999" x14ac:dyDescent="0.2">
      <c r="B66" s="4" t="s">
        <v>19</v>
      </c>
      <c r="C66" s="4" t="s">
        <v>37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0.199999999999999" x14ac:dyDescent="0.2">
      <c r="B67" s="4" t="s">
        <v>19</v>
      </c>
      <c r="C67" s="4" t="s">
        <v>38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0.199999999999999" x14ac:dyDescent="0.2">
      <c r="B68" s="4" t="s">
        <v>19</v>
      </c>
      <c r="C68" s="4" t="s">
        <v>39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0.199999999999999" x14ac:dyDescent="0.2">
      <c r="B69" s="4" t="s">
        <v>19</v>
      </c>
      <c r="C69" s="4" t="s">
        <v>40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0.199999999999999" x14ac:dyDescent="0.2">
      <c r="B70" s="4" t="s">
        <v>19</v>
      </c>
      <c r="C70" s="4" t="s">
        <v>41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0.199999999999999" x14ac:dyDescent="0.2">
      <c r="B71" s="4" t="s">
        <v>19</v>
      </c>
      <c r="C71" s="4" t="s">
        <v>42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0.199999999999999" x14ac:dyDescent="0.2">
      <c r="B72" s="4" t="s">
        <v>19</v>
      </c>
      <c r="C72" s="4" t="s">
        <v>43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0.199999999999999" x14ac:dyDescent="0.2">
      <c r="B73" s="4" t="s">
        <v>19</v>
      </c>
      <c r="C73" s="4" t="s">
        <v>44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0.199999999999999" x14ac:dyDescent="0.2">
      <c r="B74" s="4" t="s">
        <v>19</v>
      </c>
      <c r="C74" s="4" t="s">
        <v>45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0.199999999999999" x14ac:dyDescent="0.2">
      <c r="B75" s="4" t="s">
        <v>19</v>
      </c>
      <c r="C75" s="4" t="s">
        <v>46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0.199999999999999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0.199999999999999" x14ac:dyDescent="0.2">
      <c r="B77" s="4" t="s">
        <v>762</v>
      </c>
      <c r="C77" s="4" t="s">
        <v>36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0.199999999999999" x14ac:dyDescent="0.2">
      <c r="B78" s="4" t="s">
        <v>762</v>
      </c>
      <c r="C78" s="4" t="s">
        <v>37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0.199999999999999" x14ac:dyDescent="0.2">
      <c r="B79" s="4" t="s">
        <v>762</v>
      </c>
      <c r="C79" s="4" t="s">
        <v>38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0.199999999999999" x14ac:dyDescent="0.2">
      <c r="B80" s="4" t="s">
        <v>762</v>
      </c>
      <c r="C80" s="4" t="s">
        <v>39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0.199999999999999" x14ac:dyDescent="0.2">
      <c r="B81" s="4" t="s">
        <v>762</v>
      </c>
      <c r="C81" s="4" t="s">
        <v>40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0.199999999999999" x14ac:dyDescent="0.2">
      <c r="B82" s="4" t="s">
        <v>762</v>
      </c>
      <c r="C82" s="4" t="s">
        <v>41</v>
      </c>
    </row>
    <row r="83" spans="2:43" s="4" customFormat="1" ht="10.199999999999999" x14ac:dyDescent="0.2">
      <c r="B83" s="4" t="s">
        <v>762</v>
      </c>
      <c r="C83" s="4" t="s">
        <v>42</v>
      </c>
    </row>
    <row r="84" spans="2:43" s="4" customFormat="1" ht="10.199999999999999" x14ac:dyDescent="0.2">
      <c r="B84" s="4" t="s">
        <v>762</v>
      </c>
      <c r="C84" s="4" t="s">
        <v>43</v>
      </c>
    </row>
    <row r="85" spans="2:43" s="4" customFormat="1" ht="10.199999999999999" x14ac:dyDescent="0.2">
      <c r="B85" s="10" t="s">
        <v>762</v>
      </c>
      <c r="C85" s="4" t="s">
        <v>44</v>
      </c>
    </row>
    <row r="86" spans="2:43" s="4" customFormat="1" ht="10.199999999999999" x14ac:dyDescent="0.2">
      <c r="B86" s="4" t="s">
        <v>762</v>
      </c>
      <c r="C86" s="4" t="s">
        <v>45</v>
      </c>
    </row>
    <row r="87" spans="2:43" s="4" customFormat="1" ht="10.199999999999999" x14ac:dyDescent="0.2">
      <c r="B87" s="4" t="s">
        <v>762</v>
      </c>
      <c r="C87" s="4" t="s">
        <v>46</v>
      </c>
    </row>
    <row r="88" spans="2:43" s="4" customFormat="1" ht="10.199999999999999" x14ac:dyDescent="0.2">
      <c r="B88" s="4" t="s">
        <v>762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0.199999999999999" x14ac:dyDescent="0.2">
      <c r="B89" s="4" t="s">
        <v>673</v>
      </c>
      <c r="C89" s="4" t="s">
        <v>36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>
        <v>3980.9457179999999</v>
      </c>
      <c r="R89" s="5">
        <v>4596.4837749999997</v>
      </c>
      <c r="S89" s="5">
        <v>7105.9565350000003</v>
      </c>
      <c r="T89" s="5">
        <v>8104.5700040000002</v>
      </c>
      <c r="U89" s="5">
        <v>8143.215252</v>
      </c>
      <c r="V89" s="5">
        <v>8143.215252</v>
      </c>
      <c r="W89" s="5">
        <v>8143.215252</v>
      </c>
      <c r="X89" s="5">
        <v>8143.215252</v>
      </c>
      <c r="Y89" s="5">
        <v>8143.215252</v>
      </c>
      <c r="Z89" s="5">
        <v>8143.215252</v>
      </c>
      <c r="AA89" s="5">
        <v>8143.215252</v>
      </c>
      <c r="AB89" s="5">
        <v>8143.215252</v>
      </c>
      <c r="AC89" s="5">
        <v>8143.215252</v>
      </c>
      <c r="AD89" s="5">
        <v>8143.215252</v>
      </c>
      <c r="AE89" s="5">
        <v>8143.215252</v>
      </c>
      <c r="AF89" s="5">
        <v>8143.215252</v>
      </c>
      <c r="AG89" s="5">
        <v>8143.215252</v>
      </c>
      <c r="AH89" s="5">
        <v>8143.215252</v>
      </c>
      <c r="AI89" s="5">
        <v>8143.215252</v>
      </c>
      <c r="AJ89" s="5">
        <v>8143.215252</v>
      </c>
      <c r="AK89" s="5">
        <v>8143.215252</v>
      </c>
      <c r="AL89" s="5">
        <v>8143.215252</v>
      </c>
      <c r="AM89" s="5">
        <v>8143.215252</v>
      </c>
      <c r="AN89" s="5">
        <v>8143.215252</v>
      </c>
      <c r="AO89" s="5">
        <v>8143.215252</v>
      </c>
      <c r="AP89" s="5">
        <v>8143.215252</v>
      </c>
    </row>
    <row r="90" spans="2:43" s="4" customFormat="1" ht="10.199999999999999" x14ac:dyDescent="0.2">
      <c r="B90" s="4" t="s">
        <v>673</v>
      </c>
      <c r="C90" s="4" t="s">
        <v>37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>
        <v>1047.3459700000001</v>
      </c>
      <c r="S90" s="5">
        <v>1248.421679</v>
      </c>
      <c r="T90" s="5">
        <v>1347.274774</v>
      </c>
      <c r="U90" s="5">
        <v>2136.483526</v>
      </c>
      <c r="V90" s="5">
        <v>2136.483526</v>
      </c>
      <c r="W90" s="5">
        <v>2136.483526</v>
      </c>
      <c r="X90" s="5">
        <v>2136.483526</v>
      </c>
      <c r="Y90" s="5">
        <v>2136.483526</v>
      </c>
      <c r="Z90" s="5">
        <v>2136.483526</v>
      </c>
      <c r="AA90" s="5">
        <v>2136.483526</v>
      </c>
      <c r="AB90" s="5">
        <v>2136.483526</v>
      </c>
      <c r="AC90" s="5">
        <v>2136.483526</v>
      </c>
      <c r="AD90" s="5">
        <v>2136.483526</v>
      </c>
      <c r="AE90" s="5">
        <v>2136.483526</v>
      </c>
      <c r="AF90" s="5">
        <v>2136.483526</v>
      </c>
      <c r="AG90" s="5">
        <v>2136.483526</v>
      </c>
      <c r="AH90" s="5">
        <v>2136.483526</v>
      </c>
      <c r="AI90" s="5">
        <v>2136.483526</v>
      </c>
      <c r="AJ90" s="5">
        <v>2136.483526</v>
      </c>
      <c r="AK90" s="5">
        <v>2136.483526</v>
      </c>
      <c r="AL90" s="5">
        <v>2136.483526</v>
      </c>
      <c r="AM90" s="5">
        <v>2136.483526</v>
      </c>
      <c r="AN90" s="5">
        <v>2136.483526</v>
      </c>
      <c r="AO90" s="5">
        <v>2136.483526</v>
      </c>
      <c r="AP90" s="5">
        <v>2136.483526</v>
      </c>
    </row>
    <row r="91" spans="2:43" s="4" customFormat="1" ht="10.199999999999999" x14ac:dyDescent="0.2">
      <c r="B91" s="4" t="s">
        <v>673</v>
      </c>
      <c r="C91" s="4" t="s">
        <v>38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0.199999999999999" x14ac:dyDescent="0.2">
      <c r="B92" s="4" t="s">
        <v>673</v>
      </c>
      <c r="C92" s="4" t="s">
        <v>39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0.199999999999999" x14ac:dyDescent="0.2">
      <c r="B93" s="4" t="s">
        <v>673</v>
      </c>
      <c r="C93" s="4" t="s">
        <v>40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0.199999999999999" x14ac:dyDescent="0.2">
      <c r="B94" s="4" t="s">
        <v>673</v>
      </c>
      <c r="C94" s="4" t="s">
        <v>41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0.199999999999999" x14ac:dyDescent="0.2">
      <c r="B95" s="4" t="s">
        <v>673</v>
      </c>
      <c r="C95" s="4" t="s">
        <v>42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0.199999999999999" x14ac:dyDescent="0.2">
      <c r="B96" s="4" t="s">
        <v>673</v>
      </c>
      <c r="C96" s="4" t="s">
        <v>43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0.199999999999999" x14ac:dyDescent="0.2">
      <c r="B97" s="4" t="s">
        <v>673</v>
      </c>
      <c r="C97" s="4" t="s">
        <v>44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0.199999999999999" x14ac:dyDescent="0.2">
      <c r="B98" s="4" t="s">
        <v>673</v>
      </c>
      <c r="C98" s="4" t="s">
        <v>45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0.199999999999999" x14ac:dyDescent="0.2">
      <c r="B99" s="4" t="s">
        <v>673</v>
      </c>
      <c r="C99" s="4" t="s">
        <v>46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0.199999999999999" x14ac:dyDescent="0.2">
      <c r="B100" s="4" t="s">
        <v>673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3980.9457179999999</v>
      </c>
      <c r="R100" s="38">
        <v>5643.8297460000003</v>
      </c>
      <c r="S100" s="38">
        <v>8354.3782140000003</v>
      </c>
      <c r="T100" s="38">
        <v>9451.8447780000006</v>
      </c>
      <c r="U100" s="38">
        <v>10279.698780000001</v>
      </c>
      <c r="V100" s="38">
        <v>10279.698780000001</v>
      </c>
      <c r="W100" s="38">
        <v>10279.698780000001</v>
      </c>
      <c r="X100" s="38">
        <v>10279.698780000001</v>
      </c>
      <c r="Y100" s="38">
        <v>10279.698780000001</v>
      </c>
      <c r="Z100" s="38">
        <v>10279.698780000001</v>
      </c>
      <c r="AA100" s="38">
        <v>10279.698780000001</v>
      </c>
      <c r="AB100" s="38">
        <v>10279.698780000001</v>
      </c>
      <c r="AC100" s="38">
        <v>10279.698780000001</v>
      </c>
      <c r="AD100" s="38">
        <v>10279.698780000001</v>
      </c>
      <c r="AE100" s="38">
        <v>10279.698780000001</v>
      </c>
      <c r="AF100" s="38">
        <v>10279.698780000001</v>
      </c>
      <c r="AG100" s="38">
        <v>10279.698780000001</v>
      </c>
      <c r="AH100" s="38">
        <v>10279.698780000001</v>
      </c>
      <c r="AI100" s="38">
        <v>10279.698780000001</v>
      </c>
      <c r="AJ100" s="38">
        <v>10279.698780000001</v>
      </c>
      <c r="AK100" s="38">
        <v>10279.698780000001</v>
      </c>
      <c r="AL100" s="38">
        <v>10279.698780000001</v>
      </c>
      <c r="AM100" s="38">
        <v>10279.698780000001</v>
      </c>
      <c r="AN100" s="38">
        <v>10279.698780000001</v>
      </c>
      <c r="AO100" s="38">
        <v>10279.698780000001</v>
      </c>
      <c r="AP100" s="38">
        <v>10279.698780000001</v>
      </c>
      <c r="AQ100" s="5">
        <v>96411.055729999993</v>
      </c>
    </row>
    <row r="101" spans="1:48" s="4" customFormat="1" ht="10.199999999999999" x14ac:dyDescent="0.2">
      <c r="B101" s="4" t="s">
        <v>763</v>
      </c>
      <c r="C101" s="4" t="s">
        <v>36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0.199999999999999" x14ac:dyDescent="0.2">
      <c r="B102" s="4" t="s">
        <v>763</v>
      </c>
      <c r="C102" s="4" t="s">
        <v>37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</row>
    <row r="103" spans="1:48" s="4" customFormat="1" ht="10.199999999999999" x14ac:dyDescent="0.2">
      <c r="B103" s="4" t="s">
        <v>763</v>
      </c>
      <c r="C103" s="4" t="s">
        <v>38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0.199999999999999" x14ac:dyDescent="0.2">
      <c r="B104" s="4" t="s">
        <v>763</v>
      </c>
      <c r="C104" s="4" t="s">
        <v>39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0.199999999999999" x14ac:dyDescent="0.2">
      <c r="B105" s="4" t="s">
        <v>763</v>
      </c>
      <c r="C105" s="4" t="s">
        <v>40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0.199999999999999" x14ac:dyDescent="0.2">
      <c r="B106" s="4" t="s">
        <v>763</v>
      </c>
      <c r="C106" s="4" t="s">
        <v>41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0.199999999999999" x14ac:dyDescent="0.2">
      <c r="B107" s="4" t="s">
        <v>763</v>
      </c>
      <c r="C107" s="4" t="s">
        <v>42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977.5</v>
      </c>
      <c r="P107" s="5">
        <v>977.5</v>
      </c>
      <c r="Q107" s="5">
        <v>977.5</v>
      </c>
      <c r="R107" s="5">
        <v>977.5</v>
      </c>
      <c r="S107" s="5">
        <v>977.5</v>
      </c>
      <c r="T107" s="5">
        <v>977.5</v>
      </c>
      <c r="U107" s="5">
        <v>977.5</v>
      </c>
      <c r="V107" s="5">
        <v>977.5</v>
      </c>
      <c r="W107" s="5">
        <v>590.79999999999995</v>
      </c>
      <c r="X107" s="5">
        <v>590.79999999999995</v>
      </c>
      <c r="Y107" s="5">
        <v>590.79999999999995</v>
      </c>
      <c r="Z107" s="5">
        <v>590.79999999999995</v>
      </c>
      <c r="AA107" s="5">
        <v>590.79999999999995</v>
      </c>
      <c r="AB107" s="5">
        <v>590.79999999999995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</row>
    <row r="108" spans="1:48" s="4" customFormat="1" ht="10.199999999999999" x14ac:dyDescent="0.2">
      <c r="B108" s="4" t="s">
        <v>763</v>
      </c>
      <c r="C108" s="4" t="s">
        <v>43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0.199999999999999" x14ac:dyDescent="0.2">
      <c r="B109" s="4" t="s">
        <v>763</v>
      </c>
      <c r="C109" s="4" t="s">
        <v>44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0.199999999999999" x14ac:dyDescent="0.2">
      <c r="B110" s="4" t="s">
        <v>763</v>
      </c>
      <c r="C110" s="4" t="s">
        <v>45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0.199999999999999" x14ac:dyDescent="0.2">
      <c r="B111" s="4" t="s">
        <v>763</v>
      </c>
      <c r="C111" s="4" t="s">
        <v>46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0.199999999999999" x14ac:dyDescent="0.2">
      <c r="A112" s="4">
        <v>8</v>
      </c>
      <c r="B112" s="4" t="s">
        <v>763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8159.6</v>
      </c>
      <c r="P112" s="38">
        <v>7708.2</v>
      </c>
      <c r="Q112" s="38">
        <v>4951.3</v>
      </c>
      <c r="R112" s="38">
        <v>4747.3</v>
      </c>
      <c r="S112" s="38">
        <v>4747.3</v>
      </c>
      <c r="T112" s="38">
        <v>4569.1000000000004</v>
      </c>
      <c r="U112" s="38">
        <v>4569.1000000000004</v>
      </c>
      <c r="V112" s="38">
        <v>4569.1000000000004</v>
      </c>
      <c r="W112" s="38">
        <v>3244.5</v>
      </c>
      <c r="X112" s="38">
        <v>3244.5</v>
      </c>
      <c r="Y112" s="38">
        <v>3244.5</v>
      </c>
      <c r="Z112" s="38">
        <v>2195.6999999999998</v>
      </c>
      <c r="AA112" s="38">
        <v>2195.6999999999998</v>
      </c>
      <c r="AB112" s="38">
        <v>2195.6999999999998</v>
      </c>
      <c r="AC112" s="38">
        <v>1604.9</v>
      </c>
      <c r="AD112" s="38">
        <v>1604.9</v>
      </c>
      <c r="AE112" s="38">
        <v>1576.9</v>
      </c>
      <c r="AF112" s="38">
        <v>1576.9</v>
      </c>
      <c r="AG112" s="38">
        <v>363.2</v>
      </c>
      <c r="AH112" s="38">
        <v>363.2</v>
      </c>
      <c r="AI112" s="38">
        <v>363.2</v>
      </c>
      <c r="AJ112" s="38">
        <v>363.2</v>
      </c>
      <c r="AK112" s="38">
        <v>0</v>
      </c>
      <c r="AL112" s="38">
        <v>0</v>
      </c>
      <c r="AM112" s="38">
        <v>0</v>
      </c>
      <c r="AN112" s="38">
        <v>0</v>
      </c>
      <c r="AO112" s="38">
        <v>0</v>
      </c>
      <c r="AP112" s="38">
        <v>0</v>
      </c>
      <c r="AQ112" s="5">
        <v>2620.099569</v>
      </c>
    </row>
    <row r="113" spans="1:43" s="4" customFormat="1" ht="10.199999999999999" x14ac:dyDescent="0.2">
      <c r="B113" s="7" t="s">
        <v>764</v>
      </c>
      <c r="C113" s="4" t="s">
        <v>36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0.199999999999999" x14ac:dyDescent="0.2">
      <c r="B114" s="7" t="s">
        <v>764</v>
      </c>
      <c r="C114" s="4" t="s">
        <v>37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0.199999999999999" x14ac:dyDescent="0.2">
      <c r="B115" s="7" t="s">
        <v>764</v>
      </c>
      <c r="C115" s="4" t="s">
        <v>38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0.199999999999999" x14ac:dyDescent="0.2">
      <c r="B116" s="7" t="s">
        <v>764</v>
      </c>
      <c r="C116" s="4" t="s">
        <v>39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0.199999999999999" x14ac:dyDescent="0.2">
      <c r="B117" s="7" t="s">
        <v>764</v>
      </c>
      <c r="C117" s="4" t="s">
        <v>40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0.199999999999999" x14ac:dyDescent="0.2">
      <c r="B118" s="7" t="s">
        <v>764</v>
      </c>
      <c r="C118" s="4" t="s">
        <v>41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0.199999999999999" x14ac:dyDescent="0.2">
      <c r="A119" s="4"/>
      <c r="B119" s="7" t="s">
        <v>764</v>
      </c>
      <c r="C119" s="4" t="s">
        <v>42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0.199999999999999" x14ac:dyDescent="0.2">
      <c r="B120" s="7" t="s">
        <v>764</v>
      </c>
      <c r="C120" s="4" t="s">
        <v>43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0.199999999999999" x14ac:dyDescent="0.2">
      <c r="B121" s="7" t="s">
        <v>764</v>
      </c>
      <c r="C121" s="4" t="s">
        <v>44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0.199999999999999" x14ac:dyDescent="0.2">
      <c r="B122" s="7" t="s">
        <v>764</v>
      </c>
      <c r="C122" s="4" t="s">
        <v>45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0.199999999999999" x14ac:dyDescent="0.2">
      <c r="B123" s="7" t="s">
        <v>764</v>
      </c>
      <c r="C123" s="4" t="s">
        <v>46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0.199999999999999" x14ac:dyDescent="0.2">
      <c r="A124" s="4">
        <v>4</v>
      </c>
      <c r="B124" s="7" t="s">
        <v>764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5">
        <v>590.79999999999995</v>
      </c>
    </row>
    <row r="125" spans="1:43" s="4" customFormat="1" ht="10.199999999999999" x14ac:dyDescent="0.2">
      <c r="B125" s="7" t="s">
        <v>765</v>
      </c>
      <c r="C125" s="4" t="s">
        <v>36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</row>
    <row r="126" spans="1:43" s="4" customFormat="1" ht="10.199999999999999" x14ac:dyDescent="0.2">
      <c r="B126" s="7" t="s">
        <v>765</v>
      </c>
      <c r="C126" s="4" t="s">
        <v>37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0.199999999999999" x14ac:dyDescent="0.2">
      <c r="B127" s="7" t="s">
        <v>765</v>
      </c>
      <c r="C127" s="4" t="s">
        <v>38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</row>
    <row r="128" spans="1:43" s="4" customFormat="1" ht="10.199999999999999" x14ac:dyDescent="0.2">
      <c r="B128" s="7" t="s">
        <v>765</v>
      </c>
      <c r="C128" s="4" t="s">
        <v>39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0.199999999999999" x14ac:dyDescent="0.2">
      <c r="B129" s="4" t="s">
        <v>765</v>
      </c>
      <c r="C129" s="4" t="s">
        <v>40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0.199999999999999" x14ac:dyDescent="0.2">
      <c r="B130" s="4" t="s">
        <v>765</v>
      </c>
      <c r="C130" s="4" t="s">
        <v>41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0.199999999999999" x14ac:dyDescent="0.2">
      <c r="B131" s="4" t="s">
        <v>765</v>
      </c>
      <c r="C131" s="4" t="s">
        <v>42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0.199999999999999" x14ac:dyDescent="0.2">
      <c r="B132" s="4" t="s">
        <v>765</v>
      </c>
      <c r="C132" s="4" t="s">
        <v>43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0.199999999999999" x14ac:dyDescent="0.2">
      <c r="B133" s="4" t="s">
        <v>765</v>
      </c>
      <c r="C133" s="4" t="s">
        <v>44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0.199999999999999" x14ac:dyDescent="0.2">
      <c r="B134" s="4" t="s">
        <v>765</v>
      </c>
      <c r="C134" s="4" t="s">
        <v>45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0.199999999999999" x14ac:dyDescent="0.2">
      <c r="B135" s="4" t="s">
        <v>765</v>
      </c>
      <c r="C135" s="4" t="s">
        <v>46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0.199999999999999" x14ac:dyDescent="0.2">
      <c r="A136" s="4">
        <v>4</v>
      </c>
      <c r="B136" s="4" t="s">
        <v>765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0</v>
      </c>
      <c r="X136" s="38">
        <v>0</v>
      </c>
      <c r="Y136" s="38">
        <v>0</v>
      </c>
      <c r="Z136" s="38">
        <v>0</v>
      </c>
      <c r="AA136" s="38">
        <v>0</v>
      </c>
      <c r="AB136" s="38">
        <v>0</v>
      </c>
      <c r="AC136" s="38">
        <v>0</v>
      </c>
      <c r="AD136" s="38">
        <v>0</v>
      </c>
      <c r="AE136" s="38">
        <v>0</v>
      </c>
      <c r="AF136" s="38">
        <v>0</v>
      </c>
      <c r="AG136" s="38">
        <v>0</v>
      </c>
      <c r="AH136" s="38">
        <v>0</v>
      </c>
      <c r="AI136" s="38">
        <v>0</v>
      </c>
      <c r="AJ136" s="38">
        <v>0</v>
      </c>
      <c r="AK136" s="38">
        <v>0</v>
      </c>
      <c r="AL136" s="38">
        <v>0</v>
      </c>
      <c r="AM136" s="38">
        <v>0</v>
      </c>
      <c r="AN136" s="38">
        <v>0</v>
      </c>
      <c r="AO136" s="38">
        <v>0</v>
      </c>
      <c r="AP136" s="38">
        <v>0</v>
      </c>
      <c r="AQ136" s="5">
        <v>0</v>
      </c>
    </row>
    <row r="137" spans="1:43" s="4" customFormat="1" ht="10.199999999999999" x14ac:dyDescent="0.2">
      <c r="B137" s="4" t="s">
        <v>766</v>
      </c>
      <c r="C137" s="4" t="s">
        <v>36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0.199999999999999" x14ac:dyDescent="0.2">
      <c r="B138" s="4" t="s">
        <v>766</v>
      </c>
      <c r="C138" s="4" t="s">
        <v>37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0.199999999999999" x14ac:dyDescent="0.2">
      <c r="B139" s="4" t="s">
        <v>766</v>
      </c>
      <c r="C139" s="4" t="s">
        <v>38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0.199999999999999" x14ac:dyDescent="0.2">
      <c r="B140" s="4" t="s">
        <v>766</v>
      </c>
      <c r="C140" s="4" t="s">
        <v>39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0.199999999999999" x14ac:dyDescent="0.2">
      <c r="B141" s="4" t="s">
        <v>766</v>
      </c>
      <c r="C141" s="4" t="s">
        <v>40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0.199999999999999" x14ac:dyDescent="0.2">
      <c r="B142" s="4" t="s">
        <v>766</v>
      </c>
      <c r="C142" s="4" t="s">
        <v>41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0.199999999999999" x14ac:dyDescent="0.2">
      <c r="B143" s="4" t="s">
        <v>766</v>
      </c>
      <c r="C143" s="4" t="s">
        <v>42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0.199999999999999" x14ac:dyDescent="0.2">
      <c r="B144" s="4" t="s">
        <v>766</v>
      </c>
      <c r="C144" s="4" t="s">
        <v>43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0.199999999999999" x14ac:dyDescent="0.2">
      <c r="B145" s="4" t="s">
        <v>766</v>
      </c>
      <c r="C145" s="4" t="s">
        <v>44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0.199999999999999" x14ac:dyDescent="0.2">
      <c r="B146" s="4" t="s">
        <v>766</v>
      </c>
      <c r="C146" s="4" t="s">
        <v>45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0.199999999999999" x14ac:dyDescent="0.2">
      <c r="B147" s="4" t="s">
        <v>766</v>
      </c>
      <c r="C147" s="4" t="s">
        <v>46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0.199999999999999" x14ac:dyDescent="0.2">
      <c r="A148" s="4">
        <v>10</v>
      </c>
      <c r="B148" s="4" t="s">
        <v>766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0.199999999999999" x14ac:dyDescent="0.2">
      <c r="B149" s="4" t="s">
        <v>21</v>
      </c>
      <c r="C149" s="4" t="s">
        <v>36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0.199999999999999" x14ac:dyDescent="0.2">
      <c r="B150" s="4" t="s">
        <v>21</v>
      </c>
      <c r="C150" s="4" t="s">
        <v>37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0.199999999999999" x14ac:dyDescent="0.2">
      <c r="B151" s="4" t="s">
        <v>21</v>
      </c>
      <c r="C151" s="4" t="s">
        <v>38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0.199999999999999" x14ac:dyDescent="0.2">
      <c r="B152" s="4" t="s">
        <v>21</v>
      </c>
      <c r="C152" s="4" t="s">
        <v>39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0.199999999999999" x14ac:dyDescent="0.2">
      <c r="B153" s="4" t="s">
        <v>21</v>
      </c>
      <c r="C153" s="4" t="s">
        <v>40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0.199999999999999" x14ac:dyDescent="0.2">
      <c r="B154" s="4" t="s">
        <v>21</v>
      </c>
      <c r="C154" s="4" t="s">
        <v>41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0.199999999999999" x14ac:dyDescent="0.2">
      <c r="B155" s="4" t="s">
        <v>21</v>
      </c>
      <c r="C155" s="4" t="s">
        <v>42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0.199999999999999" x14ac:dyDescent="0.2">
      <c r="B156" s="4" t="s">
        <v>21</v>
      </c>
      <c r="C156" s="4" t="s">
        <v>43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0.199999999999999" x14ac:dyDescent="0.2">
      <c r="B157" s="4" t="s">
        <v>21</v>
      </c>
      <c r="C157" s="4" t="s">
        <v>44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0.199999999999999" x14ac:dyDescent="0.2">
      <c r="B158" s="4" t="s">
        <v>21</v>
      </c>
      <c r="C158" s="4" t="s">
        <v>45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0.199999999999999" x14ac:dyDescent="0.2">
      <c r="B159" s="4" t="s">
        <v>21</v>
      </c>
      <c r="C159" s="4" t="s">
        <v>46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0.199999999999999" x14ac:dyDescent="0.2">
      <c r="B160" s="4" t="s">
        <v>21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0.199999999999999" x14ac:dyDescent="0.2">
      <c r="B161" s="4" t="s">
        <v>22</v>
      </c>
      <c r="C161" s="4" t="s">
        <v>36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0.199999999999999" x14ac:dyDescent="0.2">
      <c r="B162" s="4" t="s">
        <v>22</v>
      </c>
      <c r="C162" s="4" t="s">
        <v>37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0.199999999999999" x14ac:dyDescent="0.2">
      <c r="B163" s="4" t="s">
        <v>22</v>
      </c>
      <c r="C163" s="4" t="s">
        <v>38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0.199999999999999" x14ac:dyDescent="0.2">
      <c r="B164" s="4" t="s">
        <v>22</v>
      </c>
      <c r="C164" s="4" t="s">
        <v>39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0.199999999999999" x14ac:dyDescent="0.2">
      <c r="B165" s="4" t="s">
        <v>22</v>
      </c>
      <c r="C165" s="4" t="s">
        <v>40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0.199999999999999" x14ac:dyDescent="0.2">
      <c r="B166" s="4" t="s">
        <v>22</v>
      </c>
      <c r="C166" s="4" t="s">
        <v>41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0.199999999999999" x14ac:dyDescent="0.2">
      <c r="B167" s="4" t="s">
        <v>22</v>
      </c>
      <c r="C167" s="4" t="s">
        <v>42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0.199999999999999" x14ac:dyDescent="0.2">
      <c r="B168" s="4" t="s">
        <v>22</v>
      </c>
      <c r="C168" s="4" t="s">
        <v>43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0.199999999999999" x14ac:dyDescent="0.2">
      <c r="B169" s="4" t="s">
        <v>22</v>
      </c>
      <c r="C169" s="4" t="s">
        <v>44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0.199999999999999" x14ac:dyDescent="0.2">
      <c r="B170" s="4" t="s">
        <v>22</v>
      </c>
      <c r="C170" s="4" t="s">
        <v>45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0.199999999999999" x14ac:dyDescent="0.2">
      <c r="B171" s="4" t="s">
        <v>22</v>
      </c>
      <c r="C171" s="4" t="s">
        <v>46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0.199999999999999" x14ac:dyDescent="0.2">
      <c r="B172" s="4" t="s">
        <v>22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0.199999999999999" x14ac:dyDescent="0.2">
      <c r="B173" s="4" t="s">
        <v>23</v>
      </c>
      <c r="C173" s="4" t="s">
        <v>36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0.199999999999999" x14ac:dyDescent="0.2">
      <c r="B174" s="4" t="s">
        <v>23</v>
      </c>
      <c r="C174" s="4" t="s">
        <v>37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0.199999999999999" x14ac:dyDescent="0.2">
      <c r="B175" s="4" t="s">
        <v>23</v>
      </c>
      <c r="C175" s="4" t="s">
        <v>38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0.199999999999999" x14ac:dyDescent="0.2">
      <c r="B176" s="4" t="s">
        <v>23</v>
      </c>
      <c r="C176" s="4" t="s">
        <v>39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0.199999999999999" x14ac:dyDescent="0.2">
      <c r="B177" s="4" t="s">
        <v>23</v>
      </c>
      <c r="C177" s="4" t="s">
        <v>40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0.199999999999999" x14ac:dyDescent="0.2">
      <c r="B178" s="4" t="s">
        <v>23</v>
      </c>
      <c r="C178" s="4" t="s">
        <v>41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0.199999999999999" x14ac:dyDescent="0.2">
      <c r="B179" s="4" t="s">
        <v>23</v>
      </c>
      <c r="C179" s="4" t="s">
        <v>42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0.199999999999999" x14ac:dyDescent="0.2">
      <c r="B180" s="4" t="s">
        <v>23</v>
      </c>
      <c r="C180" s="4" t="s">
        <v>43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0.199999999999999" x14ac:dyDescent="0.2">
      <c r="B181" s="4" t="s">
        <v>23</v>
      </c>
      <c r="C181" s="4" t="s">
        <v>44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0.199999999999999" x14ac:dyDescent="0.2">
      <c r="B182" s="4" t="s">
        <v>23</v>
      </c>
      <c r="C182" s="4" t="s">
        <v>45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0.199999999999999" x14ac:dyDescent="0.2">
      <c r="B183" s="4" t="s">
        <v>23</v>
      </c>
      <c r="C183" s="4" t="s">
        <v>46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0.199999999999999" x14ac:dyDescent="0.2">
      <c r="B184" s="4" t="s">
        <v>23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0.199999999999999" x14ac:dyDescent="0.2">
      <c r="B185" s="4" t="s">
        <v>691</v>
      </c>
      <c r="C185" s="4" t="s">
        <v>36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0.199999999999999" x14ac:dyDescent="0.2">
      <c r="B186" s="4" t="s">
        <v>691</v>
      </c>
      <c r="C186" s="4" t="s">
        <v>37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0.199999999999999" x14ac:dyDescent="0.2">
      <c r="B187" s="4" t="s">
        <v>691</v>
      </c>
      <c r="C187" s="4" t="s">
        <v>38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0.199999999999999" x14ac:dyDescent="0.2">
      <c r="B188" s="4" t="s">
        <v>691</v>
      </c>
      <c r="C188" s="4" t="s">
        <v>39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0.199999999999999" x14ac:dyDescent="0.2">
      <c r="B189" s="4" t="s">
        <v>691</v>
      </c>
      <c r="C189" s="4" t="s">
        <v>40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0.199999999999999" x14ac:dyDescent="0.2">
      <c r="B190" s="4" t="s">
        <v>691</v>
      </c>
      <c r="C190" s="4" t="s">
        <v>41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0.199999999999999" x14ac:dyDescent="0.2">
      <c r="B191" s="4" t="s">
        <v>691</v>
      </c>
      <c r="C191" s="4" t="s">
        <v>42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0.199999999999999" x14ac:dyDescent="0.2">
      <c r="B192" s="4" t="s">
        <v>691</v>
      </c>
      <c r="C192" s="4" t="s">
        <v>43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0.199999999999999" x14ac:dyDescent="0.2">
      <c r="B193" s="4" t="s">
        <v>691</v>
      </c>
      <c r="C193" s="4" t="s">
        <v>44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0.199999999999999" x14ac:dyDescent="0.2">
      <c r="B194" s="4" t="s">
        <v>691</v>
      </c>
      <c r="C194" s="4" t="s">
        <v>45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0.199999999999999" x14ac:dyDescent="0.2">
      <c r="B195" s="4" t="s">
        <v>691</v>
      </c>
      <c r="C195" s="4" t="s">
        <v>46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0.199999999999999" x14ac:dyDescent="0.2">
      <c r="B196" s="4" t="s">
        <v>691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0.199999999999999" x14ac:dyDescent="0.2">
      <c r="B197" s="4" t="s">
        <v>692</v>
      </c>
      <c r="C197" s="4" t="s">
        <v>36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0.199999999999999" x14ac:dyDescent="0.2">
      <c r="B198" s="4" t="s">
        <v>692</v>
      </c>
      <c r="C198" s="4" t="s">
        <v>37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0.199999999999999" x14ac:dyDescent="0.2">
      <c r="B199" s="4" t="s">
        <v>692</v>
      </c>
      <c r="C199" s="4" t="s">
        <v>38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0.199999999999999" x14ac:dyDescent="0.2">
      <c r="B200" s="4" t="s">
        <v>692</v>
      </c>
      <c r="C200" s="4" t="s">
        <v>39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0.199999999999999" x14ac:dyDescent="0.2">
      <c r="B201" s="4" t="s">
        <v>692</v>
      </c>
      <c r="C201" s="4" t="s">
        <v>40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0.199999999999999" x14ac:dyDescent="0.2">
      <c r="B202" s="4" t="s">
        <v>692</v>
      </c>
      <c r="C202" s="4" t="s">
        <v>41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0.199999999999999" x14ac:dyDescent="0.2">
      <c r="B203" s="4" t="s">
        <v>692</v>
      </c>
      <c r="C203" s="4" t="s">
        <v>42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0.199999999999999" x14ac:dyDescent="0.2">
      <c r="B204" s="4" t="s">
        <v>692</v>
      </c>
      <c r="C204" s="4" t="s">
        <v>43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0.199999999999999" x14ac:dyDescent="0.2">
      <c r="B205" s="4" t="s">
        <v>692</v>
      </c>
      <c r="C205" s="4" t="s">
        <v>44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0.199999999999999" x14ac:dyDescent="0.2">
      <c r="B206" s="4" t="s">
        <v>692</v>
      </c>
      <c r="C206" s="4" t="s">
        <v>45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0.199999999999999" x14ac:dyDescent="0.2">
      <c r="B207" s="4" t="s">
        <v>692</v>
      </c>
      <c r="C207" s="4" t="s">
        <v>46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0.199999999999999" x14ac:dyDescent="0.2">
      <c r="B208" s="4" t="s">
        <v>692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0.199999999999999" x14ac:dyDescent="0.2">
      <c r="B209" s="4" t="s">
        <v>693</v>
      </c>
      <c r="C209" s="4" t="s">
        <v>36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0.199999999999999" x14ac:dyDescent="0.2">
      <c r="B210" s="4" t="s">
        <v>693</v>
      </c>
      <c r="C210" s="4" t="s">
        <v>37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0.199999999999999" x14ac:dyDescent="0.2">
      <c r="B211" s="4" t="s">
        <v>693</v>
      </c>
      <c r="C211" s="4" t="s">
        <v>38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0.199999999999999" x14ac:dyDescent="0.2">
      <c r="B212" s="4" t="s">
        <v>693</v>
      </c>
      <c r="C212" s="4" t="s">
        <v>39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0.199999999999999" x14ac:dyDescent="0.2">
      <c r="B213" s="4" t="s">
        <v>693</v>
      </c>
      <c r="C213" s="4" t="s">
        <v>40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0.199999999999999" x14ac:dyDescent="0.2">
      <c r="B214" s="4" t="s">
        <v>693</v>
      </c>
      <c r="C214" s="4" t="s">
        <v>41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0.199999999999999" x14ac:dyDescent="0.2">
      <c r="B215" s="4" t="s">
        <v>693</v>
      </c>
      <c r="C215" s="4" t="s">
        <v>42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0.199999999999999" x14ac:dyDescent="0.2">
      <c r="B216" s="4" t="s">
        <v>693</v>
      </c>
      <c r="C216" s="4" t="s">
        <v>43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0.199999999999999" x14ac:dyDescent="0.2">
      <c r="B217" s="4" t="s">
        <v>693</v>
      </c>
      <c r="C217" s="4" t="s">
        <v>44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0.199999999999999" x14ac:dyDescent="0.2">
      <c r="B218" s="4" t="s">
        <v>693</v>
      </c>
      <c r="C218" s="4" t="s">
        <v>45</v>
      </c>
    </row>
    <row r="219" spans="2:43" s="4" customFormat="1" ht="10.199999999999999" x14ac:dyDescent="0.2">
      <c r="B219" s="4" t="s">
        <v>693</v>
      </c>
      <c r="C219" s="4" t="s">
        <v>46</v>
      </c>
    </row>
    <row r="220" spans="2:43" s="8" customFormat="1" ht="10.199999999999999" x14ac:dyDescent="0.2">
      <c r="B220" s="8" t="s">
        <v>693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0.199999999999999" x14ac:dyDescent="0.2">
      <c r="B221" s="4" t="s">
        <v>24</v>
      </c>
      <c r="C221" s="4" t="s">
        <v>36</v>
      </c>
    </row>
    <row r="222" spans="2:43" s="4" customFormat="1" ht="10.199999999999999" x14ac:dyDescent="0.2">
      <c r="B222" s="4" t="s">
        <v>24</v>
      </c>
      <c r="C222" s="4" t="s">
        <v>37</v>
      </c>
    </row>
    <row r="223" spans="2:43" s="4" customFormat="1" ht="10.199999999999999" x14ac:dyDescent="0.2">
      <c r="B223" s="4" t="s">
        <v>24</v>
      </c>
      <c r="C223" s="4" t="s">
        <v>38</v>
      </c>
    </row>
    <row r="224" spans="2:43" s="4" customFormat="1" ht="10.199999999999999" x14ac:dyDescent="0.2">
      <c r="B224" s="4" t="s">
        <v>24</v>
      </c>
      <c r="C224" s="4" t="s">
        <v>39</v>
      </c>
    </row>
    <row r="225" spans="2:43" s="4" customFormat="1" ht="10.199999999999999" x14ac:dyDescent="0.2">
      <c r="B225" s="4" t="s">
        <v>24</v>
      </c>
      <c r="C225" s="4" t="s">
        <v>40</v>
      </c>
    </row>
    <row r="226" spans="2:43" s="4" customFormat="1" ht="10.199999999999999" x14ac:dyDescent="0.2">
      <c r="B226" s="4" t="s">
        <v>24</v>
      </c>
      <c r="C226" s="4" t="s">
        <v>41</v>
      </c>
    </row>
    <row r="227" spans="2:43" s="4" customFormat="1" ht="10.199999999999999" x14ac:dyDescent="0.2">
      <c r="B227" s="4" t="s">
        <v>24</v>
      </c>
      <c r="C227" s="4" t="s">
        <v>42</v>
      </c>
    </row>
    <row r="228" spans="2:43" s="4" customFormat="1" ht="10.199999999999999" x14ac:dyDescent="0.2">
      <c r="B228" s="4" t="s">
        <v>24</v>
      </c>
      <c r="C228" s="4" t="s">
        <v>43</v>
      </c>
    </row>
    <row r="229" spans="2:43" s="4" customFormat="1" ht="10.199999999999999" x14ac:dyDescent="0.2">
      <c r="B229" s="4" t="s">
        <v>24</v>
      </c>
      <c r="C229" s="4" t="s">
        <v>44</v>
      </c>
    </row>
    <row r="230" spans="2:43" s="4" customFormat="1" ht="10.199999999999999" x14ac:dyDescent="0.2">
      <c r="B230" s="4" t="s">
        <v>24</v>
      </c>
      <c r="C230" s="4" t="s">
        <v>45</v>
      </c>
    </row>
    <row r="231" spans="2:43" s="4" customFormat="1" ht="10.199999999999999" x14ac:dyDescent="0.2">
      <c r="B231" s="4" t="s">
        <v>24</v>
      </c>
      <c r="C231" s="4" t="s">
        <v>46</v>
      </c>
    </row>
    <row r="232" spans="2:43" s="8" customFormat="1" ht="10.199999999999999" x14ac:dyDescent="0.2">
      <c r="B232" s="8" t="s">
        <v>24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0.199999999999999" x14ac:dyDescent="0.2">
      <c r="B233" s="4" t="s">
        <v>1</v>
      </c>
      <c r="C233" s="4" t="s">
        <v>36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35893.040000000001</v>
      </c>
      <c r="O233" s="4">
        <v>35893.040000000001</v>
      </c>
      <c r="P233" s="4">
        <v>35974.04</v>
      </c>
      <c r="Q233" s="4">
        <v>35974.04</v>
      </c>
      <c r="R233" s="4">
        <v>36180.04</v>
      </c>
      <c r="S233" s="4">
        <v>36534.54</v>
      </c>
      <c r="T233" s="4">
        <v>37662.639999999999</v>
      </c>
      <c r="U233" s="4">
        <v>38464.720000000001</v>
      </c>
      <c r="V233" s="4">
        <v>39921.22</v>
      </c>
      <c r="W233" s="4">
        <v>40443.019999999997</v>
      </c>
      <c r="X233" s="4">
        <v>40443.019999999997</v>
      </c>
      <c r="Y233" s="4">
        <v>40443.019999999997</v>
      </c>
      <c r="Z233" s="4">
        <v>40443.019999999997</v>
      </c>
      <c r="AA233" s="4">
        <v>40443.019999999997</v>
      </c>
      <c r="AB233" s="4">
        <v>40443.019999999997</v>
      </c>
      <c r="AC233" s="4">
        <v>40443.019999999997</v>
      </c>
      <c r="AD233" s="4">
        <v>40443.019999999997</v>
      </c>
      <c r="AE233" s="4">
        <v>41174.620000000003</v>
      </c>
      <c r="AF233" s="4">
        <v>41174.620000000003</v>
      </c>
      <c r="AG233" s="4">
        <v>41174.620000000003</v>
      </c>
      <c r="AH233" s="4">
        <v>41174.620000000003</v>
      </c>
      <c r="AI233" s="4">
        <v>41174.620000000003</v>
      </c>
      <c r="AJ233" s="4">
        <v>41174.620000000003</v>
      </c>
      <c r="AK233" s="4">
        <v>41174.620000000003</v>
      </c>
      <c r="AL233" s="4">
        <v>41174.620000000003</v>
      </c>
      <c r="AM233" s="4">
        <v>41174.620000000003</v>
      </c>
      <c r="AN233" s="4">
        <v>41221.620000000003</v>
      </c>
      <c r="AO233" s="4">
        <v>41221.620000000003</v>
      </c>
      <c r="AP233" s="4">
        <v>41609.42</v>
      </c>
    </row>
    <row r="234" spans="2:43" s="4" customFormat="1" ht="10.199999999999999" x14ac:dyDescent="0.2">
      <c r="B234" s="4" t="s">
        <v>1</v>
      </c>
      <c r="C234" s="4" t="s">
        <v>37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15666.032999999999</v>
      </c>
      <c r="O234" s="4">
        <v>15784.032999999999</v>
      </c>
      <c r="P234" s="4">
        <v>16103.333000000001</v>
      </c>
      <c r="Q234" s="4">
        <v>16103.333000000001</v>
      </c>
      <c r="R234" s="4">
        <v>16103.333000000001</v>
      </c>
      <c r="S234" s="4">
        <v>16828.332999999999</v>
      </c>
      <c r="T234" s="4">
        <v>17743.879580000001</v>
      </c>
      <c r="U234" s="4">
        <v>18732.742999999999</v>
      </c>
      <c r="V234" s="4">
        <v>19192.442999999999</v>
      </c>
      <c r="W234" s="4">
        <v>19192.442999999999</v>
      </c>
      <c r="X234" s="4">
        <v>19192.442999999999</v>
      </c>
      <c r="Y234" s="4">
        <v>19192.442999999999</v>
      </c>
      <c r="Z234" s="4">
        <v>19192.442999999999</v>
      </c>
      <c r="AA234" s="4">
        <v>19192.442999999999</v>
      </c>
      <c r="AB234" s="4">
        <v>19230.442999999999</v>
      </c>
      <c r="AC234" s="4">
        <v>19230.442999999999</v>
      </c>
      <c r="AD234" s="4">
        <v>19230.442999999999</v>
      </c>
      <c r="AE234" s="4">
        <v>19298.242999999999</v>
      </c>
      <c r="AF234" s="4">
        <v>19298.242999999999</v>
      </c>
      <c r="AG234" s="4">
        <v>19298.242999999999</v>
      </c>
      <c r="AH234" s="4">
        <v>19298.242999999999</v>
      </c>
      <c r="AI234" s="4">
        <v>19298.242999999999</v>
      </c>
      <c r="AJ234" s="4">
        <v>19298.242999999999</v>
      </c>
      <c r="AK234" s="4">
        <v>19298.242999999999</v>
      </c>
      <c r="AL234" s="4">
        <v>19298.242999999999</v>
      </c>
      <c r="AM234" s="4">
        <v>19298.242999999999</v>
      </c>
      <c r="AN234" s="4">
        <v>19298.242999999999</v>
      </c>
      <c r="AO234" s="4">
        <v>19298.242999999999</v>
      </c>
      <c r="AP234" s="4">
        <v>19298.242999999999</v>
      </c>
    </row>
    <row r="235" spans="2:43" s="4" customFormat="1" ht="10.199999999999999" x14ac:dyDescent="0.2">
      <c r="B235" s="4" t="s">
        <v>1</v>
      </c>
      <c r="C235" s="4" t="s">
        <v>38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11319.168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11375.168</v>
      </c>
      <c r="AD235" s="4">
        <v>11375.168</v>
      </c>
      <c r="AE235" s="4">
        <v>11421.268</v>
      </c>
      <c r="AF235" s="4">
        <v>11421.268</v>
      </c>
      <c r="AG235" s="4">
        <v>11421.268</v>
      </c>
      <c r="AH235" s="4">
        <v>11421.268</v>
      </c>
      <c r="AI235" s="4">
        <v>11421.268</v>
      </c>
      <c r="AJ235" s="4">
        <v>11421.268</v>
      </c>
      <c r="AK235" s="4">
        <v>11421.268</v>
      </c>
      <c r="AL235" s="4">
        <v>11421.268</v>
      </c>
      <c r="AM235" s="4">
        <v>11421.268</v>
      </c>
      <c r="AN235" s="4">
        <v>11421.268</v>
      </c>
      <c r="AO235" s="4">
        <v>11421.268</v>
      </c>
      <c r="AP235" s="4">
        <v>11421.268</v>
      </c>
    </row>
    <row r="236" spans="2:43" s="4" customFormat="1" ht="10.199999999999999" x14ac:dyDescent="0.2">
      <c r="B236" s="4" t="s">
        <v>1</v>
      </c>
      <c r="C236" s="4" t="s">
        <v>39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22867.35</v>
      </c>
      <c r="W236" s="4">
        <v>22867.35</v>
      </c>
      <c r="X236" s="4">
        <v>22867.35</v>
      </c>
      <c r="Y236" s="4">
        <v>22867.35</v>
      </c>
      <c r="Z236" s="4">
        <v>22867.35</v>
      </c>
      <c r="AA236" s="4">
        <v>22867.35</v>
      </c>
      <c r="AB236" s="4">
        <v>22867.35</v>
      </c>
      <c r="AC236" s="4">
        <v>22867.35</v>
      </c>
      <c r="AD236" s="4">
        <v>23954.35</v>
      </c>
      <c r="AE236" s="4">
        <v>23954.35</v>
      </c>
      <c r="AF236" s="4">
        <v>23954.35</v>
      </c>
      <c r="AG236" s="4">
        <v>23954.35</v>
      </c>
      <c r="AH236" s="4">
        <v>23954.35</v>
      </c>
      <c r="AI236" s="4">
        <v>23954.35</v>
      </c>
      <c r="AJ236" s="4">
        <v>23954.35</v>
      </c>
      <c r="AK236" s="4">
        <v>23954.35</v>
      </c>
      <c r="AL236" s="4">
        <v>23954.35</v>
      </c>
      <c r="AM236" s="4">
        <v>24573.722099999999</v>
      </c>
      <c r="AN236" s="4">
        <v>24841.38205</v>
      </c>
      <c r="AO236" s="4">
        <v>26481.063750000001</v>
      </c>
      <c r="AP236" s="4">
        <v>27731.55</v>
      </c>
    </row>
    <row r="237" spans="2:43" s="4" customFormat="1" ht="10.199999999999999" x14ac:dyDescent="0.2">
      <c r="B237" s="4" t="s">
        <v>1</v>
      </c>
      <c r="C237" s="4" t="s">
        <v>40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0.199999999999999" x14ac:dyDescent="0.2">
      <c r="B238" s="4" t="s">
        <v>1</v>
      </c>
      <c r="C238" s="4" t="s">
        <v>41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0.199999999999999" x14ac:dyDescent="0.2">
      <c r="B239" s="4" t="s">
        <v>1</v>
      </c>
      <c r="C239" s="4" t="s">
        <v>42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624.83843109999998</v>
      </c>
      <c r="Q239" s="4">
        <v>733.93552380000006</v>
      </c>
      <c r="R239" s="4">
        <v>853.50395270000001</v>
      </c>
      <c r="S239" s="4">
        <v>1336.4485500000001</v>
      </c>
      <c r="T239" s="4">
        <v>1469.9402620000001</v>
      </c>
      <c r="U239" s="4">
        <v>1731.7963580000001</v>
      </c>
      <c r="V239" s="4">
        <v>1731.7963580000001</v>
      </c>
      <c r="W239" s="4">
        <v>1803.605697</v>
      </c>
      <c r="X239" s="4">
        <v>1895.1825759999999</v>
      </c>
      <c r="Y239" s="4">
        <v>1964.2578169999999</v>
      </c>
      <c r="Z239" s="4">
        <v>1964.2578169999999</v>
      </c>
      <c r="AA239" s="4">
        <v>1964.2578169999999</v>
      </c>
      <c r="AB239" s="4">
        <v>1964.2578169999999</v>
      </c>
      <c r="AC239" s="4">
        <v>1964.2578169999999</v>
      </c>
      <c r="AD239" s="4">
        <v>2139.5420810000001</v>
      </c>
      <c r="AE239" s="4">
        <v>3324.65</v>
      </c>
      <c r="AF239" s="4">
        <v>3324.65</v>
      </c>
      <c r="AG239" s="4">
        <v>3324.65</v>
      </c>
      <c r="AH239" s="4">
        <v>3324.65</v>
      </c>
      <c r="AI239" s="4">
        <v>3324.65</v>
      </c>
      <c r="AJ239" s="4">
        <v>3324.65</v>
      </c>
      <c r="AK239" s="4">
        <v>3953.55</v>
      </c>
      <c r="AL239" s="4">
        <v>3953.55</v>
      </c>
      <c r="AM239" s="4">
        <v>3953.55</v>
      </c>
      <c r="AN239" s="4">
        <v>3953.55</v>
      </c>
      <c r="AO239" s="4">
        <v>3953.55</v>
      </c>
      <c r="AP239" s="4">
        <v>3953.55</v>
      </c>
    </row>
    <row r="240" spans="2:43" s="4" customFormat="1" ht="10.199999999999999" x14ac:dyDescent="0.2">
      <c r="B240" s="4" t="s">
        <v>1</v>
      </c>
      <c r="C240" s="4" t="s">
        <v>43</v>
      </c>
      <c r="P240" s="4">
        <v>1504.342081</v>
      </c>
      <c r="Q240" s="4">
        <v>3336</v>
      </c>
      <c r="R240" s="4">
        <v>3336</v>
      </c>
      <c r="S240" s="4">
        <v>3782.8098709999999</v>
      </c>
      <c r="T240" s="4">
        <v>4138</v>
      </c>
      <c r="U240" s="4">
        <v>4138</v>
      </c>
      <c r="V240" s="4">
        <v>6146.6550530000004</v>
      </c>
      <c r="W240" s="4">
        <v>7976.756668</v>
      </c>
      <c r="X240" s="4">
        <v>9224.2688949999992</v>
      </c>
      <c r="Y240" s="4">
        <v>10460.123820000001</v>
      </c>
      <c r="Z240" s="4">
        <v>11749.41525</v>
      </c>
      <c r="AA240" s="4">
        <v>13059</v>
      </c>
      <c r="AB240" s="4">
        <v>13059</v>
      </c>
      <c r="AC240" s="4">
        <v>13059</v>
      </c>
      <c r="AD240" s="4">
        <v>13059</v>
      </c>
      <c r="AE240" s="4">
        <v>13939.661169999999</v>
      </c>
      <c r="AF240" s="4">
        <v>13939.661169999999</v>
      </c>
      <c r="AG240" s="4">
        <v>13939.661169999999</v>
      </c>
      <c r="AH240" s="4">
        <v>13939.661169999999</v>
      </c>
      <c r="AI240" s="4">
        <v>13939.661169999999</v>
      </c>
      <c r="AJ240" s="4">
        <v>13939.661169999999</v>
      </c>
      <c r="AK240" s="4">
        <v>14099.34698</v>
      </c>
      <c r="AL240" s="4">
        <v>15500.3284</v>
      </c>
      <c r="AM240" s="4">
        <v>15925</v>
      </c>
      <c r="AN240" s="4">
        <v>15925</v>
      </c>
      <c r="AO240" s="4">
        <v>15925</v>
      </c>
      <c r="AP240" s="4">
        <v>15925</v>
      </c>
    </row>
    <row r="241" spans="2:43" s="4" customFormat="1" ht="10.199999999999999" x14ac:dyDescent="0.2">
      <c r="B241" s="4" t="s">
        <v>1</v>
      </c>
      <c r="C241" s="4" t="s">
        <v>44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4014.8571430000002</v>
      </c>
      <c r="W241" s="4">
        <v>4014.8571430000002</v>
      </c>
      <c r="X241" s="4">
        <v>4014.8571430000002</v>
      </c>
      <c r="Y241" s="4">
        <v>4014.8571430000002</v>
      </c>
      <c r="Z241" s="4">
        <v>4014.8571430000002</v>
      </c>
      <c r="AA241" s="4">
        <v>4076.47298</v>
      </c>
      <c r="AB241" s="4">
        <v>5206.7582629999997</v>
      </c>
      <c r="AC241" s="4">
        <v>6303.8000979999997</v>
      </c>
      <c r="AD241" s="4">
        <v>6677.8693240000002</v>
      </c>
      <c r="AE241" s="4">
        <v>7058.88</v>
      </c>
      <c r="AF241" s="4">
        <v>7058.88</v>
      </c>
      <c r="AG241" s="4">
        <v>7058.88</v>
      </c>
      <c r="AH241" s="4">
        <v>7058.88</v>
      </c>
      <c r="AI241" s="4">
        <v>7058.88</v>
      </c>
      <c r="AJ241" s="4">
        <v>7058.88</v>
      </c>
      <c r="AK241" s="4">
        <v>7058.88</v>
      </c>
      <c r="AL241" s="4">
        <v>7058.88</v>
      </c>
      <c r="AM241" s="4">
        <v>7058.88</v>
      </c>
      <c r="AN241" s="4">
        <v>7058.88</v>
      </c>
      <c r="AO241" s="4">
        <v>7058.88</v>
      </c>
      <c r="AP241" s="4">
        <v>7317.88</v>
      </c>
    </row>
    <row r="242" spans="2:43" s="4" customFormat="1" ht="10.199999999999999" x14ac:dyDescent="0.2">
      <c r="B242" s="4" t="s">
        <v>1</v>
      </c>
      <c r="C242" s="4" t="s">
        <v>45</v>
      </c>
    </row>
    <row r="243" spans="2:43" s="4" customFormat="1" ht="10.199999999999999" x14ac:dyDescent="0.2">
      <c r="B243" s="4" t="s">
        <v>1</v>
      </c>
      <c r="C243" s="4" t="s">
        <v>46</v>
      </c>
    </row>
    <row r="244" spans="2:43" s="8" customFormat="1" ht="10.199999999999999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109441.77099999999</v>
      </c>
      <c r="O244" s="39">
        <v>109559.77099999999</v>
      </c>
      <c r="P244" s="39">
        <v>111469.0015</v>
      </c>
      <c r="Q244" s="39">
        <v>113409.7565</v>
      </c>
      <c r="R244" s="39">
        <v>113735.325</v>
      </c>
      <c r="S244" s="39">
        <v>115744.5794</v>
      </c>
      <c r="T244" s="39">
        <v>118957.9078</v>
      </c>
      <c r="U244" s="39">
        <v>121066.7074</v>
      </c>
      <c r="V244" s="39">
        <v>126784.5396</v>
      </c>
      <c r="W244" s="39">
        <v>129208.25049999999</v>
      </c>
      <c r="X244" s="39">
        <v>130547.33960000001</v>
      </c>
      <c r="Y244" s="39">
        <v>131852.26980000001</v>
      </c>
      <c r="Z244" s="39">
        <v>133141.5612</v>
      </c>
      <c r="AA244" s="39">
        <v>134512.76180000001</v>
      </c>
      <c r="AB244" s="39">
        <v>135681.0471</v>
      </c>
      <c r="AC244" s="39">
        <v>136778.0889</v>
      </c>
      <c r="AD244" s="39">
        <v>138414.4424</v>
      </c>
      <c r="AE244" s="39">
        <v>141706.72219999999</v>
      </c>
      <c r="AF244" s="39">
        <v>141706.72219999999</v>
      </c>
      <c r="AG244" s="39">
        <v>141706.72219999999</v>
      </c>
      <c r="AH244" s="39">
        <v>141706.72219999999</v>
      </c>
      <c r="AI244" s="39">
        <v>141706.72219999999</v>
      </c>
      <c r="AJ244" s="39">
        <v>141706.72219999999</v>
      </c>
      <c r="AK244" s="39">
        <v>142495.30799999999</v>
      </c>
      <c r="AL244" s="39">
        <v>143896.28940000001</v>
      </c>
      <c r="AM244" s="39">
        <v>144940.33309999999</v>
      </c>
      <c r="AN244" s="39">
        <v>145254.99299999999</v>
      </c>
      <c r="AO244" s="39">
        <v>146894.67480000001</v>
      </c>
      <c r="AP244" s="39">
        <v>148791.96100000001</v>
      </c>
      <c r="AQ244" s="5">
        <v>25387.629000000001</v>
      </c>
    </row>
    <row r="245" spans="2:43" s="4" customFormat="1" ht="10.199999999999999" x14ac:dyDescent="0.2">
      <c r="B245" s="4" t="s">
        <v>25</v>
      </c>
      <c r="C245" s="4" t="s">
        <v>36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6407.5331550000001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0.199999999999999" x14ac:dyDescent="0.2">
      <c r="B246" s="4" t="s">
        <v>25</v>
      </c>
      <c r="C246" s="4" t="s">
        <v>37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0.199999999999999" x14ac:dyDescent="0.2">
      <c r="B247" s="4" t="s">
        <v>25</v>
      </c>
      <c r="C247" s="4" t="s">
        <v>38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0.199999999999999" x14ac:dyDescent="0.2">
      <c r="B248" s="4" t="s">
        <v>25</v>
      </c>
      <c r="C248" s="4" t="s">
        <v>39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0.199999999999999" x14ac:dyDescent="0.2">
      <c r="B249" s="4" t="s">
        <v>25</v>
      </c>
      <c r="C249" s="4" t="s">
        <v>40</v>
      </c>
    </row>
    <row r="250" spans="2:43" s="4" customFormat="1" ht="10.199999999999999" x14ac:dyDescent="0.2">
      <c r="B250" s="4" t="s">
        <v>25</v>
      </c>
      <c r="C250" s="4" t="s">
        <v>41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0.199999999999999" x14ac:dyDescent="0.2">
      <c r="B251" s="4" t="s">
        <v>25</v>
      </c>
      <c r="C251" s="4" t="s">
        <v>42</v>
      </c>
    </row>
    <row r="252" spans="2:43" s="4" customFormat="1" ht="10.199999999999999" x14ac:dyDescent="0.2">
      <c r="B252" s="4" t="s">
        <v>25</v>
      </c>
      <c r="C252" s="4" t="s">
        <v>43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0.199999999999999" x14ac:dyDescent="0.2">
      <c r="B253" s="4" t="s">
        <v>25</v>
      </c>
      <c r="C253" s="4" t="s">
        <v>44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0.199999999999999" x14ac:dyDescent="0.2">
      <c r="B254" s="4" t="s">
        <v>25</v>
      </c>
      <c r="C254" s="4" t="s">
        <v>45</v>
      </c>
    </row>
    <row r="255" spans="2:43" s="4" customFormat="1" ht="10.199999999999999" x14ac:dyDescent="0.2">
      <c r="B255" s="4" t="s">
        <v>25</v>
      </c>
      <c r="C255" s="4" t="s">
        <v>46</v>
      </c>
    </row>
    <row r="256" spans="2:43" s="8" customFormat="1" ht="10.199999999999999" x14ac:dyDescent="0.2">
      <c r="B256" s="8" t="s">
        <v>25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9230.4861550000005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0.199999999999999" x14ac:dyDescent="0.2">
      <c r="B257" s="4" t="s">
        <v>26</v>
      </c>
      <c r="C257" s="4" t="s">
        <v>36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</row>
    <row r="258" spans="2:43" s="4" customFormat="1" ht="10.199999999999999" x14ac:dyDescent="0.2">
      <c r="B258" s="4" t="s">
        <v>26</v>
      </c>
      <c r="C258" s="4" t="s">
        <v>37</v>
      </c>
    </row>
    <row r="259" spans="2:43" s="4" customFormat="1" ht="10.199999999999999" x14ac:dyDescent="0.2">
      <c r="B259" s="4" t="s">
        <v>26</v>
      </c>
      <c r="C259" s="4" t="s">
        <v>38</v>
      </c>
    </row>
    <row r="260" spans="2:43" s="4" customFormat="1" ht="10.199999999999999" x14ac:dyDescent="0.2">
      <c r="B260" s="4" t="s">
        <v>26</v>
      </c>
      <c r="C260" s="4" t="s">
        <v>39</v>
      </c>
    </row>
    <row r="261" spans="2:43" s="4" customFormat="1" ht="10.199999999999999" x14ac:dyDescent="0.2">
      <c r="B261" s="4" t="s">
        <v>26</v>
      </c>
      <c r="C261" s="4" t="s">
        <v>40</v>
      </c>
    </row>
    <row r="262" spans="2:43" s="4" customFormat="1" ht="10.199999999999999" x14ac:dyDescent="0.2">
      <c r="B262" s="4" t="s">
        <v>26</v>
      </c>
      <c r="C262" s="4" t="s">
        <v>41</v>
      </c>
    </row>
    <row r="263" spans="2:43" s="4" customFormat="1" ht="10.199999999999999" x14ac:dyDescent="0.2">
      <c r="B263" s="4" t="s">
        <v>26</v>
      </c>
      <c r="C263" s="4" t="s">
        <v>42</v>
      </c>
    </row>
    <row r="264" spans="2:43" s="4" customFormat="1" ht="10.199999999999999" x14ac:dyDescent="0.2">
      <c r="B264" s="4" t="s">
        <v>26</v>
      </c>
      <c r="C264" s="4" t="s">
        <v>43</v>
      </c>
    </row>
    <row r="265" spans="2:43" s="4" customFormat="1" ht="10.199999999999999" x14ac:dyDescent="0.2">
      <c r="B265" s="4" t="s">
        <v>26</v>
      </c>
      <c r="C265" s="4" t="s">
        <v>44</v>
      </c>
    </row>
    <row r="266" spans="2:43" s="4" customFormat="1" ht="10.199999999999999" x14ac:dyDescent="0.2">
      <c r="B266" s="4" t="s">
        <v>26</v>
      </c>
      <c r="C266" s="4" t="s">
        <v>45</v>
      </c>
    </row>
    <row r="267" spans="2:43" s="4" customFormat="1" ht="10.199999999999999" x14ac:dyDescent="0.2">
      <c r="B267" s="4" t="s">
        <v>26</v>
      </c>
      <c r="C267" s="4" t="s">
        <v>46</v>
      </c>
    </row>
    <row r="268" spans="2:43" s="4" customFormat="1" ht="10.199999999999999" x14ac:dyDescent="0.2">
      <c r="B268" s="4" t="s">
        <v>26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0</v>
      </c>
      <c r="X268" s="37">
        <v>0</v>
      </c>
      <c r="Y268" s="37">
        <v>0</v>
      </c>
      <c r="Z268" s="37">
        <v>0</v>
      </c>
      <c r="AA268" s="37">
        <v>0</v>
      </c>
      <c r="AB268" s="37">
        <v>0</v>
      </c>
      <c r="AC268" s="37">
        <v>0</v>
      </c>
      <c r="AD268" s="37">
        <v>0</v>
      </c>
      <c r="AE268" s="37">
        <v>0</v>
      </c>
      <c r="AF268" s="37">
        <v>0</v>
      </c>
      <c r="AG268" s="37">
        <v>0</v>
      </c>
      <c r="AH268" s="37">
        <v>0</v>
      </c>
      <c r="AI268" s="37">
        <v>0</v>
      </c>
      <c r="AJ268" s="37">
        <v>0</v>
      </c>
      <c r="AK268" s="37">
        <v>0</v>
      </c>
      <c r="AL268" s="37">
        <v>0</v>
      </c>
      <c r="AM268" s="37">
        <v>0</v>
      </c>
      <c r="AN268" s="37">
        <v>0</v>
      </c>
      <c r="AO268" s="37">
        <v>0</v>
      </c>
      <c r="AP268" s="37">
        <v>0</v>
      </c>
      <c r="AQ268" s="5">
        <v>0</v>
      </c>
    </row>
    <row r="269" spans="2:43" s="4" customFormat="1" ht="10.199999999999999" x14ac:dyDescent="0.2">
      <c r="B269" s="4" t="s">
        <v>60</v>
      </c>
      <c r="C269" s="4" t="s">
        <v>36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0.199999999999999" x14ac:dyDescent="0.2">
      <c r="B270" s="4" t="s">
        <v>60</v>
      </c>
      <c r="C270" s="4" t="s">
        <v>37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0.199999999999999" x14ac:dyDescent="0.2">
      <c r="B271" s="4" t="s">
        <v>60</v>
      </c>
      <c r="C271" s="4" t="s">
        <v>38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0.199999999999999" x14ac:dyDescent="0.2">
      <c r="B272" s="4" t="s">
        <v>60</v>
      </c>
      <c r="C272" s="4" t="s">
        <v>39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0.199999999999999" x14ac:dyDescent="0.2">
      <c r="B273" s="4" t="s">
        <v>60</v>
      </c>
      <c r="C273" s="4" t="s">
        <v>40</v>
      </c>
    </row>
    <row r="274" spans="2:43" s="4" customFormat="1" ht="10.199999999999999" x14ac:dyDescent="0.2">
      <c r="B274" s="4" t="s">
        <v>60</v>
      </c>
      <c r="C274" s="4" t="s">
        <v>41</v>
      </c>
    </row>
    <row r="275" spans="2:43" s="4" customFormat="1" ht="10.199999999999999" x14ac:dyDescent="0.2">
      <c r="B275" s="4" t="s">
        <v>60</v>
      </c>
      <c r="C275" s="4" t="s">
        <v>42</v>
      </c>
    </row>
    <row r="276" spans="2:43" s="4" customFormat="1" ht="10.199999999999999" x14ac:dyDescent="0.2">
      <c r="B276" s="4" t="s">
        <v>60</v>
      </c>
      <c r="C276" s="4" t="s">
        <v>43</v>
      </c>
    </row>
    <row r="277" spans="2:43" s="4" customFormat="1" ht="10.199999999999999" x14ac:dyDescent="0.2">
      <c r="B277" s="4" t="s">
        <v>60</v>
      </c>
      <c r="C277" s="4" t="s">
        <v>44</v>
      </c>
    </row>
    <row r="278" spans="2:43" s="4" customFormat="1" ht="10.199999999999999" x14ac:dyDescent="0.2">
      <c r="B278" s="4" t="s">
        <v>60</v>
      </c>
      <c r="C278" s="4" t="s">
        <v>45</v>
      </c>
    </row>
    <row r="279" spans="2:43" s="4" customFormat="1" ht="10.199999999999999" x14ac:dyDescent="0.2">
      <c r="B279" s="4" t="s">
        <v>60</v>
      </c>
      <c r="C279" s="4" t="s">
        <v>46</v>
      </c>
    </row>
    <row r="280" spans="2:43" s="4" customFormat="1" ht="10.199999999999999" x14ac:dyDescent="0.2">
      <c r="B280" s="4" t="s">
        <v>60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0.199999999999999" x14ac:dyDescent="0.2">
      <c r="B281" s="4" t="s">
        <v>61</v>
      </c>
      <c r="C281" s="4" t="s">
        <v>36</v>
      </c>
    </row>
    <row r="282" spans="2:43" s="4" customFormat="1" ht="10.199999999999999" x14ac:dyDescent="0.2">
      <c r="B282" s="4" t="s">
        <v>61</v>
      </c>
      <c r="C282" s="4" t="s">
        <v>37</v>
      </c>
    </row>
    <row r="283" spans="2:43" s="4" customFormat="1" ht="10.199999999999999" x14ac:dyDescent="0.2">
      <c r="B283" s="4" t="s">
        <v>61</v>
      </c>
      <c r="C283" s="4" t="s">
        <v>38</v>
      </c>
    </row>
    <row r="284" spans="2:43" s="4" customFormat="1" ht="10.199999999999999" x14ac:dyDescent="0.2">
      <c r="B284" s="4" t="s">
        <v>61</v>
      </c>
      <c r="C284" s="4" t="s">
        <v>39</v>
      </c>
    </row>
    <row r="285" spans="2:43" s="4" customFormat="1" ht="10.199999999999999" x14ac:dyDescent="0.2">
      <c r="B285" s="4" t="s">
        <v>61</v>
      </c>
      <c r="C285" s="4" t="s">
        <v>40</v>
      </c>
    </row>
    <row r="286" spans="2:43" s="4" customFormat="1" ht="10.199999999999999" x14ac:dyDescent="0.2">
      <c r="B286" s="4" t="s">
        <v>61</v>
      </c>
      <c r="C286" s="4" t="s">
        <v>41</v>
      </c>
    </row>
    <row r="287" spans="2:43" s="4" customFormat="1" ht="10.199999999999999" x14ac:dyDescent="0.2">
      <c r="B287" s="4" t="s">
        <v>61</v>
      </c>
      <c r="C287" s="4" t="s">
        <v>42</v>
      </c>
    </row>
    <row r="288" spans="2:43" s="4" customFormat="1" ht="10.199999999999999" x14ac:dyDescent="0.2">
      <c r="B288" s="4" t="s">
        <v>61</v>
      </c>
      <c r="C288" s="4" t="s">
        <v>43</v>
      </c>
    </row>
    <row r="289" spans="2:43" s="4" customFormat="1" ht="10.199999999999999" x14ac:dyDescent="0.2">
      <c r="B289" s="4" t="s">
        <v>61</v>
      </c>
      <c r="C289" s="4" t="s">
        <v>44</v>
      </c>
    </row>
    <row r="290" spans="2:43" s="4" customFormat="1" ht="10.199999999999999" x14ac:dyDescent="0.2">
      <c r="B290" s="4" t="s">
        <v>61</v>
      </c>
      <c r="C290" s="4" t="s">
        <v>45</v>
      </c>
    </row>
    <row r="291" spans="2:43" s="4" customFormat="1" ht="10.199999999999999" x14ac:dyDescent="0.2">
      <c r="B291" s="4" t="s">
        <v>61</v>
      </c>
      <c r="C291" s="4" t="s">
        <v>46</v>
      </c>
    </row>
    <row r="292" spans="2:43" s="4" customFormat="1" ht="10.199999999999999" x14ac:dyDescent="0.2">
      <c r="B292" s="4" t="s">
        <v>61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0.199999999999999" x14ac:dyDescent="0.2">
      <c r="B293" s="4" t="s">
        <v>62</v>
      </c>
      <c r="C293" s="4" t="s">
        <v>36</v>
      </c>
    </row>
    <row r="294" spans="2:43" s="4" customFormat="1" ht="10.199999999999999" x14ac:dyDescent="0.2">
      <c r="B294" s="4" t="s">
        <v>62</v>
      </c>
      <c r="C294" s="4" t="s">
        <v>37</v>
      </c>
    </row>
    <row r="295" spans="2:43" s="4" customFormat="1" ht="10.199999999999999" x14ac:dyDescent="0.2">
      <c r="B295" s="4" t="s">
        <v>62</v>
      </c>
      <c r="C295" s="4" t="s">
        <v>38</v>
      </c>
    </row>
    <row r="296" spans="2:43" s="4" customFormat="1" ht="10.199999999999999" x14ac:dyDescent="0.2">
      <c r="B296" s="4" t="s">
        <v>62</v>
      </c>
      <c r="C296" s="4" t="s">
        <v>39</v>
      </c>
    </row>
    <row r="297" spans="2:43" s="4" customFormat="1" ht="10.199999999999999" x14ac:dyDescent="0.2">
      <c r="B297" s="4" t="s">
        <v>62</v>
      </c>
      <c r="C297" s="4" t="s">
        <v>40</v>
      </c>
    </row>
    <row r="298" spans="2:43" s="4" customFormat="1" ht="10.199999999999999" x14ac:dyDescent="0.2">
      <c r="B298" s="4" t="s">
        <v>62</v>
      </c>
      <c r="C298" s="4" t="s">
        <v>41</v>
      </c>
    </row>
    <row r="299" spans="2:43" s="4" customFormat="1" ht="10.199999999999999" x14ac:dyDescent="0.2">
      <c r="B299" s="4" t="s">
        <v>62</v>
      </c>
      <c r="C299" s="4" t="s">
        <v>42</v>
      </c>
    </row>
    <row r="300" spans="2:43" s="4" customFormat="1" ht="10.199999999999999" x14ac:dyDescent="0.2">
      <c r="B300" s="4" t="s">
        <v>62</v>
      </c>
      <c r="C300" s="4" t="s">
        <v>43</v>
      </c>
    </row>
    <row r="301" spans="2:43" s="4" customFormat="1" ht="10.199999999999999" x14ac:dyDescent="0.2">
      <c r="B301" s="4" t="s">
        <v>62</v>
      </c>
      <c r="C301" s="4" t="s">
        <v>44</v>
      </c>
    </row>
    <row r="302" spans="2:43" s="4" customFormat="1" ht="10.199999999999999" x14ac:dyDescent="0.2">
      <c r="B302" s="4" t="s">
        <v>62</v>
      </c>
      <c r="C302" s="4" t="s">
        <v>45</v>
      </c>
    </row>
    <row r="303" spans="2:43" s="4" customFormat="1" ht="10.199999999999999" x14ac:dyDescent="0.2">
      <c r="B303" s="4" t="s">
        <v>62</v>
      </c>
      <c r="C303" s="4" t="s">
        <v>46</v>
      </c>
    </row>
    <row r="304" spans="2:43" s="4" customFormat="1" ht="10.199999999999999" x14ac:dyDescent="0.2">
      <c r="B304" s="4" t="s">
        <v>62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5">
        <v>38500</v>
      </c>
    </row>
    <row r="305" spans="2:43" s="4" customFormat="1" ht="10.199999999999999" x14ac:dyDescent="0.2">
      <c r="B305" s="4" t="s">
        <v>63</v>
      </c>
      <c r="C305" s="4" t="s">
        <v>36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47676.703399999999</v>
      </c>
    </row>
    <row r="306" spans="2:43" s="4" customFormat="1" ht="10.199999999999999" x14ac:dyDescent="0.2">
      <c r="B306" s="4" t="s">
        <v>63</v>
      </c>
      <c r="C306" s="4" t="s">
        <v>37</v>
      </c>
    </row>
    <row r="307" spans="2:43" s="4" customFormat="1" ht="10.199999999999999" x14ac:dyDescent="0.2">
      <c r="B307" s="4" t="s">
        <v>63</v>
      </c>
      <c r="C307" s="4" t="s">
        <v>38</v>
      </c>
    </row>
    <row r="308" spans="2:43" s="4" customFormat="1" ht="10.199999999999999" x14ac:dyDescent="0.2">
      <c r="B308" s="4" t="s">
        <v>63</v>
      </c>
      <c r="C308" s="4" t="s">
        <v>39</v>
      </c>
    </row>
    <row r="309" spans="2:43" s="4" customFormat="1" ht="10.199999999999999" x14ac:dyDescent="0.2">
      <c r="B309" s="4" t="s">
        <v>63</v>
      </c>
      <c r="C309" s="4" t="s">
        <v>40</v>
      </c>
    </row>
    <row r="310" spans="2:43" s="4" customFormat="1" ht="10.199999999999999" x14ac:dyDescent="0.2">
      <c r="B310" s="4" t="s">
        <v>63</v>
      </c>
      <c r="C310" s="4" t="s">
        <v>41</v>
      </c>
    </row>
    <row r="311" spans="2:43" s="4" customFormat="1" ht="10.199999999999999" x14ac:dyDescent="0.2">
      <c r="B311" s="4" t="s">
        <v>63</v>
      </c>
      <c r="C311" s="4" t="s">
        <v>42</v>
      </c>
    </row>
    <row r="312" spans="2:43" s="4" customFormat="1" ht="10.199999999999999" x14ac:dyDescent="0.2">
      <c r="B312" s="4" t="s">
        <v>63</v>
      </c>
      <c r="C312" s="4" t="s">
        <v>43</v>
      </c>
    </row>
    <row r="313" spans="2:43" s="4" customFormat="1" ht="10.199999999999999" x14ac:dyDescent="0.2">
      <c r="B313" s="4" t="s">
        <v>63</v>
      </c>
      <c r="C313" s="4" t="s">
        <v>44</v>
      </c>
    </row>
    <row r="314" spans="2:43" s="4" customFormat="1" ht="10.199999999999999" x14ac:dyDescent="0.2">
      <c r="B314" s="4" t="s">
        <v>63</v>
      </c>
      <c r="C314" s="4" t="s">
        <v>45</v>
      </c>
    </row>
    <row r="315" spans="2:43" s="4" customFormat="1" ht="10.199999999999999" x14ac:dyDescent="0.2">
      <c r="B315" s="4" t="s">
        <v>63</v>
      </c>
      <c r="C315" s="4" t="s">
        <v>46</v>
      </c>
    </row>
    <row r="316" spans="2:43" s="4" customFormat="1" ht="10.199999999999999" x14ac:dyDescent="0.2">
      <c r="B316" s="4" t="s">
        <v>63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43310.4715</v>
      </c>
      <c r="AP316" s="37">
        <v>47676.703399999999</v>
      </c>
      <c r="AQ316" s="5">
        <v>44000</v>
      </c>
    </row>
    <row r="317" spans="2:43" s="4" customFormat="1" ht="10.199999999999999" x14ac:dyDescent="0.2">
      <c r="B317" s="4" t="s">
        <v>64</v>
      </c>
      <c r="C317" s="4" t="s">
        <v>36</v>
      </c>
    </row>
    <row r="318" spans="2:43" s="4" customFormat="1" ht="10.199999999999999" x14ac:dyDescent="0.2">
      <c r="B318" s="4" t="s">
        <v>64</v>
      </c>
      <c r="C318" s="4" t="s">
        <v>37</v>
      </c>
    </row>
    <row r="319" spans="2:43" s="4" customFormat="1" ht="10.199999999999999" x14ac:dyDescent="0.2">
      <c r="B319" s="4" t="s">
        <v>64</v>
      </c>
      <c r="C319" s="4" t="s">
        <v>38</v>
      </c>
    </row>
    <row r="320" spans="2:43" s="4" customFormat="1" ht="10.199999999999999" x14ac:dyDescent="0.2">
      <c r="B320" s="4" t="s">
        <v>64</v>
      </c>
      <c r="C320" s="4" t="s">
        <v>39</v>
      </c>
    </row>
    <row r="321" spans="2:43" s="4" customFormat="1" ht="10.199999999999999" x14ac:dyDescent="0.2">
      <c r="B321" s="4" t="s">
        <v>64</v>
      </c>
      <c r="C321" s="4" t="s">
        <v>40</v>
      </c>
    </row>
    <row r="322" spans="2:43" s="4" customFormat="1" ht="10.199999999999999" x14ac:dyDescent="0.2">
      <c r="B322" s="4" t="s">
        <v>64</v>
      </c>
      <c r="C322" s="4" t="s">
        <v>41</v>
      </c>
    </row>
    <row r="323" spans="2:43" s="4" customFormat="1" ht="10.199999999999999" x14ac:dyDescent="0.2">
      <c r="B323" s="4" t="s">
        <v>64</v>
      </c>
      <c r="C323" s="4" t="s">
        <v>42</v>
      </c>
    </row>
    <row r="324" spans="2:43" s="4" customFormat="1" ht="10.199999999999999" x14ac:dyDescent="0.2">
      <c r="B324" s="4" t="s">
        <v>64</v>
      </c>
      <c r="C324" s="4" t="s">
        <v>43</v>
      </c>
    </row>
    <row r="325" spans="2:43" s="4" customFormat="1" ht="10.199999999999999" x14ac:dyDescent="0.2">
      <c r="B325" s="4" t="s">
        <v>64</v>
      </c>
      <c r="C325" s="4" t="s">
        <v>44</v>
      </c>
    </row>
    <row r="326" spans="2:43" s="4" customFormat="1" ht="10.199999999999999" x14ac:dyDescent="0.2">
      <c r="B326" s="4" t="s">
        <v>64</v>
      </c>
      <c r="C326" s="4" t="s">
        <v>45</v>
      </c>
    </row>
    <row r="327" spans="2:43" s="4" customFormat="1" ht="10.199999999999999" x14ac:dyDescent="0.2">
      <c r="B327" s="4" t="s">
        <v>64</v>
      </c>
      <c r="C327" s="4" t="s">
        <v>46</v>
      </c>
    </row>
    <row r="328" spans="2:43" s="4" customFormat="1" ht="10.199999999999999" x14ac:dyDescent="0.2">
      <c r="B328" s="4" t="s">
        <v>64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0.199999999999999" x14ac:dyDescent="0.2">
      <c r="B329" s="4" t="s">
        <v>65</v>
      </c>
      <c r="C329" s="4" t="s">
        <v>36</v>
      </c>
    </row>
    <row r="330" spans="2:43" s="4" customFormat="1" ht="10.199999999999999" x14ac:dyDescent="0.2">
      <c r="B330" s="4" t="s">
        <v>65</v>
      </c>
      <c r="C330" s="4" t="s">
        <v>37</v>
      </c>
    </row>
    <row r="331" spans="2:43" s="4" customFormat="1" ht="10.199999999999999" x14ac:dyDescent="0.2">
      <c r="B331" s="4" t="s">
        <v>65</v>
      </c>
      <c r="C331" s="4" t="s">
        <v>38</v>
      </c>
    </row>
    <row r="332" spans="2:43" s="4" customFormat="1" ht="10.199999999999999" x14ac:dyDescent="0.2">
      <c r="B332" s="4" t="s">
        <v>65</v>
      </c>
      <c r="C332" s="4" t="s">
        <v>39</v>
      </c>
    </row>
    <row r="333" spans="2:43" s="4" customFormat="1" ht="10.199999999999999" x14ac:dyDescent="0.2">
      <c r="B333" s="4" t="s">
        <v>65</v>
      </c>
      <c r="C333" s="4" t="s">
        <v>40</v>
      </c>
    </row>
    <row r="334" spans="2:43" s="4" customFormat="1" ht="10.199999999999999" x14ac:dyDescent="0.2">
      <c r="B334" s="4" t="s">
        <v>65</v>
      </c>
      <c r="C334" s="4" t="s">
        <v>41</v>
      </c>
    </row>
    <row r="335" spans="2:43" s="4" customFormat="1" ht="10.199999999999999" x14ac:dyDescent="0.2">
      <c r="B335" s="4" t="s">
        <v>65</v>
      </c>
      <c r="C335" s="4" t="s">
        <v>42</v>
      </c>
    </row>
    <row r="336" spans="2:43" s="4" customFormat="1" ht="10.199999999999999" x14ac:dyDescent="0.2">
      <c r="B336" s="4" t="s">
        <v>65</v>
      </c>
      <c r="C336" s="4" t="s">
        <v>43</v>
      </c>
    </row>
    <row r="337" spans="2:43" s="4" customFormat="1" ht="10.199999999999999" x14ac:dyDescent="0.2">
      <c r="B337" s="4" t="s">
        <v>65</v>
      </c>
      <c r="C337" s="4" t="s">
        <v>44</v>
      </c>
    </row>
    <row r="338" spans="2:43" s="4" customFormat="1" ht="10.199999999999999" x14ac:dyDescent="0.2">
      <c r="B338" s="4" t="s">
        <v>65</v>
      </c>
      <c r="C338" s="4" t="s">
        <v>45</v>
      </c>
    </row>
    <row r="339" spans="2:43" s="4" customFormat="1" ht="10.199999999999999" x14ac:dyDescent="0.2">
      <c r="B339" s="4" t="s">
        <v>65</v>
      </c>
      <c r="C339" s="4" t="s">
        <v>46</v>
      </c>
    </row>
    <row r="340" spans="2:43" s="4" customFormat="1" ht="10.199999999999999" x14ac:dyDescent="0.2">
      <c r="B340" s="4" t="s">
        <v>65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3">
      <c r="B341" s="4" t="s">
        <v>66</v>
      </c>
      <c r="C341" s="4" t="s">
        <v>36</v>
      </c>
    </row>
    <row r="342" spans="2:43" s="33" customFormat="1" x14ac:dyDescent="0.3">
      <c r="B342" s="4" t="s">
        <v>66</v>
      </c>
      <c r="C342" s="4" t="s">
        <v>37</v>
      </c>
    </row>
    <row r="343" spans="2:43" s="33" customFormat="1" x14ac:dyDescent="0.3">
      <c r="B343" s="4" t="s">
        <v>66</v>
      </c>
      <c r="C343" s="4" t="s">
        <v>38</v>
      </c>
    </row>
    <row r="344" spans="2:43" s="33" customFormat="1" x14ac:dyDescent="0.3">
      <c r="B344" s="4" t="s">
        <v>66</v>
      </c>
      <c r="C344" s="4" t="s">
        <v>39</v>
      </c>
    </row>
    <row r="345" spans="2:43" s="33" customFormat="1" x14ac:dyDescent="0.3">
      <c r="B345" s="4" t="s">
        <v>66</v>
      </c>
      <c r="C345" s="4" t="s">
        <v>40</v>
      </c>
    </row>
    <row r="346" spans="2:43" s="33" customFormat="1" x14ac:dyDescent="0.3">
      <c r="B346" s="4" t="s">
        <v>66</v>
      </c>
      <c r="C346" s="4" t="s">
        <v>41</v>
      </c>
    </row>
    <row r="347" spans="2:43" s="33" customFormat="1" x14ac:dyDescent="0.3">
      <c r="B347" s="4" t="s">
        <v>66</v>
      </c>
      <c r="C347" s="4" t="s">
        <v>42</v>
      </c>
    </row>
    <row r="348" spans="2:43" s="33" customFormat="1" x14ac:dyDescent="0.3">
      <c r="B348" s="4" t="s">
        <v>66</v>
      </c>
      <c r="C348" s="4" t="s">
        <v>43</v>
      </c>
    </row>
    <row r="349" spans="2:43" s="33" customFormat="1" x14ac:dyDescent="0.3">
      <c r="B349" s="4" t="s">
        <v>66</v>
      </c>
      <c r="C349" s="4" t="s">
        <v>44</v>
      </c>
    </row>
    <row r="350" spans="2:43" s="33" customFormat="1" x14ac:dyDescent="0.3">
      <c r="B350" s="4" t="s">
        <v>66</v>
      </c>
      <c r="C350" s="4" t="s">
        <v>45</v>
      </c>
    </row>
    <row r="351" spans="2:43" s="33" customFormat="1" x14ac:dyDescent="0.3">
      <c r="B351" s="4" t="s">
        <v>66</v>
      </c>
      <c r="C351" s="4" t="s">
        <v>46</v>
      </c>
    </row>
    <row r="352" spans="2:43" s="33" customFormat="1" x14ac:dyDescent="0.3">
      <c r="B352" s="4" t="s">
        <v>66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3">
      <c r="B353" s="4" t="s">
        <v>67</v>
      </c>
      <c r="C353" s="4" t="s">
        <v>36</v>
      </c>
    </row>
    <row r="354" spans="2:43" s="33" customFormat="1" x14ac:dyDescent="0.3">
      <c r="B354" s="4" t="s">
        <v>67</v>
      </c>
      <c r="C354" s="33" t="s">
        <v>37</v>
      </c>
    </row>
    <row r="355" spans="2:43" s="33" customFormat="1" x14ac:dyDescent="0.3">
      <c r="B355" s="4" t="s">
        <v>67</v>
      </c>
      <c r="C355" s="33" t="s">
        <v>38</v>
      </c>
    </row>
    <row r="356" spans="2:43" s="33" customFormat="1" x14ac:dyDescent="0.3">
      <c r="B356" s="4" t="s">
        <v>67</v>
      </c>
      <c r="C356" s="33" t="s">
        <v>39</v>
      </c>
    </row>
    <row r="357" spans="2:43" s="33" customFormat="1" x14ac:dyDescent="0.3">
      <c r="B357" s="4" t="s">
        <v>67</v>
      </c>
      <c r="C357" s="33" t="s">
        <v>40</v>
      </c>
    </row>
    <row r="358" spans="2:43" s="33" customFormat="1" x14ac:dyDescent="0.3">
      <c r="B358" s="4" t="s">
        <v>67</v>
      </c>
      <c r="C358" s="33" t="s">
        <v>41</v>
      </c>
    </row>
    <row r="359" spans="2:43" s="33" customFormat="1" x14ac:dyDescent="0.3">
      <c r="B359" s="4" t="s">
        <v>67</v>
      </c>
      <c r="C359" s="33" t="s">
        <v>42</v>
      </c>
    </row>
    <row r="360" spans="2:43" s="33" customFormat="1" x14ac:dyDescent="0.3">
      <c r="B360" s="4" t="s">
        <v>67</v>
      </c>
      <c r="C360" s="33" t="s">
        <v>43</v>
      </c>
    </row>
    <row r="361" spans="2:43" s="33" customFormat="1" x14ac:dyDescent="0.3">
      <c r="B361" s="4" t="s">
        <v>67</v>
      </c>
      <c r="C361" s="33" t="s">
        <v>44</v>
      </c>
    </row>
    <row r="362" spans="2:43" s="33" customFormat="1" x14ac:dyDescent="0.3">
      <c r="B362" s="4" t="s">
        <v>67</v>
      </c>
      <c r="C362" s="33" t="s">
        <v>45</v>
      </c>
    </row>
    <row r="363" spans="2:43" s="33" customFormat="1" x14ac:dyDescent="0.3">
      <c r="B363" s="4" t="s">
        <v>67</v>
      </c>
      <c r="C363" s="33" t="s">
        <v>46</v>
      </c>
    </row>
    <row r="364" spans="2:43" s="33" customFormat="1" x14ac:dyDescent="0.3">
      <c r="B364" s="33" t="s">
        <v>67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3">
      <c r="B365" s="33" t="s">
        <v>27</v>
      </c>
      <c r="C365" s="33" t="s">
        <v>36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3">
      <c r="B366" s="33" t="s">
        <v>27</v>
      </c>
      <c r="C366" s="33" t="s">
        <v>37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712</v>
      </c>
      <c r="V366" s="33">
        <v>712</v>
      </c>
      <c r="W366" s="33">
        <v>708</v>
      </c>
      <c r="X366" s="33">
        <v>708</v>
      </c>
      <c r="Y366" s="33">
        <v>708</v>
      </c>
      <c r="Z366" s="33">
        <v>708</v>
      </c>
      <c r="AA366" s="33">
        <v>708</v>
      </c>
      <c r="AB366" s="33">
        <v>700</v>
      </c>
      <c r="AC366" s="33">
        <v>700</v>
      </c>
      <c r="AD366" s="33">
        <v>700</v>
      </c>
      <c r="AE366" s="33">
        <v>700</v>
      </c>
      <c r="AF366" s="33">
        <v>700</v>
      </c>
      <c r="AG366" s="33">
        <v>700</v>
      </c>
      <c r="AH366" s="33">
        <v>700</v>
      </c>
      <c r="AI366" s="33">
        <v>700</v>
      </c>
      <c r="AJ366" s="33">
        <v>700</v>
      </c>
      <c r="AK366" s="33">
        <v>700</v>
      </c>
      <c r="AL366" s="33">
        <v>700</v>
      </c>
      <c r="AM366" s="33">
        <v>700</v>
      </c>
      <c r="AN366" s="33">
        <v>700</v>
      </c>
      <c r="AO366" s="33">
        <v>700</v>
      </c>
      <c r="AP366" s="33">
        <v>700</v>
      </c>
    </row>
    <row r="367" spans="2:43" s="33" customFormat="1" x14ac:dyDescent="0.3">
      <c r="B367" s="33" t="s">
        <v>27</v>
      </c>
      <c r="C367" s="33" t="s">
        <v>38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3">
      <c r="B368" s="33" t="s">
        <v>27</v>
      </c>
      <c r="C368" s="33" t="s">
        <v>39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3">
      <c r="B369" s="33" t="s">
        <v>27</v>
      </c>
      <c r="C369" s="33" t="s">
        <v>40</v>
      </c>
    </row>
    <row r="370" spans="2:43" s="33" customFormat="1" x14ac:dyDescent="0.3">
      <c r="B370" s="33" t="s">
        <v>27</v>
      </c>
      <c r="C370" s="33" t="s">
        <v>41</v>
      </c>
    </row>
    <row r="371" spans="2:43" s="33" customFormat="1" x14ac:dyDescent="0.3">
      <c r="B371" s="33" t="s">
        <v>27</v>
      </c>
      <c r="C371" s="33" t="s">
        <v>42</v>
      </c>
    </row>
    <row r="372" spans="2:43" s="33" customFormat="1" x14ac:dyDescent="0.3">
      <c r="B372" s="33" t="s">
        <v>27</v>
      </c>
      <c r="C372" s="33" t="s">
        <v>43</v>
      </c>
    </row>
    <row r="373" spans="2:43" s="33" customFormat="1" x14ac:dyDescent="0.3">
      <c r="B373" s="33" t="s">
        <v>27</v>
      </c>
      <c r="C373" s="33" t="s">
        <v>44</v>
      </c>
    </row>
    <row r="374" spans="2:43" s="33" customFormat="1" x14ac:dyDescent="0.3">
      <c r="B374" s="33" t="s">
        <v>27</v>
      </c>
      <c r="C374" s="33" t="s">
        <v>45</v>
      </c>
    </row>
    <row r="375" spans="2:43" s="33" customFormat="1" x14ac:dyDescent="0.3">
      <c r="B375" s="33" t="s">
        <v>27</v>
      </c>
      <c r="C375" s="33" t="s">
        <v>46</v>
      </c>
    </row>
    <row r="376" spans="2:43" s="33" customFormat="1" x14ac:dyDescent="0.3">
      <c r="B376" s="33" t="s">
        <v>27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1394</v>
      </c>
      <c r="V376" s="34">
        <v>1394</v>
      </c>
      <c r="W376" s="34">
        <v>1093.8</v>
      </c>
      <c r="X376" s="34">
        <v>1093.8</v>
      </c>
      <c r="Y376" s="34">
        <v>1093.8</v>
      </c>
      <c r="Z376" s="34">
        <v>1093.8</v>
      </c>
      <c r="AA376" s="34">
        <v>1093.8</v>
      </c>
      <c r="AB376" s="34">
        <v>1085.8</v>
      </c>
      <c r="AC376" s="34">
        <v>1085.8</v>
      </c>
      <c r="AD376" s="34">
        <v>1085.8</v>
      </c>
      <c r="AE376" s="34">
        <v>1085.8</v>
      </c>
      <c r="AF376" s="34">
        <v>1085.8</v>
      </c>
      <c r="AG376" s="34">
        <v>1085.8</v>
      </c>
      <c r="AH376" s="34">
        <v>1085.8</v>
      </c>
      <c r="AI376" s="34">
        <v>1085.8</v>
      </c>
      <c r="AJ376" s="34">
        <v>1085.8</v>
      </c>
      <c r="AK376" s="34">
        <v>1085.8</v>
      </c>
      <c r="AL376" s="34">
        <v>700</v>
      </c>
      <c r="AM376" s="34">
        <v>700</v>
      </c>
      <c r="AN376" s="34">
        <v>700</v>
      </c>
      <c r="AO376" s="34">
        <v>700</v>
      </c>
      <c r="AP376" s="34">
        <v>700</v>
      </c>
      <c r="AQ376" s="5">
        <v>11191</v>
      </c>
    </row>
    <row r="377" spans="2:43" s="33" customFormat="1" x14ac:dyDescent="0.3">
      <c r="B377" s="33" t="s">
        <v>28</v>
      </c>
      <c r="C377" s="33" t="s">
        <v>36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3">
      <c r="B378" s="33" t="s">
        <v>28</v>
      </c>
      <c r="C378" s="33" t="s">
        <v>37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3">
      <c r="B379" s="33" t="s">
        <v>28</v>
      </c>
      <c r="C379" s="33" t="s">
        <v>38</v>
      </c>
    </row>
    <row r="380" spans="2:43" s="33" customFormat="1" x14ac:dyDescent="0.3">
      <c r="B380" s="33" t="s">
        <v>28</v>
      </c>
      <c r="C380" s="33" t="s">
        <v>39</v>
      </c>
    </row>
    <row r="381" spans="2:43" s="33" customFormat="1" x14ac:dyDescent="0.3">
      <c r="B381" s="33" t="s">
        <v>28</v>
      </c>
      <c r="C381" s="33" t="s">
        <v>40</v>
      </c>
    </row>
    <row r="382" spans="2:43" s="33" customFormat="1" x14ac:dyDescent="0.3">
      <c r="B382" s="33" t="s">
        <v>28</v>
      </c>
      <c r="C382" s="33" t="s">
        <v>41</v>
      </c>
    </row>
    <row r="383" spans="2:43" s="33" customFormat="1" x14ac:dyDescent="0.3">
      <c r="B383" s="33" t="s">
        <v>28</v>
      </c>
      <c r="C383" s="33" t="s">
        <v>42</v>
      </c>
    </row>
    <row r="384" spans="2:43" s="33" customFormat="1" x14ac:dyDescent="0.3">
      <c r="B384" s="33" t="s">
        <v>28</v>
      </c>
      <c r="C384" s="33" t="s">
        <v>43</v>
      </c>
    </row>
    <row r="385" spans="2:43" s="33" customFormat="1" x14ac:dyDescent="0.3">
      <c r="B385" s="33" t="s">
        <v>28</v>
      </c>
      <c r="C385" s="33" t="s">
        <v>44</v>
      </c>
    </row>
    <row r="386" spans="2:43" s="33" customFormat="1" x14ac:dyDescent="0.3">
      <c r="B386" s="33" t="s">
        <v>28</v>
      </c>
      <c r="C386" s="33" t="s">
        <v>45</v>
      </c>
    </row>
    <row r="387" spans="2:43" s="33" customFormat="1" x14ac:dyDescent="0.3">
      <c r="B387" s="33" t="s">
        <v>28</v>
      </c>
      <c r="C387" s="33" t="s">
        <v>46</v>
      </c>
    </row>
    <row r="388" spans="2:43" s="33" customFormat="1" x14ac:dyDescent="0.3">
      <c r="B388" s="33" t="s">
        <v>28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3">
      <c r="B389" s="33" t="s">
        <v>29</v>
      </c>
      <c r="C389" s="33" t="s">
        <v>36</v>
      </c>
    </row>
    <row r="390" spans="2:43" s="33" customFormat="1" x14ac:dyDescent="0.3">
      <c r="B390" s="33" t="s">
        <v>29</v>
      </c>
      <c r="C390" s="33" t="s">
        <v>37</v>
      </c>
    </row>
    <row r="391" spans="2:43" s="33" customFormat="1" x14ac:dyDescent="0.3">
      <c r="B391" s="33" t="s">
        <v>29</v>
      </c>
      <c r="C391" s="33" t="s">
        <v>38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3">
      <c r="B392" s="33" t="s">
        <v>29</v>
      </c>
      <c r="C392" s="33" t="s">
        <v>39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3">
      <c r="B393" s="33" t="s">
        <v>29</v>
      </c>
      <c r="C393" s="33" t="s">
        <v>40</v>
      </c>
    </row>
    <row r="394" spans="2:43" s="33" customFormat="1" x14ac:dyDescent="0.3">
      <c r="B394" s="33" t="s">
        <v>29</v>
      </c>
      <c r="C394" s="33" t="s">
        <v>41</v>
      </c>
    </row>
    <row r="395" spans="2:43" s="33" customFormat="1" x14ac:dyDescent="0.3">
      <c r="B395" s="33" t="s">
        <v>29</v>
      </c>
      <c r="C395" s="33" t="s">
        <v>42</v>
      </c>
    </row>
    <row r="396" spans="2:43" s="33" customFormat="1" x14ac:dyDescent="0.3">
      <c r="B396" s="33" t="s">
        <v>29</v>
      </c>
      <c r="C396" s="33" t="s">
        <v>43</v>
      </c>
    </row>
    <row r="397" spans="2:43" s="33" customFormat="1" x14ac:dyDescent="0.3">
      <c r="B397" s="33" t="s">
        <v>29</v>
      </c>
      <c r="C397" s="33" t="s">
        <v>44</v>
      </c>
    </row>
    <row r="398" spans="2:43" s="33" customFormat="1" x14ac:dyDescent="0.3">
      <c r="B398" s="33" t="s">
        <v>29</v>
      </c>
      <c r="C398" s="33" t="s">
        <v>45</v>
      </c>
    </row>
    <row r="399" spans="2:43" s="33" customFormat="1" x14ac:dyDescent="0.3">
      <c r="B399" s="33" t="s">
        <v>29</v>
      </c>
      <c r="C399" s="33" t="s">
        <v>46</v>
      </c>
    </row>
    <row r="400" spans="2:43" s="33" customFormat="1" x14ac:dyDescent="0.3">
      <c r="B400" s="33" t="s">
        <v>29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3">
      <c r="B401" s="33" t="s">
        <v>30</v>
      </c>
      <c r="C401" s="33" t="s">
        <v>36</v>
      </c>
    </row>
    <row r="402" spans="2:43" s="33" customFormat="1" x14ac:dyDescent="0.3">
      <c r="B402" s="33" t="s">
        <v>30</v>
      </c>
      <c r="C402" s="33" t="s">
        <v>37</v>
      </c>
    </row>
    <row r="403" spans="2:43" s="33" customFormat="1" x14ac:dyDescent="0.3">
      <c r="B403" s="33" t="s">
        <v>30</v>
      </c>
      <c r="C403" s="33" t="s">
        <v>38</v>
      </c>
    </row>
    <row r="404" spans="2:43" s="33" customFormat="1" x14ac:dyDescent="0.3">
      <c r="B404" s="33" t="s">
        <v>30</v>
      </c>
      <c r="C404" s="33" t="s">
        <v>39</v>
      </c>
    </row>
    <row r="405" spans="2:43" s="33" customFormat="1" x14ac:dyDescent="0.3">
      <c r="B405" s="33" t="s">
        <v>30</v>
      </c>
      <c r="C405" s="33" t="s">
        <v>40</v>
      </c>
    </row>
    <row r="406" spans="2:43" s="33" customFormat="1" x14ac:dyDescent="0.3">
      <c r="B406" s="33" t="s">
        <v>30</v>
      </c>
      <c r="C406" s="33" t="s">
        <v>41</v>
      </c>
    </row>
    <row r="407" spans="2:43" s="33" customFormat="1" x14ac:dyDescent="0.3">
      <c r="B407" s="33" t="s">
        <v>30</v>
      </c>
      <c r="C407" s="33" t="s">
        <v>42</v>
      </c>
    </row>
    <row r="408" spans="2:43" s="33" customFormat="1" x14ac:dyDescent="0.3">
      <c r="B408" s="33" t="s">
        <v>30</v>
      </c>
      <c r="C408" s="33" t="s">
        <v>43</v>
      </c>
    </row>
    <row r="409" spans="2:43" s="33" customFormat="1" x14ac:dyDescent="0.3">
      <c r="B409" s="33" t="s">
        <v>30</v>
      </c>
      <c r="C409" s="33" t="s">
        <v>44</v>
      </c>
    </row>
    <row r="410" spans="2:43" s="33" customFormat="1" x14ac:dyDescent="0.3">
      <c r="B410" s="33" t="s">
        <v>30</v>
      </c>
      <c r="C410" s="33" t="s">
        <v>45</v>
      </c>
    </row>
    <row r="411" spans="2:43" s="33" customFormat="1" x14ac:dyDescent="0.3">
      <c r="B411" s="33" t="s">
        <v>30</v>
      </c>
      <c r="C411" s="33" t="s">
        <v>46</v>
      </c>
    </row>
    <row r="412" spans="2:43" s="33" customFormat="1" x14ac:dyDescent="0.3">
      <c r="B412" s="33" t="s">
        <v>30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3">
      <c r="B413" s="33" t="s">
        <v>31</v>
      </c>
      <c r="C413" s="33" t="s">
        <v>36</v>
      </c>
    </row>
    <row r="414" spans="2:43" s="33" customFormat="1" x14ac:dyDescent="0.3">
      <c r="B414" s="33" t="s">
        <v>31</v>
      </c>
      <c r="C414" s="33" t="s">
        <v>37</v>
      </c>
    </row>
    <row r="415" spans="2:43" s="33" customFormat="1" x14ac:dyDescent="0.3">
      <c r="B415" s="33" t="s">
        <v>31</v>
      </c>
      <c r="C415" s="33" t="s">
        <v>38</v>
      </c>
      <c r="N415" s="33">
        <v>2161.5560030000001</v>
      </c>
      <c r="O415" s="33">
        <v>7975.2936719999998</v>
      </c>
      <c r="P415" s="33">
        <v>9222.0686179999993</v>
      </c>
      <c r="Q415" s="33">
        <v>15700.22669</v>
      </c>
      <c r="R415" s="33">
        <v>18781.86217</v>
      </c>
      <c r="S415" s="33">
        <v>25021.52234</v>
      </c>
      <c r="T415" s="33">
        <v>28052.980780000002</v>
      </c>
      <c r="U415" s="33">
        <v>28985.12789</v>
      </c>
      <c r="V415" s="33">
        <v>28985.12789</v>
      </c>
      <c r="W415" s="33">
        <v>28985.12789</v>
      </c>
      <c r="X415" s="33">
        <v>28985.12789</v>
      </c>
      <c r="Y415" s="33">
        <v>28985.12789</v>
      </c>
      <c r="Z415" s="33">
        <v>28985.12789</v>
      </c>
      <c r="AA415" s="33">
        <v>28985.12789</v>
      </c>
      <c r="AB415" s="33">
        <v>28985.12789</v>
      </c>
      <c r="AC415" s="33">
        <v>28985.12789</v>
      </c>
      <c r="AD415" s="33">
        <v>28985.12789</v>
      </c>
      <c r="AE415" s="33">
        <v>28985.12789</v>
      </c>
      <c r="AF415" s="33">
        <v>28985.12789</v>
      </c>
      <c r="AG415" s="33">
        <v>28985.12789</v>
      </c>
      <c r="AH415" s="33">
        <v>28985.12789</v>
      </c>
      <c r="AI415" s="33">
        <v>28985.12789</v>
      </c>
      <c r="AJ415" s="33">
        <v>28985.12789</v>
      </c>
      <c r="AK415" s="33">
        <v>28985.12789</v>
      </c>
      <c r="AL415" s="33">
        <v>28985.12789</v>
      </c>
      <c r="AM415" s="33">
        <v>28985.12789</v>
      </c>
      <c r="AN415" s="33">
        <v>28985.12789</v>
      </c>
      <c r="AO415" s="33">
        <v>28985.12789</v>
      </c>
      <c r="AP415" s="33">
        <v>28985.12789</v>
      </c>
    </row>
    <row r="416" spans="2:43" s="33" customFormat="1" x14ac:dyDescent="0.3">
      <c r="B416" s="33" t="s">
        <v>31</v>
      </c>
      <c r="C416" s="33" t="s">
        <v>39</v>
      </c>
    </row>
    <row r="417" spans="2:43" s="33" customFormat="1" x14ac:dyDescent="0.3">
      <c r="B417" s="33" t="s">
        <v>31</v>
      </c>
      <c r="C417" s="33" t="s">
        <v>40</v>
      </c>
    </row>
    <row r="418" spans="2:43" s="33" customFormat="1" x14ac:dyDescent="0.3">
      <c r="B418" s="33" t="s">
        <v>31</v>
      </c>
      <c r="C418" s="33" t="s">
        <v>41</v>
      </c>
    </row>
    <row r="419" spans="2:43" s="33" customFormat="1" x14ac:dyDescent="0.3">
      <c r="B419" s="33" t="s">
        <v>31</v>
      </c>
      <c r="C419" s="33" t="s">
        <v>42</v>
      </c>
    </row>
    <row r="420" spans="2:43" s="33" customFormat="1" x14ac:dyDescent="0.3">
      <c r="B420" s="33" t="s">
        <v>31</v>
      </c>
      <c r="C420" s="33" t="s">
        <v>43</v>
      </c>
    </row>
    <row r="421" spans="2:43" s="33" customFormat="1" x14ac:dyDescent="0.3">
      <c r="B421" s="33" t="s">
        <v>31</v>
      </c>
      <c r="C421" s="33" t="s">
        <v>44</v>
      </c>
    </row>
    <row r="422" spans="2:43" s="33" customFormat="1" x14ac:dyDescent="0.3">
      <c r="B422" s="33" t="s">
        <v>31</v>
      </c>
      <c r="C422" s="33" t="s">
        <v>45</v>
      </c>
    </row>
    <row r="423" spans="2:43" s="33" customFormat="1" x14ac:dyDescent="0.3">
      <c r="B423" s="33" t="s">
        <v>31</v>
      </c>
      <c r="C423" s="33" t="s">
        <v>46</v>
      </c>
    </row>
    <row r="424" spans="2:43" s="33" customFormat="1" x14ac:dyDescent="0.3">
      <c r="B424" s="33" t="s">
        <v>31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2161.5560030000001</v>
      </c>
      <c r="O424" s="34">
        <v>7975.2936719999998</v>
      </c>
      <c r="P424" s="34">
        <v>9222.0686179999993</v>
      </c>
      <c r="Q424" s="34">
        <v>15700.22669</v>
      </c>
      <c r="R424" s="34">
        <v>18781.86217</v>
      </c>
      <c r="S424" s="34">
        <v>25021.52234</v>
      </c>
      <c r="T424" s="34">
        <v>28052.980780000002</v>
      </c>
      <c r="U424" s="34">
        <v>28985.12789</v>
      </c>
      <c r="V424" s="34">
        <v>28985.12789</v>
      </c>
      <c r="W424" s="34">
        <v>28985.12789</v>
      </c>
      <c r="X424" s="34">
        <v>28985.12789</v>
      </c>
      <c r="Y424" s="34">
        <v>28985.12789</v>
      </c>
      <c r="Z424" s="34">
        <v>28985.12789</v>
      </c>
      <c r="AA424" s="34">
        <v>28985.12789</v>
      </c>
      <c r="AB424" s="34">
        <v>28985.12789</v>
      </c>
      <c r="AC424" s="34">
        <v>28985.12789</v>
      </c>
      <c r="AD424" s="34">
        <v>28985.12789</v>
      </c>
      <c r="AE424" s="34">
        <v>28985.12789</v>
      </c>
      <c r="AF424" s="34">
        <v>28985.12789</v>
      </c>
      <c r="AG424" s="34">
        <v>28985.12789</v>
      </c>
      <c r="AH424" s="34">
        <v>28985.12789</v>
      </c>
      <c r="AI424" s="34">
        <v>28985.12789</v>
      </c>
      <c r="AJ424" s="34">
        <v>28985.12789</v>
      </c>
      <c r="AK424" s="34">
        <v>28985.12789</v>
      </c>
      <c r="AL424" s="34">
        <v>28985.12789</v>
      </c>
      <c r="AM424" s="34">
        <v>28985.12789</v>
      </c>
      <c r="AN424" s="34">
        <v>28985.12789</v>
      </c>
      <c r="AO424" s="34">
        <v>28985.12789</v>
      </c>
      <c r="AP424" s="34">
        <v>28985.12789</v>
      </c>
      <c r="AQ424" s="5">
        <v>0</v>
      </c>
    </row>
    <row r="425" spans="2:43" s="33" customFormat="1" x14ac:dyDescent="0.3">
      <c r="B425" s="33" t="s">
        <v>32</v>
      </c>
      <c r="C425" s="33" t="s">
        <v>36</v>
      </c>
    </row>
    <row r="426" spans="2:43" s="33" customFormat="1" x14ac:dyDescent="0.3">
      <c r="B426" s="33" t="s">
        <v>32</v>
      </c>
      <c r="C426" s="33" t="s">
        <v>37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>
        <v>2288.8746460000002</v>
      </c>
      <c r="AC426" s="34">
        <v>4751.8050050000002</v>
      </c>
      <c r="AD426" s="34">
        <v>6308.5016880000003</v>
      </c>
      <c r="AE426" s="34">
        <v>18346.915649999999</v>
      </c>
      <c r="AF426" s="34">
        <v>18346.915649999999</v>
      </c>
      <c r="AG426" s="34">
        <v>18346.915649999999</v>
      </c>
      <c r="AH426" s="34">
        <v>18346.915649999999</v>
      </c>
      <c r="AI426" s="34">
        <v>18346.915649999999</v>
      </c>
      <c r="AJ426" s="34">
        <v>18346.915649999999</v>
      </c>
      <c r="AK426" s="34">
        <v>18346.915649999999</v>
      </c>
      <c r="AL426" s="34">
        <v>18346.915649999999</v>
      </c>
      <c r="AM426" s="34">
        <v>18346.915649999999</v>
      </c>
      <c r="AN426" s="34">
        <v>18346.915649999999</v>
      </c>
      <c r="AO426" s="34">
        <v>18346.915649999999</v>
      </c>
      <c r="AP426" s="34">
        <v>18346.915649999999</v>
      </c>
    </row>
    <row r="427" spans="2:43" s="33" customFormat="1" x14ac:dyDescent="0.3">
      <c r="B427" s="33" t="s">
        <v>32</v>
      </c>
      <c r="C427" s="33" t="s">
        <v>38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3">
      <c r="B428" s="33" t="s">
        <v>32</v>
      </c>
      <c r="C428" s="33" t="s">
        <v>39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3">
      <c r="B429" s="33" t="s">
        <v>32</v>
      </c>
      <c r="C429" s="33" t="s">
        <v>40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3">
      <c r="B430" s="33" t="s">
        <v>32</v>
      </c>
      <c r="C430" s="33" t="s">
        <v>41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3">
      <c r="B431" s="33" t="s">
        <v>32</v>
      </c>
      <c r="C431" s="33" t="s">
        <v>42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3">
      <c r="B432" s="33" t="s">
        <v>32</v>
      </c>
      <c r="C432" s="33" t="s">
        <v>43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3">
      <c r="B433" s="33" t="s">
        <v>32</v>
      </c>
      <c r="C433" s="33" t="s">
        <v>44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3">
      <c r="B434" s="33" t="s">
        <v>32</v>
      </c>
      <c r="C434" s="33" t="s">
        <v>45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3">
      <c r="B435" s="33" t="s">
        <v>32</v>
      </c>
      <c r="C435" s="33" t="s">
        <v>46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3">
      <c r="B436" s="33" t="s">
        <v>32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2288.8746460000002</v>
      </c>
      <c r="AC436" s="34">
        <v>4751.8050050000002</v>
      </c>
      <c r="AD436" s="34">
        <v>6308.5016880000003</v>
      </c>
      <c r="AE436" s="34">
        <v>18346.915649999999</v>
      </c>
      <c r="AF436" s="34">
        <v>18346.915649999999</v>
      </c>
      <c r="AG436" s="34">
        <v>18346.915649999999</v>
      </c>
      <c r="AH436" s="34">
        <v>18346.915649999999</v>
      </c>
      <c r="AI436" s="34">
        <v>18346.915649999999</v>
      </c>
      <c r="AJ436" s="34">
        <v>18346.915649999999</v>
      </c>
      <c r="AK436" s="34">
        <v>18346.915649999999</v>
      </c>
      <c r="AL436" s="34">
        <v>18346.915649999999</v>
      </c>
      <c r="AM436" s="34">
        <v>18346.915649999999</v>
      </c>
      <c r="AN436" s="34">
        <v>18346.915649999999</v>
      </c>
      <c r="AO436" s="34">
        <v>18346.915649999999</v>
      </c>
      <c r="AP436" s="34">
        <v>18346.915649999999</v>
      </c>
    </row>
    <row r="437" spans="2:42" s="33" customFormat="1" x14ac:dyDescent="0.3">
      <c r="B437" s="33" t="s">
        <v>33</v>
      </c>
      <c r="C437" s="33" t="s">
        <v>36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3">
      <c r="B438" s="33" t="s">
        <v>33</v>
      </c>
      <c r="C438" s="33" t="s">
        <v>37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3">
      <c r="B439" s="33" t="s">
        <v>33</v>
      </c>
      <c r="C439" s="33" t="s">
        <v>38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1600.9984469999999</v>
      </c>
      <c r="W439" s="34">
        <v>9503.1520509999991</v>
      </c>
      <c r="X439" s="34">
        <v>16056.207189999999</v>
      </c>
      <c r="Y439" s="34">
        <v>24017.397010000001</v>
      </c>
      <c r="Z439" s="34">
        <v>31821.098180000001</v>
      </c>
      <c r="AA439" s="34">
        <v>39850.782469999998</v>
      </c>
      <c r="AB439" s="34">
        <v>45481.817730000002</v>
      </c>
      <c r="AC439" s="34">
        <v>53638.581149999998</v>
      </c>
      <c r="AD439" s="34">
        <v>59854.181929999999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3">
      <c r="B440" s="33" t="s">
        <v>33</v>
      </c>
      <c r="C440" s="33" t="s">
        <v>39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3">
      <c r="B441" s="33" t="s">
        <v>33</v>
      </c>
      <c r="C441" s="33" t="s">
        <v>40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3">
      <c r="B442" s="33" t="s">
        <v>33</v>
      </c>
      <c r="C442" s="33" t="s">
        <v>41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3">
      <c r="B443" s="33" t="s">
        <v>33</v>
      </c>
      <c r="C443" s="33" t="s">
        <v>42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3">
      <c r="B444" s="33" t="s">
        <v>33</v>
      </c>
      <c r="C444" s="33" t="s">
        <v>43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3">
      <c r="B445" s="33" t="s">
        <v>33</v>
      </c>
      <c r="C445" s="33" t="s">
        <v>44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3">
      <c r="B446" s="33" t="s">
        <v>33</v>
      </c>
      <c r="C446" s="33" t="s">
        <v>45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3">
      <c r="B447" s="33" t="s">
        <v>33</v>
      </c>
      <c r="C447" s="33" t="s">
        <v>46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3">
      <c r="B448" s="33" t="s">
        <v>33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1600.9984469999999</v>
      </c>
      <c r="W448" s="34">
        <v>9503.1520509999991</v>
      </c>
      <c r="X448" s="34">
        <v>16056.207189999999</v>
      </c>
      <c r="Y448" s="34">
        <v>24017.397010000001</v>
      </c>
      <c r="Z448" s="34">
        <v>31821.098180000001</v>
      </c>
      <c r="AA448" s="34">
        <v>39850.782469999998</v>
      </c>
      <c r="AB448" s="34">
        <v>45481.817730000002</v>
      </c>
      <c r="AC448" s="34">
        <v>53638.581149999998</v>
      </c>
      <c r="AD448" s="34">
        <v>59854.181929999999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3">
      <c r="B449" s="33" t="s">
        <v>34</v>
      </c>
      <c r="C449" s="33" t="s">
        <v>36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3">
      <c r="B450" s="33" t="s">
        <v>34</v>
      </c>
      <c r="C450" s="33" t="s">
        <v>37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>
        <v>2302.2484789999999</v>
      </c>
      <c r="AO450" s="34">
        <v>4361.9166599999999</v>
      </c>
      <c r="AP450" s="34">
        <v>6429.5086369999999</v>
      </c>
    </row>
    <row r="451" spans="2:42" s="33" customFormat="1" x14ac:dyDescent="0.3">
      <c r="B451" s="33" t="s">
        <v>34</v>
      </c>
      <c r="C451" s="33" t="s">
        <v>38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3">
      <c r="B452" s="33" t="s">
        <v>34</v>
      </c>
      <c r="C452" s="33" t="s">
        <v>39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3">
      <c r="B453" s="33" t="s">
        <v>34</v>
      </c>
      <c r="C453" s="33" t="s">
        <v>40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3">
      <c r="B454" s="33" t="s">
        <v>34</v>
      </c>
      <c r="C454" s="33" t="s">
        <v>41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3">
      <c r="B455" s="33" t="s">
        <v>34</v>
      </c>
      <c r="C455" s="33" t="s">
        <v>42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3">
      <c r="B456" s="33" t="s">
        <v>34</v>
      </c>
      <c r="C456" s="33" t="s">
        <v>43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3">
      <c r="B457" s="33" t="s">
        <v>34</v>
      </c>
      <c r="C457" s="33" t="s">
        <v>44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3">
      <c r="B458" s="33" t="s">
        <v>34</v>
      </c>
      <c r="C458" s="33" t="s">
        <v>45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3">
      <c r="B459" s="33" t="s">
        <v>34</v>
      </c>
      <c r="C459" s="33" t="s">
        <v>46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3">
      <c r="B460" s="33" t="s">
        <v>34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2302.2484789999999</v>
      </c>
      <c r="AO460" s="34">
        <v>4361.9166599999999</v>
      </c>
      <c r="AP460" s="34">
        <v>6429.5086369999999</v>
      </c>
    </row>
    <row r="461" spans="2:42" s="33" customFormat="1" x14ac:dyDescent="0.3">
      <c r="B461" s="33" t="s">
        <v>35</v>
      </c>
      <c r="C461" s="33" t="s">
        <v>36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3">
      <c r="B462" s="33" t="s">
        <v>35</v>
      </c>
      <c r="C462" s="33" t="s">
        <v>37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3">
      <c r="B463" s="33" t="s">
        <v>35</v>
      </c>
      <c r="C463" s="33" t="s">
        <v>38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6465.1365219999998</v>
      </c>
      <c r="AG463" s="34">
        <v>11143.69875</v>
      </c>
      <c r="AH463" s="34">
        <v>15649.33231</v>
      </c>
      <c r="AI463" s="34">
        <v>20189.74914</v>
      </c>
      <c r="AJ463" s="34">
        <v>24825.390729999999</v>
      </c>
      <c r="AK463" s="34">
        <v>30351.159899999999</v>
      </c>
      <c r="AL463" s="34">
        <v>34551.5026</v>
      </c>
      <c r="AM463" s="34">
        <v>38971.343730000001</v>
      </c>
      <c r="AN463" s="34">
        <v>43224.061280000002</v>
      </c>
      <c r="AO463" s="34">
        <v>44343.104030000002</v>
      </c>
      <c r="AP463" s="34">
        <v>45472.990120000002</v>
      </c>
    </row>
    <row r="464" spans="2:42" s="33" customFormat="1" x14ac:dyDescent="0.3">
      <c r="B464" s="33" t="s">
        <v>35</v>
      </c>
      <c r="C464" s="33" t="s">
        <v>39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3">
      <c r="B465" s="33" t="s">
        <v>35</v>
      </c>
      <c r="C465" s="33" t="s">
        <v>40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3">
      <c r="B466" s="33" t="s">
        <v>35</v>
      </c>
      <c r="C466" s="33" t="s">
        <v>41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3">
      <c r="B467" s="33" t="s">
        <v>35</v>
      </c>
      <c r="C467" s="33" t="s">
        <v>42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3">
      <c r="B468" s="33" t="s">
        <v>35</v>
      </c>
      <c r="C468" s="33" t="s">
        <v>43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3">
      <c r="B469" s="33" t="s">
        <v>35</v>
      </c>
      <c r="C469" s="33" t="s">
        <v>44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3">
      <c r="B470" s="33" t="s">
        <v>35</v>
      </c>
      <c r="C470" s="33" t="s">
        <v>45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3">
      <c r="B471" s="33" t="s">
        <v>35</v>
      </c>
      <c r="C471" s="33" t="s">
        <v>46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3">
      <c r="B472" s="33" t="s">
        <v>35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6465.1365219999998</v>
      </c>
      <c r="AG472" s="34">
        <v>11143.69875</v>
      </c>
      <c r="AH472" s="34">
        <v>15649.33231</v>
      </c>
      <c r="AI472" s="34">
        <v>20189.74914</v>
      </c>
      <c r="AJ472" s="34">
        <v>24825.390729999999</v>
      </c>
      <c r="AK472" s="34">
        <v>30351.159899999999</v>
      </c>
      <c r="AL472" s="34">
        <v>34551.5026</v>
      </c>
      <c r="AM472" s="34">
        <v>38971.343730000001</v>
      </c>
      <c r="AN472" s="34">
        <v>43224.061280000002</v>
      </c>
      <c r="AO472" s="34">
        <v>44343.104030000002</v>
      </c>
      <c r="AP472" s="34">
        <v>45472.990120000002</v>
      </c>
    </row>
    <row r="473" spans="2:42" s="33" customFormat="1" x14ac:dyDescent="0.3">
      <c r="B473" s="33" t="s">
        <v>228</v>
      </c>
      <c r="C473" s="33" t="s">
        <v>36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3">
      <c r="B474" s="33" t="s">
        <v>228</v>
      </c>
      <c r="C474" s="33" t="s">
        <v>37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3">
      <c r="B475" s="33" t="s">
        <v>228</v>
      </c>
      <c r="C475" s="33" t="s">
        <v>38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3">
      <c r="B476" s="33" t="s">
        <v>228</v>
      </c>
      <c r="C476" s="33" t="s">
        <v>39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3">
      <c r="B477" s="33" t="s">
        <v>228</v>
      </c>
      <c r="C477" s="33" t="s">
        <v>40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3">
      <c r="B478" s="33" t="s">
        <v>228</v>
      </c>
      <c r="C478" s="33" t="s">
        <v>41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3">
      <c r="B479" s="33" t="s">
        <v>228</v>
      </c>
      <c r="C479" s="33" t="s">
        <v>42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3">
      <c r="B480" s="33" t="s">
        <v>228</v>
      </c>
      <c r="C480" s="33" t="s">
        <v>43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3">
      <c r="B481" s="33" t="s">
        <v>228</v>
      </c>
      <c r="C481" s="33" t="s">
        <v>44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3">
      <c r="B482" s="33" t="s">
        <v>228</v>
      </c>
      <c r="C482" s="33" t="s">
        <v>45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3">
      <c r="B483" s="33" t="s">
        <v>228</v>
      </c>
      <c r="C483" s="33" t="s">
        <v>46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3">
      <c r="B484" s="33" t="s">
        <v>228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3">
      <c r="B485" s="33" t="s">
        <v>229</v>
      </c>
      <c r="C485" s="33" t="s">
        <v>36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3">
      <c r="B486" s="33" t="s">
        <v>229</v>
      </c>
      <c r="C486" s="33" t="s">
        <v>37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3">
      <c r="B487" s="33" t="s">
        <v>229</v>
      </c>
      <c r="C487" s="33" t="s">
        <v>38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3">
      <c r="B488" s="33" t="s">
        <v>229</v>
      </c>
      <c r="C488" s="33" t="s">
        <v>39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3">
      <c r="B489" s="33" t="s">
        <v>229</v>
      </c>
      <c r="C489" s="33" t="s">
        <v>40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3">
      <c r="B490" s="33" t="s">
        <v>229</v>
      </c>
      <c r="C490" s="33" t="s">
        <v>41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3">
      <c r="B491" s="33" t="s">
        <v>229</v>
      </c>
      <c r="C491" s="33" t="s">
        <v>42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3">
      <c r="B492" s="33" t="s">
        <v>229</v>
      </c>
      <c r="C492" s="33" t="s">
        <v>43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3">
      <c r="B493" s="33" t="s">
        <v>229</v>
      </c>
      <c r="C493" s="33" t="s">
        <v>44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3">
      <c r="B494" s="33" t="s">
        <v>229</v>
      </c>
      <c r="C494" s="33" t="s">
        <v>45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3">
      <c r="B495" s="33" t="s">
        <v>229</v>
      </c>
      <c r="C495" s="33" t="s">
        <v>46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3">
      <c r="B496" s="33" t="s">
        <v>229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3">
      <c r="B497" s="33" t="s">
        <v>230</v>
      </c>
      <c r="C497" s="33" t="s">
        <v>36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3">
      <c r="B498" s="33" t="s">
        <v>230</v>
      </c>
      <c r="C498" s="33" t="s">
        <v>37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3">
      <c r="B499" s="33" t="s">
        <v>230</v>
      </c>
      <c r="C499" s="33" t="s">
        <v>38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3">
      <c r="B500" s="33" t="s">
        <v>230</v>
      </c>
      <c r="C500" s="33" t="s">
        <v>39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3">
      <c r="B501" s="33" t="s">
        <v>230</v>
      </c>
      <c r="C501" s="33" t="s">
        <v>40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3">
      <c r="B502" s="33" t="s">
        <v>230</v>
      </c>
      <c r="C502" s="33" t="s">
        <v>41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3">
      <c r="B503" s="33" t="s">
        <v>230</v>
      </c>
      <c r="C503" s="33" t="s">
        <v>42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3">
      <c r="B504" s="33" t="s">
        <v>230</v>
      </c>
      <c r="C504" s="33" t="s">
        <v>43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3">
      <c r="B505" s="33" t="s">
        <v>230</v>
      </c>
      <c r="C505" s="33" t="s">
        <v>44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3">
      <c r="B506" s="33" t="s">
        <v>230</v>
      </c>
      <c r="C506" s="33" t="s">
        <v>45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3">
      <c r="B507" s="33" t="s">
        <v>230</v>
      </c>
      <c r="C507" s="33" t="s">
        <v>46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3">
      <c r="B508" s="33" t="s">
        <v>230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3">
      <c r="B509" s="33" t="s">
        <v>231</v>
      </c>
      <c r="C509" s="33" t="s">
        <v>36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3">
      <c r="B510" s="33" t="s">
        <v>231</v>
      </c>
      <c r="C510" s="33" t="s">
        <v>37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3">
      <c r="B511" s="33" t="s">
        <v>231</v>
      </c>
      <c r="C511" s="33" t="s">
        <v>38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3">
      <c r="B512" s="33" t="s">
        <v>231</v>
      </c>
      <c r="C512" s="33" t="s">
        <v>39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3">
      <c r="B513" s="33" t="s">
        <v>231</v>
      </c>
      <c r="C513" s="33" t="s">
        <v>40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3">
      <c r="B514" s="33" t="s">
        <v>231</v>
      </c>
      <c r="C514" s="33" t="s">
        <v>41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3">
      <c r="B515" s="33" t="s">
        <v>231</v>
      </c>
      <c r="C515" s="33" t="s">
        <v>42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3">
      <c r="B516" s="33" t="s">
        <v>231</v>
      </c>
      <c r="C516" s="33" t="s">
        <v>43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3">
      <c r="B517" s="33" t="s">
        <v>231</v>
      </c>
      <c r="C517" s="33" t="s">
        <v>44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3">
      <c r="B518" s="33" t="s">
        <v>231</v>
      </c>
      <c r="C518" s="33" t="s">
        <v>45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3">
      <c r="B519" s="33" t="s">
        <v>231</v>
      </c>
      <c r="C519" s="33" t="s">
        <v>46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3">
      <c r="B520" s="33" t="s">
        <v>231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3">
      <c r="B521" s="33" t="s">
        <v>232</v>
      </c>
      <c r="C521" s="33" t="s">
        <v>36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3">
      <c r="B522" s="33" t="s">
        <v>232</v>
      </c>
      <c r="C522" s="33" t="s">
        <v>37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3">
      <c r="B523" s="33" t="s">
        <v>232</v>
      </c>
      <c r="C523" s="33" t="s">
        <v>38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3">
      <c r="B524" s="33" t="s">
        <v>232</v>
      </c>
      <c r="C524" s="33" t="s">
        <v>39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3">
      <c r="B525" s="33" t="s">
        <v>232</v>
      </c>
      <c r="C525" s="33" t="s">
        <v>40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3">
      <c r="B526" s="33" t="s">
        <v>232</v>
      </c>
      <c r="C526" s="33" t="s">
        <v>41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3">
      <c r="B527" s="33" t="s">
        <v>232</v>
      </c>
      <c r="C527" s="33" t="s">
        <v>42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3">
      <c r="B528" s="33" t="s">
        <v>232</v>
      </c>
      <c r="C528" s="33" t="s">
        <v>43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3">
      <c r="B529" s="33" t="s">
        <v>232</v>
      </c>
      <c r="C529" s="33" t="s">
        <v>44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3">
      <c r="B530" s="33" t="s">
        <v>232</v>
      </c>
      <c r="C530" s="33" t="s">
        <v>45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3">
      <c r="B531" s="33" t="s">
        <v>232</v>
      </c>
      <c r="C531" s="33" t="s">
        <v>46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3">
      <c r="B532" s="33" t="s">
        <v>232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3">
      <c r="B533" s="33" t="s">
        <v>233</v>
      </c>
      <c r="C533" s="33" t="s">
        <v>36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3">
      <c r="B534" s="33" t="s">
        <v>233</v>
      </c>
      <c r="C534" s="33" t="s">
        <v>37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3">
      <c r="B535" s="33" t="s">
        <v>233</v>
      </c>
      <c r="C535" s="33" t="s">
        <v>38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3">
      <c r="B536" s="33" t="s">
        <v>233</v>
      </c>
      <c r="C536" s="33" t="s">
        <v>39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3">
      <c r="B537" s="33" t="s">
        <v>233</v>
      </c>
      <c r="C537" s="33" t="s">
        <v>40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3">
      <c r="B538" s="33" t="s">
        <v>233</v>
      </c>
      <c r="C538" s="33" t="s">
        <v>41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3">
      <c r="B539" s="33" t="s">
        <v>233</v>
      </c>
      <c r="C539" s="33" t="s">
        <v>42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3">
      <c r="B540" s="33" t="s">
        <v>233</v>
      </c>
      <c r="C540" s="33" t="s">
        <v>43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3">
      <c r="B541" s="33" t="s">
        <v>233</v>
      </c>
      <c r="C541" s="33" t="s">
        <v>44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3">
      <c r="B542" s="33" t="s">
        <v>233</v>
      </c>
      <c r="C542" s="33" t="s">
        <v>45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3">
      <c r="B543" s="33" t="s">
        <v>233</v>
      </c>
      <c r="C543" s="33" t="s">
        <v>46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3">
      <c r="B544" s="33" t="s">
        <v>233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3">
      <c r="B545" s="33" t="s">
        <v>234</v>
      </c>
      <c r="C545" s="33" t="s">
        <v>36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3">
      <c r="B546" s="33" t="s">
        <v>234</v>
      </c>
      <c r="C546" s="33" t="s">
        <v>37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3">
      <c r="B547" s="33" t="s">
        <v>234</v>
      </c>
      <c r="C547" s="33" t="s">
        <v>38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3">
      <c r="B548" s="33" t="s">
        <v>234</v>
      </c>
      <c r="C548" s="33" t="s">
        <v>39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3">
      <c r="B549" s="33" t="s">
        <v>234</v>
      </c>
      <c r="C549" s="33" t="s">
        <v>40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3">
      <c r="B550" s="33" t="s">
        <v>234</v>
      </c>
      <c r="C550" s="33" t="s">
        <v>41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3">
      <c r="B551" s="33" t="s">
        <v>234</v>
      </c>
      <c r="C551" s="33" t="s">
        <v>42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3">
      <c r="B552" s="33" t="s">
        <v>234</v>
      </c>
      <c r="C552" s="33" t="s">
        <v>43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3">
      <c r="B553" s="33" t="s">
        <v>234</v>
      </c>
      <c r="C553" s="33" t="s">
        <v>44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3">
      <c r="B554" s="33" t="s">
        <v>234</v>
      </c>
      <c r="C554" s="33" t="s">
        <v>45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3">
      <c r="B555" s="33" t="s">
        <v>234</v>
      </c>
      <c r="C555" s="33" t="s">
        <v>46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3">
      <c r="B556" s="33" t="s">
        <v>234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3">
      <c r="B557" s="33" t="s">
        <v>235</v>
      </c>
      <c r="C557" s="33" t="s">
        <v>36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3">
      <c r="B558" s="33" t="s">
        <v>235</v>
      </c>
      <c r="C558" s="33" t="s">
        <v>37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3">
      <c r="B559" s="33" t="s">
        <v>235</v>
      </c>
      <c r="C559" s="33" t="s">
        <v>38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3">
      <c r="B560" s="33" t="s">
        <v>235</v>
      </c>
      <c r="C560" s="33" t="s">
        <v>39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3">
      <c r="B561" s="33" t="s">
        <v>235</v>
      </c>
      <c r="C561" s="33" t="s">
        <v>40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3">
      <c r="B562" s="33" t="s">
        <v>235</v>
      </c>
      <c r="C562" s="33" t="s">
        <v>41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3">
      <c r="B563" s="33" t="s">
        <v>235</v>
      </c>
      <c r="C563" s="33" t="s">
        <v>42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3">
      <c r="B564" s="33" t="s">
        <v>235</v>
      </c>
      <c r="C564" s="33" t="s">
        <v>43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3">
      <c r="B565" s="33" t="s">
        <v>235</v>
      </c>
      <c r="C565" s="33" t="s">
        <v>44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3">
      <c r="B566" s="33" t="s">
        <v>235</v>
      </c>
      <c r="C566" s="33" t="s">
        <v>45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3">
      <c r="B567" s="33" t="s">
        <v>235</v>
      </c>
      <c r="C567" s="33" t="s">
        <v>46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3">
      <c r="B568" s="33" t="s">
        <v>235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3">
      <c r="B569" s="33" t="s">
        <v>236</v>
      </c>
      <c r="C569" s="33" t="s">
        <v>36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3">
      <c r="B570" s="33" t="s">
        <v>236</v>
      </c>
      <c r="C570" s="33" t="s">
        <v>37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3">
      <c r="B571" s="33" t="s">
        <v>236</v>
      </c>
      <c r="C571" s="33" t="s">
        <v>38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3">
      <c r="B572" s="33" t="s">
        <v>236</v>
      </c>
      <c r="C572" s="33" t="s">
        <v>39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3">
      <c r="B573" s="33" t="s">
        <v>236</v>
      </c>
      <c r="C573" s="33" t="s">
        <v>40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3">
      <c r="B574" s="33" t="s">
        <v>236</v>
      </c>
      <c r="C574" s="33" t="s">
        <v>41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3">
      <c r="B575" s="33" t="s">
        <v>236</v>
      </c>
      <c r="C575" s="33" t="s">
        <v>42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3">
      <c r="B576" s="33" t="s">
        <v>236</v>
      </c>
      <c r="C576" s="33" t="s">
        <v>43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3">
      <c r="B577" s="33" t="s">
        <v>236</v>
      </c>
      <c r="C577" s="33" t="s">
        <v>44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3">
      <c r="B578" s="33" t="s">
        <v>236</v>
      </c>
      <c r="C578" s="33" t="s">
        <v>45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3">
      <c r="B579" s="33" t="s">
        <v>236</v>
      </c>
      <c r="C579" s="33" t="s">
        <v>46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3">
      <c r="B580" s="33" t="s">
        <v>236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3">
      <c r="B581" s="33" t="s">
        <v>237</v>
      </c>
      <c r="C581" s="33" t="s">
        <v>36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3">
      <c r="B582" s="33" t="s">
        <v>237</v>
      </c>
      <c r="C582" s="33" t="s">
        <v>37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3">
      <c r="B583" s="33" t="s">
        <v>237</v>
      </c>
      <c r="C583" s="33" t="s">
        <v>38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3">
      <c r="B584" s="33" t="s">
        <v>237</v>
      </c>
      <c r="C584" s="33" t="s">
        <v>39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3">
      <c r="B585" s="33" t="s">
        <v>237</v>
      </c>
      <c r="C585" s="33" t="s">
        <v>40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3">
      <c r="B586" s="33" t="s">
        <v>237</v>
      </c>
      <c r="C586" s="33" t="s">
        <v>41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3">
      <c r="B587" s="33" t="s">
        <v>237</v>
      </c>
      <c r="C587" s="33" t="s">
        <v>42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3">
      <c r="B588" s="33" t="s">
        <v>237</v>
      </c>
      <c r="C588" s="33" t="s">
        <v>43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3">
      <c r="B589" s="33" t="s">
        <v>237</v>
      </c>
      <c r="C589" s="33" t="s">
        <v>44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3">
      <c r="B590" s="33" t="s">
        <v>237</v>
      </c>
      <c r="C590" s="33" t="s">
        <v>45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3">
      <c r="B591" s="33" t="s">
        <v>237</v>
      </c>
      <c r="C591" s="33" t="s">
        <v>46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3">
      <c r="B592" s="33" t="s">
        <v>237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3">
      <c r="B593" s="33" t="s">
        <v>238</v>
      </c>
      <c r="C593" s="33" t="s">
        <v>36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3">
      <c r="B594" s="33" t="s">
        <v>238</v>
      </c>
      <c r="C594" s="33" t="s">
        <v>37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3">
      <c r="B595" s="33" t="s">
        <v>238</v>
      </c>
      <c r="C595" s="33" t="s">
        <v>38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3">
      <c r="B596" s="33" t="s">
        <v>238</v>
      </c>
      <c r="C596" s="33" t="s">
        <v>39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3">
      <c r="B597" s="33" t="s">
        <v>238</v>
      </c>
      <c r="C597" s="33" t="s">
        <v>40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3">
      <c r="B598" s="33" t="s">
        <v>238</v>
      </c>
      <c r="C598" s="33" t="s">
        <v>41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3">
      <c r="B599" s="33" t="s">
        <v>238</v>
      </c>
      <c r="C599" s="33" t="s">
        <v>42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3">
      <c r="B600" s="33" t="s">
        <v>238</v>
      </c>
      <c r="C600" s="33" t="s">
        <v>43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3">
      <c r="B601" s="33" t="s">
        <v>238</v>
      </c>
      <c r="C601" s="33" t="s">
        <v>44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3">
      <c r="B602" s="33" t="s">
        <v>238</v>
      </c>
      <c r="C602" s="33" t="s">
        <v>45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3">
      <c r="B603" s="33" t="s">
        <v>238</v>
      </c>
      <c r="C603" s="33" t="s">
        <v>46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3">
      <c r="B604" s="33" t="s">
        <v>238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3">
      <c r="B605" s="33" t="s">
        <v>239</v>
      </c>
      <c r="C605" s="33" t="s">
        <v>36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3">
      <c r="B606" s="33" t="s">
        <v>239</v>
      </c>
      <c r="C606" s="33" t="s">
        <v>37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3">
      <c r="B607" s="33" t="s">
        <v>239</v>
      </c>
      <c r="C607" s="33" t="s">
        <v>38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3">
      <c r="B608" s="33" t="s">
        <v>239</v>
      </c>
      <c r="C608" s="33" t="s">
        <v>39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3">
      <c r="B609" s="33" t="s">
        <v>239</v>
      </c>
      <c r="C609" s="33" t="s">
        <v>40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3">
      <c r="B610" s="33" t="s">
        <v>239</v>
      </c>
      <c r="C610" s="33" t="s">
        <v>41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3">
      <c r="B611" s="33" t="s">
        <v>239</v>
      </c>
      <c r="C611" s="33" t="s">
        <v>42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3">
      <c r="B612" s="33" t="s">
        <v>239</v>
      </c>
      <c r="C612" s="33" t="s">
        <v>43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3">
      <c r="B613" s="33" t="s">
        <v>239</v>
      </c>
      <c r="C613" s="33" t="s">
        <v>44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3">
      <c r="B614" s="33" t="s">
        <v>239</v>
      </c>
      <c r="C614" s="33" t="s">
        <v>45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3">
      <c r="B615" s="33" t="s">
        <v>239</v>
      </c>
      <c r="C615" s="33" t="s">
        <v>46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3">
      <c r="B616" s="33" t="s">
        <v>239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3">
      <c r="B617" s="33" t="s">
        <v>647</v>
      </c>
      <c r="C617" s="33" t="s">
        <v>36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3">
      <c r="B618" s="33" t="s">
        <v>647</v>
      </c>
      <c r="C618" s="33" t="s">
        <v>37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3">
      <c r="B619" s="33" t="s">
        <v>647</v>
      </c>
      <c r="C619" s="33" t="s">
        <v>38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3">
      <c r="B620" s="33" t="s">
        <v>647</v>
      </c>
      <c r="C620" s="33" t="s">
        <v>39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3">
      <c r="B621" s="33" t="s">
        <v>647</v>
      </c>
      <c r="C621" s="33" t="s">
        <v>40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3">
      <c r="B622" s="33" t="s">
        <v>647</v>
      </c>
      <c r="C622" s="33" t="s">
        <v>41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3">
      <c r="B623" s="33" t="s">
        <v>647</v>
      </c>
      <c r="C623" s="33" t="s">
        <v>42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3">
      <c r="B624" s="33" t="s">
        <v>647</v>
      </c>
      <c r="C624" s="33" t="s">
        <v>43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3">
      <c r="B625" s="33" t="s">
        <v>647</v>
      </c>
      <c r="C625" s="33" t="s">
        <v>44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3">
      <c r="B626" s="33" t="s">
        <v>647</v>
      </c>
      <c r="C626" s="33" t="s">
        <v>45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3">
      <c r="B627" s="33" t="s">
        <v>647</v>
      </c>
      <c r="C627" s="33" t="s">
        <v>46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3">
      <c r="B628" s="33" t="s">
        <v>647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3">
      <c r="B629" s="33" t="s">
        <v>767</v>
      </c>
      <c r="C629" s="33" t="s">
        <v>36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3">
      <c r="B630" s="33" t="s">
        <v>767</v>
      </c>
      <c r="C630" s="33" t="s">
        <v>37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3">
      <c r="B631" s="33" t="s">
        <v>767</v>
      </c>
      <c r="C631" s="33" t="s">
        <v>38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3">
      <c r="B632" s="33" t="s">
        <v>767</v>
      </c>
      <c r="C632" s="33" t="s">
        <v>39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3">
      <c r="B633" s="33" t="s">
        <v>767</v>
      </c>
      <c r="C633" s="33" t="s">
        <v>40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3">
      <c r="B634" s="33" t="s">
        <v>767</v>
      </c>
      <c r="C634" s="33" t="s">
        <v>41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3">
      <c r="B635" s="33" t="s">
        <v>767</v>
      </c>
      <c r="C635" s="33" t="s">
        <v>42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3">
      <c r="B636" s="33" t="s">
        <v>767</v>
      </c>
      <c r="C636" s="33" t="s">
        <v>43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3">
      <c r="B637" s="33" t="s">
        <v>767</v>
      </c>
      <c r="C637" s="33" t="s">
        <v>44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3">
      <c r="B638" s="33" t="s">
        <v>767</v>
      </c>
      <c r="C638" s="33" t="s">
        <v>45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3">
      <c r="B639" s="33" t="s">
        <v>767</v>
      </c>
      <c r="C639" s="33" t="s">
        <v>46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3">
      <c r="B640" s="33" t="s">
        <v>767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3">
      <c r="B641" s="33" t="s">
        <v>674</v>
      </c>
      <c r="C641" s="33" t="s">
        <v>36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>
        <v>1853.4987410000001</v>
      </c>
      <c r="X641" s="34">
        <v>2857.0856789999998</v>
      </c>
      <c r="Y641" s="34">
        <v>3933.2113920000002</v>
      </c>
      <c r="Z641" s="34">
        <v>5744.4148660000001</v>
      </c>
      <c r="AA641" s="34">
        <v>7084.7732159999996</v>
      </c>
      <c r="AB641" s="34">
        <v>9186.9016100000008</v>
      </c>
      <c r="AC641" s="34">
        <v>11067.9175</v>
      </c>
      <c r="AD641" s="34">
        <v>11164.95587</v>
      </c>
      <c r="AE641" s="34">
        <v>14639.57185</v>
      </c>
      <c r="AF641" s="34">
        <v>17721.505499999999</v>
      </c>
      <c r="AG641" s="34">
        <v>18164.20408</v>
      </c>
      <c r="AH641" s="34">
        <v>20490.19975</v>
      </c>
      <c r="AI641" s="34">
        <v>20982.297979999999</v>
      </c>
      <c r="AJ641" s="34">
        <v>23542.379720000001</v>
      </c>
      <c r="AK641" s="34">
        <v>26406.757180000001</v>
      </c>
      <c r="AL641" s="34">
        <v>27802.72121</v>
      </c>
      <c r="AM641" s="34">
        <v>31222.49163</v>
      </c>
      <c r="AN641" s="34">
        <v>34630.81753</v>
      </c>
      <c r="AO641" s="34">
        <v>34630.81753</v>
      </c>
      <c r="AP641" s="34">
        <v>37862.65105</v>
      </c>
    </row>
    <row r="642" spans="2:42" s="33" customFormat="1" x14ac:dyDescent="0.3">
      <c r="B642" s="33" t="s">
        <v>674</v>
      </c>
      <c r="C642" s="33" t="s">
        <v>37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>
        <v>2147.7285700000002</v>
      </c>
      <c r="X642" s="34">
        <v>3203.105732</v>
      </c>
      <c r="Y642" s="34">
        <v>4195.055343</v>
      </c>
      <c r="Z642" s="34">
        <v>4587.2996279999998</v>
      </c>
      <c r="AA642" s="34">
        <v>5435.2524160000003</v>
      </c>
      <c r="AB642" s="34">
        <v>6250.7007599999997</v>
      </c>
      <c r="AC642" s="34">
        <v>7102.1670830000003</v>
      </c>
      <c r="AD642" s="34">
        <v>10370.5872</v>
      </c>
      <c r="AE642" s="34">
        <v>10370.5872</v>
      </c>
      <c r="AF642" s="34">
        <v>10370.5872</v>
      </c>
      <c r="AG642" s="34">
        <v>12271.925929999999</v>
      </c>
      <c r="AH642" s="34">
        <v>12271.925929999999</v>
      </c>
      <c r="AI642" s="34">
        <v>13378.773789999999</v>
      </c>
      <c r="AJ642" s="34">
        <v>13378.773789999999</v>
      </c>
      <c r="AK642" s="34">
        <v>13378.773789999999</v>
      </c>
      <c r="AL642" s="34">
        <v>15562.81941</v>
      </c>
      <c r="AM642" s="34">
        <v>15562.81941</v>
      </c>
      <c r="AN642" s="34">
        <v>16239.123670000001</v>
      </c>
      <c r="AO642" s="34">
        <v>20396.972949999999</v>
      </c>
      <c r="AP642" s="34">
        <v>20396.972949999999</v>
      </c>
    </row>
    <row r="643" spans="2:42" s="33" customFormat="1" x14ac:dyDescent="0.3">
      <c r="B643" s="33" t="s">
        <v>674</v>
      </c>
      <c r="C643" s="33" t="s">
        <v>38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3">
      <c r="B644" s="33" t="s">
        <v>674</v>
      </c>
      <c r="C644" s="33" t="s">
        <v>39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>
        <v>111.7345885</v>
      </c>
      <c r="AC644" s="34">
        <v>446.31074239999998</v>
      </c>
      <c r="AD644" s="34">
        <v>446.31074239999998</v>
      </c>
      <c r="AE644" s="34">
        <v>446.31074239999998</v>
      </c>
      <c r="AF644" s="34">
        <v>446.31074239999998</v>
      </c>
      <c r="AG644" s="34">
        <v>810.73963849999996</v>
      </c>
      <c r="AH644" s="34">
        <v>1218.500317</v>
      </c>
      <c r="AI644" s="34">
        <v>1654.1594219999999</v>
      </c>
      <c r="AJ644" s="34">
        <v>1654.1594219999999</v>
      </c>
      <c r="AK644" s="34">
        <v>2228.7409710000002</v>
      </c>
      <c r="AL644" s="34">
        <v>2375.8004769999998</v>
      </c>
      <c r="AM644" s="34">
        <v>2375.8004769999998</v>
      </c>
      <c r="AN644" s="34">
        <v>2375.8004769999998</v>
      </c>
      <c r="AO644" s="34">
        <v>2375.8004769999998</v>
      </c>
      <c r="AP644" s="34">
        <v>2375.8004769999998</v>
      </c>
    </row>
    <row r="645" spans="2:42" s="33" customFormat="1" x14ac:dyDescent="0.3">
      <c r="B645" s="33" t="s">
        <v>674</v>
      </c>
      <c r="C645" s="33" t="s">
        <v>40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3">
      <c r="B646" s="33" t="s">
        <v>674</v>
      </c>
      <c r="C646" s="33" t="s">
        <v>41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>
        <v>747.41059319999999</v>
      </c>
      <c r="AJ646" s="34">
        <v>1104.2774850000001</v>
      </c>
      <c r="AK646" s="34">
        <v>1146.2086919999999</v>
      </c>
      <c r="AL646" s="34">
        <v>1188.725332</v>
      </c>
      <c r="AM646" s="34">
        <v>1230.158079</v>
      </c>
      <c r="AN646" s="34">
        <v>1272.118281</v>
      </c>
      <c r="AO646" s="34">
        <v>1309.4177440000001</v>
      </c>
      <c r="AP646" s="34">
        <v>1347.0715499999999</v>
      </c>
    </row>
    <row r="647" spans="2:42" s="33" customFormat="1" x14ac:dyDescent="0.3">
      <c r="B647" s="33" t="s">
        <v>674</v>
      </c>
      <c r="C647" s="33" t="s">
        <v>42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3">
      <c r="B648" s="33" t="s">
        <v>674</v>
      </c>
      <c r="C648" s="33" t="s">
        <v>43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3">
      <c r="B649" s="33" t="s">
        <v>674</v>
      </c>
      <c r="C649" s="33" t="s">
        <v>44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3">
      <c r="B650" s="33" t="s">
        <v>674</v>
      </c>
      <c r="C650" s="33" t="s">
        <v>45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3">
      <c r="B651" s="33" t="s">
        <v>674</v>
      </c>
      <c r="C651" s="33" t="s">
        <v>46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3">
      <c r="B652" s="33" t="s">
        <v>674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0</v>
      </c>
      <c r="W652" s="34">
        <v>4001.2273100000002</v>
      </c>
      <c r="X652" s="34">
        <v>6060.1914109999998</v>
      </c>
      <c r="Y652" s="34">
        <v>8128.2667350000002</v>
      </c>
      <c r="Z652" s="34">
        <v>10331.71449</v>
      </c>
      <c r="AA652" s="34">
        <v>12520.02563</v>
      </c>
      <c r="AB652" s="34">
        <v>15549.336960000001</v>
      </c>
      <c r="AC652" s="34">
        <v>18616.395329999999</v>
      </c>
      <c r="AD652" s="34">
        <v>21981.853810000001</v>
      </c>
      <c r="AE652" s="34">
        <v>25456.469789999999</v>
      </c>
      <c r="AF652" s="34">
        <v>28538.403439999998</v>
      </c>
      <c r="AG652" s="34">
        <v>31246.869640000001</v>
      </c>
      <c r="AH652" s="34">
        <v>33980.625999999997</v>
      </c>
      <c r="AI652" s="34">
        <v>36762.641779999998</v>
      </c>
      <c r="AJ652" s="34">
        <v>39679.59042</v>
      </c>
      <c r="AK652" s="34">
        <v>43160.480640000002</v>
      </c>
      <c r="AL652" s="34">
        <v>46930.066429999999</v>
      </c>
      <c r="AM652" s="34">
        <v>50391.269590000004</v>
      </c>
      <c r="AN652" s="34">
        <v>54517.859969999998</v>
      </c>
      <c r="AO652" s="34">
        <v>58713.008710000002</v>
      </c>
      <c r="AP652" s="34">
        <v>61982.496030000002</v>
      </c>
    </row>
    <row r="653" spans="2:42" s="33" customFormat="1" x14ac:dyDescent="0.3">
      <c r="B653" s="33" t="s">
        <v>768</v>
      </c>
      <c r="C653" s="33" t="s">
        <v>36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3">
      <c r="B654" s="33" t="s">
        <v>768</v>
      </c>
      <c r="C654" s="33" t="s">
        <v>37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3">
      <c r="B655" s="33" t="s">
        <v>768</v>
      </c>
      <c r="C655" s="33" t="s">
        <v>38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3">
      <c r="B656" s="33" t="s">
        <v>768</v>
      </c>
      <c r="C656" s="33" t="s">
        <v>39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3">
      <c r="A657" s="33"/>
      <c r="B657" s="33" t="s">
        <v>768</v>
      </c>
      <c r="C657" s="33" t="s">
        <v>40</v>
      </c>
    </row>
    <row r="658" spans="1:42" x14ac:dyDescent="0.3">
      <c r="A658" s="33"/>
      <c r="B658" s="33" t="s">
        <v>768</v>
      </c>
      <c r="C658" s="33" t="s">
        <v>41</v>
      </c>
    </row>
    <row r="659" spans="1:42" x14ac:dyDescent="0.3">
      <c r="A659" s="33"/>
      <c r="B659" s="33" t="s">
        <v>768</v>
      </c>
      <c r="C659" s="33" t="s">
        <v>42</v>
      </c>
    </row>
    <row r="660" spans="1:42" x14ac:dyDescent="0.3">
      <c r="A660" s="33"/>
      <c r="B660" s="33" t="s">
        <v>768</v>
      </c>
      <c r="C660" s="33" t="s">
        <v>43</v>
      </c>
    </row>
    <row r="661" spans="1:42" x14ac:dyDescent="0.3">
      <c r="A661" s="33"/>
      <c r="B661" s="33" t="s">
        <v>768</v>
      </c>
      <c r="C661" s="33" t="s">
        <v>44</v>
      </c>
    </row>
    <row r="662" spans="1:42" x14ac:dyDescent="0.3">
      <c r="A662" s="33"/>
      <c r="B662" s="33" t="s">
        <v>768</v>
      </c>
      <c r="C662" s="33" t="s">
        <v>45</v>
      </c>
    </row>
    <row r="663" spans="1:42" x14ac:dyDescent="0.3">
      <c r="A663" s="33"/>
      <c r="B663" s="33" t="s">
        <v>768</v>
      </c>
      <c r="C663" s="33" t="s">
        <v>46</v>
      </c>
    </row>
    <row r="664" spans="1:42" x14ac:dyDescent="0.3">
      <c r="A664" s="4">
        <v>4</v>
      </c>
      <c r="B664" s="33" t="s">
        <v>768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3">
      <c r="A665" s="33"/>
      <c r="B665" s="33" t="s">
        <v>769</v>
      </c>
      <c r="C665" s="33" t="s">
        <v>36</v>
      </c>
      <c r="O665" s="34">
        <v>12.75289323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3">
      <c r="A666" s="33"/>
      <c r="B666" s="33" t="s">
        <v>769</v>
      </c>
      <c r="C666" s="33" t="s">
        <v>37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3">
      <c r="A667" s="33"/>
      <c r="B667" s="33" t="s">
        <v>769</v>
      </c>
      <c r="C667" s="33" t="s">
        <v>38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3">
      <c r="A668" s="33"/>
      <c r="B668" s="33" t="s">
        <v>769</v>
      </c>
      <c r="C668" s="33" t="s">
        <v>39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3">
      <c r="A669" s="33"/>
      <c r="B669" s="33" t="s">
        <v>769</v>
      </c>
      <c r="C669" s="33" t="s">
        <v>40</v>
      </c>
    </row>
    <row r="670" spans="1:42" x14ac:dyDescent="0.3">
      <c r="A670" s="33"/>
      <c r="B670" s="33" t="s">
        <v>769</v>
      </c>
      <c r="C670" s="33" t="s">
        <v>41</v>
      </c>
    </row>
    <row r="671" spans="1:42" x14ac:dyDescent="0.3">
      <c r="A671" s="33"/>
      <c r="B671" s="33" t="s">
        <v>769</v>
      </c>
      <c r="C671" s="33" t="s">
        <v>42</v>
      </c>
    </row>
    <row r="672" spans="1:42" x14ac:dyDescent="0.3">
      <c r="A672" s="33"/>
      <c r="B672" s="33" t="s">
        <v>769</v>
      </c>
      <c r="C672" s="33" t="s">
        <v>43</v>
      </c>
    </row>
    <row r="673" spans="1:42" x14ac:dyDescent="0.3">
      <c r="A673" s="33"/>
      <c r="B673" s="33" t="s">
        <v>769</v>
      </c>
      <c r="C673" s="33" t="s">
        <v>44</v>
      </c>
    </row>
    <row r="674" spans="1:42" x14ac:dyDescent="0.3">
      <c r="A674" s="33"/>
      <c r="B674" s="33" t="s">
        <v>769</v>
      </c>
      <c r="C674" s="33" t="s">
        <v>45</v>
      </c>
    </row>
    <row r="675" spans="1:42" x14ac:dyDescent="0.3">
      <c r="A675" s="33"/>
      <c r="B675" s="33" t="s">
        <v>769</v>
      </c>
      <c r="C675" s="33" t="s">
        <v>46</v>
      </c>
    </row>
    <row r="676" spans="1:42" x14ac:dyDescent="0.3">
      <c r="A676" s="4">
        <v>8</v>
      </c>
      <c r="B676" s="33" t="s">
        <v>769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0</v>
      </c>
      <c r="O676" s="34">
        <v>815.75289320000002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3">
      <c r="A677" s="33"/>
      <c r="B677" s="33" t="s">
        <v>770</v>
      </c>
      <c r="C677" s="33" t="s">
        <v>36</v>
      </c>
      <c r="P677" s="34">
        <v>612</v>
      </c>
      <c r="Q677" s="34">
        <v>883.50804540000001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3">
      <c r="A678" s="33"/>
      <c r="B678" s="33" t="s">
        <v>770</v>
      </c>
      <c r="C678" s="33" t="s">
        <v>37</v>
      </c>
    </row>
    <row r="679" spans="1:42" x14ac:dyDescent="0.3">
      <c r="A679" s="33"/>
      <c r="B679" s="33" t="s">
        <v>770</v>
      </c>
      <c r="C679" s="33" t="s">
        <v>38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3">
      <c r="A680" s="33"/>
      <c r="B680" s="33" t="s">
        <v>770</v>
      </c>
      <c r="C680" s="33" t="s">
        <v>39</v>
      </c>
    </row>
    <row r="681" spans="1:42" x14ac:dyDescent="0.3">
      <c r="A681" s="33"/>
      <c r="B681" s="33" t="s">
        <v>770</v>
      </c>
      <c r="C681" s="33" t="s">
        <v>40</v>
      </c>
    </row>
    <row r="682" spans="1:42" x14ac:dyDescent="0.3">
      <c r="A682" s="33"/>
      <c r="B682" s="33" t="s">
        <v>770</v>
      </c>
      <c r="C682" s="33" t="s">
        <v>41</v>
      </c>
    </row>
    <row r="683" spans="1:42" x14ac:dyDescent="0.3">
      <c r="A683" s="33"/>
      <c r="B683" s="33" t="s">
        <v>770</v>
      </c>
      <c r="C683" s="33" t="s">
        <v>42</v>
      </c>
    </row>
    <row r="684" spans="1:42" x14ac:dyDescent="0.3">
      <c r="A684" s="33"/>
      <c r="B684" s="33" t="s">
        <v>770</v>
      </c>
      <c r="C684" s="33" t="s">
        <v>43</v>
      </c>
    </row>
    <row r="685" spans="1:42" x14ac:dyDescent="0.3">
      <c r="A685" s="33"/>
      <c r="B685" s="33" t="s">
        <v>770</v>
      </c>
      <c r="C685" s="33" t="s">
        <v>44</v>
      </c>
    </row>
    <row r="686" spans="1:42" x14ac:dyDescent="0.3">
      <c r="A686" s="33"/>
      <c r="B686" s="33" t="s">
        <v>770</v>
      </c>
      <c r="C686" s="33" t="s">
        <v>45</v>
      </c>
    </row>
    <row r="687" spans="1:42" x14ac:dyDescent="0.3">
      <c r="A687" s="33"/>
      <c r="B687" s="33" t="s">
        <v>770</v>
      </c>
      <c r="C687" s="33" t="s">
        <v>46</v>
      </c>
    </row>
    <row r="688" spans="1:42" x14ac:dyDescent="0.3">
      <c r="A688" s="4">
        <v>10</v>
      </c>
      <c r="B688" s="33" t="s">
        <v>770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0</v>
      </c>
      <c r="P688" s="34">
        <v>612</v>
      </c>
      <c r="Q688" s="34">
        <v>883.50804540000001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3">
      <c r="B689" s="33" t="s">
        <v>696</v>
      </c>
      <c r="C689" s="33" t="s">
        <v>36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3">
      <c r="B690" s="33" t="s">
        <v>696</v>
      </c>
      <c r="C690" s="33" t="s">
        <v>37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3">
      <c r="B691" s="33" t="s">
        <v>696</v>
      </c>
      <c r="C691" s="33" t="s">
        <v>38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3">
      <c r="B692" s="33" t="s">
        <v>696</v>
      </c>
      <c r="C692" s="33" t="s">
        <v>39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3">
      <c r="B693" s="33" t="s">
        <v>696</v>
      </c>
      <c r="C693" s="33" t="s">
        <v>40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3">
      <c r="B694" s="33" t="s">
        <v>696</v>
      </c>
      <c r="C694" s="33" t="s">
        <v>41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3">
      <c r="B695" s="33" t="s">
        <v>696</v>
      </c>
      <c r="C695" s="33" t="s">
        <v>42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3">
      <c r="B696" s="33" t="s">
        <v>696</v>
      </c>
      <c r="C696" s="33" t="s">
        <v>43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3">
      <c r="B697" s="33" t="s">
        <v>696</v>
      </c>
      <c r="C697" s="33" t="s">
        <v>44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3">
      <c r="B698" s="33" t="s">
        <v>696</v>
      </c>
      <c r="C698" s="33" t="s">
        <v>45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3">
      <c r="B699" s="33" t="s">
        <v>696</v>
      </c>
      <c r="C699" s="33" t="s">
        <v>46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3">
      <c r="B700" s="33" t="s">
        <v>696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3">
      <c r="B701" s="33" t="s">
        <v>695</v>
      </c>
      <c r="C701" s="33" t="s">
        <v>36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3">
      <c r="B702" s="33" t="s">
        <v>695</v>
      </c>
      <c r="C702" s="33" t="s">
        <v>37</v>
      </c>
    </row>
    <row r="703" spans="2:42" x14ac:dyDescent="0.3">
      <c r="B703" s="33" t="s">
        <v>695</v>
      </c>
      <c r="C703" s="33" t="s">
        <v>38</v>
      </c>
    </row>
    <row r="704" spans="2:42" x14ac:dyDescent="0.3">
      <c r="B704" s="33" t="s">
        <v>695</v>
      </c>
      <c r="C704" s="33" t="s">
        <v>39</v>
      </c>
    </row>
    <row r="705" spans="2:42" x14ac:dyDescent="0.3">
      <c r="B705" s="33" t="s">
        <v>695</v>
      </c>
      <c r="C705" s="33" t="s">
        <v>40</v>
      </c>
    </row>
    <row r="706" spans="2:42" x14ac:dyDescent="0.3">
      <c r="B706" s="33" t="s">
        <v>695</v>
      </c>
      <c r="C706" s="33" t="s">
        <v>41</v>
      </c>
    </row>
    <row r="707" spans="2:42" x14ac:dyDescent="0.3">
      <c r="B707" s="33" t="s">
        <v>695</v>
      </c>
      <c r="C707" s="33" t="s">
        <v>42</v>
      </c>
    </row>
    <row r="708" spans="2:42" x14ac:dyDescent="0.3">
      <c r="B708" s="33" t="s">
        <v>695</v>
      </c>
      <c r="C708" s="33" t="s">
        <v>43</v>
      </c>
    </row>
    <row r="709" spans="2:42" x14ac:dyDescent="0.3">
      <c r="B709" s="33" t="s">
        <v>695</v>
      </c>
      <c r="C709" s="33" t="s">
        <v>44</v>
      </c>
    </row>
    <row r="710" spans="2:42" x14ac:dyDescent="0.3">
      <c r="B710" s="33" t="s">
        <v>695</v>
      </c>
      <c r="C710" s="33" t="s">
        <v>45</v>
      </c>
    </row>
    <row r="711" spans="2:42" x14ac:dyDescent="0.3">
      <c r="B711" s="33" t="s">
        <v>695</v>
      </c>
      <c r="C711" s="33" t="s">
        <v>46</v>
      </c>
    </row>
    <row r="712" spans="2:42" x14ac:dyDescent="0.3">
      <c r="B712" s="33" t="s">
        <v>695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3">
      <c r="B713" s="33" t="s">
        <v>771</v>
      </c>
      <c r="C713" s="33" t="s">
        <v>36</v>
      </c>
    </row>
    <row r="714" spans="2:42" x14ac:dyDescent="0.3">
      <c r="B714" s="33" t="s">
        <v>771</v>
      </c>
      <c r="C714" s="33" t="s">
        <v>37</v>
      </c>
    </row>
    <row r="715" spans="2:42" x14ac:dyDescent="0.3">
      <c r="B715" s="33" t="s">
        <v>771</v>
      </c>
      <c r="C715" s="33" t="s">
        <v>38</v>
      </c>
    </row>
    <row r="716" spans="2:42" x14ac:dyDescent="0.3">
      <c r="B716" s="33" t="s">
        <v>771</v>
      </c>
      <c r="C716" s="33" t="s">
        <v>39</v>
      </c>
    </row>
    <row r="717" spans="2:42" x14ac:dyDescent="0.3">
      <c r="B717" s="33" t="s">
        <v>771</v>
      </c>
      <c r="C717" s="33" t="s">
        <v>40</v>
      </c>
    </row>
    <row r="718" spans="2:42" x14ac:dyDescent="0.3">
      <c r="B718" s="33" t="s">
        <v>771</v>
      </c>
      <c r="C718" s="33" t="s">
        <v>41</v>
      </c>
    </row>
    <row r="719" spans="2:42" x14ac:dyDescent="0.3">
      <c r="B719" s="33" t="s">
        <v>771</v>
      </c>
      <c r="C719" s="33" t="s">
        <v>42</v>
      </c>
    </row>
    <row r="720" spans="2:42" x14ac:dyDescent="0.3">
      <c r="B720" s="33" t="s">
        <v>771</v>
      </c>
      <c r="C720" s="33" t="s">
        <v>43</v>
      </c>
    </row>
    <row r="721" spans="1:42" x14ac:dyDescent="0.3">
      <c r="B721" s="33" t="s">
        <v>771</v>
      </c>
      <c r="C721" s="33" t="s">
        <v>44</v>
      </c>
    </row>
    <row r="722" spans="1:42" x14ac:dyDescent="0.3">
      <c r="B722" s="33" t="s">
        <v>771</v>
      </c>
      <c r="C722" s="33" t="s">
        <v>45</v>
      </c>
    </row>
    <row r="723" spans="1:42" x14ac:dyDescent="0.3">
      <c r="B723" s="33" t="s">
        <v>771</v>
      </c>
      <c r="C723" s="33" t="s">
        <v>46</v>
      </c>
    </row>
    <row r="724" spans="1:42" x14ac:dyDescent="0.3">
      <c r="A724" s="4">
        <v>6</v>
      </c>
      <c r="B724" s="33" t="s">
        <v>771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3">
      <c r="B725" s="33" t="s">
        <v>707</v>
      </c>
      <c r="C725" s="33" t="s">
        <v>36</v>
      </c>
    </row>
    <row r="726" spans="1:42" x14ac:dyDescent="0.3">
      <c r="B726" s="33" t="s">
        <v>707</v>
      </c>
      <c r="C726" s="33" t="s">
        <v>37</v>
      </c>
    </row>
    <row r="727" spans="1:42" x14ac:dyDescent="0.3">
      <c r="B727" s="33" t="s">
        <v>707</v>
      </c>
      <c r="C727" s="33" t="s">
        <v>38</v>
      </c>
    </row>
    <row r="728" spans="1:42" x14ac:dyDescent="0.3">
      <c r="B728" s="33" t="s">
        <v>707</v>
      </c>
      <c r="C728" s="33" t="s">
        <v>39</v>
      </c>
    </row>
    <row r="729" spans="1:42" x14ac:dyDescent="0.3">
      <c r="B729" s="33" t="s">
        <v>707</v>
      </c>
      <c r="C729" s="33" t="s">
        <v>40</v>
      </c>
    </row>
    <row r="730" spans="1:42" x14ac:dyDescent="0.3">
      <c r="B730" s="33" t="s">
        <v>707</v>
      </c>
      <c r="C730" s="33" t="s">
        <v>41</v>
      </c>
    </row>
    <row r="731" spans="1:42" x14ac:dyDescent="0.3">
      <c r="B731" s="33" t="s">
        <v>707</v>
      </c>
      <c r="C731" s="33" t="s">
        <v>42</v>
      </c>
    </row>
    <row r="732" spans="1:42" x14ac:dyDescent="0.3">
      <c r="B732" s="33" t="s">
        <v>707</v>
      </c>
      <c r="C732" s="33" t="s">
        <v>43</v>
      </c>
    </row>
    <row r="733" spans="1:42" x14ac:dyDescent="0.3">
      <c r="B733" s="33" t="s">
        <v>707</v>
      </c>
      <c r="C733" s="33" t="s">
        <v>44</v>
      </c>
    </row>
    <row r="734" spans="1:42" x14ac:dyDescent="0.3">
      <c r="B734" s="33" t="s">
        <v>707</v>
      </c>
      <c r="C734" s="33" t="s">
        <v>45</v>
      </c>
    </row>
    <row r="735" spans="1:42" x14ac:dyDescent="0.3">
      <c r="B735" s="33" t="s">
        <v>707</v>
      </c>
      <c r="C735" s="33" t="s">
        <v>46</v>
      </c>
    </row>
    <row r="736" spans="1:42" x14ac:dyDescent="0.3">
      <c r="B736" s="33" t="s">
        <v>707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3">
      <c r="B737" s="33" t="s">
        <v>720</v>
      </c>
      <c r="C737" s="33" t="s">
        <v>36</v>
      </c>
    </row>
    <row r="738" spans="2:42" x14ac:dyDescent="0.3">
      <c r="B738" s="33" t="s">
        <v>720</v>
      </c>
      <c r="C738" s="33" t="s">
        <v>37</v>
      </c>
    </row>
    <row r="739" spans="2:42" x14ac:dyDescent="0.3">
      <c r="B739" s="33" t="s">
        <v>720</v>
      </c>
      <c r="C739" s="33" t="s">
        <v>38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3">
      <c r="B740" s="33" t="s">
        <v>720</v>
      </c>
      <c r="C740" s="33" t="s">
        <v>39</v>
      </c>
    </row>
    <row r="741" spans="2:42" x14ac:dyDescent="0.3">
      <c r="B741" s="33" t="s">
        <v>720</v>
      </c>
      <c r="C741" s="33" t="s">
        <v>40</v>
      </c>
    </row>
    <row r="742" spans="2:42" x14ac:dyDescent="0.3">
      <c r="B742" s="33" t="s">
        <v>720</v>
      </c>
      <c r="C742" s="33" t="s">
        <v>41</v>
      </c>
      <c r="P742" s="277"/>
    </row>
    <row r="743" spans="2:42" x14ac:dyDescent="0.3">
      <c r="B743" s="33" t="s">
        <v>720</v>
      </c>
      <c r="C743" s="33" t="s">
        <v>42</v>
      </c>
    </row>
    <row r="744" spans="2:42" x14ac:dyDescent="0.3">
      <c r="B744" s="33" t="s">
        <v>720</v>
      </c>
      <c r="C744" s="33" t="s">
        <v>43</v>
      </c>
    </row>
    <row r="745" spans="2:42" x14ac:dyDescent="0.3">
      <c r="B745" s="33" t="s">
        <v>720</v>
      </c>
      <c r="C745" s="33" t="s">
        <v>44</v>
      </c>
    </row>
    <row r="746" spans="2:42" x14ac:dyDescent="0.3">
      <c r="B746" s="33" t="s">
        <v>720</v>
      </c>
      <c r="C746" s="33" t="s">
        <v>45</v>
      </c>
    </row>
    <row r="747" spans="2:42" x14ac:dyDescent="0.3">
      <c r="B747" s="33" t="s">
        <v>720</v>
      </c>
      <c r="C747" s="33" t="s">
        <v>46</v>
      </c>
    </row>
    <row r="748" spans="2:42" x14ac:dyDescent="0.3">
      <c r="B748" s="33" t="s">
        <v>720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3">
      <c r="B749" s="33" t="s">
        <v>772</v>
      </c>
      <c r="C749" s="33" t="s">
        <v>36</v>
      </c>
    </row>
    <row r="750" spans="2:42" x14ac:dyDescent="0.3">
      <c r="B750" s="33" t="s">
        <v>772</v>
      </c>
      <c r="C750" s="33" t="s">
        <v>37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1800</v>
      </c>
      <c r="AG750" s="34">
        <v>1800</v>
      </c>
      <c r="AH750" s="34">
        <v>1800</v>
      </c>
      <c r="AI750" s="34">
        <v>1800</v>
      </c>
      <c r="AJ750" s="34">
        <v>1800</v>
      </c>
      <c r="AK750" s="34">
        <v>1800</v>
      </c>
      <c r="AL750" s="34">
        <v>1800</v>
      </c>
      <c r="AM750" s="34">
        <v>1800</v>
      </c>
      <c r="AN750" s="34">
        <v>1800</v>
      </c>
      <c r="AO750" s="34">
        <v>1800</v>
      </c>
      <c r="AP750" s="34">
        <v>1800</v>
      </c>
    </row>
    <row r="751" spans="2:42" x14ac:dyDescent="0.3">
      <c r="B751" s="33" t="s">
        <v>772</v>
      </c>
      <c r="C751" s="33" t="s">
        <v>38</v>
      </c>
    </row>
    <row r="752" spans="2:42" x14ac:dyDescent="0.3">
      <c r="B752" s="33" t="s">
        <v>772</v>
      </c>
      <c r="C752" s="33" t="s">
        <v>39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1251</v>
      </c>
      <c r="AH752" s="34">
        <v>1251</v>
      </c>
      <c r="AI752" s="34">
        <v>1251</v>
      </c>
      <c r="AJ752" s="34">
        <v>1251</v>
      </c>
      <c r="AK752" s="34">
        <v>1251</v>
      </c>
      <c r="AL752" s="34">
        <v>1251</v>
      </c>
      <c r="AM752" s="34">
        <v>1251</v>
      </c>
      <c r="AN752" s="34">
        <v>1251</v>
      </c>
      <c r="AO752" s="34">
        <v>1251</v>
      </c>
      <c r="AP752" s="34">
        <v>1251</v>
      </c>
    </row>
    <row r="753" spans="2:43" x14ac:dyDescent="0.3">
      <c r="B753" s="33" t="s">
        <v>772</v>
      </c>
      <c r="C753" s="33" t="s">
        <v>40</v>
      </c>
    </row>
    <row r="754" spans="2:43" x14ac:dyDescent="0.3">
      <c r="B754" s="33" t="s">
        <v>772</v>
      </c>
      <c r="C754" s="33" t="s">
        <v>41</v>
      </c>
    </row>
    <row r="755" spans="2:43" x14ac:dyDescent="0.3">
      <c r="B755" s="33" t="s">
        <v>772</v>
      </c>
      <c r="C755" s="33" t="s">
        <v>42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3">
      <c r="B756" s="33" t="s">
        <v>772</v>
      </c>
      <c r="C756" s="33" t="s">
        <v>43</v>
      </c>
    </row>
    <row r="757" spans="2:43" x14ac:dyDescent="0.3">
      <c r="B757" s="33" t="s">
        <v>772</v>
      </c>
      <c r="C757" s="33" t="s">
        <v>44</v>
      </c>
    </row>
    <row r="758" spans="2:43" x14ac:dyDescent="0.3">
      <c r="B758" s="33" t="s">
        <v>772</v>
      </c>
      <c r="C758" s="33" t="s">
        <v>45</v>
      </c>
    </row>
    <row r="759" spans="2:43" x14ac:dyDescent="0.3">
      <c r="B759" s="33" t="s">
        <v>772</v>
      </c>
      <c r="C759" s="33" t="s">
        <v>46</v>
      </c>
    </row>
    <row r="760" spans="2:43" x14ac:dyDescent="0.3">
      <c r="B760" s="33" t="s">
        <v>772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4029</v>
      </c>
      <c r="AG760" s="34">
        <v>4029</v>
      </c>
      <c r="AH760" s="34">
        <v>4029</v>
      </c>
      <c r="AI760" s="34">
        <v>4029</v>
      </c>
      <c r="AJ760" s="34">
        <v>4029</v>
      </c>
      <c r="AK760" s="34">
        <v>4029</v>
      </c>
      <c r="AL760" s="34">
        <v>4029</v>
      </c>
      <c r="AM760" s="34">
        <v>4029</v>
      </c>
      <c r="AN760" s="34">
        <v>4029</v>
      </c>
      <c r="AO760" s="34">
        <v>4029</v>
      </c>
      <c r="AP760" s="34">
        <v>4029</v>
      </c>
    </row>
    <row r="761" spans="2:43" x14ac:dyDescent="0.3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175182.79610000001</v>
      </c>
      <c r="N761" s="34">
        <v>181417.1537</v>
      </c>
      <c r="O761" s="34">
        <v>187659.4443</v>
      </c>
      <c r="P761" s="34">
        <v>195113.91639999999</v>
      </c>
      <c r="Q761" s="34">
        <v>205598.1832</v>
      </c>
      <c r="R761" s="34">
        <v>212245.46309999999</v>
      </c>
      <c r="S761" s="34">
        <v>220928.52619999999</v>
      </c>
      <c r="T761" s="34">
        <v>228053.23060000001</v>
      </c>
      <c r="U761" s="34">
        <v>236655.64509999999</v>
      </c>
      <c r="V761" s="34">
        <v>243717.7458</v>
      </c>
      <c r="W761" s="34">
        <v>254409.21160000001</v>
      </c>
      <c r="X761" s="34">
        <v>264138.32</v>
      </c>
      <c r="Y761" s="34">
        <v>273877.82530000003</v>
      </c>
      <c r="Z761" s="34">
        <v>283955.77769999998</v>
      </c>
      <c r="AA761" s="34">
        <v>294264.7697</v>
      </c>
      <c r="AB761" s="34">
        <v>306033.83779999998</v>
      </c>
      <c r="AC761" s="34">
        <v>317603.82679999998</v>
      </c>
      <c r="AD761" s="34">
        <v>329550.2622</v>
      </c>
      <c r="AE761" s="34">
        <v>342642.91800000001</v>
      </c>
      <c r="AF761" s="34">
        <v>355414.10889999999</v>
      </c>
      <c r="AG761" s="34">
        <v>366816.53739999997</v>
      </c>
      <c r="AH761" s="34">
        <v>378212.45809999999</v>
      </c>
      <c r="AI761" s="34">
        <v>389678.1139</v>
      </c>
      <c r="AJ761" s="34">
        <v>401440.3346</v>
      </c>
      <c r="AK761" s="34">
        <v>414803.20140000002</v>
      </c>
      <c r="AL761" s="34">
        <v>428452.53269999998</v>
      </c>
      <c r="AM761" s="34">
        <v>441605.44160000002</v>
      </c>
      <c r="AN761" s="34">
        <v>457294.80820000003</v>
      </c>
      <c r="AO761" s="34">
        <v>470784.70169999998</v>
      </c>
      <c r="AP761" s="34">
        <v>483515.18520000001</v>
      </c>
    </row>
    <row r="768" spans="2:43" s="4" customFormat="1" ht="10.199999999999999" x14ac:dyDescent="0.2">
      <c r="AQ768" s="5">
        <v>0</v>
      </c>
    </row>
    <row r="769" spans="1:43" s="4" customFormat="1" ht="10.199999999999999" x14ac:dyDescent="0.2">
      <c r="AQ769" s="5">
        <v>6290</v>
      </c>
    </row>
    <row r="770" spans="1:43" s="4" customFormat="1" ht="10.199999999999999" x14ac:dyDescent="0.2">
      <c r="AQ770" s="5">
        <v>0</v>
      </c>
    </row>
    <row r="771" spans="1:43" x14ac:dyDescent="0.3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3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3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3">
      <c r="AQ775" s="5">
        <v>0</v>
      </c>
    </row>
    <row r="776" spans="1:43" x14ac:dyDescent="0.3">
      <c r="AQ776" s="5">
        <v>6290</v>
      </c>
    </row>
    <row r="777" spans="1:43" x14ac:dyDescent="0.3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68580</xdr:colOff>
                    <xdr:row>1</xdr:row>
                    <xdr:rowOff>76200</xdr:rowOff>
                  </from>
                  <to>
                    <xdr:col>0</xdr:col>
                    <xdr:colOff>1059180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4.4" x14ac:dyDescent="0.3"/>
  <cols>
    <col min="2" max="2" width="30.5546875" bestFit="1" customWidth="1"/>
    <col min="44" max="44" width="17.5546875" bestFit="1" customWidth="1"/>
    <col min="45" max="45" width="13.44140625" customWidth="1"/>
    <col min="46" max="46" width="23.6640625" customWidth="1"/>
    <col min="47" max="47" width="28" bestFit="1" customWidth="1"/>
  </cols>
  <sheetData>
    <row r="1" spans="2:47" x14ac:dyDescent="0.3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323.89999999999418</v>
      </c>
      <c r="K1" s="1">
        <f t="shared" si="0"/>
        <v>118</v>
      </c>
      <c r="L1" s="1">
        <f t="shared" si="0"/>
        <v>1909.2305000000051</v>
      </c>
      <c r="M1" s="1">
        <f t="shared" si="0"/>
        <v>1940.7550000000047</v>
      </c>
      <c r="N1" s="1">
        <f t="shared" si="0"/>
        <v>325.56849999999395</v>
      </c>
      <c r="O1" s="1">
        <f t="shared" ref="O1:Z1" si="1">O4-N4</f>
        <v>2009.2544000000053</v>
      </c>
      <c r="P1" s="1">
        <f t="shared" si="1"/>
        <v>3213.3283999999985</v>
      </c>
      <c r="Q1" s="1">
        <f t="shared" si="1"/>
        <v>2108.7995999999985</v>
      </c>
      <c r="R1" s="1">
        <f t="shared" si="1"/>
        <v>5717.8322000000044</v>
      </c>
      <c r="S1" s="1">
        <f t="shared" si="1"/>
        <v>2423.7108999999909</v>
      </c>
      <c r="T1" s="1">
        <f t="shared" si="1"/>
        <v>1339.089100000012</v>
      </c>
      <c r="U1" s="1">
        <f t="shared" si="1"/>
        <v>1304.9302000000025</v>
      </c>
      <c r="V1" s="1">
        <f t="shared" si="1"/>
        <v>1289.2913999999873</v>
      </c>
      <c r="W1" s="1">
        <f t="shared" si="1"/>
        <v>1371.200600000011</v>
      </c>
      <c r="X1" s="1">
        <f t="shared" si="1"/>
        <v>1168.2852999999886</v>
      </c>
      <c r="Y1" s="1">
        <f t="shared" si="1"/>
        <v>1097.0418000000063</v>
      </c>
      <c r="Z1" s="1">
        <f t="shared" si="1"/>
        <v>1636.3534999999974</v>
      </c>
    </row>
    <row r="2" spans="2:47" x14ac:dyDescent="0.3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242</v>
      </c>
      <c r="AT2" s="305"/>
      <c r="AU2" s="305"/>
    </row>
    <row r="3" spans="2:47" x14ac:dyDescent="0.3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240</v>
      </c>
      <c r="AT3" s="94" t="s">
        <v>241</v>
      </c>
      <c r="AU3" s="94" t="s">
        <v>243</v>
      </c>
    </row>
    <row r="4" spans="2:47" x14ac:dyDescent="0.3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109441.77099999999</v>
      </c>
      <c r="K4" s="1">
        <f>Planel_Pot_Resultado!O244+Planel_Pot_Resultado!O748</f>
        <v>109559.77099999999</v>
      </c>
      <c r="L4" s="1">
        <f>Planel_Pot_Resultado!P244+Planel_Pot_Resultado!P748</f>
        <v>111469.0015</v>
      </c>
      <c r="M4" s="1">
        <f>Planel_Pot_Resultado!Q244+Planel_Pot_Resultado!Q748</f>
        <v>113409.7565</v>
      </c>
      <c r="N4" s="1">
        <f>Planel_Pot_Resultado!R244+Planel_Pot_Resultado!R748</f>
        <v>113735.325</v>
      </c>
      <c r="O4" s="1">
        <f>Planel_Pot_Resultado!S244+Planel_Pot_Resultado!S748</f>
        <v>115744.5794</v>
      </c>
      <c r="P4" s="1">
        <f>Planel_Pot_Resultado!T244+Planel_Pot_Resultado!T748</f>
        <v>118957.9078</v>
      </c>
      <c r="Q4" s="1">
        <f>Planel_Pot_Resultado!U244+Planel_Pot_Resultado!U748</f>
        <v>121066.7074</v>
      </c>
      <c r="R4" s="1">
        <f>Planel_Pot_Resultado!V244+Planel_Pot_Resultado!V748</f>
        <v>126784.5396</v>
      </c>
      <c r="S4" s="1">
        <f>Planel_Pot_Resultado!W244+Planel_Pot_Resultado!W748</f>
        <v>129208.25049999999</v>
      </c>
      <c r="T4" s="1">
        <f>Planel_Pot_Resultado!X244+Planel_Pot_Resultado!X748</f>
        <v>130547.33960000001</v>
      </c>
      <c r="U4" s="1">
        <f>Planel_Pot_Resultado!Y244+Planel_Pot_Resultado!Y748</f>
        <v>131852.26980000001</v>
      </c>
      <c r="V4" s="1">
        <f>Planel_Pot_Resultado!Z244+Planel_Pot_Resultado!Z748</f>
        <v>133141.5612</v>
      </c>
      <c r="W4" s="1">
        <f>Planel_Pot_Resultado!AA244+Planel_Pot_Resultado!AA748</f>
        <v>134512.76180000001</v>
      </c>
      <c r="X4" s="1">
        <f>Planel_Pot_Resultado!AB244+Planel_Pot_Resultado!AB748</f>
        <v>135681.0471</v>
      </c>
      <c r="Y4" s="1">
        <f>Planel_Pot_Resultado!AC244+Planel_Pot_Resultado!AC748</f>
        <v>136778.0889</v>
      </c>
      <c r="Z4" s="1">
        <f>Planel_Pot_Resultado!AD244+Planel_Pot_Resultado!AD748</f>
        <v>138414.4424</v>
      </c>
      <c r="AA4" s="1">
        <f>Planel_Pot_Resultado!AE244+Planel_Pot_Resultado!AE748</f>
        <v>141706.72219999999</v>
      </c>
      <c r="AB4" s="1">
        <f>Planel_Pot_Resultado!AF244+Planel_Pot_Resultado!AF748</f>
        <v>141706.72219999999</v>
      </c>
      <c r="AC4" s="1">
        <f>Planel_Pot_Resultado!AG244+Planel_Pot_Resultado!AG748</f>
        <v>141706.72219999999</v>
      </c>
      <c r="AD4" s="1">
        <f>Planel_Pot_Resultado!AH244+Planel_Pot_Resultado!AH748</f>
        <v>141706.72219999999</v>
      </c>
      <c r="AE4" s="1">
        <f>Planel_Pot_Resultado!AI244+Planel_Pot_Resultado!AI748</f>
        <v>141706.72219999999</v>
      </c>
      <c r="AF4" s="1">
        <f>Planel_Pot_Resultado!AJ244+Planel_Pot_Resultado!AJ748</f>
        <v>141706.72219999999</v>
      </c>
      <c r="AG4" s="1">
        <f>Planel_Pot_Resultado!AK244+Planel_Pot_Resultado!AK748</f>
        <v>142495.30799999999</v>
      </c>
      <c r="AH4" s="1">
        <f>Planel_Pot_Resultado!AL244+Planel_Pot_Resultado!AL748</f>
        <v>143896.28940000001</v>
      </c>
      <c r="AI4" s="1">
        <f>Planel_Pot_Resultado!AM244+Planel_Pot_Resultado!AM748</f>
        <v>144940.33309999999</v>
      </c>
      <c r="AJ4" s="1">
        <f>Planel_Pot_Resultado!AN244+Planel_Pot_Resultado!AN748</f>
        <v>145254.99299999999</v>
      </c>
      <c r="AK4" s="1">
        <f>Planel_Pot_Resultado!AO244+Planel_Pot_Resultado!AO748</f>
        <v>146894.67480000001</v>
      </c>
      <c r="AL4" s="1">
        <f>Planel_Pot_Resultado!AP244+Planel_Pot_Resultado!AP748</f>
        <v>148791.96100000001</v>
      </c>
      <c r="AM4" s="1">
        <f>AL4-C4</f>
        <v>59055.469000000012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3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9230.4861550000005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3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3">
      <c r="B7" s="17" t="s">
        <v>700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12791.1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13293.7528932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13957.7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13579.5080454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13958.3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13958.3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13958.1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13958.1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13958.1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13033.5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13233.5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13433.5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13633.7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13833.7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14033.7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14233.9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14433.9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14633.9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14633.9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14628.2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14628.2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14628.2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14628.2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14265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14265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14265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14265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14265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14265</v>
      </c>
      <c r="AM7" s="1">
        <f t="shared" si="2"/>
        <v>3022.7999999999993</v>
      </c>
      <c r="AN7" s="1">
        <v>363.20000000000073</v>
      </c>
      <c r="AR7" s="17" t="s">
        <v>48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3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3">
      <c r="B9" s="19" t="s">
        <v>49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49</v>
      </c>
      <c r="AS9" s="20">
        <v>2033</v>
      </c>
      <c r="AT9" s="20">
        <v>2033</v>
      </c>
      <c r="AU9" s="20">
        <f t="shared" si="3"/>
        <v>0</v>
      </c>
    </row>
    <row r="10" spans="2:47" x14ac:dyDescent="0.3">
      <c r="B10" s="19" t="s">
        <v>50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50</v>
      </c>
      <c r="AS10" s="20">
        <v>1445.4</v>
      </c>
      <c r="AT10" s="20">
        <v>1445.4</v>
      </c>
      <c r="AU10" s="20">
        <f t="shared" si="3"/>
        <v>0</v>
      </c>
    </row>
    <row r="11" spans="2:47" x14ac:dyDescent="0.3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3">
      <c r="B12" s="16" t="s">
        <v>57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57</v>
      </c>
      <c r="AS12" s="1">
        <v>0</v>
      </c>
      <c r="AT12" s="1">
        <v>0</v>
      </c>
      <c r="AU12" s="1">
        <f t="shared" si="3"/>
        <v>0</v>
      </c>
    </row>
    <row r="13" spans="2:47" x14ac:dyDescent="0.3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3">
      <c r="B14" s="23" t="s">
        <v>51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15250.826719999999</v>
      </c>
      <c r="K14" s="24">
        <f>Planel_Pot_Resultado!O16+Planel_Pot_Resultado!O28+Planel_Pot_Resultado!O628+Planel_Pot_Resultado!O712</f>
        <v>15250.826719999999</v>
      </c>
      <c r="L14" s="24">
        <f>Planel_Pot_Resultado!P16+Planel_Pot_Resultado!P28+Planel_Pot_Resultado!P628+Planel_Pot_Resultado!P712</f>
        <v>17026.946228000001</v>
      </c>
      <c r="M14" s="24">
        <f>Planel_Pot_Resultado!Q16+Planel_Pot_Resultado!Q28+Planel_Pot_Resultado!Q628+Planel_Pot_Resultado!Q712</f>
        <v>17026.946228000001</v>
      </c>
      <c r="N14" s="24">
        <f>Planel_Pot_Resultado!R16+Planel_Pot_Resultado!R28+Planel_Pot_Resultado!R628+Planel_Pot_Resultado!R712</f>
        <v>17026.946228000001</v>
      </c>
      <c r="O14" s="24">
        <f>Planel_Pot_Resultado!S16+Planel_Pot_Resultado!S28+Planel_Pot_Resultado!S628+Planel_Pot_Resultado!S712</f>
        <v>17026.946228000001</v>
      </c>
      <c r="P14" s="24">
        <f>Planel_Pot_Resultado!T16+Planel_Pot_Resultado!T28+Planel_Pot_Resultado!T628+Planel_Pot_Resultado!T712</f>
        <v>17026.946228000001</v>
      </c>
      <c r="Q14" s="24">
        <f>Planel_Pot_Resultado!U16+Planel_Pot_Resultado!U28+Planel_Pot_Resultado!U628+Planel_Pot_Resultado!U712</f>
        <v>20313.702109999998</v>
      </c>
      <c r="R14" s="24">
        <f>Planel_Pot_Resultado!V16+Planel_Pot_Resultado!V28+Planel_Pot_Resultado!V628+Planel_Pot_Resultado!V712</f>
        <v>20313.702109999998</v>
      </c>
      <c r="S14" s="24">
        <f>Planel_Pot_Resultado!W16+Planel_Pot_Resultado!W28+Planel_Pot_Resultado!W628+Planel_Pot_Resultado!W712</f>
        <v>20613.796107000002</v>
      </c>
      <c r="T14" s="24">
        <f>Planel_Pot_Resultado!X16+Planel_Pot_Resultado!X28+Planel_Pot_Resultado!X628+Planel_Pot_Resultado!X712</f>
        <v>20613.796107000002</v>
      </c>
      <c r="U14" s="24">
        <f>Planel_Pot_Resultado!Y16+Planel_Pot_Resultado!Y28+Planel_Pot_Resultado!Y628+Planel_Pot_Resultado!Y712</f>
        <v>20613.796107000002</v>
      </c>
      <c r="V14" s="24">
        <f>Planel_Pot_Resultado!Z16+Planel_Pot_Resultado!Z28+Planel_Pot_Resultado!Z628+Planel_Pot_Resultado!Z712</f>
        <v>20613.796107000002</v>
      </c>
      <c r="W14" s="24">
        <f>Planel_Pot_Resultado!AA16+Planel_Pot_Resultado!AA28+Planel_Pot_Resultado!AA628+Planel_Pot_Resultado!AA712</f>
        <v>20613.796107000002</v>
      </c>
      <c r="X14" s="24">
        <f>Planel_Pot_Resultado!AB16+Planel_Pot_Resultado!AB28+Planel_Pot_Resultado!AB628+Planel_Pot_Resultado!AB712</f>
        <v>20621.957724</v>
      </c>
      <c r="Y14" s="24">
        <f>Planel_Pot_Resultado!AC16+Planel_Pot_Resultado!AC28+Planel_Pot_Resultado!AC628+Planel_Pot_Resultado!AC712</f>
        <v>20621.957724</v>
      </c>
      <c r="Z14" s="24">
        <f>Planel_Pot_Resultado!AD16+Planel_Pot_Resultado!AD28+Planel_Pot_Resultado!AD628+Planel_Pot_Resultado!AD712</f>
        <v>20621.957724</v>
      </c>
      <c r="AA14" s="24">
        <f>Planel_Pot_Resultado!AE16+Planel_Pot_Resultado!AE28+Planel_Pot_Resultado!AE628+Planel_Pot_Resultado!AE712</f>
        <v>20621.957724</v>
      </c>
      <c r="AB14" s="24">
        <f>Planel_Pot_Resultado!AF16+Planel_Pot_Resultado!AF28+Planel_Pot_Resultado!AF628+Planel_Pot_Resultado!AF712</f>
        <v>20621.957724</v>
      </c>
      <c r="AC14" s="24">
        <f>Planel_Pot_Resultado!AG16+Planel_Pot_Resultado!AG28+Planel_Pot_Resultado!AG628+Planel_Pot_Resultado!AG712</f>
        <v>20621.957724</v>
      </c>
      <c r="AD14" s="24">
        <f>Planel_Pot_Resultado!AH16+Planel_Pot_Resultado!AH28+Planel_Pot_Resultado!AH628+Planel_Pot_Resultado!AH712</f>
        <v>20621.957724</v>
      </c>
      <c r="AE14" s="24">
        <f>Planel_Pot_Resultado!AI16+Planel_Pot_Resultado!AI28+Planel_Pot_Resultado!AI628+Planel_Pot_Resultado!AI712</f>
        <v>20621.957724</v>
      </c>
      <c r="AF14" s="24">
        <f>Planel_Pot_Resultado!AJ16+Planel_Pot_Resultado!AJ28+Planel_Pot_Resultado!AJ628+Planel_Pot_Resultado!AJ712</f>
        <v>20621.957724</v>
      </c>
      <c r="AG14" s="24">
        <f>Planel_Pot_Resultado!AK16+Planel_Pot_Resultado!AK28+Planel_Pot_Resultado!AK628+Planel_Pot_Resultado!AK712</f>
        <v>20621.957724</v>
      </c>
      <c r="AH14" s="24">
        <f>Planel_Pot_Resultado!AL16+Planel_Pot_Resultado!AL28+Planel_Pot_Resultado!AL628+Planel_Pot_Resultado!AL712</f>
        <v>21007.957724</v>
      </c>
      <c r="AI14" s="24">
        <f>Planel_Pot_Resultado!AM16+Planel_Pot_Resultado!AM28+Planel_Pot_Resultado!AM628+Planel_Pot_Resultado!AM712</f>
        <v>21007.957724</v>
      </c>
      <c r="AJ14" s="24">
        <f>Planel_Pot_Resultado!AN16+Planel_Pot_Resultado!AN28+Planel_Pot_Resultado!AN628+Planel_Pot_Resultado!AN712</f>
        <v>21007.957724</v>
      </c>
      <c r="AK14" s="24">
        <f>Planel_Pot_Resultado!AO16+Planel_Pot_Resultado!AO28+Planel_Pot_Resultado!AO628+Planel_Pot_Resultado!AO712</f>
        <v>21007.957724</v>
      </c>
      <c r="AL14" s="24">
        <f>Planel_Pot_Resultado!AP16+Planel_Pot_Resultado!AP28+Planel_Pot_Resultado!AP628+Planel_Pot_Resultado!AP712</f>
        <v>21007.957724</v>
      </c>
      <c r="AM14" s="1">
        <f t="shared" si="2"/>
        <v>9338.490303999999</v>
      </c>
      <c r="AN14" s="1">
        <v>16497.98</v>
      </c>
      <c r="AR14" s="21" t="s">
        <v>51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3">
      <c r="B15" s="23" t="s">
        <v>52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1394</v>
      </c>
      <c r="R15" s="24">
        <f>Planel_Pot_Resultado!V376</f>
        <v>1394</v>
      </c>
      <c r="S15" s="24">
        <f>Planel_Pot_Resultado!W376</f>
        <v>1093.8</v>
      </c>
      <c r="T15" s="24">
        <f>Planel_Pot_Resultado!X376</f>
        <v>1093.8</v>
      </c>
      <c r="U15" s="24">
        <f>Planel_Pot_Resultado!Y376</f>
        <v>1093.8</v>
      </c>
      <c r="V15" s="24">
        <f>Planel_Pot_Resultado!Z376</f>
        <v>1093.8</v>
      </c>
      <c r="W15" s="24">
        <f>Planel_Pot_Resultado!AA376</f>
        <v>1093.8</v>
      </c>
      <c r="X15" s="24">
        <f>Planel_Pot_Resultado!AB376</f>
        <v>1085.8</v>
      </c>
      <c r="Y15" s="24">
        <f>Planel_Pot_Resultado!AC376</f>
        <v>1085.8</v>
      </c>
      <c r="Z15" s="24">
        <f>Planel_Pot_Resultado!AD376</f>
        <v>1085.8</v>
      </c>
      <c r="AA15" s="24">
        <f>Planel_Pot_Resultado!AE376</f>
        <v>1085.8</v>
      </c>
      <c r="AB15" s="24">
        <f>Planel_Pot_Resultado!AF376</f>
        <v>1085.8</v>
      </c>
      <c r="AC15" s="24">
        <f>Planel_Pot_Resultado!AG376</f>
        <v>1085.8</v>
      </c>
      <c r="AD15" s="24">
        <f>Planel_Pot_Resultado!AH376</f>
        <v>1085.8</v>
      </c>
      <c r="AE15" s="24">
        <f>Planel_Pot_Resultado!AI376</f>
        <v>1085.8</v>
      </c>
      <c r="AF15" s="24">
        <f>Planel_Pot_Resultado!AJ376</f>
        <v>1085.8</v>
      </c>
      <c r="AG15" s="24">
        <f>Planel_Pot_Resultado!AK376</f>
        <v>1085.8</v>
      </c>
      <c r="AH15" s="24">
        <f>Planel_Pot_Resultado!AL376</f>
        <v>700</v>
      </c>
      <c r="AI15" s="24">
        <f>Planel_Pot_Resultado!AM376</f>
        <v>700</v>
      </c>
      <c r="AJ15" s="24">
        <f>Planel_Pot_Resultado!AN376</f>
        <v>700</v>
      </c>
      <c r="AK15" s="24">
        <f>Planel_Pot_Resultado!AO376</f>
        <v>700</v>
      </c>
      <c r="AL15" s="24">
        <f>Planel_Pot_Resultado!AP376</f>
        <v>700</v>
      </c>
      <c r="AM15" s="1">
        <f t="shared" si="2"/>
        <v>369.8</v>
      </c>
      <c r="AN15" s="1">
        <v>-214</v>
      </c>
      <c r="AR15" s="21" t="s">
        <v>52</v>
      </c>
      <c r="AS15" s="22">
        <v>11538</v>
      </c>
      <c r="AT15" s="22">
        <v>11538</v>
      </c>
      <c r="AU15" s="22">
        <f t="shared" si="3"/>
        <v>0</v>
      </c>
    </row>
    <row r="16" spans="2:47" x14ac:dyDescent="0.3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3">
      <c r="B17" s="29" t="s">
        <v>58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18659.225003</v>
      </c>
      <c r="K17" s="30">
        <f>Planel_Pot_Resultado!O388+Planel_Pot_Resultado!O400+Planel_Pot_Resultado!O412+Planel_Pot_Resultado!O424+Planel_Pot_Resultado!O436+Planel_Pot_Resultado!O448+Planel_Pot_Resultado!O460+Planel_Pot_Resultado!O472</f>
        <v>24472.962671999998</v>
      </c>
      <c r="L17" s="30">
        <f>Planel_Pot_Resultado!P388+Planel_Pot_Resultado!P400+Planel_Pot_Resultado!P412+Planel_Pot_Resultado!P424+Planel_Pot_Resultado!P436+Planel_Pot_Resultado!P448+Planel_Pot_Resultado!P460+Planel_Pot_Resultado!P472</f>
        <v>25719.737617999999</v>
      </c>
      <c r="M17" s="30">
        <f>Planel_Pot_Resultado!Q388+Planel_Pot_Resultado!Q400+Planel_Pot_Resultado!Q412+Planel_Pot_Resultado!Q424+Planel_Pot_Resultado!Q436+Planel_Pot_Resultado!Q448+Planel_Pot_Resultado!Q460+Planel_Pot_Resultado!Q472</f>
        <v>32193.095689999998</v>
      </c>
      <c r="N17" s="30">
        <f>Planel_Pot_Resultado!R388+Planel_Pot_Resultado!R400+Planel_Pot_Resultado!R412+Planel_Pot_Resultado!R424+Planel_Pot_Resultado!R436+Planel_Pot_Resultado!R448+Planel_Pot_Resultado!R460+Planel_Pot_Resultado!R472</f>
        <v>35274.731169999999</v>
      </c>
      <c r="O17" s="30">
        <f>Planel_Pot_Resultado!S388+Planel_Pot_Resultado!S400+Planel_Pot_Resultado!S412+Planel_Pot_Resultado!S424+Planel_Pot_Resultado!S436+Planel_Pot_Resultado!S448+Planel_Pot_Resultado!S460+Planel_Pot_Resultado!S472</f>
        <v>41306.091339999999</v>
      </c>
      <c r="P17" s="30">
        <f>Planel_Pot_Resultado!T388+Planel_Pot_Resultado!T400+Planel_Pot_Resultado!T412+Planel_Pot_Resultado!T424+Planel_Pot_Resultado!T436+Planel_Pot_Resultado!T448+Planel_Pot_Resultado!T460+Planel_Pot_Resultado!T472</f>
        <v>44321.000780000002</v>
      </c>
      <c r="Q17" s="30">
        <f>Planel_Pot_Resultado!U388+Planel_Pot_Resultado!U400+Planel_Pot_Resultado!U412+Planel_Pot_Resultado!U424+Planel_Pot_Resultado!U436+Planel_Pot_Resultado!U448+Planel_Pot_Resultado!U460+Planel_Pot_Resultado!U472</f>
        <v>45154.947889999996</v>
      </c>
      <c r="R17" s="30">
        <f>Planel_Pot_Resultado!V388+Planel_Pot_Resultado!V400+Planel_Pot_Resultado!V412+Planel_Pot_Resultado!V424+Planel_Pot_Resultado!V436+Planel_Pot_Resultado!V448+Planel_Pot_Resultado!V460+Planel_Pot_Resultado!V472</f>
        <v>46499.216336999998</v>
      </c>
      <c r="S17" s="30">
        <f>Planel_Pot_Resultado!W388+Planel_Pot_Resultado!W400+Planel_Pot_Resultado!W412+Planel_Pot_Resultado!W424+Planel_Pot_Resultado!W436+Planel_Pot_Resultado!W448+Planel_Pot_Resultado!W460+Planel_Pot_Resultado!W472</f>
        <v>54091.849940999993</v>
      </c>
      <c r="T17" s="30">
        <f>Planel_Pot_Resultado!X388+Planel_Pot_Resultado!X400+Planel_Pot_Resultado!X412+Planel_Pot_Resultado!X424+Planel_Pot_Resultado!X436+Planel_Pot_Resultado!X448+Planel_Pot_Resultado!X460+Planel_Pot_Resultado!X472</f>
        <v>60223.905079999997</v>
      </c>
      <c r="U17" s="30">
        <f>Planel_Pot_Resultado!Y388+Planel_Pot_Resultado!Y400+Planel_Pot_Resultado!Y412+Planel_Pot_Resultado!Y424+Planel_Pot_Resultado!Y436+Planel_Pot_Resultado!Y448+Planel_Pot_Resultado!Y460+Planel_Pot_Resultado!Y472</f>
        <v>66390.404899999994</v>
      </c>
      <c r="V17" s="30">
        <f>Planel_Pot_Resultado!Z388+Planel_Pot_Resultado!Z400+Planel_Pot_Resultado!Z412+Planel_Pot_Resultado!Z424+Planel_Pot_Resultado!Z436+Planel_Pot_Resultado!Z448+Planel_Pot_Resultado!Z460+Planel_Pot_Resultado!Z472</f>
        <v>72775.41807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79333.519360000006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86714.829266000015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93920.518045000004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101604.81150800001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108685.04354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113912.180062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118475.74228999999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122981.37585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127521.79268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132157.43427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137683.20344000001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141883.54613999999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146303.38727000001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152858.35329900001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156037.06423000002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159234.54229700001</v>
      </c>
      <c r="AM17" s="1">
        <f t="shared" si="2"/>
        <v>152678.382297</v>
      </c>
      <c r="AN17" s="1">
        <v>-1394.8465099999958</v>
      </c>
      <c r="AR17" s="29" t="s">
        <v>58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3">
      <c r="B18" s="29" t="s">
        <v>59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59</v>
      </c>
      <c r="AS18" s="30">
        <v>0</v>
      </c>
      <c r="AT18" s="30">
        <v>0</v>
      </c>
      <c r="AU18" s="30">
        <f t="shared" si="3"/>
        <v>0</v>
      </c>
    </row>
    <row r="19" spans="2:47" x14ac:dyDescent="0.3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3">
      <c r="B20" s="25" t="s">
        <v>53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2160.6419999999998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2150.6419999999998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2150.6419999999998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1210.972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256.5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4718.6206780000002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8854.7208050000008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13011.251619999999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17154.474730000002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21364.105240000001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25634.926820000001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29913.148249999998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34140.969100000002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38834.119339999997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43310.4715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47676.703399999999</v>
      </c>
      <c r="AM20" s="1">
        <f t="shared" si="2"/>
        <v>47656.000399999997</v>
      </c>
      <c r="AN20" s="1">
        <v>-123377.24182</v>
      </c>
      <c r="AR20" s="23" t="s">
        <v>53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3">
      <c r="B21" s="25" t="s">
        <v>694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54</v>
      </c>
      <c r="AS21" s="24">
        <v>0</v>
      </c>
      <c r="AT21" s="24">
        <v>0</v>
      </c>
      <c r="AU21" s="24">
        <f t="shared" si="3"/>
        <v>0</v>
      </c>
    </row>
    <row r="22" spans="2:47" x14ac:dyDescent="0.3">
      <c r="B22" s="231" t="s">
        <v>55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0</v>
      </c>
      <c r="T22" s="232">
        <f>Planel_Pot_Resultado!X268</f>
        <v>0</v>
      </c>
      <c r="U22" s="232">
        <f>Planel_Pot_Resultado!Y268</f>
        <v>0</v>
      </c>
      <c r="V22" s="232">
        <f>Planel_Pot_Resultado!Z268</f>
        <v>0</v>
      </c>
      <c r="W22" s="232">
        <f>Planel_Pot_Resultado!AA268</f>
        <v>0</v>
      </c>
      <c r="X22" s="232">
        <f>Planel_Pot_Resultado!AB268</f>
        <v>0</v>
      </c>
      <c r="Y22" s="232">
        <f>Planel_Pot_Resultado!AC268</f>
        <v>0</v>
      </c>
      <c r="Z22" s="232">
        <f>Planel_Pot_Resultado!AD268</f>
        <v>0</v>
      </c>
      <c r="AA22" s="232">
        <f>Planel_Pot_Resultado!AE268</f>
        <v>0</v>
      </c>
      <c r="AB22" s="232">
        <f>Planel_Pot_Resultado!AF268</f>
        <v>0</v>
      </c>
      <c r="AC22" s="232">
        <f>Planel_Pot_Resultado!AG268</f>
        <v>0</v>
      </c>
      <c r="AD22" s="232">
        <f>Planel_Pot_Resultado!AH268</f>
        <v>0</v>
      </c>
      <c r="AE22" s="232">
        <f>Planel_Pot_Resultado!AI268</f>
        <v>0</v>
      </c>
      <c r="AF22" s="232">
        <f>Planel_Pot_Resultado!AJ268</f>
        <v>0</v>
      </c>
      <c r="AG22" s="232">
        <f>Planel_Pot_Resultado!AK268</f>
        <v>0</v>
      </c>
      <c r="AH22" s="232">
        <f>Planel_Pot_Resultado!AL268</f>
        <v>0</v>
      </c>
      <c r="AI22" s="232">
        <f>Planel_Pot_Resultado!AM268</f>
        <v>0</v>
      </c>
      <c r="AJ22" s="232">
        <f>Planel_Pot_Resultado!AN268</f>
        <v>0</v>
      </c>
      <c r="AK22" s="232">
        <f>Planel_Pot_Resultado!AO268</f>
        <v>0</v>
      </c>
      <c r="AL22" s="232">
        <f>Planel_Pot_Resultado!AP268</f>
        <v>0</v>
      </c>
      <c r="AM22" s="1">
        <f t="shared" si="2"/>
        <v>-490</v>
      </c>
      <c r="AN22" s="1">
        <v>0</v>
      </c>
      <c r="AR22" s="25" t="s">
        <v>55</v>
      </c>
      <c r="AS22" s="26">
        <v>490</v>
      </c>
      <c r="AT22" s="26">
        <v>490</v>
      </c>
      <c r="AU22" s="26">
        <f t="shared" si="3"/>
        <v>0</v>
      </c>
    </row>
    <row r="23" spans="2:47" x14ac:dyDescent="0.3">
      <c r="B23" s="97" t="s">
        <v>56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3980.9457179999999</v>
      </c>
      <c r="N23" s="32">
        <f>Planel_Pot_Resultado!R100+Planel_Pot_Resultado!R652</f>
        <v>5643.8297460000003</v>
      </c>
      <c r="O23" s="32">
        <f>Planel_Pot_Resultado!S100+Planel_Pot_Resultado!S652</f>
        <v>8354.3782140000003</v>
      </c>
      <c r="P23" s="32">
        <f>Planel_Pot_Resultado!T100+Planel_Pot_Resultado!T652</f>
        <v>9451.8447780000006</v>
      </c>
      <c r="Q23" s="32">
        <f>Planel_Pot_Resultado!U100+Planel_Pot_Resultado!U652</f>
        <v>10279.698780000001</v>
      </c>
      <c r="R23" s="32">
        <f>Planel_Pot_Resultado!V100+Planel_Pot_Resultado!V652</f>
        <v>10279.698780000001</v>
      </c>
      <c r="S23" s="32">
        <f>Planel_Pot_Resultado!W100+Planel_Pot_Resultado!W652</f>
        <v>14280.926090000001</v>
      </c>
      <c r="T23" s="32">
        <f>Planel_Pot_Resultado!X100+Planel_Pot_Resultado!X652</f>
        <v>16339.890191</v>
      </c>
      <c r="U23" s="32">
        <f>Planel_Pot_Resultado!Y100+Planel_Pot_Resultado!Y652</f>
        <v>18407.965515</v>
      </c>
      <c r="V23" s="32">
        <f>Planel_Pot_Resultado!Z100+Planel_Pot_Resultado!Z652</f>
        <v>20611.413270000001</v>
      </c>
      <c r="W23" s="32">
        <f>Planel_Pot_Resultado!AA100+Planel_Pot_Resultado!AA652</f>
        <v>22799.724410000003</v>
      </c>
      <c r="X23" s="32">
        <f>Planel_Pot_Resultado!AB100+Planel_Pot_Resultado!AB652</f>
        <v>25829.035739999999</v>
      </c>
      <c r="Y23" s="32">
        <f>Planel_Pot_Resultado!AC100+Planel_Pot_Resultado!AC652</f>
        <v>28896.094109999998</v>
      </c>
      <c r="Z23" s="32">
        <f>Planel_Pot_Resultado!AD100+Planel_Pot_Resultado!AD652</f>
        <v>32261.552589999999</v>
      </c>
      <c r="AA23" s="32">
        <f>Planel_Pot_Resultado!AE100+Planel_Pot_Resultado!AE652</f>
        <v>35736.168570000002</v>
      </c>
      <c r="AB23" s="32">
        <f>Planel_Pot_Resultado!AF100+Planel_Pot_Resultado!AF652</f>
        <v>38818.102220000001</v>
      </c>
      <c r="AC23" s="32">
        <f>Planel_Pot_Resultado!AG100+Planel_Pot_Resultado!AG652</f>
        <v>41526.568420000003</v>
      </c>
      <c r="AD23" s="32">
        <f>Planel_Pot_Resultado!AH100+Planel_Pot_Resultado!AH652</f>
        <v>44260.324779999995</v>
      </c>
      <c r="AE23" s="32">
        <f>Planel_Pot_Resultado!AI100+Planel_Pot_Resultado!AI652</f>
        <v>47042.340559999997</v>
      </c>
      <c r="AF23" s="32">
        <f>Planel_Pot_Resultado!AJ100+Planel_Pot_Resultado!AJ652</f>
        <v>49959.289199999999</v>
      </c>
      <c r="AG23" s="32">
        <f>Planel_Pot_Resultado!AK100+Planel_Pot_Resultado!AK652</f>
        <v>53440.17942</v>
      </c>
      <c r="AH23" s="32">
        <f>Planel_Pot_Resultado!AL100+Planel_Pot_Resultado!AL652</f>
        <v>57209.765209999998</v>
      </c>
      <c r="AI23" s="32">
        <f>Planel_Pot_Resultado!AM100+Planel_Pot_Resultado!AM652</f>
        <v>60670.968370000002</v>
      </c>
      <c r="AJ23" s="32">
        <f>Planel_Pot_Resultado!AN100+Planel_Pot_Resultado!AN652</f>
        <v>64797.558749999997</v>
      </c>
      <c r="AK23" s="32">
        <f>Planel_Pot_Resultado!AO100+Planel_Pot_Resultado!AO652</f>
        <v>68992.707490000001</v>
      </c>
      <c r="AL23" s="32">
        <f>Planel_Pot_Resultado!AP100+Planel_Pot_Resultado!AP652</f>
        <v>72262.194810000001</v>
      </c>
      <c r="AM23" s="1">
        <f t="shared" si="2"/>
        <v>72262.194810000001</v>
      </c>
      <c r="AN23" s="1">
        <v>-77919.371499999994</v>
      </c>
      <c r="AR23" s="31" t="s">
        <v>56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3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175182.79610499996</v>
      </c>
      <c r="J24" s="28">
        <f t="shared" si="4"/>
        <v>181417.15372299997</v>
      </c>
      <c r="K24" s="28">
        <f t="shared" si="4"/>
        <v>187659.44428520001</v>
      </c>
      <c r="L24" s="28">
        <f t="shared" si="4"/>
        <v>195113.91634600001</v>
      </c>
      <c r="M24" s="28">
        <f t="shared" si="4"/>
        <v>205598.18318139997</v>
      </c>
      <c r="N24" s="28">
        <f t="shared" si="4"/>
        <v>212245.46314399995</v>
      </c>
      <c r="O24" s="28">
        <f t="shared" si="4"/>
        <v>220928.52618199994</v>
      </c>
      <c r="P24" s="28">
        <f t="shared" si="4"/>
        <v>228053.23058599996</v>
      </c>
      <c r="Q24" s="28">
        <f t="shared" si="4"/>
        <v>236655.64517999999</v>
      </c>
      <c r="R24" s="28">
        <f t="shared" si="4"/>
        <v>243717.74582699998</v>
      </c>
      <c r="S24" s="28">
        <f t="shared" si="4"/>
        <v>254409.21163799998</v>
      </c>
      <c r="T24" s="28">
        <f t="shared" si="4"/>
        <v>264138.31997800001</v>
      </c>
      <c r="U24" s="28">
        <f t="shared" si="4"/>
        <v>273877.82532200002</v>
      </c>
      <c r="V24" s="28">
        <f t="shared" si="4"/>
        <v>283955.77764699998</v>
      </c>
      <c r="W24" s="28">
        <f t="shared" si="4"/>
        <v>294264.769677</v>
      </c>
      <c r="X24" s="28">
        <f t="shared" si="4"/>
        <v>306033.83783000003</v>
      </c>
      <c r="Y24" s="28">
        <f t="shared" si="4"/>
        <v>317603.826779</v>
      </c>
      <c r="Z24" s="28">
        <f t="shared" si="4"/>
        <v>329550.26222199999</v>
      </c>
      <c r="AA24" s="28">
        <f t="shared" si="4"/>
        <v>342642.91803399997</v>
      </c>
      <c r="AB24" s="28">
        <f t="shared" si="4"/>
        <v>355414.10888399993</v>
      </c>
      <c r="AC24" s="28">
        <f t="shared" si="4"/>
        <v>366816.53743900004</v>
      </c>
      <c r="AD24" s="28">
        <f t="shared" si="4"/>
        <v>378212.45817400003</v>
      </c>
      <c r="AE24" s="28">
        <f t="shared" si="4"/>
        <v>389678.11389400001</v>
      </c>
      <c r="AF24" s="28">
        <f t="shared" si="4"/>
        <v>401440.33463400003</v>
      </c>
      <c r="AG24" s="28">
        <f t="shared" si="4"/>
        <v>414803.20140399999</v>
      </c>
      <c r="AH24" s="28">
        <f t="shared" si="4"/>
        <v>428452.53272399993</v>
      </c>
      <c r="AI24" s="28">
        <f t="shared" si="4"/>
        <v>441605.44156399998</v>
      </c>
      <c r="AJ24" s="28">
        <f t="shared" si="4"/>
        <v>457294.80811300001</v>
      </c>
      <c r="AK24" s="28">
        <f t="shared" si="4"/>
        <v>470784.70174400002</v>
      </c>
      <c r="AL24" s="28">
        <f t="shared" si="4"/>
        <v>483515.18523100007</v>
      </c>
      <c r="AM24" s="1">
        <f t="shared" si="2"/>
        <v>347622.37681100005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3">
      <c r="R25" s="1"/>
      <c r="AB25" s="1"/>
      <c r="AL25" s="1"/>
    </row>
    <row r="26" spans="2:47" x14ac:dyDescent="0.3">
      <c r="D26" s="1"/>
      <c r="R26" s="1"/>
      <c r="AB26" s="1"/>
      <c r="AL26" s="1"/>
    </row>
    <row r="27" spans="2:47" x14ac:dyDescent="0.3">
      <c r="B27" s="12" t="s">
        <v>68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3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3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323.89999999999418</v>
      </c>
      <c r="K29" s="1">
        <f t="shared" si="5"/>
        <v>118</v>
      </c>
      <c r="L29" s="1">
        <f t="shared" si="5"/>
        <v>1909.2305000000051</v>
      </c>
      <c r="M29" s="1">
        <f t="shared" si="5"/>
        <v>1940.7550000000047</v>
      </c>
      <c r="N29" s="1">
        <f t="shared" si="5"/>
        <v>325.56849999999395</v>
      </c>
      <c r="O29" s="1">
        <f t="shared" si="5"/>
        <v>2009.2544000000053</v>
      </c>
      <c r="P29" s="1">
        <f t="shared" si="5"/>
        <v>3213.3283999999985</v>
      </c>
      <c r="Q29" s="1">
        <f t="shared" si="5"/>
        <v>2108.7995999999985</v>
      </c>
      <c r="R29" s="1">
        <f t="shared" si="5"/>
        <v>5717.8322000000044</v>
      </c>
      <c r="S29" s="1">
        <f t="shared" si="5"/>
        <v>2423.7108999999909</v>
      </c>
      <c r="T29" s="1">
        <f t="shared" si="5"/>
        <v>1339.089100000012</v>
      </c>
      <c r="U29" s="1">
        <f t="shared" si="5"/>
        <v>1304.9302000000025</v>
      </c>
      <c r="V29" s="1">
        <f t="shared" si="5"/>
        <v>1289.2913999999873</v>
      </c>
      <c r="W29" s="1">
        <f t="shared" si="5"/>
        <v>1371.200600000011</v>
      </c>
      <c r="X29" s="1">
        <f t="shared" si="5"/>
        <v>1168.2852999999886</v>
      </c>
      <c r="Y29" s="1">
        <f t="shared" si="5"/>
        <v>1097.0418000000063</v>
      </c>
      <c r="Z29" s="1">
        <f t="shared" si="5"/>
        <v>1636.3534999999974</v>
      </c>
      <c r="AA29" s="1">
        <f t="shared" si="5"/>
        <v>3292.2797999999893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788.58580000000075</v>
      </c>
      <c r="AH29" s="1">
        <f t="shared" si="5"/>
        <v>1400.9814000000188</v>
      </c>
      <c r="AI29" s="1">
        <f t="shared" si="5"/>
        <v>1044.0436999999802</v>
      </c>
      <c r="AJ29" s="1">
        <f t="shared" si="5"/>
        <v>314.65989999999874</v>
      </c>
      <c r="AK29" s="1">
        <f t="shared" si="5"/>
        <v>1639.6818000000203</v>
      </c>
      <c r="AL29" s="1">
        <f t="shared" si="5"/>
        <v>1897.2862000000023</v>
      </c>
      <c r="AM29" s="1"/>
      <c r="AN29" s="1"/>
    </row>
    <row r="30" spans="2:47" x14ac:dyDescent="0.3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2597.6601550000005</v>
      </c>
      <c r="J30" s="1">
        <f t="shared" si="6"/>
        <v>1970.8398449999986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3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3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-802.39999999999964</v>
      </c>
      <c r="K32" s="18">
        <f t="shared" si="7"/>
        <v>502.65289320000011</v>
      </c>
      <c r="L32" s="18">
        <f t="shared" si="7"/>
        <v>663.94710680000026</v>
      </c>
      <c r="M32" s="18">
        <f t="shared" si="7"/>
        <v>-378.19195460000083</v>
      </c>
      <c r="N32" s="18">
        <f t="shared" si="7"/>
        <v>378.79195459999937</v>
      </c>
      <c r="O32" s="18">
        <f t="shared" si="7"/>
        <v>0</v>
      </c>
      <c r="P32" s="18">
        <f t="shared" si="7"/>
        <v>-0.19999999999890861</v>
      </c>
      <c r="Q32" s="18">
        <f t="shared" si="7"/>
        <v>0</v>
      </c>
      <c r="R32" s="18">
        <f t="shared" si="7"/>
        <v>0</v>
      </c>
      <c r="S32" s="18">
        <f t="shared" si="7"/>
        <v>-924.60000000000036</v>
      </c>
      <c r="T32" s="18">
        <f t="shared" si="7"/>
        <v>200</v>
      </c>
      <c r="U32" s="18">
        <f t="shared" si="7"/>
        <v>200</v>
      </c>
      <c r="V32" s="18">
        <f t="shared" si="7"/>
        <v>200.20000000000073</v>
      </c>
      <c r="W32" s="18">
        <f t="shared" si="7"/>
        <v>200</v>
      </c>
      <c r="X32" s="18">
        <f t="shared" si="7"/>
        <v>200</v>
      </c>
      <c r="Y32" s="18">
        <f t="shared" si="7"/>
        <v>200.19999999999891</v>
      </c>
      <c r="Z32" s="18">
        <f t="shared" si="7"/>
        <v>200</v>
      </c>
      <c r="AA32" s="18">
        <f t="shared" si="7"/>
        <v>200</v>
      </c>
      <c r="AB32" s="18">
        <f t="shared" si="7"/>
        <v>0</v>
      </c>
      <c r="AC32" s="18">
        <f t="shared" si="7"/>
        <v>-5.6999999999989086</v>
      </c>
      <c r="AD32" s="18">
        <f t="shared" si="7"/>
        <v>0</v>
      </c>
      <c r="AE32" s="18">
        <f t="shared" si="7"/>
        <v>0</v>
      </c>
      <c r="AF32" s="18">
        <f t="shared" si="7"/>
        <v>0</v>
      </c>
      <c r="AG32" s="18">
        <f t="shared" si="7"/>
        <v>-363.20000000000073</v>
      </c>
      <c r="AH32" s="18">
        <f t="shared" si="7"/>
        <v>0</v>
      </c>
      <c r="AI32" s="18">
        <f t="shared" si="7"/>
        <v>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3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3">
      <c r="B34" s="19" t="s">
        <v>49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3">
      <c r="B35" s="19" t="s">
        <v>50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3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3">
      <c r="B37" s="16" t="s">
        <v>57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3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3">
      <c r="B39" s="23" t="s">
        <v>51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2580.4617699999999</v>
      </c>
      <c r="K39" s="24">
        <f t="shared" si="10"/>
        <v>0</v>
      </c>
      <c r="L39" s="24">
        <f t="shared" si="10"/>
        <v>1776.1195080000016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0</v>
      </c>
      <c r="Q39" s="24">
        <f t="shared" si="10"/>
        <v>3286.7558819999977</v>
      </c>
      <c r="R39" s="24">
        <f t="shared" si="10"/>
        <v>0</v>
      </c>
      <c r="S39" s="24">
        <f t="shared" si="10"/>
        <v>300.09399700000358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8.161616999997932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3">
      <c r="B40" s="23" t="s">
        <v>52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700</v>
      </c>
      <c r="R40" s="24">
        <f t="shared" si="11"/>
        <v>0</v>
      </c>
      <c r="S40" s="24">
        <f t="shared" si="11"/>
        <v>-300.20000000000005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-385.79999999999995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3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3">
      <c r="B42" s="29" t="s">
        <v>58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2161.5560030000015</v>
      </c>
      <c r="K42" s="30">
        <f t="shared" si="12"/>
        <v>5813.7376689999983</v>
      </c>
      <c r="L42" s="30">
        <f t="shared" si="12"/>
        <v>1246.7749460000014</v>
      </c>
      <c r="M42" s="30">
        <f t="shared" si="12"/>
        <v>6473.3580719999991</v>
      </c>
      <c r="N42" s="30">
        <f t="shared" si="12"/>
        <v>3081.6354800000008</v>
      </c>
      <c r="O42" s="30">
        <f t="shared" si="12"/>
        <v>6031.3601699999999</v>
      </c>
      <c r="P42" s="30">
        <f t="shared" si="12"/>
        <v>3014.9094400000031</v>
      </c>
      <c r="Q42" s="30">
        <f t="shared" si="12"/>
        <v>833.9471099999937</v>
      </c>
      <c r="R42" s="30">
        <f t="shared" si="12"/>
        <v>1344.2684470000022</v>
      </c>
      <c r="S42" s="30">
        <f t="shared" si="12"/>
        <v>7592.6336039999951</v>
      </c>
      <c r="T42" s="30">
        <f t="shared" si="12"/>
        <v>6132.0551390000037</v>
      </c>
      <c r="U42" s="30">
        <f t="shared" si="12"/>
        <v>6166.4998199999973</v>
      </c>
      <c r="V42" s="30">
        <f t="shared" si="12"/>
        <v>6385.0131700000056</v>
      </c>
      <c r="W42" s="30">
        <f t="shared" si="12"/>
        <v>6558.101290000006</v>
      </c>
      <c r="X42" s="30">
        <f t="shared" si="12"/>
        <v>7381.3099060000095</v>
      </c>
      <c r="Y42" s="30">
        <f t="shared" si="12"/>
        <v>7205.6887789999892</v>
      </c>
      <c r="Z42" s="30">
        <f t="shared" si="12"/>
        <v>7684.2934630000091</v>
      </c>
      <c r="AA42" s="30">
        <f t="shared" si="12"/>
        <v>7080.2320319999853</v>
      </c>
      <c r="AB42" s="30">
        <f t="shared" si="12"/>
        <v>5227.1365220000007</v>
      </c>
      <c r="AC42" s="30">
        <f t="shared" si="12"/>
        <v>4563.5622279999952</v>
      </c>
      <c r="AD42" s="30">
        <f t="shared" si="12"/>
        <v>4505.633560000002</v>
      </c>
      <c r="AE42" s="30">
        <f t="shared" si="12"/>
        <v>4540.4168300000019</v>
      </c>
      <c r="AF42" s="30">
        <f t="shared" si="12"/>
        <v>4635.6415899999993</v>
      </c>
      <c r="AG42" s="30">
        <f t="shared" si="12"/>
        <v>5525.7691700000141</v>
      </c>
      <c r="AH42" s="30">
        <f t="shared" si="12"/>
        <v>4200.3426999999792</v>
      </c>
      <c r="AI42" s="30">
        <f t="shared" si="12"/>
        <v>4419.8411300000153</v>
      </c>
      <c r="AJ42" s="30">
        <f t="shared" si="12"/>
        <v>6554.9660290000029</v>
      </c>
      <c r="AK42" s="30">
        <f t="shared" si="12"/>
        <v>3178.7109310000087</v>
      </c>
      <c r="AL42" s="30">
        <f t="shared" si="12"/>
        <v>3197.4780669999891</v>
      </c>
    </row>
    <row r="43" spans="2:38" x14ac:dyDescent="0.3">
      <c r="B43" s="29" t="s">
        <v>59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3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3">
      <c r="B45" s="25" t="s">
        <v>53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0</v>
      </c>
      <c r="T45" s="26">
        <f t="shared" ref="E45:AL49" si="15">T20-S20</f>
        <v>-1</v>
      </c>
      <c r="U45" s="26">
        <f t="shared" si="15"/>
        <v>0</v>
      </c>
      <c r="V45" s="26">
        <f t="shared" si="15"/>
        <v>0</v>
      </c>
      <c r="W45" s="26">
        <f t="shared" si="15"/>
        <v>-8.6210000000000946</v>
      </c>
      <c r="X45" s="26">
        <f t="shared" si="15"/>
        <v>-10</v>
      </c>
      <c r="Y45" s="26">
        <f t="shared" si="15"/>
        <v>0</v>
      </c>
      <c r="Z45" s="26">
        <f t="shared" si="15"/>
        <v>-939.66999999999985</v>
      </c>
      <c r="AA45" s="26">
        <f t="shared" si="15"/>
        <v>-954.47199999999998</v>
      </c>
      <c r="AB45" s="26">
        <f t="shared" si="15"/>
        <v>4462.1206780000002</v>
      </c>
      <c r="AC45" s="26">
        <f t="shared" si="15"/>
        <v>4136.1001270000006</v>
      </c>
      <c r="AD45" s="26">
        <f t="shared" si="15"/>
        <v>4156.5308149999983</v>
      </c>
      <c r="AE45" s="26">
        <f t="shared" si="15"/>
        <v>4143.2231100000026</v>
      </c>
      <c r="AF45" s="26">
        <f t="shared" si="15"/>
        <v>4209.630509999999</v>
      </c>
      <c r="AG45" s="26">
        <f t="shared" si="15"/>
        <v>4270.8215799999998</v>
      </c>
      <c r="AH45" s="26">
        <f t="shared" si="15"/>
        <v>4278.2214299999978</v>
      </c>
      <c r="AI45" s="26">
        <f t="shared" si="15"/>
        <v>4227.8208500000037</v>
      </c>
      <c r="AJ45" s="26">
        <f t="shared" si="15"/>
        <v>4693.1502399999954</v>
      </c>
      <c r="AK45" s="26">
        <f t="shared" si="15"/>
        <v>4476.3521600000022</v>
      </c>
      <c r="AL45" s="26">
        <f t="shared" si="15"/>
        <v>4366.2318999999989</v>
      </c>
    </row>
    <row r="46" spans="2:38" x14ac:dyDescent="0.3">
      <c r="B46" s="25" t="s">
        <v>694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3">
      <c r="B47" s="231" t="s">
        <v>55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-490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3">
      <c r="B48" s="97" t="s">
        <v>56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3980.9457179999999</v>
      </c>
      <c r="N48" s="32">
        <f t="shared" si="15"/>
        <v>1662.8840280000004</v>
      </c>
      <c r="O48" s="32">
        <f t="shared" si="15"/>
        <v>2710.548468</v>
      </c>
      <c r="P48" s="32">
        <f t="shared" si="15"/>
        <v>1097.4665640000003</v>
      </c>
      <c r="Q48" s="32">
        <f t="shared" si="15"/>
        <v>827.85400200000004</v>
      </c>
      <c r="R48" s="32">
        <f t="shared" si="15"/>
        <v>0</v>
      </c>
      <c r="S48" s="32">
        <f t="shared" si="15"/>
        <v>4001.2273100000002</v>
      </c>
      <c r="T48" s="32">
        <f t="shared" si="15"/>
        <v>2058.9641009999996</v>
      </c>
      <c r="U48" s="32">
        <f t="shared" si="15"/>
        <v>2068.0753239999995</v>
      </c>
      <c r="V48" s="32">
        <f t="shared" si="15"/>
        <v>2203.4477550000011</v>
      </c>
      <c r="W48" s="32">
        <f t="shared" si="15"/>
        <v>2188.3111400000016</v>
      </c>
      <c r="X48" s="32">
        <f t="shared" si="15"/>
        <v>3029.3113299999968</v>
      </c>
      <c r="Y48" s="32">
        <f t="shared" si="15"/>
        <v>3067.0583699999988</v>
      </c>
      <c r="Z48" s="32">
        <f t="shared" si="15"/>
        <v>3365.4584800000011</v>
      </c>
      <c r="AA48" s="32">
        <f t="shared" si="15"/>
        <v>3474.6159800000023</v>
      </c>
      <c r="AB48" s="32">
        <f t="shared" si="15"/>
        <v>3081.933649999999</v>
      </c>
      <c r="AC48" s="32">
        <f t="shared" si="15"/>
        <v>2708.4662000000026</v>
      </c>
      <c r="AD48" s="32">
        <f t="shared" si="15"/>
        <v>2733.7563599999921</v>
      </c>
      <c r="AE48" s="32">
        <f t="shared" si="15"/>
        <v>2782.0157800000015</v>
      </c>
      <c r="AF48" s="32">
        <f t="shared" si="15"/>
        <v>2916.9486400000023</v>
      </c>
      <c r="AG48" s="32">
        <f t="shared" si="15"/>
        <v>3480.8902200000011</v>
      </c>
      <c r="AH48" s="32">
        <f t="shared" si="15"/>
        <v>3769.5857899999974</v>
      </c>
      <c r="AI48" s="32">
        <f t="shared" si="15"/>
        <v>3461.2031600000046</v>
      </c>
      <c r="AJ48" s="32">
        <f t="shared" si="15"/>
        <v>4126.5903799999942</v>
      </c>
      <c r="AK48" s="32">
        <f t="shared" si="15"/>
        <v>4195.1487400000042</v>
      </c>
      <c r="AL48" s="32">
        <f t="shared" si="15"/>
        <v>3269.4873200000002</v>
      </c>
    </row>
    <row r="49" spans="2:38" x14ac:dyDescent="0.3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2602.6601549999905</v>
      </c>
      <c r="J49" s="28">
        <f t="shared" si="14"/>
        <v>6234.3576180000091</v>
      </c>
      <c r="K49" s="28">
        <f t="shared" si="14"/>
        <v>6242.2905622000399</v>
      </c>
      <c r="L49" s="28">
        <f t="shared" si="14"/>
        <v>7454.4720608000061</v>
      </c>
      <c r="M49" s="28">
        <f t="shared" si="14"/>
        <v>10484.266835399962</v>
      </c>
      <c r="N49" s="28">
        <f t="shared" si="14"/>
        <v>6647.279962599976</v>
      </c>
      <c r="O49" s="28">
        <f t="shared" si="14"/>
        <v>8683.063037999993</v>
      </c>
      <c r="P49" s="28">
        <f t="shared" si="14"/>
        <v>7124.7044040000183</v>
      </c>
      <c r="Q49" s="28">
        <f t="shared" si="14"/>
        <v>8602.4145940000308</v>
      </c>
      <c r="R49" s="28">
        <f t="shared" si="14"/>
        <v>7062.1006469999847</v>
      </c>
      <c r="S49" s="28">
        <f t="shared" si="14"/>
        <v>10691.465811000002</v>
      </c>
      <c r="T49" s="28">
        <f t="shared" si="15"/>
        <v>9729.1083400000352</v>
      </c>
      <c r="U49" s="28">
        <f t="shared" si="15"/>
        <v>9739.5053440000047</v>
      </c>
      <c r="V49" s="28">
        <f t="shared" si="15"/>
        <v>10077.952324999962</v>
      </c>
      <c r="W49" s="28">
        <f t="shared" si="15"/>
        <v>10308.992030000023</v>
      </c>
      <c r="X49" s="28">
        <f t="shared" si="15"/>
        <v>11769.068153000029</v>
      </c>
      <c r="Y49" s="28">
        <f t="shared" si="15"/>
        <v>11569.988948999962</v>
      </c>
      <c r="Z49" s="28">
        <f t="shared" si="15"/>
        <v>11946.435442999995</v>
      </c>
      <c r="AA49" s="28">
        <f t="shared" si="15"/>
        <v>13092.655811999983</v>
      </c>
      <c r="AB49" s="28">
        <f t="shared" si="15"/>
        <v>12771.190849999955</v>
      </c>
      <c r="AC49" s="28">
        <f t="shared" si="15"/>
        <v>11402.428555000108</v>
      </c>
      <c r="AD49" s="28">
        <f t="shared" si="15"/>
        <v>11395.920734999992</v>
      </c>
      <c r="AE49" s="28">
        <f t="shared" si="15"/>
        <v>11465.655719999981</v>
      </c>
      <c r="AF49" s="28">
        <f t="shared" si="15"/>
        <v>11762.220740000019</v>
      </c>
      <c r="AG49" s="28">
        <f t="shared" si="15"/>
        <v>13362.866769999964</v>
      </c>
      <c r="AH49" s="28">
        <f t="shared" si="15"/>
        <v>13649.331319999939</v>
      </c>
      <c r="AI49" s="28">
        <f t="shared" si="15"/>
        <v>13152.908840000047</v>
      </c>
      <c r="AJ49" s="28">
        <f t="shared" si="15"/>
        <v>15689.366549000028</v>
      </c>
      <c r="AK49" s="28">
        <f t="shared" si="15"/>
        <v>13489.893631000014</v>
      </c>
      <c r="AL49" s="28">
        <f t="shared" si="15"/>
        <v>12730.483487000049</v>
      </c>
    </row>
    <row r="50" spans="2:38" x14ac:dyDescent="0.3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23" width="14.88671875" style="33" bestFit="1" customWidth="1"/>
    <col min="24" max="27" width="15.88671875" style="33" bestFit="1" customWidth="1"/>
    <col min="28" max="28" width="15.88671875" style="66" bestFit="1" customWidth="1"/>
    <col min="29" max="38" width="15.88671875" style="33" bestFit="1" customWidth="1"/>
    <col min="39" max="16384" width="9.109375" style="33"/>
  </cols>
  <sheetData>
    <row r="1" spans="2:38" x14ac:dyDescent="0.3">
      <c r="B1" s="12" t="s">
        <v>666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3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3">
      <c r="B3" s="33" t="s">
        <v>697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4318.3999999999996</v>
      </c>
      <c r="L3" s="58">
        <f>Planel_Pot_Resultado!P148+Planel_Pot_Resultado!P688</f>
        <v>4544.5</v>
      </c>
      <c r="M3" s="58">
        <f>Planel_Pot_Resultado!Q148+Planel_Pot_Resultado!Q688</f>
        <v>4166.2080453999997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3">
      <c r="B4" s="33" t="s">
        <v>698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8246.7000000000007</v>
      </c>
      <c r="K4" s="58">
        <f>Planel_Pot_Resultado!O112+Planel_Pot_Resultado!O676</f>
        <v>8975.3528932000008</v>
      </c>
      <c r="L4" s="58">
        <f>Planel_Pot_Resultado!P112+Planel_Pot_Resultado!P676</f>
        <v>9413.2000000000007</v>
      </c>
      <c r="M4" s="58">
        <f>Planel_Pot_Resultado!Q112+Planel_Pot_Resultado!Q676</f>
        <v>9413.2999999999993</v>
      </c>
      <c r="N4" s="58">
        <f>Planel_Pot_Resultado!R112+Planel_Pot_Resultado!R676</f>
        <v>9413.2999999999993</v>
      </c>
      <c r="O4" s="58">
        <f>Planel_Pot_Resultado!S112+Planel_Pot_Resultado!S676</f>
        <v>9413.2999999999993</v>
      </c>
      <c r="P4" s="58">
        <f>Planel_Pot_Resultado!T112+Planel_Pot_Resultado!T676</f>
        <v>9413.1</v>
      </c>
      <c r="Q4" s="58">
        <f>Planel_Pot_Resultado!U112+Planel_Pot_Resultado!U676</f>
        <v>9413.1</v>
      </c>
      <c r="R4" s="58">
        <f>Planel_Pot_Resultado!V112+Planel_Pot_Resultado!V676</f>
        <v>9413.1</v>
      </c>
      <c r="S4" s="58">
        <f>Planel_Pot_Resultado!W112+Planel_Pot_Resultado!W676</f>
        <v>8088.5</v>
      </c>
      <c r="T4" s="58">
        <f>Planel_Pot_Resultado!X112+Planel_Pot_Resultado!X676</f>
        <v>8088.5</v>
      </c>
      <c r="U4" s="58">
        <f>Planel_Pot_Resultado!Y112+Planel_Pot_Resultado!Y676</f>
        <v>8088.5</v>
      </c>
      <c r="V4" s="58">
        <f>Planel_Pot_Resultado!Z112+Planel_Pot_Resultado!Z676</f>
        <v>7039.7</v>
      </c>
      <c r="W4" s="58">
        <f>Planel_Pot_Resultado!AA112+Planel_Pot_Resultado!AA676</f>
        <v>7039.7</v>
      </c>
      <c r="X4" s="58">
        <f>Planel_Pot_Resultado!AB112+Planel_Pot_Resultado!AB676</f>
        <v>7039.7</v>
      </c>
      <c r="Y4" s="58">
        <f>Planel_Pot_Resultado!AC112+Planel_Pot_Resultado!AC676</f>
        <v>6448.9</v>
      </c>
      <c r="Z4" s="58">
        <f>Planel_Pot_Resultado!AD112+Planel_Pot_Resultado!AD676</f>
        <v>6448.9</v>
      </c>
      <c r="AA4" s="58">
        <f>Planel_Pot_Resultado!AE112+Planel_Pot_Resultado!AE676</f>
        <v>6420.9</v>
      </c>
      <c r="AB4" s="58">
        <f>Planel_Pot_Resultado!AF112+Planel_Pot_Resultado!AF676</f>
        <v>6420.9</v>
      </c>
      <c r="AC4" s="58">
        <f>Planel_Pot_Resultado!AG112+Planel_Pot_Resultado!AG676</f>
        <v>5207.2</v>
      </c>
      <c r="AD4" s="58">
        <f>Planel_Pot_Resultado!AH112+Planel_Pot_Resultado!AH676</f>
        <v>5207.2</v>
      </c>
      <c r="AE4" s="58">
        <f>Planel_Pot_Resultado!AI112+Planel_Pot_Resultado!AI676</f>
        <v>5207.2</v>
      </c>
      <c r="AF4" s="58">
        <f>Planel_Pot_Resultado!AJ112+Planel_Pot_Resultado!AJ676</f>
        <v>5207.2</v>
      </c>
      <c r="AG4" s="58">
        <f>Planel_Pot_Resultado!AK112+Planel_Pot_Resultado!AK676</f>
        <v>4844</v>
      </c>
      <c r="AH4" s="58">
        <f>Planel_Pot_Resultado!AL112+Planel_Pot_Resultado!AL676</f>
        <v>4844</v>
      </c>
      <c r="AI4" s="58">
        <f>Planel_Pot_Resultado!AM112+Planel_Pot_Resultado!AM676</f>
        <v>4844</v>
      </c>
      <c r="AJ4" s="58">
        <f>Planel_Pot_Resultado!AN112+Planel_Pot_Resultado!AN676</f>
        <v>4844</v>
      </c>
      <c r="AK4" s="58">
        <f>Planel_Pot_Resultado!AO112+Planel_Pot_Resultado!AO676</f>
        <v>4844</v>
      </c>
      <c r="AL4" s="58">
        <f>Planel_Pot_Resultado!AP112+Planel_Pot_Resultado!AP676</f>
        <v>4844</v>
      </c>
    </row>
    <row r="5" spans="2:38" x14ac:dyDescent="0.3">
      <c r="B5" s="33" t="s">
        <v>699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1435</v>
      </c>
      <c r="T5" s="58">
        <f>Planel_Pot_Resultado!X124+Planel_Pot_Resultado!X136+Planel_Pot_Resultado!X664</f>
        <v>1435</v>
      </c>
      <c r="U5" s="58">
        <f>Planel_Pot_Resultado!Y124+Planel_Pot_Resultado!Y136+Planel_Pot_Resultado!Y664</f>
        <v>1435</v>
      </c>
      <c r="V5" s="58">
        <f>Planel_Pot_Resultado!Z124+Planel_Pot_Resultado!Z136+Planel_Pot_Resultado!Z664</f>
        <v>1965</v>
      </c>
      <c r="W5" s="58">
        <f>Planel_Pot_Resultado!AA124+Planel_Pot_Resultado!AA136+Planel_Pot_Resultado!AA664</f>
        <v>1965</v>
      </c>
      <c r="X5" s="58">
        <f>Planel_Pot_Resultado!AB124+Planel_Pot_Resultado!AB136+Planel_Pot_Resultado!AB664</f>
        <v>1965</v>
      </c>
      <c r="Y5" s="58">
        <f>Planel_Pot_Resultado!AC124+Planel_Pot_Resultado!AC136+Planel_Pot_Resultado!AC664</f>
        <v>1965</v>
      </c>
      <c r="Z5" s="58">
        <f>Planel_Pot_Resultado!AD124+Planel_Pot_Resultado!AD136+Planel_Pot_Resultado!AD664</f>
        <v>1965</v>
      </c>
      <c r="AA5" s="58">
        <f>Planel_Pot_Resultado!AE124+Planel_Pot_Resultado!AE136+Planel_Pot_Resultado!AE664</f>
        <v>1993</v>
      </c>
      <c r="AB5" s="58">
        <f>Planel_Pot_Resultado!AF124+Planel_Pot_Resultado!AF136+Planel_Pot_Resultado!AF664</f>
        <v>1993</v>
      </c>
      <c r="AC5" s="58">
        <f>Planel_Pot_Resultado!AG124+Planel_Pot_Resultado!AG136+Planel_Pot_Resultado!AG664</f>
        <v>3201</v>
      </c>
      <c r="AD5" s="58">
        <f>Planel_Pot_Resultado!AH124+Planel_Pot_Resultado!AH136+Planel_Pot_Resultado!AH664</f>
        <v>3201</v>
      </c>
      <c r="AE5" s="58">
        <f>Planel_Pot_Resultado!AI124+Planel_Pot_Resultado!AI136+Planel_Pot_Resultado!AI664</f>
        <v>3201</v>
      </c>
      <c r="AF5" s="58">
        <f>Planel_Pot_Resultado!AJ124+Planel_Pot_Resultado!AJ136+Planel_Pot_Resultado!AJ664</f>
        <v>3201</v>
      </c>
      <c r="AG5" s="58">
        <f>Planel_Pot_Resultado!AK124+Planel_Pot_Resultado!AK136+Planel_Pot_Resultado!AK664</f>
        <v>3201</v>
      </c>
      <c r="AH5" s="58">
        <f>Planel_Pot_Resultado!AL124+Planel_Pot_Resultado!AL136+Planel_Pot_Resultado!AL664</f>
        <v>3201</v>
      </c>
      <c r="AI5" s="58">
        <f>Planel_Pot_Resultado!AM124+Planel_Pot_Resultado!AM136+Planel_Pot_Resultado!AM664</f>
        <v>3201</v>
      </c>
      <c r="AJ5" s="58">
        <f>Planel_Pot_Resultado!AN124+Planel_Pot_Resultado!AN136+Planel_Pot_Resultado!AN664</f>
        <v>3201</v>
      </c>
      <c r="AK5" s="58">
        <f>Planel_Pot_Resultado!AO124+Planel_Pot_Resultado!AO136+Planel_Pot_Resultado!AO664</f>
        <v>3201</v>
      </c>
      <c r="AL5" s="58">
        <f>Planel_Pot_Resultado!AP124+Planel_Pot_Resultado!AP136+Planel_Pot_Resultado!AP664</f>
        <v>3201</v>
      </c>
    </row>
    <row r="6" spans="2:38" x14ac:dyDescent="0.3">
      <c r="B6" s="33" t="s">
        <v>702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4029</v>
      </c>
      <c r="AC6" s="58">
        <f>Planel_Pot_Resultado!AG724+Planel_Pot_Resultado!AG760</f>
        <v>4029</v>
      </c>
      <c r="AD6" s="58">
        <f>Planel_Pot_Resultado!AH724+Planel_Pot_Resultado!AH760</f>
        <v>4029</v>
      </c>
      <c r="AE6" s="58">
        <f>Planel_Pot_Resultado!AI724+Planel_Pot_Resultado!AI760</f>
        <v>4029</v>
      </c>
      <c r="AF6" s="58">
        <f>Planel_Pot_Resultado!AJ724+Planel_Pot_Resultado!AJ760</f>
        <v>4029</v>
      </c>
      <c r="AG6" s="58">
        <f>Planel_Pot_Resultado!AK724+Planel_Pot_Resultado!AK760</f>
        <v>4029</v>
      </c>
      <c r="AH6" s="58">
        <f>Planel_Pot_Resultado!AL724+Planel_Pot_Resultado!AL760</f>
        <v>4029</v>
      </c>
      <c r="AI6" s="58">
        <f>Planel_Pot_Resultado!AM724+Planel_Pot_Resultado!AM760</f>
        <v>4029</v>
      </c>
      <c r="AJ6" s="58">
        <f>Planel_Pot_Resultado!AN724+Planel_Pot_Resultado!AN760</f>
        <v>4029</v>
      </c>
      <c r="AK6" s="58">
        <f>Planel_Pot_Resultado!AO724+Planel_Pot_Resultado!AO760</f>
        <v>4029</v>
      </c>
      <c r="AL6" s="58">
        <f>Planel_Pot_Resultado!AP724+Planel_Pot_Resultado!AP760</f>
        <v>4029</v>
      </c>
    </row>
    <row r="7" spans="2:38" x14ac:dyDescent="0.3">
      <c r="B7" s="278" t="s">
        <v>708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12791.1</v>
      </c>
      <c r="K7" s="279">
        <f t="shared" si="0"/>
        <v>13293.7528932</v>
      </c>
      <c r="L7" s="279">
        <f t="shared" si="0"/>
        <v>13957.7</v>
      </c>
      <c r="M7" s="279">
        <f t="shared" si="0"/>
        <v>13579.508045399998</v>
      </c>
      <c r="N7" s="279">
        <f t="shared" si="0"/>
        <v>13958.3</v>
      </c>
      <c r="O7" s="279">
        <f t="shared" si="0"/>
        <v>13958.3</v>
      </c>
      <c r="P7" s="279">
        <f t="shared" si="0"/>
        <v>13958.1</v>
      </c>
      <c r="Q7" s="279">
        <f t="shared" si="0"/>
        <v>13958.1</v>
      </c>
      <c r="R7" s="279">
        <f t="shared" si="0"/>
        <v>13958.1</v>
      </c>
      <c r="S7" s="279">
        <f t="shared" si="0"/>
        <v>13033.5</v>
      </c>
      <c r="T7" s="279">
        <f t="shared" si="0"/>
        <v>13233.5</v>
      </c>
      <c r="U7" s="279">
        <f t="shared" si="0"/>
        <v>13433.5</v>
      </c>
      <c r="V7" s="279">
        <f t="shared" si="0"/>
        <v>13633.7</v>
      </c>
      <c r="W7" s="279">
        <f t="shared" si="0"/>
        <v>13833.7</v>
      </c>
      <c r="X7" s="279">
        <f t="shared" si="0"/>
        <v>14033.7</v>
      </c>
      <c r="Y7" s="279">
        <f t="shared" si="0"/>
        <v>14233.9</v>
      </c>
      <c r="Z7" s="279">
        <f t="shared" si="0"/>
        <v>14433.9</v>
      </c>
      <c r="AA7" s="279">
        <f t="shared" si="0"/>
        <v>14633.9</v>
      </c>
      <c r="AB7" s="279">
        <f t="shared" si="0"/>
        <v>14633.9</v>
      </c>
      <c r="AC7" s="279">
        <f t="shared" si="0"/>
        <v>14628.2</v>
      </c>
      <c r="AD7" s="279">
        <f t="shared" si="0"/>
        <v>14628.2</v>
      </c>
      <c r="AE7" s="279">
        <f t="shared" si="0"/>
        <v>14628.2</v>
      </c>
      <c r="AF7" s="279">
        <f t="shared" si="0"/>
        <v>14628.2</v>
      </c>
      <c r="AG7" s="279">
        <f t="shared" si="0"/>
        <v>14265</v>
      </c>
      <c r="AH7" s="279">
        <f t="shared" si="0"/>
        <v>14265</v>
      </c>
      <c r="AI7" s="279">
        <f t="shared" si="0"/>
        <v>14265</v>
      </c>
      <c r="AJ7" s="279">
        <f t="shared" si="0"/>
        <v>14265</v>
      </c>
      <c r="AK7" s="279">
        <f t="shared" si="0"/>
        <v>14265</v>
      </c>
      <c r="AL7" s="279">
        <f t="shared" si="0"/>
        <v>14265</v>
      </c>
    </row>
    <row r="9" spans="2:38" x14ac:dyDescent="0.3">
      <c r="B9" s="12" t="s">
        <v>705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3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3">
      <c r="B11" s="33" t="s">
        <v>697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291.01577659999998</v>
      </c>
      <c r="J11" s="58">
        <f>PLANEL_GerMed_Resultado!N148+PLANEL_GerMed_Resultado!N688</f>
        <v>367.83741170000002</v>
      </c>
      <c r="K11" s="58">
        <f>PLANEL_GerMed_Resultado!O148+PLANEL_GerMed_Resultado!O688</f>
        <v>317.02504640000001</v>
      </c>
      <c r="L11" s="58">
        <f>PLANEL_GerMed_Resultado!P148+PLANEL_GerMed_Resultado!P688</f>
        <v>377.95278970000004</v>
      </c>
      <c r="M11" s="58">
        <f>PLANEL_GerMed_Resultado!Q148+PLANEL_GerMed_Resultado!Q688</f>
        <v>254.8097631</v>
      </c>
      <c r="N11" s="58">
        <f>PLANEL_GerMed_Resultado!R148+PLANEL_GerMed_Resultado!R688</f>
        <v>308.35460210000002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3">
      <c r="B12" s="33" t="s">
        <v>698</v>
      </c>
      <c r="C12" s="58">
        <f>PLANEL_GerMed_Resultado!G112+PLANEL_GerMed_Resultado!G676</f>
        <v>4870.4812590000001</v>
      </c>
      <c r="D12" s="58">
        <f>PLANEL_GerMed_Resultado!H112+PLANEL_GerMed_Resultado!H676</f>
        <v>4242.6901690000004</v>
      </c>
      <c r="E12" s="58">
        <f>PLANEL_GerMed_Resultado!I112+PLANEL_GerMed_Resultado!I676</f>
        <v>4278.6878919999999</v>
      </c>
      <c r="F12" s="58">
        <f>PLANEL_GerMed_Resultado!J112+PLANEL_GerMed_Resultado!J676</f>
        <v>3978.3648920000001</v>
      </c>
      <c r="G12" s="58">
        <f>PLANEL_GerMed_Resultado!K112+PLANEL_GerMed_Resultado!K676</f>
        <v>4200.4469609999996</v>
      </c>
      <c r="H12" s="58">
        <f>PLANEL_GerMed_Resultado!L112+PLANEL_GerMed_Resultado!L676</f>
        <v>4962.5628450000004</v>
      </c>
      <c r="I12" s="58">
        <f>PLANEL_GerMed_Resultado!M112+PLANEL_GerMed_Resultado!M676</f>
        <v>5296.4850539999998</v>
      </c>
      <c r="J12" s="58">
        <f>PLANEL_GerMed_Resultado!N112+PLANEL_GerMed_Resultado!N676</f>
        <v>4958.6031380000004</v>
      </c>
      <c r="K12" s="58">
        <f>PLANEL_GerMed_Resultado!O112+PLANEL_GerMed_Resultado!O676</f>
        <v>5101.4239636000002</v>
      </c>
      <c r="L12" s="58">
        <f>PLANEL_GerMed_Resultado!P112+PLANEL_GerMed_Resultado!P676</f>
        <v>5002.0817063999993</v>
      </c>
      <c r="M12" s="58">
        <f>PLANEL_GerMed_Resultado!Q112+PLANEL_GerMed_Resultado!Q676</f>
        <v>4109.7736430000004</v>
      </c>
      <c r="N12" s="58">
        <f>PLANEL_GerMed_Resultado!R112+PLANEL_GerMed_Resultado!R676</f>
        <v>4023.983925</v>
      </c>
      <c r="O12" s="58">
        <f>PLANEL_GerMed_Resultado!S112+PLANEL_GerMed_Resultado!S676</f>
        <v>3896.8481360000001</v>
      </c>
      <c r="P12" s="58">
        <f>PLANEL_GerMed_Resultado!T112+PLANEL_GerMed_Resultado!T676</f>
        <v>3786.2812780000004</v>
      </c>
      <c r="Q12" s="58">
        <f>PLANEL_GerMed_Resultado!U112+PLANEL_GerMed_Resultado!U676</f>
        <v>3736.6032519999999</v>
      </c>
      <c r="R12" s="58">
        <f>PLANEL_GerMed_Resultado!V112+PLANEL_GerMed_Resultado!V676</f>
        <v>3741.0575840000001</v>
      </c>
      <c r="S12" s="58">
        <f>PLANEL_GerMed_Resultado!W112+PLANEL_GerMed_Resultado!W676</f>
        <v>2875.9307390000004</v>
      </c>
      <c r="T12" s="58">
        <f>PLANEL_GerMed_Resultado!X112+PLANEL_GerMed_Resultado!X676</f>
        <v>2878.9872670000004</v>
      </c>
      <c r="U12" s="58">
        <f>PLANEL_GerMed_Resultado!Y112+PLANEL_GerMed_Resultado!Y676</f>
        <v>2881.626737</v>
      </c>
      <c r="V12" s="58">
        <f>PLANEL_GerMed_Resultado!Z112+PLANEL_GerMed_Resultado!Z676</f>
        <v>2265.878764</v>
      </c>
      <c r="W12" s="58">
        <f>PLANEL_GerMed_Resultado!AA112+PLANEL_GerMed_Resultado!AA676</f>
        <v>2268.2627940000002</v>
      </c>
      <c r="X12" s="58">
        <f>PLANEL_GerMed_Resultado!AB112+PLANEL_GerMed_Resultado!AB676</f>
        <v>2264.3826129999998</v>
      </c>
      <c r="Y12" s="58">
        <f>PLANEL_GerMed_Resultado!AC112+PLANEL_GerMed_Resultado!AC676</f>
        <v>1928.8578955</v>
      </c>
      <c r="Z12" s="58">
        <f>PLANEL_GerMed_Resultado!AD112+PLANEL_GerMed_Resultado!AD676</f>
        <v>1883.9450241</v>
      </c>
      <c r="AA12" s="58">
        <f>PLANEL_GerMed_Resultado!AE112+PLANEL_GerMed_Resultado!AE676</f>
        <v>1860.2020738000001</v>
      </c>
      <c r="AB12" s="58">
        <f>PLANEL_GerMed_Resultado!AF112+PLANEL_GerMed_Resultado!AF676</f>
        <v>1858.9998492999998</v>
      </c>
      <c r="AC12" s="58">
        <f>PLANEL_GerMed_Resultado!AG112+PLANEL_GerMed_Resultado!AG676</f>
        <v>1123.6116883</v>
      </c>
      <c r="AD12" s="58">
        <f>PLANEL_GerMed_Resultado!AH112+PLANEL_GerMed_Resultado!AH676</f>
        <v>1122.7740825000001</v>
      </c>
      <c r="AE12" s="58">
        <f>PLANEL_GerMed_Resultado!AI112+PLANEL_GerMed_Resultado!AI676</f>
        <v>1121.9294011</v>
      </c>
      <c r="AF12" s="58">
        <f>PLANEL_GerMed_Resultado!AJ112+PLANEL_GerMed_Resultado!AJ676</f>
        <v>1121.0674649</v>
      </c>
      <c r="AG12" s="58">
        <f>PLANEL_GerMed_Resultado!AK112+PLANEL_GerMed_Resultado!AK676</f>
        <v>944.05561479999994</v>
      </c>
      <c r="AH12" s="58">
        <f>PLANEL_GerMed_Resultado!AL112+PLANEL_GerMed_Resultado!AL676</f>
        <v>951.02165600000001</v>
      </c>
      <c r="AI12" s="58">
        <f>PLANEL_GerMed_Resultado!AM112+PLANEL_GerMed_Resultado!AM676</f>
        <v>922.95617200000004</v>
      </c>
      <c r="AJ12" s="58">
        <f>PLANEL_GerMed_Resultado!AN112+PLANEL_GerMed_Resultado!AN676</f>
        <v>779.34876689999999</v>
      </c>
      <c r="AK12" s="58">
        <f>PLANEL_GerMed_Resultado!AO112+PLANEL_GerMed_Resultado!AO676</f>
        <v>844.40729320000003</v>
      </c>
      <c r="AL12" s="58">
        <f>PLANEL_GerMed_Resultado!AP112+PLANEL_GerMed_Resultado!AP676</f>
        <v>947.1816675</v>
      </c>
    </row>
    <row r="13" spans="2:38" x14ac:dyDescent="0.3">
      <c r="B13" s="33" t="s">
        <v>699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339.90542210000001</v>
      </c>
      <c r="T13" s="58">
        <f>PLANEL_GerMed_Resultado!X124+PLANEL_GerMed_Resultado!X136+PLANEL_GerMed_Resultado!X664</f>
        <v>339.90542210000001</v>
      </c>
      <c r="U13" s="58">
        <f>PLANEL_GerMed_Resultado!Y124+PLANEL_GerMed_Resultado!Y136+PLANEL_GerMed_Resultado!Y664</f>
        <v>339.90542210000001</v>
      </c>
      <c r="V13" s="58">
        <f>PLANEL_GerMed_Resultado!Z124+PLANEL_GerMed_Resultado!Z136+PLANEL_GerMed_Resultado!Z664</f>
        <v>465.44540380000001</v>
      </c>
      <c r="W13" s="58">
        <f>PLANEL_GerMed_Resultado!AA124+PLANEL_GerMed_Resultado!AA136+PLANEL_GerMed_Resultado!AA664</f>
        <v>465.44540380000001</v>
      </c>
      <c r="X13" s="58">
        <f>PLANEL_GerMed_Resultado!AB124+PLANEL_GerMed_Resultado!AB136+PLANEL_GerMed_Resultado!AB664</f>
        <v>465.44540380000001</v>
      </c>
      <c r="Y13" s="58">
        <f>PLANEL_GerMed_Resultado!AC124+PLANEL_GerMed_Resultado!AC136+PLANEL_GerMed_Resultado!AC664</f>
        <v>465.44540380000001</v>
      </c>
      <c r="Z13" s="58">
        <f>PLANEL_GerMed_Resultado!AD124+PLANEL_GerMed_Resultado!AD136+PLANEL_GerMed_Resultado!AD664</f>
        <v>702.36236359999998</v>
      </c>
      <c r="AA13" s="58">
        <f>PLANEL_GerMed_Resultado!AE124+PLANEL_GerMed_Resultado!AE136+PLANEL_GerMed_Resultado!AE664</f>
        <v>472.07770479999999</v>
      </c>
      <c r="AB13" s="58">
        <f>PLANEL_GerMed_Resultado!AF124+PLANEL_GerMed_Resultado!AF136+PLANEL_GerMed_Resultado!AF664</f>
        <v>472.07770479999999</v>
      </c>
      <c r="AC13" s="58">
        <f>PLANEL_GerMed_Resultado!AG124+PLANEL_GerMed_Resultado!AG136+PLANEL_GerMed_Resultado!AG664</f>
        <v>758.21411590000002</v>
      </c>
      <c r="AD13" s="58">
        <f>PLANEL_GerMed_Resultado!AH124+PLANEL_GerMed_Resultado!AH136+PLANEL_GerMed_Resultado!AH664</f>
        <v>785.95755129999998</v>
      </c>
      <c r="AE13" s="58">
        <f>PLANEL_GerMed_Resultado!AI124+PLANEL_GerMed_Resultado!AI136+PLANEL_GerMed_Resultado!AI664</f>
        <v>940.22931549999998</v>
      </c>
      <c r="AF13" s="58">
        <f>PLANEL_GerMed_Resultado!AJ124+PLANEL_GerMed_Resultado!AJ136+PLANEL_GerMed_Resultado!AJ664</f>
        <v>1098.12906</v>
      </c>
      <c r="AG13" s="58">
        <f>PLANEL_GerMed_Resultado!AK124+PLANEL_GerMed_Resultado!AK136+PLANEL_GerMed_Resultado!AK664</f>
        <v>1140.375898</v>
      </c>
      <c r="AH13" s="58">
        <f>PLANEL_GerMed_Resultado!AL124+PLANEL_GerMed_Resultado!AL136+PLANEL_GerMed_Resultado!AL664</f>
        <v>1151.421967</v>
      </c>
      <c r="AI13" s="58">
        <f>PLANEL_GerMed_Resultado!AM124+PLANEL_GerMed_Resultado!AM136+PLANEL_GerMed_Resultado!AM664</f>
        <v>1171.288671</v>
      </c>
      <c r="AJ13" s="58">
        <f>PLANEL_GerMed_Resultado!AN124+PLANEL_GerMed_Resultado!AN136+PLANEL_GerMed_Resultado!AN664</f>
        <v>1177.192135</v>
      </c>
      <c r="AK13" s="58">
        <f>PLANEL_GerMed_Resultado!AO124+PLANEL_GerMed_Resultado!AO136+PLANEL_GerMed_Resultado!AO664</f>
        <v>1138.812068</v>
      </c>
      <c r="AL13" s="58">
        <f>PLANEL_GerMed_Resultado!AP124+PLANEL_GerMed_Resultado!AP136+PLANEL_GerMed_Resultado!AP664</f>
        <v>1153.6496</v>
      </c>
    </row>
    <row r="14" spans="2:38" x14ac:dyDescent="0.3">
      <c r="B14" s="33" t="s">
        <v>702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624.85749380000004</v>
      </c>
      <c r="X14" s="58">
        <f>PLANEL_GerMed_Resultado!AB724+PLANEL_GerMed_Resultado!AB760</f>
        <v>672.2310718</v>
      </c>
      <c r="Y14" s="58">
        <f>PLANEL_GerMed_Resultado!AC724+PLANEL_GerMed_Resultado!AC760</f>
        <v>859.59357279999995</v>
      </c>
      <c r="Z14" s="58">
        <f>PLANEL_GerMed_Resultado!AD724+PLANEL_GerMed_Resultado!AD760</f>
        <v>922.05427529999997</v>
      </c>
      <c r="AA14" s="58">
        <f>PLANEL_GerMed_Resultado!AE724+PLANEL_GerMed_Resultado!AE760</f>
        <v>954.34072879999997</v>
      </c>
      <c r="AB14" s="58">
        <f>PLANEL_GerMed_Resultado!AF724+PLANEL_GerMed_Resultado!AF760</f>
        <v>954.34072879999997</v>
      </c>
      <c r="AC14" s="58">
        <f>PLANEL_GerMed_Resultado!AG724+PLANEL_GerMed_Resultado!AG760</f>
        <v>954.34072879999997</v>
      </c>
      <c r="AD14" s="58">
        <f>PLANEL_GerMed_Resultado!AH724+PLANEL_GerMed_Resultado!AH760</f>
        <v>954.34072879999997</v>
      </c>
      <c r="AE14" s="58">
        <f>PLANEL_GerMed_Resultado!AI724+PLANEL_GerMed_Resultado!AI760</f>
        <v>954.34072879999997</v>
      </c>
      <c r="AF14" s="58">
        <f>PLANEL_GerMed_Resultado!AJ724+PLANEL_GerMed_Resultado!AJ760</f>
        <v>963.89536699999996</v>
      </c>
      <c r="AG14" s="58">
        <f>PLANEL_GerMed_Resultado!AK724+PLANEL_GerMed_Resultado!AK760</f>
        <v>954.34072879999997</v>
      </c>
      <c r="AH14" s="58">
        <f>PLANEL_GerMed_Resultado!AL724+PLANEL_GerMed_Resultado!AL760</f>
        <v>975.259456</v>
      </c>
      <c r="AI14" s="58">
        <f>PLANEL_GerMed_Resultado!AM724+PLANEL_GerMed_Resultado!AM760</f>
        <v>995.75536009999996</v>
      </c>
      <c r="AJ14" s="58">
        <f>PLANEL_GerMed_Resultado!AN724+PLANEL_GerMed_Resultado!AN760</f>
        <v>1015.803418</v>
      </c>
      <c r="AK14" s="58">
        <f>PLANEL_GerMed_Resultado!AO724+PLANEL_GerMed_Resultado!AO760</f>
        <v>1035.3585969999999</v>
      </c>
      <c r="AL14" s="58">
        <f>PLANEL_GerMed_Resultado!AP724+PLANEL_GerMed_Resultado!AP760</f>
        <v>1054.240354</v>
      </c>
    </row>
    <row r="16" spans="2:38" x14ac:dyDescent="0.3">
      <c r="B16" s="12" t="s">
        <v>706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3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3">
      <c r="B18" s="33" t="s">
        <v>697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494.1863616</v>
      </c>
      <c r="J18" s="58">
        <f>PLANEL_GerCrit_Resultado!N148+PLANEL_GerCrit_Resultado!N688</f>
        <v>727.61239169999999</v>
      </c>
      <c r="K18" s="58">
        <f>PLANEL_GerCrit_Resultado!O148+PLANEL_GerCrit_Resultado!O688</f>
        <v>697.3647138</v>
      </c>
      <c r="L18" s="58">
        <f>PLANEL_GerCrit_Resultado!P148+PLANEL_GerCrit_Resultado!P688</f>
        <v>758.29245709999998</v>
      </c>
      <c r="M18" s="58">
        <f>PLANEL_GerCrit_Resultado!Q148+PLANEL_GerCrit_Resultado!Q688</f>
        <v>631.23950639999998</v>
      </c>
      <c r="N18" s="58">
        <f>PLANEL_GerCrit_Resultado!R148+PLANEL_GerCrit_Resultado!R688</f>
        <v>725.61597699999993</v>
      </c>
      <c r="O18" s="58">
        <f>PLANEL_GerCrit_Resultado!S148+PLANEL_GerCrit_Resultado!S688</f>
        <v>725.61597699999993</v>
      </c>
      <c r="P18" s="58">
        <f>PLANEL_GerCrit_Resultado!T148+PLANEL_GerCrit_Resultado!T688</f>
        <v>749.50305589999994</v>
      </c>
      <c r="Q18" s="58">
        <f>PLANEL_GerCrit_Resultado!U148+PLANEL_GerCrit_Resultado!U688</f>
        <v>725.61597699999993</v>
      </c>
      <c r="R18" s="58">
        <f>PLANEL_GerCrit_Resultado!V148+PLANEL_GerCrit_Resultado!V688</f>
        <v>825.14128929999993</v>
      </c>
      <c r="S18" s="58">
        <f>PLANEL_GerCrit_Resultado!W148+PLANEL_GerCrit_Resultado!W688</f>
        <v>518.97754699999996</v>
      </c>
      <c r="T18" s="58">
        <f>PLANEL_GerCrit_Resultado!X148+PLANEL_GerCrit_Resultado!X688</f>
        <v>518.97754699999996</v>
      </c>
      <c r="U18" s="58">
        <f>PLANEL_GerCrit_Resultado!Y148+PLANEL_GerCrit_Resultado!Y688</f>
        <v>518.97754699999996</v>
      </c>
      <c r="V18" s="58">
        <f>PLANEL_GerCrit_Resultado!Z148+PLANEL_GerCrit_Resultado!Z688</f>
        <v>518.97754699999996</v>
      </c>
      <c r="W18" s="58">
        <f>PLANEL_GerCrit_Resultado!AA148+PLANEL_GerCrit_Resultado!AA688</f>
        <v>518.97754699999996</v>
      </c>
      <c r="X18" s="58">
        <f>PLANEL_GerCrit_Resultado!AB148+PLANEL_GerCrit_Resultado!AB688</f>
        <v>518.97754699999996</v>
      </c>
      <c r="Y18" s="58">
        <f>PLANEL_GerCrit_Resultado!AC148+PLANEL_GerCrit_Resultado!AC688</f>
        <v>518.97754699999996</v>
      </c>
      <c r="Z18" s="58">
        <f>PLANEL_GerCrit_Resultado!AD148+PLANEL_GerCrit_Resultado!AD688</f>
        <v>518.97754699999996</v>
      </c>
      <c r="AA18" s="58">
        <f>PLANEL_GerCrit_Resultado!AE148+PLANEL_GerCrit_Resultado!AE688</f>
        <v>518.97754699999996</v>
      </c>
      <c r="AB18" s="58">
        <f>PLANEL_GerCrit_Resultado!AF148+PLANEL_GerCrit_Resultado!AF688</f>
        <v>518.97754699999996</v>
      </c>
      <c r="AC18" s="58">
        <f>PLANEL_GerCrit_Resultado!AG148+PLANEL_GerCrit_Resultado!AG688</f>
        <v>534.45239930000002</v>
      </c>
      <c r="AD18" s="58">
        <f>PLANEL_GerCrit_Resultado!AH148+PLANEL_GerCrit_Resultado!AH688</f>
        <v>685.75654410000004</v>
      </c>
      <c r="AE18" s="58">
        <f>PLANEL_GerCrit_Resultado!AI148+PLANEL_GerCrit_Resultado!AI688</f>
        <v>838.22411199999999</v>
      </c>
      <c r="AF18" s="58">
        <f>PLANEL_GerCrit_Resultado!AJ148+PLANEL_GerCrit_Resultado!AJ688</f>
        <v>994.28779580000003</v>
      </c>
      <c r="AG18" s="58">
        <f>PLANEL_GerCrit_Resultado!AK148+PLANEL_GerCrit_Resultado!AK688</f>
        <v>1037.9550939999999</v>
      </c>
      <c r="AH18" s="58">
        <f>PLANEL_GerCrit_Resultado!AL148+PLANEL_GerCrit_Resultado!AL688</f>
        <v>1037.9550939999999</v>
      </c>
      <c r="AI18" s="58">
        <f>PLANEL_GerCrit_Resultado!AM148+PLANEL_GerCrit_Resultado!AM688</f>
        <v>995.16467020000005</v>
      </c>
      <c r="AJ18" s="58">
        <f>PLANEL_GerCrit_Resultado!AN148+PLANEL_GerCrit_Resultado!AN688</f>
        <v>846.75393229999997</v>
      </c>
      <c r="AK18" s="58">
        <f>PLANEL_GerCrit_Resultado!AO148+PLANEL_GerCrit_Resultado!AO688</f>
        <v>941.46681009999998</v>
      </c>
      <c r="AL18" s="58">
        <f>PLANEL_GerCrit_Resultado!AP148+PLANEL_GerCrit_Resultado!AP688</f>
        <v>1037.9550939999999</v>
      </c>
    </row>
    <row r="19" spans="2:38" x14ac:dyDescent="0.3">
      <c r="B19" s="33" t="s">
        <v>698</v>
      </c>
      <c r="C19" s="58">
        <f>PLANEL_GerCrit_Resultado!G112+PLANEL_GerCrit_Resultado!G676</f>
        <v>5085.1536619999997</v>
      </c>
      <c r="D19" s="58">
        <f>PLANEL_GerCrit_Resultado!H112+PLANEL_GerCrit_Resultado!H676</f>
        <v>5218.0325240000002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4387.6601289999999</v>
      </c>
      <c r="G19" s="58">
        <f>PLANEL_GerCrit_Resultado!K112+PLANEL_GerCrit_Resultado!K676</f>
        <v>4785.0506139999998</v>
      </c>
      <c r="H19" s="58">
        <f>PLANEL_GerCrit_Resultado!L112+PLANEL_GerCrit_Resultado!L676</f>
        <v>5304.6038060000001</v>
      </c>
      <c r="I19" s="58">
        <f>PLANEL_GerCrit_Resultado!M112+PLANEL_GerCrit_Resultado!M676</f>
        <v>5764.6942289999997</v>
      </c>
      <c r="J19" s="58">
        <f>PLANEL_GerCrit_Resultado!N112+PLANEL_GerCrit_Resultado!N676</f>
        <v>5617.3345069999996</v>
      </c>
      <c r="K19" s="58">
        <f>PLANEL_GerCrit_Resultado!O112+PLANEL_GerCrit_Resultado!O676</f>
        <v>6064.8014831999999</v>
      </c>
      <c r="L19" s="58">
        <f>PLANEL_GerCrit_Resultado!P112+PLANEL_GerCrit_Resultado!P676</f>
        <v>6102.6273679000005</v>
      </c>
      <c r="M19" s="58">
        <f>PLANEL_GerCrit_Resultado!Q112+PLANEL_GerCrit_Resultado!Q676</f>
        <v>5587.0290889999997</v>
      </c>
      <c r="N19" s="58">
        <f>PLANEL_GerCrit_Resultado!R112+PLANEL_GerCrit_Resultado!R676</f>
        <v>5610.5253460000004</v>
      </c>
      <c r="O19" s="58">
        <f>PLANEL_GerCrit_Resultado!S112+PLANEL_GerCrit_Resultado!S676</f>
        <v>5328.3377909999999</v>
      </c>
      <c r="P19" s="58">
        <f>PLANEL_GerCrit_Resultado!T112+PLANEL_GerCrit_Resultado!T676</f>
        <v>5469.3266760000006</v>
      </c>
      <c r="Q19" s="58">
        <f>PLANEL_GerCrit_Resultado!U112+PLANEL_GerCrit_Resultado!U676</f>
        <v>5593.7481989999997</v>
      </c>
      <c r="R19" s="58">
        <f>PLANEL_GerCrit_Resultado!V112+PLANEL_GerCrit_Resultado!V676</f>
        <v>5319.1953370000001</v>
      </c>
      <c r="S19" s="58">
        <f>PLANEL_GerCrit_Resultado!W112+PLANEL_GerCrit_Resultado!W676</f>
        <v>4216.6311800000003</v>
      </c>
      <c r="T19" s="58">
        <f>PLANEL_GerCrit_Resultado!X112+PLANEL_GerCrit_Resultado!X676</f>
        <v>4260.8415179999993</v>
      </c>
      <c r="U19" s="58">
        <f>PLANEL_GerCrit_Resultado!Y112+PLANEL_GerCrit_Resultado!Y676</f>
        <v>4307.4476479999994</v>
      </c>
      <c r="V19" s="58">
        <f>PLANEL_GerCrit_Resultado!Z112+PLANEL_GerCrit_Resultado!Z676</f>
        <v>3562.9121990000003</v>
      </c>
      <c r="W19" s="58">
        <f>PLANEL_GerCrit_Resultado!AA112+PLANEL_GerCrit_Resultado!AA676</f>
        <v>3625.0446160000001</v>
      </c>
      <c r="X19" s="58">
        <f>PLANEL_GerCrit_Resultado!AB112+PLANEL_GerCrit_Resultado!AB676</f>
        <v>3710.0674650000001</v>
      </c>
      <c r="Y19" s="58">
        <f>PLANEL_GerCrit_Resultado!AC112+PLANEL_GerCrit_Resultado!AC676</f>
        <v>3339.103983</v>
      </c>
      <c r="Z19" s="58">
        <f>PLANEL_GerCrit_Resultado!AD112+PLANEL_GerCrit_Resultado!AD676</f>
        <v>3335.4016270000002</v>
      </c>
      <c r="AA19" s="58">
        <f>PLANEL_GerCrit_Resultado!AE112+PLANEL_GerCrit_Resultado!AE676</f>
        <v>3045.385436</v>
      </c>
      <c r="AB19" s="58">
        <f>PLANEL_GerCrit_Resultado!AF112+PLANEL_GerCrit_Resultado!AF676</f>
        <v>3218.9588119999999</v>
      </c>
      <c r="AC19" s="58">
        <f>PLANEL_GerCrit_Resultado!AG112+PLANEL_GerCrit_Resultado!AG676</f>
        <v>2474.5894396000003</v>
      </c>
      <c r="AD19" s="58">
        <f>PLANEL_GerCrit_Resultado!AH112+PLANEL_GerCrit_Resultado!AH676</f>
        <v>2474.5894396000003</v>
      </c>
      <c r="AE19" s="58">
        <f>PLANEL_GerCrit_Resultado!AI112+PLANEL_GerCrit_Resultado!AI676</f>
        <v>2474.5894396000003</v>
      </c>
      <c r="AF19" s="58">
        <f>PLANEL_GerCrit_Resultado!AJ112+PLANEL_GerCrit_Resultado!AJ676</f>
        <v>2474.5894396000003</v>
      </c>
      <c r="AG19" s="58">
        <f>PLANEL_GerCrit_Resultado!AK112+PLANEL_GerCrit_Resultado!AK676</f>
        <v>2294.7761180000002</v>
      </c>
      <c r="AH19" s="58">
        <f>PLANEL_GerCrit_Resultado!AL112+PLANEL_GerCrit_Resultado!AL676</f>
        <v>2294.7761180000002</v>
      </c>
      <c r="AI19" s="58">
        <f>PLANEL_GerCrit_Resultado!AM112+PLANEL_GerCrit_Resultado!AM676</f>
        <v>2294.7761180000002</v>
      </c>
      <c r="AJ19" s="58">
        <f>PLANEL_GerCrit_Resultado!AN112+PLANEL_GerCrit_Resultado!AN676</f>
        <v>2294.7761180000002</v>
      </c>
      <c r="AK19" s="58">
        <f>PLANEL_GerCrit_Resultado!AO112+PLANEL_GerCrit_Resultado!AO676</f>
        <v>2294.7761180000002</v>
      </c>
      <c r="AL19" s="58">
        <f>PLANEL_GerCrit_Resultado!AP112+PLANEL_GerCrit_Resultado!AP676</f>
        <v>2294.7761180000002</v>
      </c>
    </row>
    <row r="20" spans="2:38" x14ac:dyDescent="0.3">
      <c r="B20" s="33" t="s">
        <v>699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996.76224679999996</v>
      </c>
      <c r="T20" s="58">
        <f>PLANEL_GerCrit_Resultado!X124+PLANEL_GerCrit_Resultado!X136+PLANEL_GerCrit_Resultado!X664</f>
        <v>994.53207169999996</v>
      </c>
      <c r="U20" s="58">
        <f>PLANEL_GerCrit_Resultado!Y124+PLANEL_GerCrit_Resultado!Y136+PLANEL_GerCrit_Resultado!Y664</f>
        <v>992.46215670000004</v>
      </c>
      <c r="V20" s="58">
        <f>PLANEL_GerCrit_Resultado!Z124+PLANEL_GerCrit_Resultado!Z136+PLANEL_GerCrit_Resultado!Z664</f>
        <v>1304.4682869999999</v>
      </c>
      <c r="W20" s="58">
        <f>PLANEL_GerCrit_Resultado!AA124+PLANEL_GerCrit_Resultado!AA136+PLANEL_GerCrit_Resultado!AA664</f>
        <v>1302.3710329999999</v>
      </c>
      <c r="X20" s="58">
        <f>PLANEL_GerCrit_Resultado!AB124+PLANEL_GerCrit_Resultado!AB136+PLANEL_GerCrit_Resultado!AB664</f>
        <v>1295.043259</v>
      </c>
      <c r="Y20" s="58">
        <f>PLANEL_GerCrit_Resultado!AC124+PLANEL_GerCrit_Resultado!AC136+PLANEL_GerCrit_Resultado!AC664</f>
        <v>1350.3951460000001</v>
      </c>
      <c r="Z20" s="58">
        <f>PLANEL_GerCrit_Resultado!AD124+PLANEL_GerCrit_Resultado!AD136+PLANEL_GerCrit_Resultado!AD664</f>
        <v>1396.3362119999999</v>
      </c>
      <c r="AA20" s="58">
        <f>PLANEL_GerCrit_Resultado!AE124+PLANEL_GerCrit_Resultado!AE136+PLANEL_GerCrit_Resultado!AE664</f>
        <v>944.15540950000002</v>
      </c>
      <c r="AB20" s="58">
        <f>PLANEL_GerCrit_Resultado!AF124+PLANEL_GerCrit_Resultado!AF136+PLANEL_GerCrit_Resultado!AF664</f>
        <v>1358.145098</v>
      </c>
      <c r="AC20" s="58">
        <f>PLANEL_GerCrit_Resultado!AG124+PLANEL_GerCrit_Resultado!AG136+PLANEL_GerCrit_Resultado!AG664</f>
        <v>1930.4122150000001</v>
      </c>
      <c r="AD20" s="58">
        <f>PLANEL_GerCrit_Resultado!AH124+PLANEL_GerCrit_Resultado!AH136+PLANEL_GerCrit_Resultado!AH664</f>
        <v>1930.4095</v>
      </c>
      <c r="AE20" s="58">
        <f>PLANEL_GerCrit_Resultado!AI124+PLANEL_GerCrit_Resultado!AI136+PLANEL_GerCrit_Resultado!AI664</f>
        <v>1930.4185849999999</v>
      </c>
      <c r="AF20" s="58">
        <f>PLANEL_GerCrit_Resultado!AJ124+PLANEL_GerCrit_Resultado!AJ136+PLANEL_GerCrit_Resultado!AJ664</f>
        <v>1939.982166</v>
      </c>
      <c r="AG20" s="58">
        <f>PLANEL_GerCrit_Resultado!AK124+PLANEL_GerCrit_Resultado!AK136+PLANEL_GerCrit_Resultado!AK664</f>
        <v>1853.4780499999999</v>
      </c>
      <c r="AH20" s="58">
        <f>PLANEL_GerCrit_Resultado!AL124+PLANEL_GerCrit_Resultado!AL136+PLANEL_GerCrit_Resultado!AL664</f>
        <v>1714.6651300000001</v>
      </c>
      <c r="AI20" s="58">
        <f>PLANEL_GerCrit_Resultado!AM124+PLANEL_GerCrit_Resultado!AM136+PLANEL_GerCrit_Resultado!AM664</f>
        <v>1516.428232</v>
      </c>
      <c r="AJ20" s="58">
        <f>PLANEL_GerCrit_Resultado!AN124+PLANEL_GerCrit_Resultado!AN136+PLANEL_GerCrit_Resultado!AN664</f>
        <v>1516.428232</v>
      </c>
      <c r="AK20" s="58">
        <f>PLANEL_GerCrit_Resultado!AO124+PLANEL_GerCrit_Resultado!AO136+PLANEL_GerCrit_Resultado!AO664</f>
        <v>1516.428232</v>
      </c>
      <c r="AL20" s="58">
        <f>PLANEL_GerCrit_Resultado!AP124+PLANEL_GerCrit_Resultado!AP136+PLANEL_GerCrit_Resultado!AP664</f>
        <v>1516.428232</v>
      </c>
    </row>
    <row r="21" spans="2:38" x14ac:dyDescent="0.3">
      <c r="B21" s="33" t="s">
        <v>702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624.85749380000004</v>
      </c>
      <c r="T21" s="58">
        <f>PLANEL_GerCrit_Resultado!X724+PLANEL_GerCrit_Resultado!X760</f>
        <v>719.60464979999995</v>
      </c>
      <c r="U21" s="58">
        <f>PLANEL_GerCrit_Resultado!Y724+PLANEL_GerCrit_Resultado!Y760</f>
        <v>814.35180579999997</v>
      </c>
      <c r="V21" s="58">
        <f>PLANEL_GerCrit_Resultado!Z724+PLANEL_GerCrit_Resultado!Z760</f>
        <v>1154.967832</v>
      </c>
      <c r="W21" s="58">
        <f>PLANEL_GerCrit_Resultado!AA724+PLANEL_GerCrit_Resultado!AA760</f>
        <v>1249.7149879999999</v>
      </c>
      <c r="X21" s="58">
        <f>PLANEL_GerCrit_Resultado!AB724+PLANEL_GerCrit_Resultado!AB760</f>
        <v>1344.4621440000001</v>
      </c>
      <c r="Y21" s="58">
        <f>PLANEL_GerCrit_Resultado!AC724+PLANEL_GerCrit_Resultado!AC760</f>
        <v>1719.187146</v>
      </c>
      <c r="Z21" s="58">
        <f>PLANEL_GerCrit_Resultado!AD724+PLANEL_GerCrit_Resultado!AD760</f>
        <v>1962.628659</v>
      </c>
      <c r="AA21" s="58">
        <f>PLANEL_GerCrit_Resultado!AE724+PLANEL_GerCrit_Resultado!AE760</f>
        <v>1908.681458</v>
      </c>
      <c r="AB21" s="58">
        <f>PLANEL_GerCrit_Resultado!AF724+PLANEL_GerCrit_Resultado!AF760</f>
        <v>1908.681458</v>
      </c>
      <c r="AC21" s="58">
        <f>PLANEL_GerCrit_Resultado!AG724+PLANEL_GerCrit_Resultado!AG760</f>
        <v>1908.681458</v>
      </c>
      <c r="AD21" s="58">
        <f>PLANEL_GerCrit_Resultado!AH724+PLANEL_GerCrit_Resultado!AH760</f>
        <v>1908.681458</v>
      </c>
      <c r="AE21" s="58">
        <f>PLANEL_GerCrit_Resultado!AI724+PLANEL_GerCrit_Resultado!AI760</f>
        <v>1908.681458</v>
      </c>
      <c r="AF21" s="58">
        <f>PLANEL_GerCrit_Resultado!AJ724+PLANEL_GerCrit_Resultado!AJ760</f>
        <v>1908.681458</v>
      </c>
      <c r="AG21" s="58">
        <f>PLANEL_GerCrit_Resultado!AK724+PLANEL_GerCrit_Resultado!AK760</f>
        <v>1908.681458</v>
      </c>
      <c r="AH21" s="58">
        <f>PLANEL_GerCrit_Resultado!AL724+PLANEL_GerCrit_Resultado!AL760</f>
        <v>1908.681458</v>
      </c>
      <c r="AI21" s="58">
        <f>PLANEL_GerCrit_Resultado!AM724+PLANEL_GerCrit_Resultado!AM760</f>
        <v>1915.363079</v>
      </c>
      <c r="AJ21" s="58">
        <f>PLANEL_GerCrit_Resultado!AN724+PLANEL_GerCrit_Resultado!AN760</f>
        <v>1935.4111370000001</v>
      </c>
      <c r="AK21" s="58">
        <f>PLANEL_GerCrit_Resultado!AO724+PLANEL_GerCrit_Resultado!AO760</f>
        <v>1954.966316</v>
      </c>
      <c r="AL21" s="58">
        <f>PLANEL_GerCrit_Resultado!AP724+PLANEL_GerCrit_Resultado!AP760</f>
        <v>1973.8480730000001</v>
      </c>
    </row>
    <row r="23" spans="2:38" x14ac:dyDescent="0.3">
      <c r="B23" s="12" t="s">
        <v>703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3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3">
      <c r="B25" s="33" t="s">
        <v>697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6.4038327744036616E-2</v>
      </c>
      <c r="J25" s="35">
        <f t="shared" si="1"/>
        <v>8.094300935216972E-2</v>
      </c>
      <c r="K25" s="35">
        <f t="shared" si="1"/>
        <v>7.3412617265653957E-2</v>
      </c>
      <c r="L25" s="35">
        <f t="shared" si="1"/>
        <v>8.3167078820552326E-2</v>
      </c>
      <c r="M25" s="35">
        <f t="shared" si="1"/>
        <v>6.1161075088734695E-2</v>
      </c>
      <c r="N25" s="35">
        <f t="shared" si="1"/>
        <v>6.784479694169418E-2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3">
      <c r="B26" s="33" t="s">
        <v>698</v>
      </c>
      <c r="C26" s="35">
        <f t="shared" ref="C26:AL26" si="2">IF(C4&lt;&gt;0,C12/C4,0)</f>
        <v>0.72717627564274834</v>
      </c>
      <c r="D26" s="35">
        <f t="shared" si="2"/>
        <v>0.54341908561108698</v>
      </c>
      <c r="E26" s="35">
        <f t="shared" si="2"/>
        <v>0.54802980403207213</v>
      </c>
      <c r="F26" s="35">
        <f t="shared" si="2"/>
        <v>0.50774241161906219</v>
      </c>
      <c r="G26" s="35">
        <f t="shared" si="2"/>
        <v>0.53608583620491612</v>
      </c>
      <c r="H26" s="35">
        <f t="shared" si="2"/>
        <v>0.54840402305201619</v>
      </c>
      <c r="I26" s="35">
        <f t="shared" si="2"/>
        <v>0.58530517443723684</v>
      </c>
      <c r="J26" s="35">
        <f t="shared" si="2"/>
        <v>0.60128331793323386</v>
      </c>
      <c r="K26" s="35">
        <f t="shared" si="2"/>
        <v>0.56838143572772426</v>
      </c>
      <c r="L26" s="35">
        <f t="shared" si="2"/>
        <v>0.53139014430799292</v>
      </c>
      <c r="M26" s="35">
        <f t="shared" si="2"/>
        <v>0.43659223046115608</v>
      </c>
      <c r="N26" s="35">
        <f t="shared" si="2"/>
        <v>0.42747855959121672</v>
      </c>
      <c r="O26" s="35">
        <f t="shared" si="2"/>
        <v>0.41397258517204383</v>
      </c>
      <c r="P26" s="35">
        <f t="shared" si="2"/>
        <v>0.40223531865166634</v>
      </c>
      <c r="Q26" s="35">
        <f t="shared" si="2"/>
        <v>0.39695777714036817</v>
      </c>
      <c r="R26" s="35">
        <f t="shared" si="2"/>
        <v>0.39743098277931821</v>
      </c>
      <c r="S26" s="35">
        <f t="shared" si="2"/>
        <v>0.35555798219694634</v>
      </c>
      <c r="T26" s="35">
        <f t="shared" si="2"/>
        <v>0.35593586783705267</v>
      </c>
      <c r="U26" s="35">
        <f t="shared" si="2"/>
        <v>0.3562621916300921</v>
      </c>
      <c r="V26" s="35">
        <f t="shared" si="2"/>
        <v>0.32187149509212043</v>
      </c>
      <c r="W26" s="35">
        <f t="shared" si="2"/>
        <v>0.32221015014844384</v>
      </c>
      <c r="X26" s="35">
        <f t="shared" si="2"/>
        <v>0.32165896458655907</v>
      </c>
      <c r="Y26" s="35">
        <f t="shared" si="2"/>
        <v>0.29909874482469884</v>
      </c>
      <c r="Z26" s="35">
        <f t="shared" si="2"/>
        <v>0.29213432121757199</v>
      </c>
      <c r="AA26" s="35">
        <f t="shared" si="2"/>
        <v>0.28971048821816259</v>
      </c>
      <c r="AB26" s="35">
        <f t="shared" si="2"/>
        <v>0.2895232520830413</v>
      </c>
      <c r="AC26" s="35">
        <f t="shared" si="2"/>
        <v>0.21578039796819787</v>
      </c>
      <c r="AD26" s="35">
        <f t="shared" si="2"/>
        <v>0.21561954265248121</v>
      </c>
      <c r="AE26" s="35">
        <f t="shared" si="2"/>
        <v>0.21545732852588723</v>
      </c>
      <c r="AF26" s="35">
        <f t="shared" si="2"/>
        <v>0.21529180075664464</v>
      </c>
      <c r="AG26" s="35">
        <f t="shared" si="2"/>
        <v>0.19489174541701074</v>
      </c>
      <c r="AH26" s="35">
        <f t="shared" si="2"/>
        <v>0.19632982163501239</v>
      </c>
      <c r="AI26" s="35">
        <f t="shared" si="2"/>
        <v>0.19053595623451694</v>
      </c>
      <c r="AJ26" s="35">
        <f t="shared" si="2"/>
        <v>0.16088950596614368</v>
      </c>
      <c r="AK26" s="35">
        <f t="shared" si="2"/>
        <v>0.1743202504541701</v>
      </c>
      <c r="AL26" s="35">
        <f t="shared" si="2"/>
        <v>0.195537090730801</v>
      </c>
    </row>
    <row r="27" spans="2:38" x14ac:dyDescent="0.3">
      <c r="B27" s="33" t="s">
        <v>699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0.23686788996515681</v>
      </c>
      <c r="T27" s="35">
        <f t="shared" si="3"/>
        <v>0.23686788996515681</v>
      </c>
      <c r="U27" s="35">
        <f t="shared" si="3"/>
        <v>0.23686788996515681</v>
      </c>
      <c r="V27" s="35">
        <f t="shared" si="3"/>
        <v>0.23686788997455471</v>
      </c>
      <c r="W27" s="35">
        <f t="shared" si="3"/>
        <v>0.23686788997455471</v>
      </c>
      <c r="X27" s="35">
        <f t="shared" si="3"/>
        <v>0.23686788997455471</v>
      </c>
      <c r="Y27" s="35">
        <f t="shared" si="3"/>
        <v>0.23686788997455471</v>
      </c>
      <c r="Z27" s="35">
        <f t="shared" si="3"/>
        <v>0.35743631735368958</v>
      </c>
      <c r="AA27" s="35">
        <f t="shared" si="3"/>
        <v>0.23686789001505268</v>
      </c>
      <c r="AB27" s="35">
        <f t="shared" si="3"/>
        <v>0.23686789001505268</v>
      </c>
      <c r="AC27" s="35">
        <f t="shared" si="3"/>
        <v>0.23686789000312403</v>
      </c>
      <c r="AD27" s="35">
        <f t="shared" si="3"/>
        <v>0.2455350050921587</v>
      </c>
      <c r="AE27" s="35">
        <f t="shared" si="3"/>
        <v>0.29372987050921584</v>
      </c>
      <c r="AF27" s="35">
        <f t="shared" si="3"/>
        <v>0.34305812558575444</v>
      </c>
      <c r="AG27" s="35">
        <f t="shared" si="3"/>
        <v>0.35625613808184942</v>
      </c>
      <c r="AH27" s="35">
        <f t="shared" si="3"/>
        <v>0.35970695626366761</v>
      </c>
      <c r="AI27" s="35">
        <f t="shared" si="3"/>
        <v>0.36591336176194939</v>
      </c>
      <c r="AJ27" s="35">
        <f t="shared" si="3"/>
        <v>0.36775761793189626</v>
      </c>
      <c r="AK27" s="35">
        <f t="shared" si="3"/>
        <v>0.35576759387691342</v>
      </c>
      <c r="AL27" s="35">
        <f t="shared" si="3"/>
        <v>0.36040287410184318</v>
      </c>
    </row>
    <row r="28" spans="2:38" x14ac:dyDescent="0.3">
      <c r="B28" s="33" t="s">
        <v>702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0.23686788999241851</v>
      </c>
      <c r="X28" s="35">
        <f t="shared" si="4"/>
        <v>0.23686788999295277</v>
      </c>
      <c r="Y28" s="35">
        <f t="shared" si="4"/>
        <v>0.2368678899972444</v>
      </c>
      <c r="Z28" s="35">
        <f t="shared" si="4"/>
        <v>0.2408081157743536</v>
      </c>
      <c r="AA28" s="35">
        <f t="shared" si="4"/>
        <v>0.23686788999751798</v>
      </c>
      <c r="AB28" s="35">
        <f t="shared" si="4"/>
        <v>0.23686788999751798</v>
      </c>
      <c r="AC28" s="35">
        <f t="shared" si="4"/>
        <v>0.23686788999751798</v>
      </c>
      <c r="AD28" s="35">
        <f t="shared" si="4"/>
        <v>0.23686788999751798</v>
      </c>
      <c r="AE28" s="35">
        <f t="shared" si="4"/>
        <v>0.23686788999751798</v>
      </c>
      <c r="AF28" s="35">
        <f t="shared" si="4"/>
        <v>0.23923935641598409</v>
      </c>
      <c r="AG28" s="35">
        <f t="shared" si="4"/>
        <v>0.23686788999751798</v>
      </c>
      <c r="AH28" s="35">
        <f t="shared" si="4"/>
        <v>0.24205992951104494</v>
      </c>
      <c r="AI28" s="35">
        <f t="shared" si="4"/>
        <v>0.24714702410027301</v>
      </c>
      <c r="AJ28" s="35">
        <f t="shared" si="4"/>
        <v>0.25212296301811865</v>
      </c>
      <c r="AK28" s="35">
        <f t="shared" si="4"/>
        <v>0.25697656912385203</v>
      </c>
      <c r="AL28" s="35">
        <f t="shared" si="4"/>
        <v>0.26166303152146936</v>
      </c>
    </row>
    <row r="30" spans="2:38" x14ac:dyDescent="0.3">
      <c r="B30" s="12" t="s">
        <v>704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3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3">
      <c r="B32" s="33" t="s">
        <v>697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0.10874622867705308</v>
      </c>
      <c r="J32" s="35">
        <f t="shared" si="5"/>
        <v>0.16011187212833378</v>
      </c>
      <c r="K32" s="35">
        <f t="shared" si="5"/>
        <v>0.16148682701926642</v>
      </c>
      <c r="L32" s="35">
        <f t="shared" si="5"/>
        <v>0.16685938103201672</v>
      </c>
      <c r="M32" s="35">
        <f t="shared" si="5"/>
        <v>0.15151415856367642</v>
      </c>
      <c r="N32" s="35">
        <f t="shared" si="5"/>
        <v>0.15965148008800878</v>
      </c>
      <c r="O32" s="35">
        <f t="shared" si="5"/>
        <v>0.15965148008800878</v>
      </c>
      <c r="P32" s="35">
        <f t="shared" si="5"/>
        <v>0.16490716301430142</v>
      </c>
      <c r="Q32" s="35">
        <f t="shared" si="5"/>
        <v>0.15965148008800878</v>
      </c>
      <c r="R32" s="35">
        <f t="shared" si="5"/>
        <v>0.18154923856985697</v>
      </c>
      <c r="S32" s="35">
        <f t="shared" si="5"/>
        <v>0.2368678900045641</v>
      </c>
      <c r="T32" s="35">
        <f t="shared" si="5"/>
        <v>0.2368678900045641</v>
      </c>
      <c r="U32" s="35">
        <f t="shared" si="5"/>
        <v>0.2368678900045641</v>
      </c>
      <c r="V32" s="35">
        <f t="shared" si="5"/>
        <v>0.2368678900045641</v>
      </c>
      <c r="W32" s="35">
        <f t="shared" si="5"/>
        <v>0.2368678900045641</v>
      </c>
      <c r="X32" s="35">
        <f t="shared" si="5"/>
        <v>0.2368678900045641</v>
      </c>
      <c r="Y32" s="35">
        <f t="shared" si="5"/>
        <v>0.2368678900045641</v>
      </c>
      <c r="Z32" s="35">
        <f t="shared" si="5"/>
        <v>0.2368678900045641</v>
      </c>
      <c r="AA32" s="35">
        <f t="shared" si="5"/>
        <v>0.2368678900045641</v>
      </c>
      <c r="AB32" s="35">
        <f t="shared" si="5"/>
        <v>0.2368678900045641</v>
      </c>
      <c r="AC32" s="35">
        <f t="shared" si="5"/>
        <v>0.24393080753080787</v>
      </c>
      <c r="AD32" s="35">
        <f t="shared" si="5"/>
        <v>0.31298792519397539</v>
      </c>
      <c r="AE32" s="35">
        <f t="shared" si="5"/>
        <v>0.38257604381560928</v>
      </c>
      <c r="AF32" s="35">
        <f t="shared" si="5"/>
        <v>0.45380547503423097</v>
      </c>
      <c r="AG32" s="35">
        <f t="shared" si="5"/>
        <v>0.47373578000912819</v>
      </c>
      <c r="AH32" s="35">
        <f t="shared" si="5"/>
        <v>0.47373578000912819</v>
      </c>
      <c r="AI32" s="35">
        <f t="shared" si="5"/>
        <v>0.45420569155636698</v>
      </c>
      <c r="AJ32" s="35">
        <f t="shared" si="5"/>
        <v>0.38646916125057051</v>
      </c>
      <c r="AK32" s="35">
        <f t="shared" si="5"/>
        <v>0.42969731177544501</v>
      </c>
      <c r="AL32" s="35">
        <f t="shared" si="5"/>
        <v>0.47373578000912819</v>
      </c>
    </row>
    <row r="33" spans="2:38" x14ac:dyDescent="0.3">
      <c r="B33" s="33" t="s">
        <v>698</v>
      </c>
      <c r="C33" s="35">
        <f t="shared" ref="C33:AL33" si="6">IF(C4&lt;&gt;0,C19/C4,0)</f>
        <v>0.75922745707545758</v>
      </c>
      <c r="D33" s="35">
        <f t="shared" si="6"/>
        <v>0.6683444583344007</v>
      </c>
      <c r="E33" s="35">
        <f t="shared" si="6"/>
        <v>0.68631980147039984</v>
      </c>
      <c r="F33" s="35">
        <f t="shared" si="6"/>
        <v>0.55997908581565714</v>
      </c>
      <c r="G33" s="35">
        <f t="shared" si="6"/>
        <v>0.61069640528881741</v>
      </c>
      <c r="H33" s="35">
        <f t="shared" si="6"/>
        <v>0.58620236332894982</v>
      </c>
      <c r="I33" s="35">
        <f t="shared" si="6"/>
        <v>0.6370461403896519</v>
      </c>
      <c r="J33" s="35">
        <f t="shared" si="6"/>
        <v>0.68116149574981499</v>
      </c>
      <c r="K33" s="35">
        <f t="shared" si="6"/>
        <v>0.67571732893030612</v>
      </c>
      <c r="L33" s="35">
        <f t="shared" si="6"/>
        <v>0.6483052912824544</v>
      </c>
      <c r="M33" s="35">
        <f t="shared" si="6"/>
        <v>0.59352502193704648</v>
      </c>
      <c r="N33" s="35">
        <f t="shared" si="6"/>
        <v>0.59602109207185583</v>
      </c>
      <c r="O33" s="35">
        <f t="shared" si="6"/>
        <v>0.56604355443893217</v>
      </c>
      <c r="P33" s="35">
        <f t="shared" si="6"/>
        <v>0.58103352519361318</v>
      </c>
      <c r="Q33" s="35">
        <f t="shared" si="6"/>
        <v>0.59425143672116509</v>
      </c>
      <c r="R33" s="35">
        <f t="shared" si="6"/>
        <v>0.56508433321647489</v>
      </c>
      <c r="S33" s="35">
        <f t="shared" si="6"/>
        <v>0.52131188477468016</v>
      </c>
      <c r="T33" s="35">
        <f t="shared" si="6"/>
        <v>0.52677771131853857</v>
      </c>
      <c r="U33" s="35">
        <f t="shared" si="6"/>
        <v>0.53253973517957587</v>
      </c>
      <c r="V33" s="35">
        <f t="shared" si="6"/>
        <v>0.50611705030043896</v>
      </c>
      <c r="W33" s="35">
        <f t="shared" si="6"/>
        <v>0.5149430538233164</v>
      </c>
      <c r="X33" s="35">
        <f t="shared" si="6"/>
        <v>0.52702067772774408</v>
      </c>
      <c r="Y33" s="35">
        <f t="shared" si="6"/>
        <v>0.51777884336863655</v>
      </c>
      <c r="Z33" s="35">
        <f t="shared" si="6"/>
        <v>0.51720473677681467</v>
      </c>
      <c r="AA33" s="35">
        <f t="shared" si="6"/>
        <v>0.47429261256210192</v>
      </c>
      <c r="AB33" s="35">
        <f t="shared" si="6"/>
        <v>0.50132517435250512</v>
      </c>
      <c r="AC33" s="35">
        <f t="shared" si="6"/>
        <v>0.47522458127208489</v>
      </c>
      <c r="AD33" s="35">
        <f t="shared" si="6"/>
        <v>0.47522458127208489</v>
      </c>
      <c r="AE33" s="35">
        <f t="shared" si="6"/>
        <v>0.47522458127208489</v>
      </c>
      <c r="AF33" s="35">
        <f t="shared" si="6"/>
        <v>0.47522458127208489</v>
      </c>
      <c r="AG33" s="35">
        <f t="shared" si="6"/>
        <v>0.47373577993393895</v>
      </c>
      <c r="AH33" s="35">
        <f t="shared" si="6"/>
        <v>0.47373577993393895</v>
      </c>
      <c r="AI33" s="35">
        <f t="shared" si="6"/>
        <v>0.47373577993393895</v>
      </c>
      <c r="AJ33" s="35">
        <f t="shared" si="6"/>
        <v>0.47373577993393895</v>
      </c>
      <c r="AK33" s="35">
        <f t="shared" si="6"/>
        <v>0.47373577993393895</v>
      </c>
      <c r="AL33" s="35">
        <f t="shared" si="6"/>
        <v>0.47373577993393895</v>
      </c>
    </row>
    <row r="34" spans="2:38" x14ac:dyDescent="0.3">
      <c r="B34" s="33" t="s">
        <v>699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0.69460783749128918</v>
      </c>
      <c r="T34" s="35">
        <f t="shared" si="7"/>
        <v>0.69305370850174208</v>
      </c>
      <c r="U34" s="35">
        <f t="shared" si="7"/>
        <v>0.69161125902439025</v>
      </c>
      <c r="V34" s="35">
        <f t="shared" si="7"/>
        <v>0.66385154554707371</v>
      </c>
      <c r="W34" s="35">
        <f t="shared" si="7"/>
        <v>0.66278424071246811</v>
      </c>
      <c r="X34" s="35">
        <f t="shared" si="7"/>
        <v>0.65905509363867687</v>
      </c>
      <c r="Y34" s="35">
        <f t="shared" si="7"/>
        <v>0.6872239928753181</v>
      </c>
      <c r="Z34" s="35">
        <f t="shared" si="7"/>
        <v>0.71060367022900761</v>
      </c>
      <c r="AA34" s="35">
        <f t="shared" si="7"/>
        <v>0.47373577997992977</v>
      </c>
      <c r="AB34" s="35">
        <f t="shared" si="7"/>
        <v>0.68145765077772202</v>
      </c>
      <c r="AC34" s="35">
        <f t="shared" si="7"/>
        <v>0.60306535926273042</v>
      </c>
      <c r="AD34" s="35">
        <f t="shared" si="7"/>
        <v>0.60306451109028425</v>
      </c>
      <c r="AE34" s="35">
        <f t="shared" si="7"/>
        <v>0.60306734926585437</v>
      </c>
      <c r="AF34" s="35">
        <f t="shared" si="7"/>
        <v>0.60605503467666355</v>
      </c>
      <c r="AG34" s="35">
        <f t="shared" si="7"/>
        <v>0.57903094345517025</v>
      </c>
      <c r="AH34" s="35">
        <f t="shared" si="7"/>
        <v>0.53566545766947826</v>
      </c>
      <c r="AI34" s="35">
        <f t="shared" si="7"/>
        <v>0.47373578006872852</v>
      </c>
      <c r="AJ34" s="35">
        <f t="shared" si="7"/>
        <v>0.47373578006872852</v>
      </c>
      <c r="AK34" s="35">
        <f t="shared" si="7"/>
        <v>0.47373578006872852</v>
      </c>
      <c r="AL34" s="35">
        <f t="shared" si="7"/>
        <v>0.47373578006872852</v>
      </c>
    </row>
    <row r="35" spans="2:38" x14ac:dyDescent="0.3">
      <c r="B35" s="33" t="s">
        <v>702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0.47373577998483701</v>
      </c>
      <c r="T35" s="35">
        <f t="shared" si="8"/>
        <v>0.47373577998683342</v>
      </c>
      <c r="U35" s="35">
        <f t="shared" si="8"/>
        <v>0.4737357799883653</v>
      </c>
      <c r="V35" s="35">
        <f t="shared" si="8"/>
        <v>0.47373578014766204</v>
      </c>
      <c r="W35" s="35">
        <f t="shared" si="8"/>
        <v>0.473735780136467</v>
      </c>
      <c r="X35" s="35">
        <f t="shared" si="8"/>
        <v>0.47373578012684991</v>
      </c>
      <c r="Y35" s="35">
        <f t="shared" si="8"/>
        <v>0.47373578010471201</v>
      </c>
      <c r="Z35" s="35">
        <f t="shared" si="8"/>
        <v>0.51256951136066853</v>
      </c>
      <c r="AA35" s="35">
        <f t="shared" si="8"/>
        <v>0.47373578009431622</v>
      </c>
      <c r="AB35" s="35">
        <f t="shared" si="8"/>
        <v>0.47373578009431622</v>
      </c>
      <c r="AC35" s="35">
        <f t="shared" si="8"/>
        <v>0.47373578009431622</v>
      </c>
      <c r="AD35" s="35">
        <f t="shared" si="8"/>
        <v>0.47373578009431622</v>
      </c>
      <c r="AE35" s="35">
        <f t="shared" si="8"/>
        <v>0.47373578009431622</v>
      </c>
      <c r="AF35" s="35">
        <f t="shared" si="8"/>
        <v>0.47373578009431622</v>
      </c>
      <c r="AG35" s="35">
        <f t="shared" si="8"/>
        <v>0.47373578009431622</v>
      </c>
      <c r="AH35" s="35">
        <f t="shared" si="8"/>
        <v>0.47373578009431622</v>
      </c>
      <c r="AI35" s="35">
        <f t="shared" si="8"/>
        <v>0.47539416207495655</v>
      </c>
      <c r="AJ35" s="35">
        <f t="shared" si="8"/>
        <v>0.48037010101762223</v>
      </c>
      <c r="AK35" s="35">
        <f t="shared" si="8"/>
        <v>0.48522370712335566</v>
      </c>
      <c r="AL35" s="35">
        <f t="shared" si="8"/>
        <v>0.48991016952097299</v>
      </c>
    </row>
    <row r="37" spans="2:38" x14ac:dyDescent="0.3">
      <c r="B37" s="12" t="s">
        <v>654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3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3">
      <c r="B39" s="16" t="s">
        <v>312</v>
      </c>
      <c r="C39" s="1">
        <f>Planel_ConsumoMed_Combustível!G40/365</f>
        <v>28.962011589041094</v>
      </c>
      <c r="D39" s="1">
        <f>Planel_ConsumoMed_Combustível!H40/365</f>
        <v>20.880922887671233</v>
      </c>
      <c r="E39" s="1">
        <f>Planel_ConsumoMed_Combustível!I40/365</f>
        <v>21.579298134246574</v>
      </c>
      <c r="F39" s="1">
        <f>Planel_ConsumoMed_Combustível!J40/365</f>
        <v>19.632846339726026</v>
      </c>
      <c r="G39" s="1">
        <f>Planel_ConsumoMed_Combustível!K40/365</f>
        <v>20.685978906849314</v>
      </c>
      <c r="H39" s="1">
        <f>Planel_ConsumoMed_Combustível!L40/365</f>
        <v>23.813334189041097</v>
      </c>
      <c r="I39" s="1">
        <f>Planel_ConsumoMed_Combustível!M40/365</f>
        <v>26.889030909589042</v>
      </c>
      <c r="J39" s="1">
        <f>Planel_ConsumoMed_Combustível!N40/365</f>
        <v>25.352487435616435</v>
      </c>
      <c r="K39" s="1">
        <f>Planel_ConsumoMed_Combustível!O40/365</f>
        <v>25.652716276712329</v>
      </c>
      <c r="L39" s="1">
        <f>Planel_ConsumoMed_Combustível!P40/365</f>
        <v>25.269272635616439</v>
      </c>
      <c r="M39" s="1">
        <f>Planel_ConsumoMed_Combustível!Q40/365</f>
        <v>20.068022876712327</v>
      </c>
      <c r="N39" s="1">
        <f>Planel_ConsumoMed_Combustível!R40/365</f>
        <v>19.8948307369863</v>
      </c>
      <c r="O39" s="1">
        <f>Planel_ConsumoMed_Combustível!S40/365</f>
        <v>18.007512408219178</v>
      </c>
      <c r="P39" s="1">
        <f>Planel_ConsumoMed_Combustível!T40/365</f>
        <v>17.366607397260275</v>
      </c>
      <c r="Q39" s="1">
        <f>Planel_ConsumoMed_Combustível!U40/365</f>
        <v>17.153667205479451</v>
      </c>
      <c r="R39" s="1">
        <f>Planel_ConsumoMed_Combustível!V40/365</f>
        <v>17.173704827397259</v>
      </c>
      <c r="S39" s="1">
        <f>Planel_ConsumoMed_Combustível!W40/365</f>
        <v>14.987034947945206</v>
      </c>
      <c r="T39" s="1">
        <f>Planel_ConsumoMed_Combustível!X40/365</f>
        <v>15.202145578082192</v>
      </c>
      <c r="U39" s="1">
        <f>Planel_ConsumoMed_Combustível!Y40/365</f>
        <v>15.415477230136986</v>
      </c>
      <c r="V39" s="1">
        <f>Planel_ConsumoMed_Combustível!Z40/365</f>
        <v>14.021586490410957</v>
      </c>
      <c r="W39" s="1">
        <f>Planel_ConsumoMed_Combustível!AA40/365</f>
        <v>14.233828564383563</v>
      </c>
      <c r="X39" s="1">
        <f>Planel_ConsumoMed_Combustível!AB40/365</f>
        <v>14.419350515068492</v>
      </c>
      <c r="Y39" s="1">
        <f>Planel_ConsumoMed_Combustível!AC40/365</f>
        <v>13.749388789041095</v>
      </c>
      <c r="Z39" s="1">
        <f>Planel_ConsumoMed_Combustível!AD40/365</f>
        <v>14.834813441095891</v>
      </c>
      <c r="AA39" s="1">
        <f>Planel_ConsumoMed_Combustível!AE40/365</f>
        <v>13.888679542465752</v>
      </c>
      <c r="AB39" s="1">
        <f>Planel_ConsumoMed_Combustível!AF40/365</f>
        <v>13.883551430136988</v>
      </c>
      <c r="AC39" s="1">
        <f>Planel_ConsumoMed_Combustível!AG40/365</f>
        <v>12.098657221917808</v>
      </c>
      <c r="AD39" s="1">
        <f>Planel_ConsumoMed_Combustível!AH40/365</f>
        <v>12.213424575342467</v>
      </c>
      <c r="AE39" s="1">
        <f>Planel_ConsumoMed_Combustível!AI40/365</f>
        <v>12.867870865753426</v>
      </c>
      <c r="AF39" s="1">
        <f>Planel_ConsumoMed_Combustível!AJ40/365</f>
        <v>13.578474279452054</v>
      </c>
      <c r="AG39" s="1">
        <f>Planel_ConsumoMed_Combustível!AK40/365</f>
        <v>12.961943772602739</v>
      </c>
      <c r="AH39" s="1">
        <f>Planel_ConsumoMed_Combustível!AL40/365</f>
        <v>13.128004035616437</v>
      </c>
      <c r="AI39" s="1">
        <f>Planel_ConsumoMed_Combustível!AM40/365</f>
        <v>13.180457668493151</v>
      </c>
      <c r="AJ39" s="1">
        <f>Planel_ConsumoMed_Combustível!AN40/365</f>
        <v>12.67859414520548</v>
      </c>
      <c r="AK39" s="1">
        <f>Planel_ConsumoMed_Combustível!AO40/365</f>
        <v>12.87580465479452</v>
      </c>
      <c r="AL39" s="1">
        <f>Planel_ConsumoMed_Combustível!AP40/365</f>
        <v>13.458021104109589</v>
      </c>
    </row>
    <row r="40" spans="2:38" x14ac:dyDescent="0.3">
      <c r="B40" s="16" t="s">
        <v>313</v>
      </c>
      <c r="C40" s="1">
        <f>Planel_ConsumoCrit_Combustível!G40/365</f>
        <v>34.964701616438354</v>
      </c>
      <c r="D40" s="1">
        <f>Planel_ConsumoCrit_Combustível!H40/365</f>
        <v>28.828281753424658</v>
      </c>
      <c r="E40" s="1">
        <f>Planel_ConsumoCrit_Combustível!I40/365</f>
        <v>31.249998219178082</v>
      </c>
      <c r="F40" s="1">
        <f>Planel_ConsumoCrit_Combustível!J40/365</f>
        <v>21.651186139726029</v>
      </c>
      <c r="G40" s="1">
        <f>Planel_ConsumoCrit_Combustível!K40/365</f>
        <v>24.152146468493154</v>
      </c>
      <c r="H40" s="1">
        <f>Planel_ConsumoCrit_Combustível!L40/365</f>
        <v>26.700843863013702</v>
      </c>
      <c r="I40" s="1">
        <f>Planel_ConsumoCrit_Combustível!M40/365</f>
        <v>30.15298495890411</v>
      </c>
      <c r="J40" s="1">
        <f>Planel_ConsumoCrit_Combustível!N40/365</f>
        <v>30.130847205479451</v>
      </c>
      <c r="K40" s="1">
        <f>Planel_ConsumoCrit_Combustível!O40/365</f>
        <v>31.856624493150683</v>
      </c>
      <c r="L40" s="1">
        <f>Planel_ConsumoCrit_Combustível!P40/365</f>
        <v>32.07721049315068</v>
      </c>
      <c r="M40" s="1">
        <f>Planel_ConsumoCrit_Combustível!Q40/365</f>
        <v>28.552772931506848</v>
      </c>
      <c r="N40" s="1">
        <f>Planel_ConsumoCrit_Combustível!R40/365</f>
        <v>29.293828630136989</v>
      </c>
      <c r="O40" s="1">
        <f>Planel_ConsumoCrit_Combustível!S40/365</f>
        <v>28.119348246575345</v>
      </c>
      <c r="P40" s="1">
        <f>Planel_ConsumoCrit_Combustível!T40/365</f>
        <v>28.691174356164385</v>
      </c>
      <c r="Q40" s="1">
        <f>Planel_ConsumoCrit_Combustível!U40/365</f>
        <v>29.101218520547945</v>
      </c>
      <c r="R40" s="1">
        <f>Planel_ConsumoCrit_Combustível!V40/365</f>
        <v>28.374030410958905</v>
      </c>
      <c r="S40" s="1">
        <f>Planel_ConsumoCrit_Combustível!W40/365</f>
        <v>28.323339041095888</v>
      </c>
      <c r="T40" s="1">
        <f>Planel_ConsumoCrit_Combustível!X40/365</f>
        <v>28.906552164383562</v>
      </c>
      <c r="U40" s="1">
        <f>Planel_ConsumoCrit_Combustível!Y40/365</f>
        <v>29.500668164383562</v>
      </c>
      <c r="V40" s="1">
        <f>Planel_ConsumoCrit_Combustível!Z40/365</f>
        <v>29.063520547945203</v>
      </c>
      <c r="W40" s="1">
        <f>Planel_ConsumoCrit_Combustível!AA40/365</f>
        <v>29.723747616438359</v>
      </c>
      <c r="X40" s="1">
        <f>Planel_ConsumoCrit_Combustível!AB40/365</f>
        <v>30.459303424657534</v>
      </c>
      <c r="Y40" s="1">
        <f>Planel_ConsumoCrit_Combustível!AC40/365</f>
        <v>30.659036986301373</v>
      </c>
      <c r="Z40" s="1">
        <f>Planel_ConsumoCrit_Combustível!AD40/365</f>
        <v>31.877611671232877</v>
      </c>
      <c r="AA40" s="1">
        <f>Planel_ConsumoCrit_Combustível!AE40/365</f>
        <v>28.481291616438355</v>
      </c>
      <c r="AB40" s="1">
        <f>Planel_ConsumoCrit_Combustível!AF40/365</f>
        <v>30.987553616438358</v>
      </c>
      <c r="AC40" s="1">
        <f>Planel_ConsumoCrit_Combustível!AG40/365</f>
        <v>30.51471983561644</v>
      </c>
      <c r="AD40" s="1">
        <f>Planel_ConsumoCrit_Combustível!AH40/365</f>
        <v>31.528893890410959</v>
      </c>
      <c r="AE40" s="1">
        <f>Planel_ConsumoCrit_Combustível!AI40/365</f>
        <v>32.550916657534245</v>
      </c>
      <c r="AF40" s="1">
        <f>Planel_ConsumoCrit_Combustível!AJ40/365</f>
        <v>33.63779893150685</v>
      </c>
      <c r="AG40" s="1">
        <f>Planel_ConsumoCrit_Combustível!AK40/365</f>
        <v>32.793351534246575</v>
      </c>
      <c r="AH40" s="1">
        <f>Planel_ConsumoCrit_Combustível!AL40/365</f>
        <v>32.20124224657534</v>
      </c>
      <c r="AI40" s="1">
        <f>Planel_ConsumoCrit_Combustível!AM40/365</f>
        <v>31.097336876712326</v>
      </c>
      <c r="AJ40" s="1">
        <f>Planel_ConsumoCrit_Combustível!AN40/365</f>
        <v>30.188061041095889</v>
      </c>
      <c r="AK40" s="1">
        <f>Planel_ConsumoCrit_Combustível!AO40/365</f>
        <v>30.906330657534248</v>
      </c>
      <c r="AL40" s="1">
        <f>Planel_ConsumoCrit_Combustível!AP40/365</f>
        <v>31.633628301369864</v>
      </c>
    </row>
    <row r="41" spans="2:38" x14ac:dyDescent="0.3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3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3">
      <c r="B43" s="17" t="s">
        <v>701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3">
      <c r="B44" s="33" t="s">
        <v>652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3">
      <c r="B45" s="33" t="s">
        <v>651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3">
      <c r="B46" s="33" t="s">
        <v>653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3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8671875" defaultRowHeight="14.4" x14ac:dyDescent="0.3"/>
  <cols>
    <col min="1" max="1" width="8.88671875" style="33"/>
    <col min="2" max="2" width="30.5546875" style="33" bestFit="1" customWidth="1"/>
    <col min="3" max="3" width="12.33203125" style="33" bestFit="1" customWidth="1"/>
    <col min="4" max="6" width="12.33203125" style="33" customWidth="1"/>
    <col min="7" max="7" width="12.33203125" style="33" bestFit="1" customWidth="1"/>
    <col min="8" max="10" width="12.33203125" style="33" customWidth="1"/>
    <col min="11" max="11" width="12.33203125" style="33" bestFit="1" customWidth="1"/>
    <col min="12" max="14" width="12.33203125" style="33" customWidth="1"/>
    <col min="15" max="15" width="12.33203125" style="33" bestFit="1" customWidth="1"/>
    <col min="16" max="18" width="12.33203125" style="33" customWidth="1"/>
    <col min="19" max="19" width="12.33203125" style="33" bestFit="1" customWidth="1"/>
    <col min="20" max="22" width="12.33203125" style="33" customWidth="1"/>
    <col min="23" max="23" width="12.33203125" style="33" bestFit="1" customWidth="1"/>
    <col min="24" max="26" width="12.33203125" style="33" customWidth="1"/>
    <col min="27" max="27" width="12.33203125" style="33" bestFit="1" customWidth="1"/>
    <col min="28" max="30" width="12.33203125" style="33" customWidth="1"/>
    <col min="31" max="31" width="12.33203125" style="33" bestFit="1" customWidth="1"/>
    <col min="32" max="34" width="12.33203125" style="33" customWidth="1"/>
    <col min="35" max="35" width="12.33203125" style="33" bestFit="1" customWidth="1"/>
    <col min="36" max="38" width="12.33203125" style="33" customWidth="1"/>
    <col min="39" max="39" width="12.33203125" style="33" bestFit="1" customWidth="1"/>
    <col min="40" max="42" width="12.33203125" style="33" customWidth="1"/>
    <col min="43" max="43" width="12.33203125" style="33" bestFit="1" customWidth="1"/>
    <col min="44" max="46" width="12.33203125" style="33" customWidth="1"/>
    <col min="47" max="47" width="12.33203125" style="33" bestFit="1" customWidth="1"/>
    <col min="48" max="50" width="12.33203125" style="33" customWidth="1"/>
    <col min="51" max="182" width="12.33203125" style="33" bestFit="1" customWidth="1"/>
    <col min="183" max="16384" width="8.88671875" style="33"/>
  </cols>
  <sheetData>
    <row r="2" spans="2:182" x14ac:dyDescent="0.3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3">
      <c r="B3" s="14"/>
      <c r="C3" s="15" t="s">
        <v>81</v>
      </c>
      <c r="D3" s="15" t="s">
        <v>82</v>
      </c>
      <c r="E3" s="15" t="s">
        <v>83</v>
      </c>
      <c r="F3" s="15" t="s">
        <v>84</v>
      </c>
      <c r="G3" s="15" t="s">
        <v>85</v>
      </c>
      <c r="H3" s="15" t="s">
        <v>86</v>
      </c>
      <c r="I3" s="15" t="s">
        <v>87</v>
      </c>
      <c r="J3" s="15" t="s">
        <v>88</v>
      </c>
      <c r="K3" s="15" t="s">
        <v>89</v>
      </c>
      <c r="L3" s="15" t="s">
        <v>90</v>
      </c>
      <c r="M3" s="15" t="s">
        <v>91</v>
      </c>
      <c r="N3" s="15" t="s">
        <v>92</v>
      </c>
      <c r="O3" s="15" t="s">
        <v>93</v>
      </c>
      <c r="P3" s="15" t="s">
        <v>94</v>
      </c>
      <c r="Q3" s="15" t="s">
        <v>95</v>
      </c>
      <c r="R3" s="15" t="s">
        <v>96</v>
      </c>
      <c r="S3" s="15" t="s">
        <v>97</v>
      </c>
      <c r="T3" s="15" t="s">
        <v>98</v>
      </c>
      <c r="U3" s="15" t="s">
        <v>99</v>
      </c>
      <c r="V3" s="15" t="s">
        <v>100</v>
      </c>
      <c r="W3" s="15" t="s">
        <v>101</v>
      </c>
      <c r="X3" s="15" t="s">
        <v>102</v>
      </c>
      <c r="Y3" s="15" t="s">
        <v>103</v>
      </c>
      <c r="Z3" s="15" t="s">
        <v>104</v>
      </c>
      <c r="AA3" s="15" t="s">
        <v>105</v>
      </c>
      <c r="AB3" s="15" t="s">
        <v>106</v>
      </c>
      <c r="AC3" s="15" t="s">
        <v>107</v>
      </c>
      <c r="AD3" s="15" t="s">
        <v>108</v>
      </c>
      <c r="AE3" s="15" t="s">
        <v>109</v>
      </c>
      <c r="AF3" s="15" t="s">
        <v>110</v>
      </c>
      <c r="AG3" s="15" t="s">
        <v>111</v>
      </c>
      <c r="AH3" s="15" t="s">
        <v>112</v>
      </c>
      <c r="AI3" s="15" t="s">
        <v>113</v>
      </c>
      <c r="AJ3" s="15" t="s">
        <v>114</v>
      </c>
      <c r="AK3" s="15" t="s">
        <v>115</v>
      </c>
      <c r="AL3" s="15" t="s">
        <v>116</v>
      </c>
      <c r="AM3" s="15" t="s">
        <v>117</v>
      </c>
      <c r="AN3" s="15" t="s">
        <v>118</v>
      </c>
      <c r="AO3" s="15" t="s">
        <v>119</v>
      </c>
      <c r="AP3" s="15" t="s">
        <v>120</v>
      </c>
      <c r="AQ3" s="15" t="s">
        <v>121</v>
      </c>
      <c r="AR3" s="15" t="s">
        <v>122</v>
      </c>
      <c r="AS3" s="15" t="s">
        <v>123</v>
      </c>
      <c r="AT3" s="15" t="s">
        <v>124</v>
      </c>
      <c r="AU3" s="15" t="s">
        <v>125</v>
      </c>
      <c r="AV3" s="15" t="s">
        <v>126</v>
      </c>
      <c r="AW3" s="15" t="s">
        <v>127</v>
      </c>
      <c r="AX3" s="15" t="s">
        <v>128</v>
      </c>
      <c r="AY3" s="15" t="s">
        <v>129</v>
      </c>
      <c r="AZ3" s="15" t="s">
        <v>130</v>
      </c>
      <c r="BA3" s="15" t="s">
        <v>131</v>
      </c>
      <c r="BB3" s="15" t="s">
        <v>132</v>
      </c>
      <c r="BC3" s="15" t="s">
        <v>133</v>
      </c>
      <c r="BD3" s="15" t="s">
        <v>134</v>
      </c>
      <c r="BE3" s="15" t="s">
        <v>135</v>
      </c>
      <c r="BF3" s="15" t="s">
        <v>136</v>
      </c>
      <c r="BG3" s="15" t="s">
        <v>137</v>
      </c>
      <c r="BH3" s="15" t="s">
        <v>138</v>
      </c>
      <c r="BI3" s="15" t="s">
        <v>139</v>
      </c>
      <c r="BJ3" s="15" t="s">
        <v>140</v>
      </c>
      <c r="BK3" s="15" t="s">
        <v>141</v>
      </c>
      <c r="BL3" s="15" t="s">
        <v>142</v>
      </c>
      <c r="BM3" s="15" t="s">
        <v>143</v>
      </c>
      <c r="BN3" s="15" t="s">
        <v>144</v>
      </c>
      <c r="BO3" s="15" t="s">
        <v>145</v>
      </c>
      <c r="BP3" s="15" t="s">
        <v>146</v>
      </c>
      <c r="BQ3" s="15" t="s">
        <v>147</v>
      </c>
      <c r="BR3" s="15" t="s">
        <v>148</v>
      </c>
      <c r="BS3" s="15" t="s">
        <v>149</v>
      </c>
      <c r="BT3" s="15" t="s">
        <v>150</v>
      </c>
      <c r="BU3" s="15" t="s">
        <v>151</v>
      </c>
      <c r="BV3" s="15" t="s">
        <v>152</v>
      </c>
      <c r="BW3" s="15" t="s">
        <v>153</v>
      </c>
      <c r="BX3" s="15" t="s">
        <v>154</v>
      </c>
      <c r="BY3" s="15" t="s">
        <v>155</v>
      </c>
      <c r="BZ3" s="15" t="s">
        <v>156</v>
      </c>
      <c r="CA3" s="15" t="s">
        <v>157</v>
      </c>
      <c r="CB3" s="15" t="s">
        <v>158</v>
      </c>
      <c r="CC3" s="15" t="s">
        <v>159</v>
      </c>
      <c r="CD3" s="15" t="s">
        <v>160</v>
      </c>
      <c r="CE3" s="15" t="s">
        <v>161</v>
      </c>
      <c r="CF3" s="15" t="s">
        <v>162</v>
      </c>
      <c r="CG3" s="15" t="s">
        <v>163</v>
      </c>
      <c r="CH3" s="15" t="s">
        <v>164</v>
      </c>
      <c r="CI3" s="15" t="s">
        <v>165</v>
      </c>
      <c r="CJ3" s="15" t="s">
        <v>166</v>
      </c>
      <c r="CK3" s="15" t="s">
        <v>167</v>
      </c>
      <c r="CL3" s="15" t="s">
        <v>168</v>
      </c>
      <c r="CM3" s="15" t="s">
        <v>169</v>
      </c>
      <c r="CN3" s="15" t="s">
        <v>170</v>
      </c>
      <c r="CO3" s="15" t="s">
        <v>171</v>
      </c>
      <c r="CP3" s="15" t="s">
        <v>172</v>
      </c>
      <c r="CQ3" s="15" t="s">
        <v>173</v>
      </c>
      <c r="CR3" s="15" t="s">
        <v>174</v>
      </c>
      <c r="CS3" s="15" t="s">
        <v>175</v>
      </c>
      <c r="CT3" s="15" t="s">
        <v>176</v>
      </c>
      <c r="CU3" s="15" t="s">
        <v>177</v>
      </c>
      <c r="CV3" s="15" t="s">
        <v>178</v>
      </c>
      <c r="CW3" s="15" t="s">
        <v>179</v>
      </c>
      <c r="CX3" s="15" t="s">
        <v>180</v>
      </c>
      <c r="CY3" s="15" t="s">
        <v>181</v>
      </c>
      <c r="CZ3" s="15" t="s">
        <v>182</v>
      </c>
      <c r="DA3" s="15" t="s">
        <v>183</v>
      </c>
      <c r="DB3" s="15" t="s">
        <v>184</v>
      </c>
      <c r="DC3" s="15" t="s">
        <v>185</v>
      </c>
      <c r="DD3" s="15" t="s">
        <v>186</v>
      </c>
      <c r="DE3" s="15" t="s">
        <v>187</v>
      </c>
      <c r="DF3" s="15" t="s">
        <v>188</v>
      </c>
      <c r="DG3" s="15" t="s">
        <v>189</v>
      </c>
      <c r="DH3" s="15" t="s">
        <v>190</v>
      </c>
      <c r="DI3" s="15" t="s">
        <v>191</v>
      </c>
      <c r="DJ3" s="15" t="s">
        <v>192</v>
      </c>
      <c r="DK3" s="15" t="s">
        <v>193</v>
      </c>
      <c r="DL3" s="15" t="s">
        <v>194</v>
      </c>
      <c r="DM3" s="15" t="s">
        <v>195</v>
      </c>
      <c r="DN3" s="15" t="s">
        <v>196</v>
      </c>
      <c r="DO3" s="15" t="s">
        <v>197</v>
      </c>
      <c r="DP3" s="15" t="s">
        <v>198</v>
      </c>
      <c r="DQ3" s="15" t="s">
        <v>199</v>
      </c>
      <c r="DR3" s="15" t="s">
        <v>200</v>
      </c>
      <c r="DS3" s="15" t="s">
        <v>201</v>
      </c>
      <c r="DT3" s="15" t="s">
        <v>202</v>
      </c>
      <c r="DU3" s="15" t="s">
        <v>203</v>
      </c>
      <c r="DV3" s="15" t="s">
        <v>204</v>
      </c>
      <c r="DW3" s="15" t="s">
        <v>205</v>
      </c>
      <c r="DX3" s="15" t="s">
        <v>206</v>
      </c>
      <c r="DY3" s="15" t="s">
        <v>207</v>
      </c>
      <c r="DZ3" s="15" t="s">
        <v>208</v>
      </c>
      <c r="EA3" s="15" t="s">
        <v>209</v>
      </c>
      <c r="EB3" s="15" t="s">
        <v>210</v>
      </c>
      <c r="EC3" s="15" t="s">
        <v>211</v>
      </c>
      <c r="ED3" s="15" t="s">
        <v>212</v>
      </c>
      <c r="EE3" s="15" t="s">
        <v>213</v>
      </c>
      <c r="EF3" s="15" t="s">
        <v>214</v>
      </c>
      <c r="EG3" s="15" t="s">
        <v>215</v>
      </c>
      <c r="EH3" s="15" t="s">
        <v>216</v>
      </c>
      <c r="EI3" s="15" t="s">
        <v>217</v>
      </c>
      <c r="EJ3" s="15" t="s">
        <v>218</v>
      </c>
      <c r="EK3" s="15" t="s">
        <v>219</v>
      </c>
      <c r="EL3" s="15" t="s">
        <v>220</v>
      </c>
      <c r="EM3" s="15" t="s">
        <v>221</v>
      </c>
      <c r="EN3" s="15" t="s">
        <v>222</v>
      </c>
      <c r="EO3" s="15" t="s">
        <v>223</v>
      </c>
      <c r="EP3" s="15" t="s">
        <v>224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3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109441.77099999999</v>
      </c>
      <c r="AF4" s="1">
        <f>HLOOKUP(AF$2,PLANEL_Pot_anual!$C$3:$AL$23,2,TRUE)</f>
        <v>109441.77099999999</v>
      </c>
      <c r="AG4" s="1">
        <f>HLOOKUP(AG$2,PLANEL_Pot_anual!$C$3:$AL$23,2,TRUE)</f>
        <v>109441.77099999999</v>
      </c>
      <c r="AH4" s="1">
        <f>HLOOKUP(AH$2,PLANEL_Pot_anual!$C$3:$AL$23,2,TRUE)</f>
        <v>109441.77099999999</v>
      </c>
      <c r="AI4" s="1">
        <f>HLOOKUP(AI$2,PLANEL_Pot_anual!$C$3:$AL$23,2,TRUE)</f>
        <v>109559.77099999999</v>
      </c>
      <c r="AJ4" s="1">
        <f>HLOOKUP(AJ$2,PLANEL_Pot_anual!$C$3:$AL$23,2,TRUE)</f>
        <v>109559.77099999999</v>
      </c>
      <c r="AK4" s="1">
        <f>HLOOKUP(AK$2,PLANEL_Pot_anual!$C$3:$AL$23,2,TRUE)</f>
        <v>109559.77099999999</v>
      </c>
      <c r="AL4" s="1">
        <f>HLOOKUP(AL$2,PLANEL_Pot_anual!$C$3:$AL$23,2,TRUE)</f>
        <v>109559.77099999999</v>
      </c>
      <c r="AM4" s="1">
        <f>HLOOKUP(AM$2,PLANEL_Pot_anual!$C$3:$AL$23,2,TRUE)</f>
        <v>111469.0015</v>
      </c>
      <c r="AN4" s="1">
        <f>HLOOKUP(AN$2,PLANEL_Pot_anual!$C$3:$AL$23,2,TRUE)</f>
        <v>111469.0015</v>
      </c>
      <c r="AO4" s="1">
        <f>HLOOKUP(AO$2,PLANEL_Pot_anual!$C$3:$AL$23,2,TRUE)</f>
        <v>111469.0015</v>
      </c>
      <c r="AP4" s="1">
        <f>HLOOKUP(AP$2,PLANEL_Pot_anual!$C$3:$AL$23,2,TRUE)</f>
        <v>111469.0015</v>
      </c>
      <c r="AQ4" s="1">
        <f>HLOOKUP(AQ$2,PLANEL_Pot_anual!$C$3:$AL$23,2,TRUE)</f>
        <v>113409.7565</v>
      </c>
      <c r="AR4" s="1">
        <f>HLOOKUP(AR$2,PLANEL_Pot_anual!$C$3:$AL$23,2,TRUE)</f>
        <v>113409.7565</v>
      </c>
      <c r="AS4" s="1">
        <f>HLOOKUP(AS$2,PLANEL_Pot_anual!$C$3:$AL$23,2,TRUE)</f>
        <v>113409.7565</v>
      </c>
      <c r="AT4" s="1">
        <f>HLOOKUP(AT$2,PLANEL_Pot_anual!$C$3:$AL$23,2,TRUE)</f>
        <v>113409.7565</v>
      </c>
      <c r="AU4" s="1">
        <f>HLOOKUP(AU$2,PLANEL_Pot_anual!$C$3:$AL$23,2,TRUE)</f>
        <v>113735.325</v>
      </c>
      <c r="AV4" s="1">
        <f>HLOOKUP(AV$2,PLANEL_Pot_anual!$C$3:$AL$23,2,TRUE)</f>
        <v>113735.325</v>
      </c>
      <c r="AW4" s="1">
        <f>HLOOKUP(AW$2,PLANEL_Pot_anual!$C$3:$AL$23,2,TRUE)</f>
        <v>113735.325</v>
      </c>
      <c r="AX4" s="1">
        <f>HLOOKUP(AX$2,PLANEL_Pot_anual!$C$3:$AL$23,2,TRUE)</f>
        <v>113735.325</v>
      </c>
      <c r="AY4" s="1">
        <f>HLOOKUP(AY$2,PLANEL_Pot_anual!$C$3:$AL$23,2,TRUE)</f>
        <v>115744.5794</v>
      </c>
      <c r="AZ4" s="1">
        <f>HLOOKUP(AZ$2,PLANEL_Pot_anual!$C$3:$AL$23,2,TRUE)</f>
        <v>115744.5794</v>
      </c>
      <c r="BA4" s="1">
        <f>HLOOKUP(BA$2,PLANEL_Pot_anual!$C$3:$AL$23,2,TRUE)</f>
        <v>115744.5794</v>
      </c>
      <c r="BB4" s="1">
        <f>HLOOKUP(BB$2,PLANEL_Pot_anual!$C$3:$AL$23,2,TRUE)</f>
        <v>115744.5794</v>
      </c>
      <c r="BC4" s="1">
        <f>HLOOKUP(BC$2,PLANEL_Pot_anual!$C$3:$AL$23,2,TRUE)</f>
        <v>118957.9078</v>
      </c>
      <c r="BD4" s="1">
        <f>HLOOKUP(BD$2,PLANEL_Pot_anual!$C$3:$AL$23,2,TRUE)</f>
        <v>118957.9078</v>
      </c>
      <c r="BE4" s="1">
        <f>HLOOKUP(BE$2,PLANEL_Pot_anual!$C$3:$AL$23,2,TRUE)</f>
        <v>118957.9078</v>
      </c>
      <c r="BF4" s="1">
        <f>HLOOKUP(BF$2,PLANEL_Pot_anual!$C$3:$AL$23,2,TRUE)</f>
        <v>118957.9078</v>
      </c>
      <c r="BG4" s="1">
        <f>HLOOKUP(BG$2,PLANEL_Pot_anual!$C$3:$AL$23,2,TRUE)</f>
        <v>121066.7074</v>
      </c>
      <c r="BH4" s="1">
        <f>HLOOKUP(BH$2,PLANEL_Pot_anual!$C$3:$AL$23,2,TRUE)</f>
        <v>121066.7074</v>
      </c>
      <c r="BI4" s="1">
        <f>HLOOKUP(BI$2,PLANEL_Pot_anual!$C$3:$AL$23,2,TRUE)</f>
        <v>121066.7074</v>
      </c>
      <c r="BJ4" s="1">
        <f>HLOOKUP(BJ$2,PLANEL_Pot_anual!$C$3:$AL$23,2,TRUE)</f>
        <v>121066.7074</v>
      </c>
      <c r="BK4" s="1">
        <f>HLOOKUP(BK$2,PLANEL_Pot_anual!$C$3:$AL$23,2,TRUE)</f>
        <v>126784.5396</v>
      </c>
      <c r="BL4" s="1">
        <f>HLOOKUP(BL$2,PLANEL_Pot_anual!$C$3:$AL$23,2,TRUE)</f>
        <v>126784.5396</v>
      </c>
      <c r="BM4" s="1">
        <f>HLOOKUP(BM$2,PLANEL_Pot_anual!$C$3:$AL$23,2,TRUE)</f>
        <v>126784.5396</v>
      </c>
      <c r="BN4" s="1">
        <f>HLOOKUP(BN$2,PLANEL_Pot_anual!$C$3:$AL$23,2,TRUE)</f>
        <v>126784.5396</v>
      </c>
      <c r="BO4" s="1">
        <f>HLOOKUP(BO$2,PLANEL_Pot_anual!$C$3:$AL$23,2,TRUE)</f>
        <v>129208.25049999999</v>
      </c>
      <c r="BP4" s="1">
        <f>HLOOKUP(BP$2,PLANEL_Pot_anual!$C$3:$AL$23,2,TRUE)</f>
        <v>129208.25049999999</v>
      </c>
      <c r="BQ4" s="1">
        <f>HLOOKUP(BQ$2,PLANEL_Pot_anual!$C$3:$AL$23,2,TRUE)</f>
        <v>129208.25049999999</v>
      </c>
      <c r="BR4" s="1">
        <f>HLOOKUP(BR$2,PLANEL_Pot_anual!$C$3:$AL$23,2,TRUE)</f>
        <v>129208.25049999999</v>
      </c>
      <c r="BS4" s="1">
        <f>HLOOKUP(BS$2,PLANEL_Pot_anual!$C$3:$AL$23,2,TRUE)</f>
        <v>130547.33960000001</v>
      </c>
      <c r="BT4" s="1">
        <f>HLOOKUP(BT$2,PLANEL_Pot_anual!$C$3:$AL$23,2,TRUE)</f>
        <v>130547.33960000001</v>
      </c>
      <c r="BU4" s="1">
        <f>HLOOKUP(BU$2,PLANEL_Pot_anual!$C$3:$AL$23,2,TRUE)</f>
        <v>130547.33960000001</v>
      </c>
      <c r="BV4" s="1">
        <f>HLOOKUP(BV$2,PLANEL_Pot_anual!$C$3:$AL$23,2,TRUE)</f>
        <v>130547.33960000001</v>
      </c>
      <c r="BW4" s="1">
        <f>HLOOKUP(BW$2,PLANEL_Pot_anual!$C$3:$AL$23,2,TRUE)</f>
        <v>131852.26980000001</v>
      </c>
      <c r="BX4" s="1">
        <f>HLOOKUP(BX$2,PLANEL_Pot_anual!$C$3:$AL$23,2,TRUE)</f>
        <v>131852.26980000001</v>
      </c>
      <c r="BY4" s="1">
        <f>HLOOKUP(BY$2,PLANEL_Pot_anual!$C$3:$AL$23,2,TRUE)</f>
        <v>131852.26980000001</v>
      </c>
      <c r="BZ4" s="1">
        <f>HLOOKUP(BZ$2,PLANEL_Pot_anual!$C$3:$AL$23,2,TRUE)</f>
        <v>131852.26980000001</v>
      </c>
      <c r="CA4" s="1">
        <f>HLOOKUP(CA$2,PLANEL_Pot_anual!$C$3:$AL$23,2,TRUE)</f>
        <v>133141.5612</v>
      </c>
      <c r="CB4" s="1">
        <f>HLOOKUP(CB$2,PLANEL_Pot_anual!$C$3:$AL$23,2,TRUE)</f>
        <v>133141.5612</v>
      </c>
      <c r="CC4" s="1">
        <f>HLOOKUP(CC$2,PLANEL_Pot_anual!$C$3:$AL$23,2,TRUE)</f>
        <v>133141.5612</v>
      </c>
      <c r="CD4" s="1">
        <f>HLOOKUP(CD$2,PLANEL_Pot_anual!$C$3:$AL$23,2,TRUE)</f>
        <v>133141.5612</v>
      </c>
      <c r="CE4" s="1">
        <f>HLOOKUP(CE$2,PLANEL_Pot_anual!$C$3:$AL$23,2,TRUE)</f>
        <v>134512.76180000001</v>
      </c>
      <c r="CF4" s="1">
        <f>HLOOKUP(CF$2,PLANEL_Pot_anual!$C$3:$AL$23,2,TRUE)</f>
        <v>134512.76180000001</v>
      </c>
      <c r="CG4" s="1">
        <f>HLOOKUP(CG$2,PLANEL_Pot_anual!$C$3:$AL$23,2,TRUE)</f>
        <v>134512.76180000001</v>
      </c>
      <c r="CH4" s="1">
        <f>HLOOKUP(CH$2,PLANEL_Pot_anual!$C$3:$AL$23,2,TRUE)</f>
        <v>134512.76180000001</v>
      </c>
      <c r="CI4" s="1">
        <f>HLOOKUP(CI$2,PLANEL_Pot_anual!$C$3:$AL$23,2,TRUE)</f>
        <v>135681.0471</v>
      </c>
      <c r="CJ4" s="1">
        <f>HLOOKUP(CJ$2,PLANEL_Pot_anual!$C$3:$AL$23,2,TRUE)</f>
        <v>135681.0471</v>
      </c>
      <c r="CK4" s="1">
        <f>HLOOKUP(CK$2,PLANEL_Pot_anual!$C$3:$AL$23,2,TRUE)</f>
        <v>135681.0471</v>
      </c>
      <c r="CL4" s="1">
        <f>HLOOKUP(CL$2,PLANEL_Pot_anual!$C$3:$AL$23,2,TRUE)</f>
        <v>135681.0471</v>
      </c>
      <c r="CM4" s="1">
        <f>HLOOKUP(CM$2,PLANEL_Pot_anual!$C$3:$AL$23,2,TRUE)</f>
        <v>136778.0889</v>
      </c>
      <c r="CN4" s="1">
        <f>HLOOKUP(CN$2,PLANEL_Pot_anual!$C$3:$AL$23,2,TRUE)</f>
        <v>136778.0889</v>
      </c>
      <c r="CO4" s="1">
        <f>HLOOKUP(CO$2,PLANEL_Pot_anual!$C$3:$AL$23,2,TRUE)</f>
        <v>136778.0889</v>
      </c>
      <c r="CP4" s="1">
        <f>HLOOKUP(CP$2,PLANEL_Pot_anual!$C$3:$AL$23,2,TRUE)</f>
        <v>136778.0889</v>
      </c>
      <c r="CQ4" s="1">
        <f>HLOOKUP(CQ$2,PLANEL_Pot_anual!$C$3:$AL$23,2,TRUE)</f>
        <v>138414.4424</v>
      </c>
      <c r="CR4" s="1">
        <f>HLOOKUP(CR$2,PLANEL_Pot_anual!$C$3:$AL$23,2,TRUE)</f>
        <v>138414.4424</v>
      </c>
      <c r="CS4" s="1">
        <f>HLOOKUP(CS$2,PLANEL_Pot_anual!$C$3:$AL$23,2,TRUE)</f>
        <v>138414.4424</v>
      </c>
      <c r="CT4" s="1">
        <f>HLOOKUP(CT$2,PLANEL_Pot_anual!$C$3:$AL$23,2,TRUE)</f>
        <v>138414.4424</v>
      </c>
      <c r="CU4" s="1">
        <f>HLOOKUP(CU$2,PLANEL_Pot_anual!$C$3:$AL$23,2,TRUE)</f>
        <v>141706.72219999999</v>
      </c>
      <c r="CV4" s="1">
        <f>HLOOKUP(CV$2,PLANEL_Pot_anual!$C$3:$AL$23,2,TRUE)</f>
        <v>141706.72219999999</v>
      </c>
      <c r="CW4" s="1">
        <f>HLOOKUP(CW$2,PLANEL_Pot_anual!$C$3:$AL$23,2,TRUE)</f>
        <v>141706.72219999999</v>
      </c>
      <c r="CX4" s="1">
        <f>HLOOKUP(CX$2,PLANEL_Pot_anual!$C$3:$AL$23,2,TRUE)</f>
        <v>141706.72219999999</v>
      </c>
      <c r="CY4" s="1">
        <f>HLOOKUP(CY$2,PLANEL_Pot_anual!$C$3:$AL$23,2,TRUE)</f>
        <v>141706.72219999999</v>
      </c>
      <c r="CZ4" s="1">
        <f>HLOOKUP(CZ$2,PLANEL_Pot_anual!$C$3:$AL$23,2,TRUE)</f>
        <v>141706.72219999999</v>
      </c>
      <c r="DA4" s="1">
        <f>HLOOKUP(DA$2,PLANEL_Pot_anual!$C$3:$AL$23,2,TRUE)</f>
        <v>141706.72219999999</v>
      </c>
      <c r="DB4" s="1">
        <f>HLOOKUP(DB$2,PLANEL_Pot_anual!$C$3:$AL$23,2,TRUE)</f>
        <v>141706.72219999999</v>
      </c>
      <c r="DC4" s="1">
        <f>HLOOKUP(DC$2,PLANEL_Pot_anual!$C$3:$AL$23,2,TRUE)</f>
        <v>141706.72219999999</v>
      </c>
      <c r="DD4" s="1">
        <f>HLOOKUP(DD$2,PLANEL_Pot_anual!$C$3:$AL$23,2,TRUE)</f>
        <v>141706.72219999999</v>
      </c>
      <c r="DE4" s="1">
        <f>HLOOKUP(DE$2,PLANEL_Pot_anual!$C$3:$AL$23,2,TRUE)</f>
        <v>141706.72219999999</v>
      </c>
      <c r="DF4" s="1">
        <f>HLOOKUP(DF$2,PLANEL_Pot_anual!$C$3:$AL$23,2,TRUE)</f>
        <v>141706.72219999999</v>
      </c>
      <c r="DG4" s="1">
        <f>HLOOKUP(DG$2,PLANEL_Pot_anual!$C$3:$AL$23,2,TRUE)</f>
        <v>141706.72219999999</v>
      </c>
      <c r="DH4" s="1">
        <f>HLOOKUP(DH$2,PLANEL_Pot_anual!$C$3:$AL$23,2,TRUE)</f>
        <v>141706.72219999999</v>
      </c>
      <c r="DI4" s="1">
        <f>HLOOKUP(DI$2,PLANEL_Pot_anual!$C$3:$AL$23,2,TRUE)</f>
        <v>141706.72219999999</v>
      </c>
      <c r="DJ4" s="1">
        <f>HLOOKUP(DJ$2,PLANEL_Pot_anual!$C$3:$AL$23,2,TRUE)</f>
        <v>141706.72219999999</v>
      </c>
      <c r="DK4" s="1">
        <f>HLOOKUP(DK$2,PLANEL_Pot_anual!$C$3:$AL$23,2,TRUE)</f>
        <v>141706.72219999999</v>
      </c>
      <c r="DL4" s="1">
        <f>HLOOKUP(DL$2,PLANEL_Pot_anual!$C$3:$AL$23,2,TRUE)</f>
        <v>141706.72219999999</v>
      </c>
      <c r="DM4" s="1">
        <f>HLOOKUP(DM$2,PLANEL_Pot_anual!$C$3:$AL$23,2,TRUE)</f>
        <v>141706.72219999999</v>
      </c>
      <c r="DN4" s="1">
        <f>HLOOKUP(DN$2,PLANEL_Pot_anual!$C$3:$AL$23,2,TRUE)</f>
        <v>141706.72219999999</v>
      </c>
      <c r="DO4" s="1">
        <f>HLOOKUP(DO$2,PLANEL_Pot_anual!$C$3:$AL$23,2,TRUE)</f>
        <v>141706.72219999999</v>
      </c>
      <c r="DP4" s="1">
        <f>HLOOKUP(DP$2,PLANEL_Pot_anual!$C$3:$AL$23,2,TRUE)</f>
        <v>141706.72219999999</v>
      </c>
      <c r="DQ4" s="1">
        <f>HLOOKUP(DQ$2,PLANEL_Pot_anual!$C$3:$AL$23,2,TRUE)</f>
        <v>141706.72219999999</v>
      </c>
      <c r="DR4" s="1">
        <f>HLOOKUP(DR$2,PLANEL_Pot_anual!$C$3:$AL$23,2,TRUE)</f>
        <v>141706.72219999999</v>
      </c>
      <c r="DS4" s="1">
        <f>HLOOKUP(DS$2,PLANEL_Pot_anual!$C$3:$AL$23,2,TRUE)</f>
        <v>142495.30799999999</v>
      </c>
      <c r="DT4" s="1">
        <f>HLOOKUP(DT$2,PLANEL_Pot_anual!$C$3:$AL$23,2,TRUE)</f>
        <v>142495.30799999999</v>
      </c>
      <c r="DU4" s="1">
        <f>HLOOKUP(DU$2,PLANEL_Pot_anual!$C$3:$AL$23,2,TRUE)</f>
        <v>142495.30799999999</v>
      </c>
      <c r="DV4" s="1">
        <f>HLOOKUP(DV$2,PLANEL_Pot_anual!$C$3:$AL$23,2,TRUE)</f>
        <v>142495.30799999999</v>
      </c>
      <c r="DW4" s="1">
        <f>HLOOKUP(DW$2,PLANEL_Pot_anual!$C$3:$AL$23,2,TRUE)</f>
        <v>143896.28940000001</v>
      </c>
      <c r="DX4" s="1">
        <f>HLOOKUP(DX$2,PLANEL_Pot_anual!$C$3:$AL$23,2,TRUE)</f>
        <v>143896.28940000001</v>
      </c>
      <c r="DY4" s="1">
        <f>HLOOKUP(DY$2,PLANEL_Pot_anual!$C$3:$AL$23,2,TRUE)</f>
        <v>143896.28940000001</v>
      </c>
      <c r="DZ4" s="1">
        <f>HLOOKUP(DZ$2,PLANEL_Pot_anual!$C$3:$AL$23,2,TRUE)</f>
        <v>143896.28940000001</v>
      </c>
      <c r="EA4" s="1">
        <f>HLOOKUP(EA$2,PLANEL_Pot_anual!$C$3:$AL$23,2,TRUE)</f>
        <v>144940.33309999999</v>
      </c>
      <c r="EB4" s="1">
        <f>HLOOKUP(EB$2,PLANEL_Pot_anual!$C$3:$AL$23,2,TRUE)</f>
        <v>144940.33309999999</v>
      </c>
      <c r="EC4" s="1">
        <f>HLOOKUP(EC$2,PLANEL_Pot_anual!$C$3:$AL$23,2,TRUE)</f>
        <v>144940.33309999999</v>
      </c>
      <c r="ED4" s="1">
        <f>HLOOKUP(ED$2,PLANEL_Pot_anual!$C$3:$AL$23,2,TRUE)</f>
        <v>144940.33309999999</v>
      </c>
      <c r="EE4" s="1">
        <f>HLOOKUP(EE$2,PLANEL_Pot_anual!$C$3:$AL$23,2,TRUE)</f>
        <v>145254.99299999999</v>
      </c>
      <c r="EF4" s="1">
        <f>HLOOKUP(EF$2,PLANEL_Pot_anual!$C$3:$AL$23,2,TRUE)</f>
        <v>145254.99299999999</v>
      </c>
      <c r="EG4" s="1">
        <f>HLOOKUP(EG$2,PLANEL_Pot_anual!$C$3:$AL$23,2,TRUE)</f>
        <v>145254.99299999999</v>
      </c>
      <c r="EH4" s="1">
        <f>HLOOKUP(EH$2,PLANEL_Pot_anual!$C$3:$AL$23,2,TRUE)</f>
        <v>145254.99299999999</v>
      </c>
      <c r="EI4" s="1">
        <f>HLOOKUP(EI$2,PLANEL_Pot_anual!$C$3:$AL$23,2,TRUE)</f>
        <v>146894.67480000001</v>
      </c>
      <c r="EJ4" s="1">
        <f>HLOOKUP(EJ$2,PLANEL_Pot_anual!$C$3:$AL$23,2,TRUE)</f>
        <v>146894.67480000001</v>
      </c>
      <c r="EK4" s="1">
        <f>HLOOKUP(EK$2,PLANEL_Pot_anual!$C$3:$AL$23,2,TRUE)</f>
        <v>146894.67480000001</v>
      </c>
      <c r="EL4" s="1">
        <f>HLOOKUP(EL$2,PLANEL_Pot_anual!$C$3:$AL$23,2,TRUE)</f>
        <v>146894.67480000001</v>
      </c>
      <c r="EM4" s="1">
        <f>HLOOKUP(EM$2,PLANEL_Pot_anual!$C$3:$AL$23,2,TRUE)</f>
        <v>148791.96100000001</v>
      </c>
      <c r="EN4" s="1">
        <f>HLOOKUP(EN$2,PLANEL_Pot_anual!$C$3:$AL$23,2,TRUE)</f>
        <v>148791.96100000001</v>
      </c>
      <c r="EO4" s="1">
        <f>HLOOKUP(EO$2,PLANEL_Pot_anual!$C$3:$AL$23,2,TRUE)</f>
        <v>148791.96100000001</v>
      </c>
      <c r="EP4" s="1">
        <f>HLOOKUP(EP$2,PLANEL_Pot_anual!$C$3:$AL$23,2,TRUE)</f>
        <v>148791.96100000001</v>
      </c>
    </row>
    <row r="5" spans="2:182" x14ac:dyDescent="0.3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9230.4861550000005</v>
      </c>
      <c r="AB5" s="1">
        <f>HLOOKUP(AB$2,PLANEL_Pot_anual!$C$3:$AL$23,3,TRUE)</f>
        <v>9230.4861550000005</v>
      </c>
      <c r="AC5" s="1">
        <f>HLOOKUP(AC$2,PLANEL_Pot_anual!$C$3:$AL$23,3,TRUE)</f>
        <v>9230.4861550000005</v>
      </c>
      <c r="AD5" s="1">
        <f>HLOOKUP(AD$2,PLANEL_Pot_anual!$C$3:$AL$23,3,TRUE)</f>
        <v>9230.4861550000005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3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3">
      <c r="B7" s="17" t="s">
        <v>700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12791.1</v>
      </c>
      <c r="AF7" s="18">
        <f>HLOOKUP(AF$2,PLANEL_Pot_anual!$C$3:$AL$23,5,TRUE)</f>
        <v>12791.1</v>
      </c>
      <c r="AG7" s="18">
        <f>HLOOKUP(AG$2,PLANEL_Pot_anual!$C$3:$AL$23,5,TRUE)</f>
        <v>12791.1</v>
      </c>
      <c r="AH7" s="18">
        <f>HLOOKUP(AH$2,PLANEL_Pot_anual!$C$3:$AL$23,5,TRUE)</f>
        <v>12791.1</v>
      </c>
      <c r="AI7" s="18">
        <f>HLOOKUP(AI$2,PLANEL_Pot_anual!$C$3:$AL$23,5,TRUE)</f>
        <v>13293.7528932</v>
      </c>
      <c r="AJ7" s="18">
        <f>HLOOKUP(AJ$2,PLANEL_Pot_anual!$C$3:$AL$23,5,TRUE)</f>
        <v>13293.7528932</v>
      </c>
      <c r="AK7" s="18">
        <f>HLOOKUP(AK$2,PLANEL_Pot_anual!$C$3:$AL$23,5,TRUE)</f>
        <v>13293.7528932</v>
      </c>
      <c r="AL7" s="18">
        <f>HLOOKUP(AL$2,PLANEL_Pot_anual!$C$3:$AL$23,5,TRUE)</f>
        <v>13293.7528932</v>
      </c>
      <c r="AM7" s="18">
        <f>HLOOKUP(AM$2,PLANEL_Pot_anual!$C$3:$AL$23,5,TRUE)</f>
        <v>13957.7</v>
      </c>
      <c r="AN7" s="18">
        <f>HLOOKUP(AN$2,PLANEL_Pot_anual!$C$3:$AL$23,5,TRUE)</f>
        <v>13957.7</v>
      </c>
      <c r="AO7" s="18">
        <f>HLOOKUP(AO$2,PLANEL_Pot_anual!$C$3:$AL$23,5,TRUE)</f>
        <v>13957.7</v>
      </c>
      <c r="AP7" s="18">
        <f>HLOOKUP(AP$2,PLANEL_Pot_anual!$C$3:$AL$23,5,TRUE)</f>
        <v>13957.7</v>
      </c>
      <c r="AQ7" s="18">
        <f>HLOOKUP(AQ$2,PLANEL_Pot_anual!$C$3:$AL$23,5,TRUE)</f>
        <v>13579.5080454</v>
      </c>
      <c r="AR7" s="18">
        <f>HLOOKUP(AR$2,PLANEL_Pot_anual!$C$3:$AL$23,5,TRUE)</f>
        <v>13579.5080454</v>
      </c>
      <c r="AS7" s="18">
        <f>HLOOKUP(AS$2,PLANEL_Pot_anual!$C$3:$AL$23,5,TRUE)</f>
        <v>13579.5080454</v>
      </c>
      <c r="AT7" s="18">
        <f>HLOOKUP(AT$2,PLANEL_Pot_anual!$C$3:$AL$23,5,TRUE)</f>
        <v>13579.5080454</v>
      </c>
      <c r="AU7" s="18">
        <f>HLOOKUP(AU$2,PLANEL_Pot_anual!$C$3:$AL$23,5,TRUE)</f>
        <v>13958.3</v>
      </c>
      <c r="AV7" s="18">
        <f>HLOOKUP(AV$2,PLANEL_Pot_anual!$C$3:$AL$23,5,TRUE)</f>
        <v>13958.3</v>
      </c>
      <c r="AW7" s="18">
        <f>HLOOKUP(AW$2,PLANEL_Pot_anual!$C$3:$AL$23,5,TRUE)</f>
        <v>13958.3</v>
      </c>
      <c r="AX7" s="18">
        <f>HLOOKUP(AX$2,PLANEL_Pot_anual!$C$3:$AL$23,5,TRUE)</f>
        <v>13958.3</v>
      </c>
      <c r="AY7" s="18">
        <f>HLOOKUP(AY$2,PLANEL_Pot_anual!$C$3:$AL$23,5,TRUE)</f>
        <v>13958.3</v>
      </c>
      <c r="AZ7" s="18">
        <f>HLOOKUP(AZ$2,PLANEL_Pot_anual!$C$3:$AL$23,5,TRUE)</f>
        <v>13958.3</v>
      </c>
      <c r="BA7" s="18">
        <f>HLOOKUP(BA$2,PLANEL_Pot_anual!$C$3:$AL$23,5,TRUE)</f>
        <v>13958.3</v>
      </c>
      <c r="BB7" s="18">
        <f>HLOOKUP(BB$2,PLANEL_Pot_anual!$C$3:$AL$23,5,TRUE)</f>
        <v>13958.3</v>
      </c>
      <c r="BC7" s="18">
        <f>HLOOKUP(BC$2,PLANEL_Pot_anual!$C$3:$AL$23,5,TRUE)</f>
        <v>13958.1</v>
      </c>
      <c r="BD7" s="18">
        <f>HLOOKUP(BD$2,PLANEL_Pot_anual!$C$3:$AL$23,5,TRUE)</f>
        <v>13958.1</v>
      </c>
      <c r="BE7" s="18">
        <f>HLOOKUP(BE$2,PLANEL_Pot_anual!$C$3:$AL$23,5,TRUE)</f>
        <v>13958.1</v>
      </c>
      <c r="BF7" s="18">
        <f>HLOOKUP(BF$2,PLANEL_Pot_anual!$C$3:$AL$23,5,TRUE)</f>
        <v>13958.1</v>
      </c>
      <c r="BG7" s="18">
        <f>HLOOKUP(BG$2,PLANEL_Pot_anual!$C$3:$AL$23,5,TRUE)</f>
        <v>13958.1</v>
      </c>
      <c r="BH7" s="18">
        <f>HLOOKUP(BH$2,PLANEL_Pot_anual!$C$3:$AL$23,5,TRUE)</f>
        <v>13958.1</v>
      </c>
      <c r="BI7" s="18">
        <f>HLOOKUP(BI$2,PLANEL_Pot_anual!$C$3:$AL$23,5,TRUE)</f>
        <v>13958.1</v>
      </c>
      <c r="BJ7" s="18">
        <f>HLOOKUP(BJ$2,PLANEL_Pot_anual!$C$3:$AL$23,5,TRUE)</f>
        <v>13958.1</v>
      </c>
      <c r="BK7" s="18">
        <f>HLOOKUP(BK$2,PLANEL_Pot_anual!$C$3:$AL$23,5,TRUE)</f>
        <v>13958.1</v>
      </c>
      <c r="BL7" s="18">
        <f>HLOOKUP(BL$2,PLANEL_Pot_anual!$C$3:$AL$23,5,TRUE)</f>
        <v>13958.1</v>
      </c>
      <c r="BM7" s="18">
        <f>HLOOKUP(BM$2,PLANEL_Pot_anual!$C$3:$AL$23,5,TRUE)</f>
        <v>13958.1</v>
      </c>
      <c r="BN7" s="18">
        <f>HLOOKUP(BN$2,PLANEL_Pot_anual!$C$3:$AL$23,5,TRUE)</f>
        <v>13958.1</v>
      </c>
      <c r="BO7" s="18">
        <f>HLOOKUP(BO$2,PLANEL_Pot_anual!$C$3:$AL$23,5,TRUE)</f>
        <v>13033.5</v>
      </c>
      <c r="BP7" s="18">
        <f>HLOOKUP(BP$2,PLANEL_Pot_anual!$C$3:$AL$23,5,TRUE)</f>
        <v>13033.5</v>
      </c>
      <c r="BQ7" s="18">
        <f>HLOOKUP(BQ$2,PLANEL_Pot_anual!$C$3:$AL$23,5,TRUE)</f>
        <v>13033.5</v>
      </c>
      <c r="BR7" s="18">
        <f>HLOOKUP(BR$2,PLANEL_Pot_anual!$C$3:$AL$23,5,TRUE)</f>
        <v>13033.5</v>
      </c>
      <c r="BS7" s="18">
        <f>HLOOKUP(BS$2,PLANEL_Pot_anual!$C$3:$AL$23,5,TRUE)</f>
        <v>13233.5</v>
      </c>
      <c r="BT7" s="18">
        <f>HLOOKUP(BT$2,PLANEL_Pot_anual!$C$3:$AL$23,5,TRUE)</f>
        <v>13233.5</v>
      </c>
      <c r="BU7" s="18">
        <f>HLOOKUP(BU$2,PLANEL_Pot_anual!$C$3:$AL$23,5,TRUE)</f>
        <v>13233.5</v>
      </c>
      <c r="BV7" s="18">
        <f>HLOOKUP(BV$2,PLANEL_Pot_anual!$C$3:$AL$23,5,TRUE)</f>
        <v>13233.5</v>
      </c>
      <c r="BW7" s="18">
        <f>HLOOKUP(BW$2,PLANEL_Pot_anual!$C$3:$AL$23,5,TRUE)</f>
        <v>13433.5</v>
      </c>
      <c r="BX7" s="18">
        <f>HLOOKUP(BX$2,PLANEL_Pot_anual!$C$3:$AL$23,5,TRUE)</f>
        <v>13433.5</v>
      </c>
      <c r="BY7" s="18">
        <f>HLOOKUP(BY$2,PLANEL_Pot_anual!$C$3:$AL$23,5,TRUE)</f>
        <v>13433.5</v>
      </c>
      <c r="BZ7" s="18">
        <f>HLOOKUP(BZ$2,PLANEL_Pot_anual!$C$3:$AL$23,5,TRUE)</f>
        <v>13433.5</v>
      </c>
      <c r="CA7" s="18">
        <f>HLOOKUP(CA$2,PLANEL_Pot_anual!$C$3:$AL$23,5,TRUE)</f>
        <v>13633.7</v>
      </c>
      <c r="CB7" s="18">
        <f>HLOOKUP(CB$2,PLANEL_Pot_anual!$C$3:$AL$23,5,TRUE)</f>
        <v>13633.7</v>
      </c>
      <c r="CC7" s="18">
        <f>HLOOKUP(CC$2,PLANEL_Pot_anual!$C$3:$AL$23,5,TRUE)</f>
        <v>13633.7</v>
      </c>
      <c r="CD7" s="18">
        <f>HLOOKUP(CD$2,PLANEL_Pot_anual!$C$3:$AL$23,5,TRUE)</f>
        <v>13633.7</v>
      </c>
      <c r="CE7" s="18">
        <f>HLOOKUP(CE$2,PLANEL_Pot_anual!$C$3:$AL$23,5,TRUE)</f>
        <v>13833.7</v>
      </c>
      <c r="CF7" s="18">
        <f>HLOOKUP(CF$2,PLANEL_Pot_anual!$C$3:$AL$23,5,TRUE)</f>
        <v>13833.7</v>
      </c>
      <c r="CG7" s="18">
        <f>HLOOKUP(CG$2,PLANEL_Pot_anual!$C$3:$AL$23,5,TRUE)</f>
        <v>13833.7</v>
      </c>
      <c r="CH7" s="18">
        <f>HLOOKUP(CH$2,PLANEL_Pot_anual!$C$3:$AL$23,5,TRUE)</f>
        <v>13833.7</v>
      </c>
      <c r="CI7" s="18">
        <f>HLOOKUP(CI$2,PLANEL_Pot_anual!$C$3:$AL$23,5,TRUE)</f>
        <v>14033.7</v>
      </c>
      <c r="CJ7" s="18">
        <f>HLOOKUP(CJ$2,PLANEL_Pot_anual!$C$3:$AL$23,5,TRUE)</f>
        <v>14033.7</v>
      </c>
      <c r="CK7" s="18">
        <f>HLOOKUP(CK$2,PLANEL_Pot_anual!$C$3:$AL$23,5,TRUE)</f>
        <v>14033.7</v>
      </c>
      <c r="CL7" s="18">
        <f>HLOOKUP(CL$2,PLANEL_Pot_anual!$C$3:$AL$23,5,TRUE)</f>
        <v>14033.7</v>
      </c>
      <c r="CM7" s="18">
        <f>HLOOKUP(CM$2,PLANEL_Pot_anual!$C$3:$AL$23,5,TRUE)</f>
        <v>14233.9</v>
      </c>
      <c r="CN7" s="18">
        <f>HLOOKUP(CN$2,PLANEL_Pot_anual!$C$3:$AL$23,5,TRUE)</f>
        <v>14233.9</v>
      </c>
      <c r="CO7" s="18">
        <f>HLOOKUP(CO$2,PLANEL_Pot_anual!$C$3:$AL$23,5,TRUE)</f>
        <v>14233.9</v>
      </c>
      <c r="CP7" s="18">
        <f>HLOOKUP(CP$2,PLANEL_Pot_anual!$C$3:$AL$23,5,TRUE)</f>
        <v>14233.9</v>
      </c>
      <c r="CQ7" s="18">
        <f>HLOOKUP(CQ$2,PLANEL_Pot_anual!$C$3:$AL$23,5,TRUE)</f>
        <v>14433.9</v>
      </c>
      <c r="CR7" s="18">
        <f>HLOOKUP(CR$2,PLANEL_Pot_anual!$C$3:$AL$23,5,TRUE)</f>
        <v>14433.9</v>
      </c>
      <c r="CS7" s="18">
        <f>HLOOKUP(CS$2,PLANEL_Pot_anual!$C$3:$AL$23,5,TRUE)</f>
        <v>14433.9</v>
      </c>
      <c r="CT7" s="18">
        <f>HLOOKUP(CT$2,PLANEL_Pot_anual!$C$3:$AL$23,5,TRUE)</f>
        <v>14433.9</v>
      </c>
      <c r="CU7" s="18">
        <f>HLOOKUP(CU$2,PLANEL_Pot_anual!$C$3:$AL$23,5,TRUE)</f>
        <v>14633.9</v>
      </c>
      <c r="CV7" s="18">
        <f>HLOOKUP(CV$2,PLANEL_Pot_anual!$C$3:$AL$23,5,TRUE)</f>
        <v>14633.9</v>
      </c>
      <c r="CW7" s="18">
        <f>HLOOKUP(CW$2,PLANEL_Pot_anual!$C$3:$AL$23,5,TRUE)</f>
        <v>14633.9</v>
      </c>
      <c r="CX7" s="18">
        <f>HLOOKUP(CX$2,PLANEL_Pot_anual!$C$3:$AL$23,5,TRUE)</f>
        <v>14633.9</v>
      </c>
      <c r="CY7" s="18">
        <f>HLOOKUP(CY$2,PLANEL_Pot_anual!$C$3:$AL$23,5,TRUE)</f>
        <v>14633.9</v>
      </c>
      <c r="CZ7" s="18">
        <f>HLOOKUP(CZ$2,PLANEL_Pot_anual!$C$3:$AL$23,5,TRUE)</f>
        <v>14633.9</v>
      </c>
      <c r="DA7" s="18">
        <f>HLOOKUP(DA$2,PLANEL_Pot_anual!$C$3:$AL$23,5,TRUE)</f>
        <v>14633.9</v>
      </c>
      <c r="DB7" s="18">
        <f>HLOOKUP(DB$2,PLANEL_Pot_anual!$C$3:$AL$23,5,TRUE)</f>
        <v>14633.9</v>
      </c>
      <c r="DC7" s="18">
        <f>HLOOKUP(DC$2,PLANEL_Pot_anual!$C$3:$AL$23,5,TRUE)</f>
        <v>14628.2</v>
      </c>
      <c r="DD7" s="18">
        <f>HLOOKUP(DD$2,PLANEL_Pot_anual!$C$3:$AL$23,5,TRUE)</f>
        <v>14628.2</v>
      </c>
      <c r="DE7" s="18">
        <f>HLOOKUP(DE$2,PLANEL_Pot_anual!$C$3:$AL$23,5,TRUE)</f>
        <v>14628.2</v>
      </c>
      <c r="DF7" s="18">
        <f>HLOOKUP(DF$2,PLANEL_Pot_anual!$C$3:$AL$23,5,TRUE)</f>
        <v>14628.2</v>
      </c>
      <c r="DG7" s="18">
        <f>HLOOKUP(DG$2,PLANEL_Pot_anual!$C$3:$AL$23,5,TRUE)</f>
        <v>14628.2</v>
      </c>
      <c r="DH7" s="18">
        <f>HLOOKUP(DH$2,PLANEL_Pot_anual!$C$3:$AL$23,5,TRUE)</f>
        <v>14628.2</v>
      </c>
      <c r="DI7" s="18">
        <f>HLOOKUP(DI$2,PLANEL_Pot_anual!$C$3:$AL$23,5,TRUE)</f>
        <v>14628.2</v>
      </c>
      <c r="DJ7" s="18">
        <f>HLOOKUP(DJ$2,PLANEL_Pot_anual!$C$3:$AL$23,5,TRUE)</f>
        <v>14628.2</v>
      </c>
      <c r="DK7" s="18">
        <f>HLOOKUP(DK$2,PLANEL_Pot_anual!$C$3:$AL$23,5,TRUE)</f>
        <v>14628.2</v>
      </c>
      <c r="DL7" s="18">
        <f>HLOOKUP(DL$2,PLANEL_Pot_anual!$C$3:$AL$23,5,TRUE)</f>
        <v>14628.2</v>
      </c>
      <c r="DM7" s="18">
        <f>HLOOKUP(DM$2,PLANEL_Pot_anual!$C$3:$AL$23,5,TRUE)</f>
        <v>14628.2</v>
      </c>
      <c r="DN7" s="18">
        <f>HLOOKUP(DN$2,PLANEL_Pot_anual!$C$3:$AL$23,5,TRUE)</f>
        <v>14628.2</v>
      </c>
      <c r="DO7" s="18">
        <f>HLOOKUP(DO$2,PLANEL_Pot_anual!$C$3:$AL$23,5,TRUE)</f>
        <v>14628.2</v>
      </c>
      <c r="DP7" s="18">
        <f>HLOOKUP(DP$2,PLANEL_Pot_anual!$C$3:$AL$23,5,TRUE)</f>
        <v>14628.2</v>
      </c>
      <c r="DQ7" s="18">
        <f>HLOOKUP(DQ$2,PLANEL_Pot_anual!$C$3:$AL$23,5,TRUE)</f>
        <v>14628.2</v>
      </c>
      <c r="DR7" s="18">
        <f>HLOOKUP(DR$2,PLANEL_Pot_anual!$C$3:$AL$23,5,TRUE)</f>
        <v>14628.2</v>
      </c>
      <c r="DS7" s="18">
        <f>HLOOKUP(DS$2,PLANEL_Pot_anual!$C$3:$AL$23,5,TRUE)</f>
        <v>14265</v>
      </c>
      <c r="DT7" s="18">
        <f>HLOOKUP(DT$2,PLANEL_Pot_anual!$C$3:$AL$23,5,TRUE)</f>
        <v>14265</v>
      </c>
      <c r="DU7" s="18">
        <f>HLOOKUP(DU$2,PLANEL_Pot_anual!$C$3:$AL$23,5,TRUE)</f>
        <v>14265</v>
      </c>
      <c r="DV7" s="18">
        <f>HLOOKUP(DV$2,PLANEL_Pot_anual!$C$3:$AL$23,5,TRUE)</f>
        <v>14265</v>
      </c>
      <c r="DW7" s="18">
        <f>HLOOKUP(DW$2,PLANEL_Pot_anual!$C$3:$AL$23,5,TRUE)</f>
        <v>14265</v>
      </c>
      <c r="DX7" s="18">
        <f>HLOOKUP(DX$2,PLANEL_Pot_anual!$C$3:$AL$23,5,TRUE)</f>
        <v>14265</v>
      </c>
      <c r="DY7" s="18">
        <f>HLOOKUP(DY$2,PLANEL_Pot_anual!$C$3:$AL$23,5,TRUE)</f>
        <v>14265</v>
      </c>
      <c r="DZ7" s="18">
        <f>HLOOKUP(DZ$2,PLANEL_Pot_anual!$C$3:$AL$23,5,TRUE)</f>
        <v>14265</v>
      </c>
      <c r="EA7" s="18">
        <f>HLOOKUP(EA$2,PLANEL_Pot_anual!$C$3:$AL$23,5,TRUE)</f>
        <v>14265</v>
      </c>
      <c r="EB7" s="18">
        <f>HLOOKUP(EB$2,PLANEL_Pot_anual!$C$3:$AL$23,5,TRUE)</f>
        <v>14265</v>
      </c>
      <c r="EC7" s="18">
        <f>HLOOKUP(EC$2,PLANEL_Pot_anual!$C$3:$AL$23,5,TRUE)</f>
        <v>14265</v>
      </c>
      <c r="ED7" s="18">
        <f>HLOOKUP(ED$2,PLANEL_Pot_anual!$C$3:$AL$23,5,TRUE)</f>
        <v>14265</v>
      </c>
      <c r="EE7" s="18">
        <f>HLOOKUP(EE$2,PLANEL_Pot_anual!$C$3:$AL$23,5,TRUE)</f>
        <v>14265</v>
      </c>
      <c r="EF7" s="18">
        <f>HLOOKUP(EF$2,PLANEL_Pot_anual!$C$3:$AL$23,5,TRUE)</f>
        <v>14265</v>
      </c>
      <c r="EG7" s="18">
        <f>HLOOKUP(EG$2,PLANEL_Pot_anual!$C$3:$AL$23,5,TRUE)</f>
        <v>14265</v>
      </c>
      <c r="EH7" s="18">
        <f>HLOOKUP(EH$2,PLANEL_Pot_anual!$C$3:$AL$23,5,TRUE)</f>
        <v>14265</v>
      </c>
      <c r="EI7" s="18">
        <f>HLOOKUP(EI$2,PLANEL_Pot_anual!$C$3:$AL$23,5,TRUE)</f>
        <v>14265</v>
      </c>
      <c r="EJ7" s="18">
        <f>HLOOKUP(EJ$2,PLANEL_Pot_anual!$C$3:$AL$23,5,TRUE)</f>
        <v>14265</v>
      </c>
      <c r="EK7" s="18">
        <f>HLOOKUP(EK$2,PLANEL_Pot_anual!$C$3:$AL$23,5,TRUE)</f>
        <v>14265</v>
      </c>
      <c r="EL7" s="18">
        <f>HLOOKUP(EL$2,PLANEL_Pot_anual!$C$3:$AL$23,5,TRUE)</f>
        <v>14265</v>
      </c>
      <c r="EM7" s="18">
        <f>HLOOKUP(EM$2,PLANEL_Pot_anual!$C$3:$AL$23,5,TRUE)</f>
        <v>14265</v>
      </c>
      <c r="EN7" s="18">
        <f>HLOOKUP(EN$2,PLANEL_Pot_anual!$C$3:$AL$23,5,TRUE)</f>
        <v>14265</v>
      </c>
      <c r="EO7" s="18">
        <f>HLOOKUP(EO$2,PLANEL_Pot_anual!$C$3:$AL$23,5,TRUE)</f>
        <v>14265</v>
      </c>
      <c r="EP7" s="18">
        <f>HLOOKUP(EP$2,PLANEL_Pot_anual!$C$3:$AL$23,5,TRUE)</f>
        <v>14265</v>
      </c>
    </row>
    <row r="8" spans="2:182" x14ac:dyDescent="0.3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3">
      <c r="B9" s="19" t="s">
        <v>49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3">
      <c r="B10" s="19" t="s">
        <v>50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3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3">
      <c r="B12" s="16" t="s">
        <v>57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3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3">
      <c r="B14" s="23" t="s">
        <v>51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15250.826719999999</v>
      </c>
      <c r="AF14" s="24">
        <f>HLOOKUP(AF$2,PLANEL_Pot_anual!$C$3:$AL$24,12,TRUE)</f>
        <v>15250.826719999999</v>
      </c>
      <c r="AG14" s="24">
        <f>HLOOKUP(AG$2,PLANEL_Pot_anual!$C$3:$AL$24,12,TRUE)</f>
        <v>15250.826719999999</v>
      </c>
      <c r="AH14" s="24">
        <f>HLOOKUP(AH$2,PLANEL_Pot_anual!$C$3:$AL$24,12,TRUE)</f>
        <v>15250.826719999999</v>
      </c>
      <c r="AI14" s="24">
        <f>HLOOKUP(AI$2,PLANEL_Pot_anual!$C$3:$AL$24,12,TRUE)</f>
        <v>15250.826719999999</v>
      </c>
      <c r="AJ14" s="24">
        <f>HLOOKUP(AJ$2,PLANEL_Pot_anual!$C$3:$AL$24,12,TRUE)</f>
        <v>15250.826719999999</v>
      </c>
      <c r="AK14" s="24">
        <f>HLOOKUP(AK$2,PLANEL_Pot_anual!$C$3:$AL$24,12,TRUE)</f>
        <v>15250.826719999999</v>
      </c>
      <c r="AL14" s="24">
        <f>HLOOKUP(AL$2,PLANEL_Pot_anual!$C$3:$AL$24,12,TRUE)</f>
        <v>15250.826719999999</v>
      </c>
      <c r="AM14" s="24">
        <f>HLOOKUP(AM$2,PLANEL_Pot_anual!$C$3:$AL$24,12,TRUE)</f>
        <v>17026.946228000001</v>
      </c>
      <c r="AN14" s="24">
        <f>HLOOKUP(AN$2,PLANEL_Pot_anual!$C$3:$AL$24,12,TRUE)</f>
        <v>17026.946228000001</v>
      </c>
      <c r="AO14" s="24">
        <f>HLOOKUP(AO$2,PLANEL_Pot_anual!$C$3:$AL$24,12,TRUE)</f>
        <v>17026.946228000001</v>
      </c>
      <c r="AP14" s="24">
        <f>HLOOKUP(AP$2,PLANEL_Pot_anual!$C$3:$AL$24,12,TRUE)</f>
        <v>17026.946228000001</v>
      </c>
      <c r="AQ14" s="24">
        <f>HLOOKUP(AQ$2,PLANEL_Pot_anual!$C$3:$AL$24,12,TRUE)</f>
        <v>17026.946228000001</v>
      </c>
      <c r="AR14" s="24">
        <f>HLOOKUP(AR$2,PLANEL_Pot_anual!$C$3:$AL$24,12,TRUE)</f>
        <v>17026.946228000001</v>
      </c>
      <c r="AS14" s="24">
        <f>HLOOKUP(AS$2,PLANEL_Pot_anual!$C$3:$AL$24,12,TRUE)</f>
        <v>17026.946228000001</v>
      </c>
      <c r="AT14" s="24">
        <f>HLOOKUP(AT$2,PLANEL_Pot_anual!$C$3:$AL$24,12,TRUE)</f>
        <v>17026.946228000001</v>
      </c>
      <c r="AU14" s="24">
        <f>HLOOKUP(AU$2,PLANEL_Pot_anual!$C$3:$AL$24,12,TRUE)</f>
        <v>17026.946228000001</v>
      </c>
      <c r="AV14" s="24">
        <f>HLOOKUP(AV$2,PLANEL_Pot_anual!$C$3:$AL$24,12,TRUE)</f>
        <v>17026.946228000001</v>
      </c>
      <c r="AW14" s="24">
        <f>HLOOKUP(AW$2,PLANEL_Pot_anual!$C$3:$AL$24,12,TRUE)</f>
        <v>17026.946228000001</v>
      </c>
      <c r="AX14" s="24">
        <f>HLOOKUP(AX$2,PLANEL_Pot_anual!$C$3:$AL$24,12,TRUE)</f>
        <v>17026.946228000001</v>
      </c>
      <c r="AY14" s="24">
        <f>HLOOKUP(AY$2,PLANEL_Pot_anual!$C$3:$AL$24,12,TRUE)</f>
        <v>17026.946228000001</v>
      </c>
      <c r="AZ14" s="24">
        <f>HLOOKUP(AZ$2,PLANEL_Pot_anual!$C$3:$AL$24,12,TRUE)</f>
        <v>17026.946228000001</v>
      </c>
      <c r="BA14" s="24">
        <f>HLOOKUP(BA$2,PLANEL_Pot_anual!$C$3:$AL$24,12,TRUE)</f>
        <v>17026.946228000001</v>
      </c>
      <c r="BB14" s="24">
        <f>HLOOKUP(BB$2,PLANEL_Pot_anual!$C$3:$AL$24,12,TRUE)</f>
        <v>17026.946228000001</v>
      </c>
      <c r="BC14" s="24">
        <f>HLOOKUP(BC$2,PLANEL_Pot_anual!$C$3:$AL$24,12,TRUE)</f>
        <v>17026.946228000001</v>
      </c>
      <c r="BD14" s="24">
        <f>HLOOKUP(BD$2,PLANEL_Pot_anual!$C$3:$AL$24,12,TRUE)</f>
        <v>17026.946228000001</v>
      </c>
      <c r="BE14" s="24">
        <f>HLOOKUP(BE$2,PLANEL_Pot_anual!$C$3:$AL$24,12,TRUE)</f>
        <v>17026.946228000001</v>
      </c>
      <c r="BF14" s="24">
        <f>HLOOKUP(BF$2,PLANEL_Pot_anual!$C$3:$AL$24,12,TRUE)</f>
        <v>17026.946228000001</v>
      </c>
      <c r="BG14" s="24">
        <f>HLOOKUP(BG$2,PLANEL_Pot_anual!$C$3:$AL$24,12,TRUE)</f>
        <v>20313.702109999998</v>
      </c>
      <c r="BH14" s="24">
        <f>HLOOKUP(BH$2,PLANEL_Pot_anual!$C$3:$AL$24,12,TRUE)</f>
        <v>20313.702109999998</v>
      </c>
      <c r="BI14" s="24">
        <f>HLOOKUP(BI$2,PLANEL_Pot_anual!$C$3:$AL$24,12,TRUE)</f>
        <v>20313.702109999998</v>
      </c>
      <c r="BJ14" s="24">
        <f>HLOOKUP(BJ$2,PLANEL_Pot_anual!$C$3:$AL$24,12,TRUE)</f>
        <v>20313.702109999998</v>
      </c>
      <c r="BK14" s="24">
        <f>HLOOKUP(BK$2,PLANEL_Pot_anual!$C$3:$AL$24,12,TRUE)</f>
        <v>20313.702109999998</v>
      </c>
      <c r="BL14" s="24">
        <f>HLOOKUP(BL$2,PLANEL_Pot_anual!$C$3:$AL$24,12,TRUE)</f>
        <v>20313.702109999998</v>
      </c>
      <c r="BM14" s="24">
        <f>HLOOKUP(BM$2,PLANEL_Pot_anual!$C$3:$AL$24,12,TRUE)</f>
        <v>20313.702109999998</v>
      </c>
      <c r="BN14" s="24">
        <f>HLOOKUP(BN$2,PLANEL_Pot_anual!$C$3:$AL$24,12,TRUE)</f>
        <v>20313.702109999998</v>
      </c>
      <c r="BO14" s="24">
        <f>HLOOKUP(BO$2,PLANEL_Pot_anual!$C$3:$AL$24,12,TRUE)</f>
        <v>20613.796107000002</v>
      </c>
      <c r="BP14" s="24">
        <f>HLOOKUP(BP$2,PLANEL_Pot_anual!$C$3:$AL$24,12,TRUE)</f>
        <v>20613.796107000002</v>
      </c>
      <c r="BQ14" s="24">
        <f>HLOOKUP(BQ$2,PLANEL_Pot_anual!$C$3:$AL$24,12,TRUE)</f>
        <v>20613.796107000002</v>
      </c>
      <c r="BR14" s="24">
        <f>HLOOKUP(BR$2,PLANEL_Pot_anual!$C$3:$AL$24,12,TRUE)</f>
        <v>20613.796107000002</v>
      </c>
      <c r="BS14" s="24">
        <f>HLOOKUP(BS$2,PLANEL_Pot_anual!$C$3:$AL$24,12,TRUE)</f>
        <v>20613.796107000002</v>
      </c>
      <c r="BT14" s="24">
        <f>HLOOKUP(BT$2,PLANEL_Pot_anual!$C$3:$AL$24,12,TRUE)</f>
        <v>20613.796107000002</v>
      </c>
      <c r="BU14" s="24">
        <f>HLOOKUP(BU$2,PLANEL_Pot_anual!$C$3:$AL$24,12,TRUE)</f>
        <v>20613.796107000002</v>
      </c>
      <c r="BV14" s="24">
        <f>HLOOKUP(BV$2,PLANEL_Pot_anual!$C$3:$AL$24,12,TRUE)</f>
        <v>20613.796107000002</v>
      </c>
      <c r="BW14" s="24">
        <f>HLOOKUP(BW$2,PLANEL_Pot_anual!$C$3:$AL$24,12,TRUE)</f>
        <v>20613.796107000002</v>
      </c>
      <c r="BX14" s="24">
        <f>HLOOKUP(BX$2,PLANEL_Pot_anual!$C$3:$AL$24,12,TRUE)</f>
        <v>20613.796107000002</v>
      </c>
      <c r="BY14" s="24">
        <f>HLOOKUP(BY$2,PLANEL_Pot_anual!$C$3:$AL$24,12,TRUE)</f>
        <v>20613.796107000002</v>
      </c>
      <c r="BZ14" s="24">
        <f>HLOOKUP(BZ$2,PLANEL_Pot_anual!$C$3:$AL$24,12,TRUE)</f>
        <v>20613.796107000002</v>
      </c>
      <c r="CA14" s="24">
        <f>HLOOKUP(CA$2,PLANEL_Pot_anual!$C$3:$AL$24,12,TRUE)</f>
        <v>20613.796107000002</v>
      </c>
      <c r="CB14" s="24">
        <f>HLOOKUP(CB$2,PLANEL_Pot_anual!$C$3:$AL$24,12,TRUE)</f>
        <v>20613.796107000002</v>
      </c>
      <c r="CC14" s="24">
        <f>HLOOKUP(CC$2,PLANEL_Pot_anual!$C$3:$AL$24,12,TRUE)</f>
        <v>20613.796107000002</v>
      </c>
      <c r="CD14" s="24">
        <f>HLOOKUP(CD$2,PLANEL_Pot_anual!$C$3:$AL$24,12,TRUE)</f>
        <v>20613.796107000002</v>
      </c>
      <c r="CE14" s="24">
        <f>HLOOKUP(CE$2,PLANEL_Pot_anual!$C$3:$AL$24,12,TRUE)</f>
        <v>20613.796107000002</v>
      </c>
      <c r="CF14" s="24">
        <f>HLOOKUP(CF$2,PLANEL_Pot_anual!$C$3:$AL$24,12,TRUE)</f>
        <v>20613.796107000002</v>
      </c>
      <c r="CG14" s="24">
        <f>HLOOKUP(CG$2,PLANEL_Pot_anual!$C$3:$AL$24,12,TRUE)</f>
        <v>20613.796107000002</v>
      </c>
      <c r="CH14" s="24">
        <f>HLOOKUP(CH$2,PLANEL_Pot_anual!$C$3:$AL$24,12,TRUE)</f>
        <v>20613.796107000002</v>
      </c>
      <c r="CI14" s="24">
        <f>HLOOKUP(CI$2,PLANEL_Pot_anual!$C$3:$AL$24,12,TRUE)</f>
        <v>20621.957724</v>
      </c>
      <c r="CJ14" s="24">
        <f>HLOOKUP(CJ$2,PLANEL_Pot_anual!$C$3:$AL$24,12,TRUE)</f>
        <v>20621.957724</v>
      </c>
      <c r="CK14" s="24">
        <f>HLOOKUP(CK$2,PLANEL_Pot_anual!$C$3:$AL$24,12,TRUE)</f>
        <v>20621.957724</v>
      </c>
      <c r="CL14" s="24">
        <f>HLOOKUP(CL$2,PLANEL_Pot_anual!$C$3:$AL$24,12,TRUE)</f>
        <v>20621.957724</v>
      </c>
      <c r="CM14" s="24">
        <f>HLOOKUP(CM$2,PLANEL_Pot_anual!$C$3:$AL$24,12,TRUE)</f>
        <v>20621.957724</v>
      </c>
      <c r="CN14" s="24">
        <f>HLOOKUP(CN$2,PLANEL_Pot_anual!$C$3:$AL$24,12,TRUE)</f>
        <v>20621.957724</v>
      </c>
      <c r="CO14" s="24">
        <f>HLOOKUP(CO$2,PLANEL_Pot_anual!$C$3:$AL$24,12,TRUE)</f>
        <v>20621.957724</v>
      </c>
      <c r="CP14" s="24">
        <f>HLOOKUP(CP$2,PLANEL_Pot_anual!$C$3:$AL$24,12,TRUE)</f>
        <v>20621.957724</v>
      </c>
      <c r="CQ14" s="24">
        <f>HLOOKUP(CQ$2,PLANEL_Pot_anual!$C$3:$AL$24,12,TRUE)</f>
        <v>20621.957724</v>
      </c>
      <c r="CR14" s="24">
        <f>HLOOKUP(CR$2,PLANEL_Pot_anual!$C$3:$AL$24,12,TRUE)</f>
        <v>20621.957724</v>
      </c>
      <c r="CS14" s="24">
        <f>HLOOKUP(CS$2,PLANEL_Pot_anual!$C$3:$AL$24,12,TRUE)</f>
        <v>20621.957724</v>
      </c>
      <c r="CT14" s="24">
        <f>HLOOKUP(CT$2,PLANEL_Pot_anual!$C$3:$AL$24,12,TRUE)</f>
        <v>20621.957724</v>
      </c>
      <c r="CU14" s="24">
        <f>HLOOKUP(CU$2,PLANEL_Pot_anual!$C$3:$AL$24,12,TRUE)</f>
        <v>20621.957724</v>
      </c>
      <c r="CV14" s="24">
        <f>HLOOKUP(CV$2,PLANEL_Pot_anual!$C$3:$AL$24,12,TRUE)</f>
        <v>20621.957724</v>
      </c>
      <c r="CW14" s="24">
        <f>HLOOKUP(CW$2,PLANEL_Pot_anual!$C$3:$AL$24,12,TRUE)</f>
        <v>20621.957724</v>
      </c>
      <c r="CX14" s="24">
        <f>HLOOKUP(CX$2,PLANEL_Pot_anual!$C$3:$AL$24,12,TRUE)</f>
        <v>20621.957724</v>
      </c>
      <c r="CY14" s="24">
        <f>HLOOKUP(CY$2,PLANEL_Pot_anual!$C$3:$AL$24,12,TRUE)</f>
        <v>20621.957724</v>
      </c>
      <c r="CZ14" s="24">
        <f>HLOOKUP(CZ$2,PLANEL_Pot_anual!$C$3:$AL$24,12,TRUE)</f>
        <v>20621.957724</v>
      </c>
      <c r="DA14" s="24">
        <f>HLOOKUP(DA$2,PLANEL_Pot_anual!$C$3:$AL$24,12,TRUE)</f>
        <v>20621.957724</v>
      </c>
      <c r="DB14" s="24">
        <f>HLOOKUP(DB$2,PLANEL_Pot_anual!$C$3:$AL$24,12,TRUE)</f>
        <v>20621.957724</v>
      </c>
      <c r="DC14" s="24">
        <f>HLOOKUP(DC$2,PLANEL_Pot_anual!$C$3:$AL$24,12,TRUE)</f>
        <v>20621.957724</v>
      </c>
      <c r="DD14" s="24">
        <f>HLOOKUP(DD$2,PLANEL_Pot_anual!$C$3:$AL$24,12,TRUE)</f>
        <v>20621.957724</v>
      </c>
      <c r="DE14" s="24">
        <f>HLOOKUP(DE$2,PLANEL_Pot_anual!$C$3:$AL$24,12,TRUE)</f>
        <v>20621.957724</v>
      </c>
      <c r="DF14" s="24">
        <f>HLOOKUP(DF$2,PLANEL_Pot_anual!$C$3:$AL$24,12,TRUE)</f>
        <v>20621.957724</v>
      </c>
      <c r="DG14" s="24">
        <f>HLOOKUP(DG$2,PLANEL_Pot_anual!$C$3:$AL$24,12,TRUE)</f>
        <v>20621.957724</v>
      </c>
      <c r="DH14" s="24">
        <f>HLOOKUP(DH$2,PLANEL_Pot_anual!$C$3:$AL$24,12,TRUE)</f>
        <v>20621.957724</v>
      </c>
      <c r="DI14" s="24">
        <f>HLOOKUP(DI$2,PLANEL_Pot_anual!$C$3:$AL$24,12,TRUE)</f>
        <v>20621.957724</v>
      </c>
      <c r="DJ14" s="24">
        <f>HLOOKUP(DJ$2,PLANEL_Pot_anual!$C$3:$AL$24,12,TRUE)</f>
        <v>20621.957724</v>
      </c>
      <c r="DK14" s="24">
        <f>HLOOKUP(DK$2,PLANEL_Pot_anual!$C$3:$AL$24,12,TRUE)</f>
        <v>20621.957724</v>
      </c>
      <c r="DL14" s="24">
        <f>HLOOKUP(DL$2,PLANEL_Pot_anual!$C$3:$AL$24,12,TRUE)</f>
        <v>20621.957724</v>
      </c>
      <c r="DM14" s="24">
        <f>HLOOKUP(DM$2,PLANEL_Pot_anual!$C$3:$AL$24,12,TRUE)</f>
        <v>20621.957724</v>
      </c>
      <c r="DN14" s="24">
        <f>HLOOKUP(DN$2,PLANEL_Pot_anual!$C$3:$AL$24,12,TRUE)</f>
        <v>20621.957724</v>
      </c>
      <c r="DO14" s="24">
        <f>HLOOKUP(DO$2,PLANEL_Pot_anual!$C$3:$AL$24,12,TRUE)</f>
        <v>20621.957724</v>
      </c>
      <c r="DP14" s="24">
        <f>HLOOKUP(DP$2,PLANEL_Pot_anual!$C$3:$AL$24,12,TRUE)</f>
        <v>20621.957724</v>
      </c>
      <c r="DQ14" s="24">
        <f>HLOOKUP(DQ$2,PLANEL_Pot_anual!$C$3:$AL$24,12,TRUE)</f>
        <v>20621.957724</v>
      </c>
      <c r="DR14" s="24">
        <f>HLOOKUP(DR$2,PLANEL_Pot_anual!$C$3:$AL$24,12,TRUE)</f>
        <v>20621.957724</v>
      </c>
      <c r="DS14" s="24">
        <f>HLOOKUP(DS$2,PLANEL_Pot_anual!$C$3:$AL$24,12,TRUE)</f>
        <v>20621.957724</v>
      </c>
      <c r="DT14" s="24">
        <f>HLOOKUP(DT$2,PLANEL_Pot_anual!$C$3:$AL$24,12,TRUE)</f>
        <v>20621.957724</v>
      </c>
      <c r="DU14" s="24">
        <f>HLOOKUP(DU$2,PLANEL_Pot_anual!$C$3:$AL$24,12,TRUE)</f>
        <v>20621.957724</v>
      </c>
      <c r="DV14" s="24">
        <f>HLOOKUP(DV$2,PLANEL_Pot_anual!$C$3:$AL$24,12,TRUE)</f>
        <v>20621.957724</v>
      </c>
      <c r="DW14" s="24">
        <f>HLOOKUP(DW$2,PLANEL_Pot_anual!$C$3:$AL$24,12,TRUE)</f>
        <v>21007.957724</v>
      </c>
      <c r="DX14" s="24">
        <f>HLOOKUP(DX$2,PLANEL_Pot_anual!$C$3:$AL$24,12,TRUE)</f>
        <v>21007.957724</v>
      </c>
      <c r="DY14" s="24">
        <f>HLOOKUP(DY$2,PLANEL_Pot_anual!$C$3:$AL$24,12,TRUE)</f>
        <v>21007.957724</v>
      </c>
      <c r="DZ14" s="24">
        <f>HLOOKUP(DZ$2,PLANEL_Pot_anual!$C$3:$AL$24,12,TRUE)</f>
        <v>21007.957724</v>
      </c>
      <c r="EA14" s="24">
        <f>HLOOKUP(EA$2,PLANEL_Pot_anual!$C$3:$AL$24,12,TRUE)</f>
        <v>21007.957724</v>
      </c>
      <c r="EB14" s="24">
        <f>HLOOKUP(EB$2,PLANEL_Pot_anual!$C$3:$AL$24,12,TRUE)</f>
        <v>21007.957724</v>
      </c>
      <c r="EC14" s="24">
        <f>HLOOKUP(EC$2,PLANEL_Pot_anual!$C$3:$AL$24,12,TRUE)</f>
        <v>21007.957724</v>
      </c>
      <c r="ED14" s="24">
        <f>HLOOKUP(ED$2,PLANEL_Pot_anual!$C$3:$AL$24,12,TRUE)</f>
        <v>21007.957724</v>
      </c>
      <c r="EE14" s="24">
        <f>HLOOKUP(EE$2,PLANEL_Pot_anual!$C$3:$AL$24,12,TRUE)</f>
        <v>21007.957724</v>
      </c>
      <c r="EF14" s="24">
        <f>HLOOKUP(EF$2,PLANEL_Pot_anual!$C$3:$AL$24,12,TRUE)</f>
        <v>21007.957724</v>
      </c>
      <c r="EG14" s="24">
        <f>HLOOKUP(EG$2,PLANEL_Pot_anual!$C$3:$AL$24,12,TRUE)</f>
        <v>21007.957724</v>
      </c>
      <c r="EH14" s="24">
        <f>HLOOKUP(EH$2,PLANEL_Pot_anual!$C$3:$AL$24,12,TRUE)</f>
        <v>21007.957724</v>
      </c>
      <c r="EI14" s="24">
        <f>HLOOKUP(EI$2,PLANEL_Pot_anual!$C$3:$AL$24,12,TRUE)</f>
        <v>21007.957724</v>
      </c>
      <c r="EJ14" s="24">
        <f>HLOOKUP(EJ$2,PLANEL_Pot_anual!$C$3:$AL$24,12,TRUE)</f>
        <v>21007.957724</v>
      </c>
      <c r="EK14" s="24">
        <f>HLOOKUP(EK$2,PLANEL_Pot_anual!$C$3:$AL$24,12,TRUE)</f>
        <v>21007.957724</v>
      </c>
      <c r="EL14" s="24">
        <f>HLOOKUP(EL$2,PLANEL_Pot_anual!$C$3:$AL$24,12,TRUE)</f>
        <v>21007.957724</v>
      </c>
      <c r="EM14" s="24">
        <f>HLOOKUP(EM$2,PLANEL_Pot_anual!$C$3:$AL$24,12,TRUE)</f>
        <v>21007.957724</v>
      </c>
      <c r="EN14" s="24">
        <f>HLOOKUP(EN$2,PLANEL_Pot_anual!$C$3:$AL$24,12,TRUE)</f>
        <v>21007.957724</v>
      </c>
      <c r="EO14" s="24">
        <f>HLOOKUP(EO$2,PLANEL_Pot_anual!$C$3:$AL$24,12,TRUE)</f>
        <v>21007.957724</v>
      </c>
      <c r="EP14" s="24">
        <f>HLOOKUP(EP$2,PLANEL_Pot_anual!$C$3:$AL$24,12,TRUE)</f>
        <v>21007.957724</v>
      </c>
    </row>
    <row r="15" spans="2:182" x14ac:dyDescent="0.3">
      <c r="B15" s="23" t="s">
        <v>52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1394</v>
      </c>
      <c r="BH15" s="24">
        <f>HLOOKUP(BH$2,PLANEL_Pot_anual!$C$3:$AL$24,13,TRUE)</f>
        <v>1394</v>
      </c>
      <c r="BI15" s="24">
        <f>HLOOKUP(BI$2,PLANEL_Pot_anual!$C$3:$AL$24,13,TRUE)</f>
        <v>1394</v>
      </c>
      <c r="BJ15" s="24">
        <f>HLOOKUP(BJ$2,PLANEL_Pot_anual!$C$3:$AL$24,13,TRUE)</f>
        <v>1394</v>
      </c>
      <c r="BK15" s="24">
        <f>HLOOKUP(BK$2,PLANEL_Pot_anual!$C$3:$AL$24,13,TRUE)</f>
        <v>1394</v>
      </c>
      <c r="BL15" s="24">
        <f>HLOOKUP(BL$2,PLANEL_Pot_anual!$C$3:$AL$24,13,TRUE)</f>
        <v>1394</v>
      </c>
      <c r="BM15" s="24">
        <f>HLOOKUP(BM$2,PLANEL_Pot_anual!$C$3:$AL$24,13,TRUE)</f>
        <v>1394</v>
      </c>
      <c r="BN15" s="24">
        <f>HLOOKUP(BN$2,PLANEL_Pot_anual!$C$3:$AL$24,13,TRUE)</f>
        <v>1394</v>
      </c>
      <c r="BO15" s="24">
        <f>HLOOKUP(BO$2,PLANEL_Pot_anual!$C$3:$AL$24,13,TRUE)</f>
        <v>1093.8</v>
      </c>
      <c r="BP15" s="24">
        <f>HLOOKUP(BP$2,PLANEL_Pot_anual!$C$3:$AL$24,13,TRUE)</f>
        <v>1093.8</v>
      </c>
      <c r="BQ15" s="24">
        <f>HLOOKUP(BQ$2,PLANEL_Pot_anual!$C$3:$AL$24,13,TRUE)</f>
        <v>1093.8</v>
      </c>
      <c r="BR15" s="24">
        <f>HLOOKUP(BR$2,PLANEL_Pot_anual!$C$3:$AL$24,13,TRUE)</f>
        <v>1093.8</v>
      </c>
      <c r="BS15" s="24">
        <f>HLOOKUP(BS$2,PLANEL_Pot_anual!$C$3:$AL$24,13,TRUE)</f>
        <v>1093.8</v>
      </c>
      <c r="BT15" s="24">
        <f>HLOOKUP(BT$2,PLANEL_Pot_anual!$C$3:$AL$24,13,TRUE)</f>
        <v>1093.8</v>
      </c>
      <c r="BU15" s="24">
        <f>HLOOKUP(BU$2,PLANEL_Pot_anual!$C$3:$AL$24,13,TRUE)</f>
        <v>1093.8</v>
      </c>
      <c r="BV15" s="24">
        <f>HLOOKUP(BV$2,PLANEL_Pot_anual!$C$3:$AL$24,13,TRUE)</f>
        <v>1093.8</v>
      </c>
      <c r="BW15" s="24">
        <f>HLOOKUP(BW$2,PLANEL_Pot_anual!$C$3:$AL$24,13,TRUE)</f>
        <v>1093.8</v>
      </c>
      <c r="BX15" s="24">
        <f>HLOOKUP(BX$2,PLANEL_Pot_anual!$C$3:$AL$24,13,TRUE)</f>
        <v>1093.8</v>
      </c>
      <c r="BY15" s="24">
        <f>HLOOKUP(BY$2,PLANEL_Pot_anual!$C$3:$AL$24,13,TRUE)</f>
        <v>1093.8</v>
      </c>
      <c r="BZ15" s="24">
        <f>HLOOKUP(BZ$2,PLANEL_Pot_anual!$C$3:$AL$24,13,TRUE)</f>
        <v>1093.8</v>
      </c>
      <c r="CA15" s="24">
        <f>HLOOKUP(CA$2,PLANEL_Pot_anual!$C$3:$AL$24,13,TRUE)</f>
        <v>1093.8</v>
      </c>
      <c r="CB15" s="24">
        <f>HLOOKUP(CB$2,PLANEL_Pot_anual!$C$3:$AL$24,13,TRUE)</f>
        <v>1093.8</v>
      </c>
      <c r="CC15" s="24">
        <f>HLOOKUP(CC$2,PLANEL_Pot_anual!$C$3:$AL$24,13,TRUE)</f>
        <v>1093.8</v>
      </c>
      <c r="CD15" s="24">
        <f>HLOOKUP(CD$2,PLANEL_Pot_anual!$C$3:$AL$24,13,TRUE)</f>
        <v>1093.8</v>
      </c>
      <c r="CE15" s="24">
        <f>HLOOKUP(CE$2,PLANEL_Pot_anual!$C$3:$AL$24,13,TRUE)</f>
        <v>1093.8</v>
      </c>
      <c r="CF15" s="24">
        <f>HLOOKUP(CF$2,PLANEL_Pot_anual!$C$3:$AL$24,13,TRUE)</f>
        <v>1093.8</v>
      </c>
      <c r="CG15" s="24">
        <f>HLOOKUP(CG$2,PLANEL_Pot_anual!$C$3:$AL$24,13,TRUE)</f>
        <v>1093.8</v>
      </c>
      <c r="CH15" s="24">
        <f>HLOOKUP(CH$2,PLANEL_Pot_anual!$C$3:$AL$24,13,TRUE)</f>
        <v>1093.8</v>
      </c>
      <c r="CI15" s="24">
        <f>HLOOKUP(CI$2,PLANEL_Pot_anual!$C$3:$AL$24,13,TRUE)</f>
        <v>1085.8</v>
      </c>
      <c r="CJ15" s="24">
        <f>HLOOKUP(CJ$2,PLANEL_Pot_anual!$C$3:$AL$24,13,TRUE)</f>
        <v>1085.8</v>
      </c>
      <c r="CK15" s="24">
        <f>HLOOKUP(CK$2,PLANEL_Pot_anual!$C$3:$AL$24,13,TRUE)</f>
        <v>1085.8</v>
      </c>
      <c r="CL15" s="24">
        <f>HLOOKUP(CL$2,PLANEL_Pot_anual!$C$3:$AL$24,13,TRUE)</f>
        <v>1085.8</v>
      </c>
      <c r="CM15" s="24">
        <f>HLOOKUP(CM$2,PLANEL_Pot_anual!$C$3:$AL$24,13,TRUE)</f>
        <v>1085.8</v>
      </c>
      <c r="CN15" s="24">
        <f>HLOOKUP(CN$2,PLANEL_Pot_anual!$C$3:$AL$24,13,TRUE)</f>
        <v>1085.8</v>
      </c>
      <c r="CO15" s="24">
        <f>HLOOKUP(CO$2,PLANEL_Pot_anual!$C$3:$AL$24,13,TRUE)</f>
        <v>1085.8</v>
      </c>
      <c r="CP15" s="24">
        <f>HLOOKUP(CP$2,PLANEL_Pot_anual!$C$3:$AL$24,13,TRUE)</f>
        <v>1085.8</v>
      </c>
      <c r="CQ15" s="24">
        <f>HLOOKUP(CQ$2,PLANEL_Pot_anual!$C$3:$AL$24,13,TRUE)</f>
        <v>1085.8</v>
      </c>
      <c r="CR15" s="24">
        <f>HLOOKUP(CR$2,PLANEL_Pot_anual!$C$3:$AL$24,13,TRUE)</f>
        <v>1085.8</v>
      </c>
      <c r="CS15" s="24">
        <f>HLOOKUP(CS$2,PLANEL_Pot_anual!$C$3:$AL$24,13,TRUE)</f>
        <v>1085.8</v>
      </c>
      <c r="CT15" s="24">
        <f>HLOOKUP(CT$2,PLANEL_Pot_anual!$C$3:$AL$24,13,TRUE)</f>
        <v>1085.8</v>
      </c>
      <c r="CU15" s="24">
        <f>HLOOKUP(CU$2,PLANEL_Pot_anual!$C$3:$AL$24,13,TRUE)</f>
        <v>1085.8</v>
      </c>
      <c r="CV15" s="24">
        <f>HLOOKUP(CV$2,PLANEL_Pot_anual!$C$3:$AL$24,13,TRUE)</f>
        <v>1085.8</v>
      </c>
      <c r="CW15" s="24">
        <f>HLOOKUP(CW$2,PLANEL_Pot_anual!$C$3:$AL$24,13,TRUE)</f>
        <v>1085.8</v>
      </c>
      <c r="CX15" s="24">
        <f>HLOOKUP(CX$2,PLANEL_Pot_anual!$C$3:$AL$24,13,TRUE)</f>
        <v>1085.8</v>
      </c>
      <c r="CY15" s="24">
        <f>HLOOKUP(CY$2,PLANEL_Pot_anual!$C$3:$AL$24,13,TRUE)</f>
        <v>1085.8</v>
      </c>
      <c r="CZ15" s="24">
        <f>HLOOKUP(CZ$2,PLANEL_Pot_anual!$C$3:$AL$24,13,TRUE)</f>
        <v>1085.8</v>
      </c>
      <c r="DA15" s="24">
        <f>HLOOKUP(DA$2,PLANEL_Pot_anual!$C$3:$AL$24,13,TRUE)</f>
        <v>1085.8</v>
      </c>
      <c r="DB15" s="24">
        <f>HLOOKUP(DB$2,PLANEL_Pot_anual!$C$3:$AL$24,13,TRUE)</f>
        <v>1085.8</v>
      </c>
      <c r="DC15" s="24">
        <f>HLOOKUP(DC$2,PLANEL_Pot_anual!$C$3:$AL$24,13,TRUE)</f>
        <v>1085.8</v>
      </c>
      <c r="DD15" s="24">
        <f>HLOOKUP(DD$2,PLANEL_Pot_anual!$C$3:$AL$24,13,TRUE)</f>
        <v>1085.8</v>
      </c>
      <c r="DE15" s="24">
        <f>HLOOKUP(DE$2,PLANEL_Pot_anual!$C$3:$AL$24,13,TRUE)</f>
        <v>1085.8</v>
      </c>
      <c r="DF15" s="24">
        <f>HLOOKUP(DF$2,PLANEL_Pot_anual!$C$3:$AL$24,13,TRUE)</f>
        <v>1085.8</v>
      </c>
      <c r="DG15" s="24">
        <f>HLOOKUP(DG$2,PLANEL_Pot_anual!$C$3:$AL$24,13,TRUE)</f>
        <v>1085.8</v>
      </c>
      <c r="DH15" s="24">
        <f>HLOOKUP(DH$2,PLANEL_Pot_anual!$C$3:$AL$24,13,TRUE)</f>
        <v>1085.8</v>
      </c>
      <c r="DI15" s="24">
        <f>HLOOKUP(DI$2,PLANEL_Pot_anual!$C$3:$AL$24,13,TRUE)</f>
        <v>1085.8</v>
      </c>
      <c r="DJ15" s="24">
        <f>HLOOKUP(DJ$2,PLANEL_Pot_anual!$C$3:$AL$24,13,TRUE)</f>
        <v>1085.8</v>
      </c>
      <c r="DK15" s="24">
        <f>HLOOKUP(DK$2,PLANEL_Pot_anual!$C$3:$AL$24,13,TRUE)</f>
        <v>1085.8</v>
      </c>
      <c r="DL15" s="24">
        <f>HLOOKUP(DL$2,PLANEL_Pot_anual!$C$3:$AL$24,13,TRUE)</f>
        <v>1085.8</v>
      </c>
      <c r="DM15" s="24">
        <f>HLOOKUP(DM$2,PLANEL_Pot_anual!$C$3:$AL$24,13,TRUE)</f>
        <v>1085.8</v>
      </c>
      <c r="DN15" s="24">
        <f>HLOOKUP(DN$2,PLANEL_Pot_anual!$C$3:$AL$24,13,TRUE)</f>
        <v>1085.8</v>
      </c>
      <c r="DO15" s="24">
        <f>HLOOKUP(DO$2,PLANEL_Pot_anual!$C$3:$AL$24,13,TRUE)</f>
        <v>1085.8</v>
      </c>
      <c r="DP15" s="24">
        <f>HLOOKUP(DP$2,PLANEL_Pot_anual!$C$3:$AL$24,13,TRUE)</f>
        <v>1085.8</v>
      </c>
      <c r="DQ15" s="24">
        <f>HLOOKUP(DQ$2,PLANEL_Pot_anual!$C$3:$AL$24,13,TRUE)</f>
        <v>1085.8</v>
      </c>
      <c r="DR15" s="24">
        <f>HLOOKUP(DR$2,PLANEL_Pot_anual!$C$3:$AL$24,13,TRUE)</f>
        <v>1085.8</v>
      </c>
      <c r="DS15" s="24">
        <f>HLOOKUP(DS$2,PLANEL_Pot_anual!$C$3:$AL$24,13,TRUE)</f>
        <v>1085.8</v>
      </c>
      <c r="DT15" s="24">
        <f>HLOOKUP(DT$2,PLANEL_Pot_anual!$C$3:$AL$24,13,TRUE)</f>
        <v>1085.8</v>
      </c>
      <c r="DU15" s="24">
        <f>HLOOKUP(DU$2,PLANEL_Pot_anual!$C$3:$AL$24,13,TRUE)</f>
        <v>1085.8</v>
      </c>
      <c r="DV15" s="24">
        <f>HLOOKUP(DV$2,PLANEL_Pot_anual!$C$3:$AL$24,13,TRUE)</f>
        <v>1085.8</v>
      </c>
      <c r="DW15" s="24">
        <f>HLOOKUP(DW$2,PLANEL_Pot_anual!$C$3:$AL$24,13,TRUE)</f>
        <v>700</v>
      </c>
      <c r="DX15" s="24">
        <f>HLOOKUP(DX$2,PLANEL_Pot_anual!$C$3:$AL$24,13,TRUE)</f>
        <v>700</v>
      </c>
      <c r="DY15" s="24">
        <f>HLOOKUP(DY$2,PLANEL_Pot_anual!$C$3:$AL$24,13,TRUE)</f>
        <v>700</v>
      </c>
      <c r="DZ15" s="24">
        <f>HLOOKUP(DZ$2,PLANEL_Pot_anual!$C$3:$AL$24,13,TRUE)</f>
        <v>700</v>
      </c>
      <c r="EA15" s="24">
        <f>HLOOKUP(EA$2,PLANEL_Pot_anual!$C$3:$AL$24,13,TRUE)</f>
        <v>700</v>
      </c>
      <c r="EB15" s="24">
        <f>HLOOKUP(EB$2,PLANEL_Pot_anual!$C$3:$AL$24,13,TRUE)</f>
        <v>700</v>
      </c>
      <c r="EC15" s="24">
        <f>HLOOKUP(EC$2,PLANEL_Pot_anual!$C$3:$AL$24,13,TRUE)</f>
        <v>700</v>
      </c>
      <c r="ED15" s="24">
        <f>HLOOKUP(ED$2,PLANEL_Pot_anual!$C$3:$AL$24,13,TRUE)</f>
        <v>700</v>
      </c>
      <c r="EE15" s="24">
        <f>HLOOKUP(EE$2,PLANEL_Pot_anual!$C$3:$AL$24,13,TRUE)</f>
        <v>700</v>
      </c>
      <c r="EF15" s="24">
        <f>HLOOKUP(EF$2,PLANEL_Pot_anual!$C$3:$AL$24,13,TRUE)</f>
        <v>700</v>
      </c>
      <c r="EG15" s="24">
        <f>HLOOKUP(EG$2,PLANEL_Pot_anual!$C$3:$AL$24,13,TRUE)</f>
        <v>700</v>
      </c>
      <c r="EH15" s="24">
        <f>HLOOKUP(EH$2,PLANEL_Pot_anual!$C$3:$AL$24,13,TRUE)</f>
        <v>700</v>
      </c>
      <c r="EI15" s="24">
        <f>HLOOKUP(EI$2,PLANEL_Pot_anual!$C$3:$AL$24,13,TRUE)</f>
        <v>700</v>
      </c>
      <c r="EJ15" s="24">
        <f>HLOOKUP(EJ$2,PLANEL_Pot_anual!$C$3:$AL$24,13,TRUE)</f>
        <v>700</v>
      </c>
      <c r="EK15" s="24">
        <f>HLOOKUP(EK$2,PLANEL_Pot_anual!$C$3:$AL$24,13,TRUE)</f>
        <v>700</v>
      </c>
      <c r="EL15" s="24">
        <f>HLOOKUP(EL$2,PLANEL_Pot_anual!$C$3:$AL$24,13,TRUE)</f>
        <v>700</v>
      </c>
      <c r="EM15" s="24">
        <f>HLOOKUP(EM$2,PLANEL_Pot_anual!$C$3:$AL$24,13,TRUE)</f>
        <v>700</v>
      </c>
      <c r="EN15" s="24">
        <f>HLOOKUP(EN$2,PLANEL_Pot_anual!$C$3:$AL$24,13,TRUE)</f>
        <v>700</v>
      </c>
      <c r="EO15" s="24">
        <f>HLOOKUP(EO$2,PLANEL_Pot_anual!$C$3:$AL$24,13,TRUE)</f>
        <v>700</v>
      </c>
      <c r="EP15" s="24">
        <f>HLOOKUP(EP$2,PLANEL_Pot_anual!$C$3:$AL$24,13,TRUE)</f>
        <v>700</v>
      </c>
    </row>
    <row r="16" spans="2:182" x14ac:dyDescent="0.3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3">
      <c r="B17" s="29" t="s">
        <v>58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18659.225003</v>
      </c>
      <c r="AF17" s="30">
        <f>HLOOKUP(AF$2,PLANEL_Pot_anual!$C$3:$AL$24,15,TRUE)</f>
        <v>18659.225003</v>
      </c>
      <c r="AG17" s="30">
        <f>HLOOKUP(AG$2,PLANEL_Pot_anual!$C$3:$AL$24,15,TRUE)</f>
        <v>18659.225003</v>
      </c>
      <c r="AH17" s="30">
        <f>HLOOKUP(AH$2,PLANEL_Pot_anual!$C$3:$AL$24,15,TRUE)</f>
        <v>18659.225003</v>
      </c>
      <c r="AI17" s="30">
        <f>HLOOKUP(AI$2,PLANEL_Pot_anual!$C$3:$AL$24,15,TRUE)</f>
        <v>24472.962671999998</v>
      </c>
      <c r="AJ17" s="30">
        <f>HLOOKUP(AJ$2,PLANEL_Pot_anual!$C$3:$AL$24,15,TRUE)</f>
        <v>24472.962671999998</v>
      </c>
      <c r="AK17" s="30">
        <f>HLOOKUP(AK$2,PLANEL_Pot_anual!$C$3:$AL$24,15,TRUE)</f>
        <v>24472.962671999998</v>
      </c>
      <c r="AL17" s="30">
        <f>HLOOKUP(AL$2,PLANEL_Pot_anual!$C$3:$AL$24,15,TRUE)</f>
        <v>24472.962671999998</v>
      </c>
      <c r="AM17" s="30">
        <f>HLOOKUP(AM$2,PLANEL_Pot_anual!$C$3:$AL$24,15,TRUE)</f>
        <v>25719.737617999999</v>
      </c>
      <c r="AN17" s="30">
        <f>HLOOKUP(AN$2,PLANEL_Pot_anual!$C$3:$AL$24,15,TRUE)</f>
        <v>25719.737617999999</v>
      </c>
      <c r="AO17" s="30">
        <f>HLOOKUP(AO$2,PLANEL_Pot_anual!$C$3:$AL$24,15,TRUE)</f>
        <v>25719.737617999999</v>
      </c>
      <c r="AP17" s="30">
        <f>HLOOKUP(AP$2,PLANEL_Pot_anual!$C$3:$AL$24,15,TRUE)</f>
        <v>25719.737617999999</v>
      </c>
      <c r="AQ17" s="30">
        <f>HLOOKUP(AQ$2,PLANEL_Pot_anual!$C$3:$AL$24,15,TRUE)</f>
        <v>32193.095689999998</v>
      </c>
      <c r="AR17" s="30">
        <f>HLOOKUP(AR$2,PLANEL_Pot_anual!$C$3:$AL$24,15,TRUE)</f>
        <v>32193.095689999998</v>
      </c>
      <c r="AS17" s="30">
        <f>HLOOKUP(AS$2,PLANEL_Pot_anual!$C$3:$AL$24,15,TRUE)</f>
        <v>32193.095689999998</v>
      </c>
      <c r="AT17" s="30">
        <f>HLOOKUP(AT$2,PLANEL_Pot_anual!$C$3:$AL$24,15,TRUE)</f>
        <v>32193.095689999998</v>
      </c>
      <c r="AU17" s="30">
        <f>HLOOKUP(AU$2,PLANEL_Pot_anual!$C$3:$AL$24,15,TRUE)</f>
        <v>35274.731169999999</v>
      </c>
      <c r="AV17" s="30">
        <f>HLOOKUP(AV$2,PLANEL_Pot_anual!$C$3:$AL$24,15,TRUE)</f>
        <v>35274.731169999999</v>
      </c>
      <c r="AW17" s="30">
        <f>HLOOKUP(AW$2,PLANEL_Pot_anual!$C$3:$AL$24,15,TRUE)</f>
        <v>35274.731169999999</v>
      </c>
      <c r="AX17" s="30">
        <f>HLOOKUP(AX$2,PLANEL_Pot_anual!$C$3:$AL$24,15,TRUE)</f>
        <v>35274.731169999999</v>
      </c>
      <c r="AY17" s="30">
        <f>HLOOKUP(AY$2,PLANEL_Pot_anual!$C$3:$AL$24,15,TRUE)</f>
        <v>41306.091339999999</v>
      </c>
      <c r="AZ17" s="30">
        <f>HLOOKUP(AZ$2,PLANEL_Pot_anual!$C$3:$AL$24,15,TRUE)</f>
        <v>41306.091339999999</v>
      </c>
      <c r="BA17" s="30">
        <f>HLOOKUP(BA$2,PLANEL_Pot_anual!$C$3:$AL$24,15,TRUE)</f>
        <v>41306.091339999999</v>
      </c>
      <c r="BB17" s="30">
        <f>HLOOKUP(BB$2,PLANEL_Pot_anual!$C$3:$AL$24,15,TRUE)</f>
        <v>41306.091339999999</v>
      </c>
      <c r="BC17" s="30">
        <f>HLOOKUP(BC$2,PLANEL_Pot_anual!$C$3:$AL$24,15,TRUE)</f>
        <v>44321.000780000002</v>
      </c>
      <c r="BD17" s="30">
        <f>HLOOKUP(BD$2,PLANEL_Pot_anual!$C$3:$AL$24,15,TRUE)</f>
        <v>44321.000780000002</v>
      </c>
      <c r="BE17" s="30">
        <f>HLOOKUP(BE$2,PLANEL_Pot_anual!$C$3:$AL$24,15,TRUE)</f>
        <v>44321.000780000002</v>
      </c>
      <c r="BF17" s="30">
        <f>HLOOKUP(BF$2,PLANEL_Pot_anual!$C$3:$AL$24,15,TRUE)</f>
        <v>44321.000780000002</v>
      </c>
      <c r="BG17" s="30">
        <f>HLOOKUP(BG$2,PLANEL_Pot_anual!$C$3:$AL$24,15,TRUE)</f>
        <v>45154.947889999996</v>
      </c>
      <c r="BH17" s="30">
        <f>HLOOKUP(BH$2,PLANEL_Pot_anual!$C$3:$AL$24,15,TRUE)</f>
        <v>45154.947889999996</v>
      </c>
      <c r="BI17" s="30">
        <f>HLOOKUP(BI$2,PLANEL_Pot_anual!$C$3:$AL$24,15,TRUE)</f>
        <v>45154.947889999996</v>
      </c>
      <c r="BJ17" s="30">
        <f>HLOOKUP(BJ$2,PLANEL_Pot_anual!$C$3:$AL$24,15,TRUE)</f>
        <v>45154.947889999996</v>
      </c>
      <c r="BK17" s="30">
        <f>HLOOKUP(BK$2,PLANEL_Pot_anual!$C$3:$AL$24,15,TRUE)</f>
        <v>46499.216336999998</v>
      </c>
      <c r="BL17" s="30">
        <f>HLOOKUP(BL$2,PLANEL_Pot_anual!$C$3:$AL$24,15,TRUE)</f>
        <v>46499.216336999998</v>
      </c>
      <c r="BM17" s="30">
        <f>HLOOKUP(BM$2,PLANEL_Pot_anual!$C$3:$AL$24,15,TRUE)</f>
        <v>46499.216336999998</v>
      </c>
      <c r="BN17" s="30">
        <f>HLOOKUP(BN$2,PLANEL_Pot_anual!$C$3:$AL$24,15,TRUE)</f>
        <v>46499.216336999998</v>
      </c>
      <c r="BO17" s="30">
        <f>HLOOKUP(BO$2,PLANEL_Pot_anual!$C$3:$AL$24,15,TRUE)</f>
        <v>54091.849940999993</v>
      </c>
      <c r="BP17" s="30">
        <f>HLOOKUP(BP$2,PLANEL_Pot_anual!$C$3:$AL$24,15,TRUE)</f>
        <v>54091.849940999993</v>
      </c>
      <c r="BQ17" s="30">
        <f>HLOOKUP(BQ$2,PLANEL_Pot_anual!$C$3:$AL$24,15,TRUE)</f>
        <v>54091.849940999993</v>
      </c>
      <c r="BR17" s="30">
        <f>HLOOKUP(BR$2,PLANEL_Pot_anual!$C$3:$AL$24,15,TRUE)</f>
        <v>54091.849940999993</v>
      </c>
      <c r="BS17" s="30">
        <f>HLOOKUP(BS$2,PLANEL_Pot_anual!$C$3:$AL$24,15,TRUE)</f>
        <v>60223.905079999997</v>
      </c>
      <c r="BT17" s="30">
        <f>HLOOKUP(BT$2,PLANEL_Pot_anual!$C$3:$AL$24,15,TRUE)</f>
        <v>60223.905079999997</v>
      </c>
      <c r="BU17" s="30">
        <f>HLOOKUP(BU$2,PLANEL_Pot_anual!$C$3:$AL$24,15,TRUE)</f>
        <v>60223.905079999997</v>
      </c>
      <c r="BV17" s="30">
        <f>HLOOKUP(BV$2,PLANEL_Pot_anual!$C$3:$AL$24,15,TRUE)</f>
        <v>60223.905079999997</v>
      </c>
      <c r="BW17" s="30">
        <f>HLOOKUP(BW$2,PLANEL_Pot_anual!$C$3:$AL$24,15,TRUE)</f>
        <v>66390.404899999994</v>
      </c>
      <c r="BX17" s="30">
        <f>HLOOKUP(BX$2,PLANEL_Pot_anual!$C$3:$AL$24,15,TRUE)</f>
        <v>66390.404899999994</v>
      </c>
      <c r="BY17" s="30">
        <f>HLOOKUP(BY$2,PLANEL_Pot_anual!$C$3:$AL$24,15,TRUE)</f>
        <v>66390.404899999994</v>
      </c>
      <c r="BZ17" s="30">
        <f>HLOOKUP(BZ$2,PLANEL_Pot_anual!$C$3:$AL$24,15,TRUE)</f>
        <v>66390.404899999994</v>
      </c>
      <c r="CA17" s="30">
        <f>HLOOKUP(CA$2,PLANEL_Pot_anual!$C$3:$AL$24,15,TRUE)</f>
        <v>72775.41807</v>
      </c>
      <c r="CB17" s="30">
        <f>HLOOKUP(CB$2,PLANEL_Pot_anual!$C$3:$AL$24,15,TRUE)</f>
        <v>72775.41807</v>
      </c>
      <c r="CC17" s="30">
        <f>HLOOKUP(CC$2,PLANEL_Pot_anual!$C$3:$AL$24,15,TRUE)</f>
        <v>72775.41807</v>
      </c>
      <c r="CD17" s="30">
        <f>HLOOKUP(CD$2,PLANEL_Pot_anual!$C$3:$AL$24,15,TRUE)</f>
        <v>72775.41807</v>
      </c>
      <c r="CE17" s="30">
        <f>HLOOKUP(CE$2,PLANEL_Pot_anual!$C$3:$AL$24,15,TRUE)</f>
        <v>79333.519360000006</v>
      </c>
      <c r="CF17" s="30">
        <f>HLOOKUP(CF$2,PLANEL_Pot_anual!$C$3:$AL$24,15,TRUE)</f>
        <v>79333.519360000006</v>
      </c>
      <c r="CG17" s="30">
        <f>HLOOKUP(CG$2,PLANEL_Pot_anual!$C$3:$AL$24,15,TRUE)</f>
        <v>79333.519360000006</v>
      </c>
      <c r="CH17" s="30">
        <f>HLOOKUP(CH$2,PLANEL_Pot_anual!$C$3:$AL$24,15,TRUE)</f>
        <v>79333.519360000006</v>
      </c>
      <c r="CI17" s="30">
        <f>HLOOKUP(CI$2,PLANEL_Pot_anual!$C$3:$AL$24,15,TRUE)</f>
        <v>86714.829266000015</v>
      </c>
      <c r="CJ17" s="30">
        <f>HLOOKUP(CJ$2,PLANEL_Pot_anual!$C$3:$AL$24,15,TRUE)</f>
        <v>86714.829266000015</v>
      </c>
      <c r="CK17" s="30">
        <f>HLOOKUP(CK$2,PLANEL_Pot_anual!$C$3:$AL$24,15,TRUE)</f>
        <v>86714.829266000015</v>
      </c>
      <c r="CL17" s="30">
        <f>HLOOKUP(CL$2,PLANEL_Pot_anual!$C$3:$AL$24,15,TRUE)</f>
        <v>86714.829266000015</v>
      </c>
      <c r="CM17" s="30">
        <f>HLOOKUP(CM$2,PLANEL_Pot_anual!$C$3:$AL$24,15,TRUE)</f>
        <v>93920.518045000004</v>
      </c>
      <c r="CN17" s="30">
        <f>HLOOKUP(CN$2,PLANEL_Pot_anual!$C$3:$AL$24,15,TRUE)</f>
        <v>93920.518045000004</v>
      </c>
      <c r="CO17" s="30">
        <f>HLOOKUP(CO$2,PLANEL_Pot_anual!$C$3:$AL$24,15,TRUE)</f>
        <v>93920.518045000004</v>
      </c>
      <c r="CP17" s="30">
        <f>HLOOKUP(CP$2,PLANEL_Pot_anual!$C$3:$AL$24,15,TRUE)</f>
        <v>93920.518045000004</v>
      </c>
      <c r="CQ17" s="30">
        <f>HLOOKUP(CQ$2,PLANEL_Pot_anual!$C$3:$AL$24,15,TRUE)</f>
        <v>101604.81150800001</v>
      </c>
      <c r="CR17" s="30">
        <f>HLOOKUP(CR$2,PLANEL_Pot_anual!$C$3:$AL$24,15,TRUE)</f>
        <v>101604.81150800001</v>
      </c>
      <c r="CS17" s="30">
        <f>HLOOKUP(CS$2,PLANEL_Pot_anual!$C$3:$AL$24,15,TRUE)</f>
        <v>101604.81150800001</v>
      </c>
      <c r="CT17" s="30">
        <f>HLOOKUP(CT$2,PLANEL_Pot_anual!$C$3:$AL$24,15,TRUE)</f>
        <v>101604.81150800001</v>
      </c>
      <c r="CU17" s="30">
        <f>HLOOKUP(CU$2,PLANEL_Pot_anual!$C$3:$AL$24,15,TRUE)</f>
        <v>108685.04354</v>
      </c>
      <c r="CV17" s="30">
        <f>HLOOKUP(CV$2,PLANEL_Pot_anual!$C$3:$AL$24,15,TRUE)</f>
        <v>108685.04354</v>
      </c>
      <c r="CW17" s="30">
        <f>HLOOKUP(CW$2,PLANEL_Pot_anual!$C$3:$AL$24,15,TRUE)</f>
        <v>108685.04354</v>
      </c>
      <c r="CX17" s="30">
        <f>HLOOKUP(CX$2,PLANEL_Pot_anual!$C$3:$AL$24,15,TRUE)</f>
        <v>108685.04354</v>
      </c>
      <c r="CY17" s="30">
        <f>HLOOKUP(CY$2,PLANEL_Pot_anual!$C$3:$AL$24,15,TRUE)</f>
        <v>113912.180062</v>
      </c>
      <c r="CZ17" s="30">
        <f>HLOOKUP(CZ$2,PLANEL_Pot_anual!$C$3:$AL$24,15,TRUE)</f>
        <v>113912.180062</v>
      </c>
      <c r="DA17" s="30">
        <f>HLOOKUP(DA$2,PLANEL_Pot_anual!$C$3:$AL$24,15,TRUE)</f>
        <v>113912.180062</v>
      </c>
      <c r="DB17" s="30">
        <f>HLOOKUP(DB$2,PLANEL_Pot_anual!$C$3:$AL$24,15,TRUE)</f>
        <v>113912.180062</v>
      </c>
      <c r="DC17" s="30">
        <f>HLOOKUP(DC$2,PLANEL_Pot_anual!$C$3:$AL$24,15,TRUE)</f>
        <v>118475.74228999999</v>
      </c>
      <c r="DD17" s="30">
        <f>HLOOKUP(DD$2,PLANEL_Pot_anual!$C$3:$AL$24,15,TRUE)</f>
        <v>118475.74228999999</v>
      </c>
      <c r="DE17" s="30">
        <f>HLOOKUP(DE$2,PLANEL_Pot_anual!$C$3:$AL$24,15,TRUE)</f>
        <v>118475.74228999999</v>
      </c>
      <c r="DF17" s="30">
        <f>HLOOKUP(DF$2,PLANEL_Pot_anual!$C$3:$AL$24,15,TRUE)</f>
        <v>118475.74228999999</v>
      </c>
      <c r="DG17" s="30">
        <f>HLOOKUP(DG$2,PLANEL_Pot_anual!$C$3:$AL$24,15,TRUE)</f>
        <v>122981.37585</v>
      </c>
      <c r="DH17" s="30">
        <f>HLOOKUP(DH$2,PLANEL_Pot_anual!$C$3:$AL$24,15,TRUE)</f>
        <v>122981.37585</v>
      </c>
      <c r="DI17" s="30">
        <f>HLOOKUP(DI$2,PLANEL_Pot_anual!$C$3:$AL$24,15,TRUE)</f>
        <v>122981.37585</v>
      </c>
      <c r="DJ17" s="30">
        <f>HLOOKUP(DJ$2,PLANEL_Pot_anual!$C$3:$AL$24,15,TRUE)</f>
        <v>122981.37585</v>
      </c>
      <c r="DK17" s="30">
        <f>HLOOKUP(DK$2,PLANEL_Pot_anual!$C$3:$AL$24,15,TRUE)</f>
        <v>127521.79268</v>
      </c>
      <c r="DL17" s="30">
        <f>HLOOKUP(DL$2,PLANEL_Pot_anual!$C$3:$AL$24,15,TRUE)</f>
        <v>127521.79268</v>
      </c>
      <c r="DM17" s="30">
        <f>HLOOKUP(DM$2,PLANEL_Pot_anual!$C$3:$AL$24,15,TRUE)</f>
        <v>127521.79268</v>
      </c>
      <c r="DN17" s="30">
        <f>HLOOKUP(DN$2,PLANEL_Pot_anual!$C$3:$AL$24,15,TRUE)</f>
        <v>127521.79268</v>
      </c>
      <c r="DO17" s="30">
        <f>HLOOKUP(DO$2,PLANEL_Pot_anual!$C$3:$AL$24,15,TRUE)</f>
        <v>132157.43427</v>
      </c>
      <c r="DP17" s="30">
        <f>HLOOKUP(DP$2,PLANEL_Pot_anual!$C$3:$AL$24,15,TRUE)</f>
        <v>132157.43427</v>
      </c>
      <c r="DQ17" s="30">
        <f>HLOOKUP(DQ$2,PLANEL_Pot_anual!$C$3:$AL$24,15,TRUE)</f>
        <v>132157.43427</v>
      </c>
      <c r="DR17" s="30">
        <f>HLOOKUP(DR$2,PLANEL_Pot_anual!$C$3:$AL$24,15,TRUE)</f>
        <v>132157.43427</v>
      </c>
      <c r="DS17" s="30">
        <f>HLOOKUP(DS$2,PLANEL_Pot_anual!$C$3:$AL$24,15,TRUE)</f>
        <v>137683.20344000001</v>
      </c>
      <c r="DT17" s="30">
        <f>HLOOKUP(DT$2,PLANEL_Pot_anual!$C$3:$AL$24,15,TRUE)</f>
        <v>137683.20344000001</v>
      </c>
      <c r="DU17" s="30">
        <f>HLOOKUP(DU$2,PLANEL_Pot_anual!$C$3:$AL$24,15,TRUE)</f>
        <v>137683.20344000001</v>
      </c>
      <c r="DV17" s="30">
        <f>HLOOKUP(DV$2,PLANEL_Pot_anual!$C$3:$AL$24,15,TRUE)</f>
        <v>137683.20344000001</v>
      </c>
      <c r="DW17" s="30">
        <f>HLOOKUP(DW$2,PLANEL_Pot_anual!$C$3:$AL$24,15,TRUE)</f>
        <v>141883.54613999999</v>
      </c>
      <c r="DX17" s="30">
        <f>HLOOKUP(DX$2,PLANEL_Pot_anual!$C$3:$AL$24,15,TRUE)</f>
        <v>141883.54613999999</v>
      </c>
      <c r="DY17" s="30">
        <f>HLOOKUP(DY$2,PLANEL_Pot_anual!$C$3:$AL$24,15,TRUE)</f>
        <v>141883.54613999999</v>
      </c>
      <c r="DZ17" s="30">
        <f>HLOOKUP(DZ$2,PLANEL_Pot_anual!$C$3:$AL$24,15,TRUE)</f>
        <v>141883.54613999999</v>
      </c>
      <c r="EA17" s="30">
        <f>HLOOKUP(EA$2,PLANEL_Pot_anual!$C$3:$AL$24,15,TRUE)</f>
        <v>146303.38727000001</v>
      </c>
      <c r="EB17" s="30">
        <f>HLOOKUP(EB$2,PLANEL_Pot_anual!$C$3:$AL$24,15,TRUE)</f>
        <v>146303.38727000001</v>
      </c>
      <c r="EC17" s="30">
        <f>HLOOKUP(EC$2,PLANEL_Pot_anual!$C$3:$AL$24,15,TRUE)</f>
        <v>146303.38727000001</v>
      </c>
      <c r="ED17" s="30">
        <f>HLOOKUP(ED$2,PLANEL_Pot_anual!$C$3:$AL$24,15,TRUE)</f>
        <v>146303.38727000001</v>
      </c>
      <c r="EE17" s="30">
        <f>HLOOKUP(EE$2,PLANEL_Pot_anual!$C$3:$AL$24,15,TRUE)</f>
        <v>152858.35329900001</v>
      </c>
      <c r="EF17" s="30">
        <f>HLOOKUP(EF$2,PLANEL_Pot_anual!$C$3:$AL$24,15,TRUE)</f>
        <v>152858.35329900001</v>
      </c>
      <c r="EG17" s="30">
        <f>HLOOKUP(EG$2,PLANEL_Pot_anual!$C$3:$AL$24,15,TRUE)</f>
        <v>152858.35329900001</v>
      </c>
      <c r="EH17" s="30">
        <f>HLOOKUP(EH$2,PLANEL_Pot_anual!$C$3:$AL$24,15,TRUE)</f>
        <v>152858.35329900001</v>
      </c>
      <c r="EI17" s="30">
        <f>HLOOKUP(EI$2,PLANEL_Pot_anual!$C$3:$AL$24,15,TRUE)</f>
        <v>156037.06423000002</v>
      </c>
      <c r="EJ17" s="30">
        <f>HLOOKUP(EJ$2,PLANEL_Pot_anual!$C$3:$AL$24,15,TRUE)</f>
        <v>156037.06423000002</v>
      </c>
      <c r="EK17" s="30">
        <f>HLOOKUP(EK$2,PLANEL_Pot_anual!$C$3:$AL$24,15,TRUE)</f>
        <v>156037.06423000002</v>
      </c>
      <c r="EL17" s="30">
        <f>HLOOKUP(EL$2,PLANEL_Pot_anual!$C$3:$AL$24,15,TRUE)</f>
        <v>156037.06423000002</v>
      </c>
      <c r="EM17" s="30">
        <f>HLOOKUP(EM$2,PLANEL_Pot_anual!$C$3:$AL$24,15,TRUE)</f>
        <v>159234.54229700001</v>
      </c>
      <c r="EN17" s="30">
        <f>HLOOKUP(EN$2,PLANEL_Pot_anual!$C$3:$AL$24,15,TRUE)</f>
        <v>159234.54229700001</v>
      </c>
      <c r="EO17" s="30">
        <f>HLOOKUP(EO$2,PLANEL_Pot_anual!$C$3:$AL$24,15,TRUE)</f>
        <v>159234.54229700001</v>
      </c>
      <c r="EP17" s="30">
        <f>HLOOKUP(EP$2,PLANEL_Pot_anual!$C$3:$AL$24,15,TRUE)</f>
        <v>159234.54229700001</v>
      </c>
    </row>
    <row r="18" spans="2:146" x14ac:dyDescent="0.3">
      <c r="B18" s="29" t="s">
        <v>59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3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3">
      <c r="B20" s="25" t="s">
        <v>53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2170.2629999999999</v>
      </c>
      <c r="BP20" s="26">
        <f>HLOOKUP(BP$2,PLANEL_Pot_anual!$C$3:$AL$24,18,TRUE)</f>
        <v>2170.2629999999999</v>
      </c>
      <c r="BQ20" s="26">
        <f>HLOOKUP(BQ$2,PLANEL_Pot_anual!$C$3:$AL$24,18,TRUE)</f>
        <v>2170.2629999999999</v>
      </c>
      <c r="BR20" s="26">
        <f>HLOOKUP(BR$2,PLANEL_Pot_anual!$C$3:$AL$24,18,TRUE)</f>
        <v>2170.2629999999999</v>
      </c>
      <c r="BS20" s="26">
        <f>HLOOKUP(BS$2,PLANEL_Pot_anual!$C$3:$AL$24,18,TRUE)</f>
        <v>2169.2629999999999</v>
      </c>
      <c r="BT20" s="26">
        <f>HLOOKUP(BT$2,PLANEL_Pot_anual!$C$3:$AL$24,18,TRUE)</f>
        <v>2169.2629999999999</v>
      </c>
      <c r="BU20" s="26">
        <f>HLOOKUP(BU$2,PLANEL_Pot_anual!$C$3:$AL$24,18,TRUE)</f>
        <v>2169.2629999999999</v>
      </c>
      <c r="BV20" s="26">
        <f>HLOOKUP(BV$2,PLANEL_Pot_anual!$C$3:$AL$24,18,TRUE)</f>
        <v>2169.2629999999999</v>
      </c>
      <c r="BW20" s="26">
        <f>HLOOKUP(BW$2,PLANEL_Pot_anual!$C$3:$AL$24,18,TRUE)</f>
        <v>2169.2629999999999</v>
      </c>
      <c r="BX20" s="26">
        <f>HLOOKUP(BX$2,PLANEL_Pot_anual!$C$3:$AL$24,18,TRUE)</f>
        <v>2169.2629999999999</v>
      </c>
      <c r="BY20" s="26">
        <f>HLOOKUP(BY$2,PLANEL_Pot_anual!$C$3:$AL$24,18,TRUE)</f>
        <v>2169.2629999999999</v>
      </c>
      <c r="BZ20" s="26">
        <f>HLOOKUP(BZ$2,PLANEL_Pot_anual!$C$3:$AL$24,18,TRUE)</f>
        <v>2169.2629999999999</v>
      </c>
      <c r="CA20" s="26">
        <f>HLOOKUP(CA$2,PLANEL_Pot_anual!$C$3:$AL$24,18,TRUE)</f>
        <v>2169.2629999999999</v>
      </c>
      <c r="CB20" s="26">
        <f>HLOOKUP(CB$2,PLANEL_Pot_anual!$C$3:$AL$24,18,TRUE)</f>
        <v>2169.2629999999999</v>
      </c>
      <c r="CC20" s="26">
        <f>HLOOKUP(CC$2,PLANEL_Pot_anual!$C$3:$AL$24,18,TRUE)</f>
        <v>2169.2629999999999</v>
      </c>
      <c r="CD20" s="26">
        <f>HLOOKUP(CD$2,PLANEL_Pot_anual!$C$3:$AL$24,18,TRUE)</f>
        <v>2169.2629999999999</v>
      </c>
      <c r="CE20" s="26">
        <f>HLOOKUP(CE$2,PLANEL_Pot_anual!$C$3:$AL$24,18,TRUE)</f>
        <v>2160.6419999999998</v>
      </c>
      <c r="CF20" s="26">
        <f>HLOOKUP(CF$2,PLANEL_Pot_anual!$C$3:$AL$24,18,TRUE)</f>
        <v>2160.6419999999998</v>
      </c>
      <c r="CG20" s="26">
        <f>HLOOKUP(CG$2,PLANEL_Pot_anual!$C$3:$AL$24,18,TRUE)</f>
        <v>2160.6419999999998</v>
      </c>
      <c r="CH20" s="26">
        <f>HLOOKUP(CH$2,PLANEL_Pot_anual!$C$3:$AL$24,18,TRUE)</f>
        <v>2160.6419999999998</v>
      </c>
      <c r="CI20" s="26">
        <f>HLOOKUP(CI$2,PLANEL_Pot_anual!$C$3:$AL$24,18,TRUE)</f>
        <v>2150.6419999999998</v>
      </c>
      <c r="CJ20" s="26">
        <f>HLOOKUP(CJ$2,PLANEL_Pot_anual!$C$3:$AL$24,18,TRUE)</f>
        <v>2150.6419999999998</v>
      </c>
      <c r="CK20" s="26">
        <f>HLOOKUP(CK$2,PLANEL_Pot_anual!$C$3:$AL$24,18,TRUE)</f>
        <v>2150.6419999999998</v>
      </c>
      <c r="CL20" s="26">
        <f>HLOOKUP(CL$2,PLANEL_Pot_anual!$C$3:$AL$24,18,TRUE)</f>
        <v>2150.6419999999998</v>
      </c>
      <c r="CM20" s="26">
        <f>HLOOKUP(CM$2,PLANEL_Pot_anual!$C$3:$AL$24,18,TRUE)</f>
        <v>2150.6419999999998</v>
      </c>
      <c r="CN20" s="26">
        <f>HLOOKUP(CN$2,PLANEL_Pot_anual!$C$3:$AL$24,18,TRUE)</f>
        <v>2150.6419999999998</v>
      </c>
      <c r="CO20" s="26">
        <f>HLOOKUP(CO$2,PLANEL_Pot_anual!$C$3:$AL$24,18,TRUE)</f>
        <v>2150.6419999999998</v>
      </c>
      <c r="CP20" s="26">
        <f>HLOOKUP(CP$2,PLANEL_Pot_anual!$C$3:$AL$24,18,TRUE)</f>
        <v>2150.6419999999998</v>
      </c>
      <c r="CQ20" s="26">
        <f>HLOOKUP(CQ$2,PLANEL_Pot_anual!$C$3:$AL$24,18,TRUE)</f>
        <v>1210.972</v>
      </c>
      <c r="CR20" s="26">
        <f>HLOOKUP(CR$2,PLANEL_Pot_anual!$C$3:$AL$24,18,TRUE)</f>
        <v>1210.972</v>
      </c>
      <c r="CS20" s="26">
        <f>HLOOKUP(CS$2,PLANEL_Pot_anual!$C$3:$AL$24,18,TRUE)</f>
        <v>1210.972</v>
      </c>
      <c r="CT20" s="26">
        <f>HLOOKUP(CT$2,PLANEL_Pot_anual!$C$3:$AL$24,18,TRUE)</f>
        <v>1210.972</v>
      </c>
      <c r="CU20" s="26">
        <f>HLOOKUP(CU$2,PLANEL_Pot_anual!$C$3:$AL$24,18,TRUE)</f>
        <v>256.5</v>
      </c>
      <c r="CV20" s="26">
        <f>HLOOKUP(CV$2,PLANEL_Pot_anual!$C$3:$AL$24,18,TRUE)</f>
        <v>256.5</v>
      </c>
      <c r="CW20" s="26">
        <f>HLOOKUP(CW$2,PLANEL_Pot_anual!$C$3:$AL$24,18,TRUE)</f>
        <v>256.5</v>
      </c>
      <c r="CX20" s="26">
        <f>HLOOKUP(CX$2,PLANEL_Pot_anual!$C$3:$AL$24,18,TRUE)</f>
        <v>256.5</v>
      </c>
      <c r="CY20" s="26">
        <f>HLOOKUP(CY$2,PLANEL_Pot_anual!$C$3:$AL$24,18,TRUE)</f>
        <v>4718.6206780000002</v>
      </c>
      <c r="CZ20" s="26">
        <f>HLOOKUP(CZ$2,PLANEL_Pot_anual!$C$3:$AL$24,18,TRUE)</f>
        <v>4718.6206780000002</v>
      </c>
      <c r="DA20" s="26">
        <f>HLOOKUP(DA$2,PLANEL_Pot_anual!$C$3:$AL$24,18,TRUE)</f>
        <v>4718.6206780000002</v>
      </c>
      <c r="DB20" s="26">
        <f>HLOOKUP(DB$2,PLANEL_Pot_anual!$C$3:$AL$24,18,TRUE)</f>
        <v>4718.6206780000002</v>
      </c>
      <c r="DC20" s="26">
        <f>HLOOKUP(DC$2,PLANEL_Pot_anual!$C$3:$AL$24,18,TRUE)</f>
        <v>8854.7208050000008</v>
      </c>
      <c r="DD20" s="26">
        <f>HLOOKUP(DD$2,PLANEL_Pot_anual!$C$3:$AL$24,18,TRUE)</f>
        <v>8854.7208050000008</v>
      </c>
      <c r="DE20" s="26">
        <f>HLOOKUP(DE$2,PLANEL_Pot_anual!$C$3:$AL$24,18,TRUE)</f>
        <v>8854.7208050000008</v>
      </c>
      <c r="DF20" s="26">
        <f>HLOOKUP(DF$2,PLANEL_Pot_anual!$C$3:$AL$24,18,TRUE)</f>
        <v>8854.7208050000008</v>
      </c>
      <c r="DG20" s="26">
        <f>HLOOKUP(DG$2,PLANEL_Pot_anual!$C$3:$AL$24,18,TRUE)</f>
        <v>13011.251619999999</v>
      </c>
      <c r="DH20" s="26">
        <f>HLOOKUP(DH$2,PLANEL_Pot_anual!$C$3:$AL$24,18,TRUE)</f>
        <v>13011.251619999999</v>
      </c>
      <c r="DI20" s="26">
        <f>HLOOKUP(DI$2,PLANEL_Pot_anual!$C$3:$AL$24,18,TRUE)</f>
        <v>13011.251619999999</v>
      </c>
      <c r="DJ20" s="26">
        <f>HLOOKUP(DJ$2,PLANEL_Pot_anual!$C$3:$AL$24,18,TRUE)</f>
        <v>13011.251619999999</v>
      </c>
      <c r="DK20" s="26">
        <f>HLOOKUP(DK$2,PLANEL_Pot_anual!$C$3:$AL$24,18,TRUE)</f>
        <v>17154.474730000002</v>
      </c>
      <c r="DL20" s="26">
        <f>HLOOKUP(DL$2,PLANEL_Pot_anual!$C$3:$AL$24,18,TRUE)</f>
        <v>17154.474730000002</v>
      </c>
      <c r="DM20" s="26">
        <f>HLOOKUP(DM$2,PLANEL_Pot_anual!$C$3:$AL$24,18,TRUE)</f>
        <v>17154.474730000002</v>
      </c>
      <c r="DN20" s="26">
        <f>HLOOKUP(DN$2,PLANEL_Pot_anual!$C$3:$AL$24,18,TRUE)</f>
        <v>17154.474730000002</v>
      </c>
      <c r="DO20" s="26">
        <f>HLOOKUP(DO$2,PLANEL_Pot_anual!$C$3:$AL$24,18,TRUE)</f>
        <v>21364.105240000001</v>
      </c>
      <c r="DP20" s="26">
        <f>HLOOKUP(DP$2,PLANEL_Pot_anual!$C$3:$AL$24,18,TRUE)</f>
        <v>21364.105240000001</v>
      </c>
      <c r="DQ20" s="26">
        <f>HLOOKUP(DQ$2,PLANEL_Pot_anual!$C$3:$AL$24,18,TRUE)</f>
        <v>21364.105240000001</v>
      </c>
      <c r="DR20" s="26">
        <f>HLOOKUP(DR$2,PLANEL_Pot_anual!$C$3:$AL$24,18,TRUE)</f>
        <v>21364.105240000001</v>
      </c>
      <c r="DS20" s="26">
        <f>HLOOKUP(DS$2,PLANEL_Pot_anual!$C$3:$AL$24,18,TRUE)</f>
        <v>25634.926820000001</v>
      </c>
      <c r="DT20" s="26">
        <f>HLOOKUP(DT$2,PLANEL_Pot_anual!$C$3:$AL$24,18,TRUE)</f>
        <v>25634.926820000001</v>
      </c>
      <c r="DU20" s="26">
        <f>HLOOKUP(DU$2,PLANEL_Pot_anual!$C$3:$AL$24,18,TRUE)</f>
        <v>25634.926820000001</v>
      </c>
      <c r="DV20" s="26">
        <f>HLOOKUP(DV$2,PLANEL_Pot_anual!$C$3:$AL$24,18,TRUE)</f>
        <v>25634.926820000001</v>
      </c>
      <c r="DW20" s="26">
        <f>HLOOKUP(DW$2,PLANEL_Pot_anual!$C$3:$AL$24,18,TRUE)</f>
        <v>29913.148249999998</v>
      </c>
      <c r="DX20" s="26">
        <f>HLOOKUP(DX$2,PLANEL_Pot_anual!$C$3:$AL$24,18,TRUE)</f>
        <v>29913.148249999998</v>
      </c>
      <c r="DY20" s="26">
        <f>HLOOKUP(DY$2,PLANEL_Pot_anual!$C$3:$AL$24,18,TRUE)</f>
        <v>29913.148249999998</v>
      </c>
      <c r="DZ20" s="26">
        <f>HLOOKUP(DZ$2,PLANEL_Pot_anual!$C$3:$AL$24,18,TRUE)</f>
        <v>29913.148249999998</v>
      </c>
      <c r="EA20" s="26">
        <f>HLOOKUP(EA$2,PLANEL_Pot_anual!$C$3:$AL$24,18,TRUE)</f>
        <v>34140.969100000002</v>
      </c>
      <c r="EB20" s="26">
        <f>HLOOKUP(EB$2,PLANEL_Pot_anual!$C$3:$AL$24,18,TRUE)</f>
        <v>34140.969100000002</v>
      </c>
      <c r="EC20" s="26">
        <f>HLOOKUP(EC$2,PLANEL_Pot_anual!$C$3:$AL$24,18,TRUE)</f>
        <v>34140.969100000002</v>
      </c>
      <c r="ED20" s="26">
        <f>HLOOKUP(ED$2,PLANEL_Pot_anual!$C$3:$AL$24,18,TRUE)</f>
        <v>34140.969100000002</v>
      </c>
      <c r="EE20" s="26">
        <f>HLOOKUP(EE$2,PLANEL_Pot_anual!$C$3:$AL$24,18,TRUE)</f>
        <v>38834.119339999997</v>
      </c>
      <c r="EF20" s="26">
        <f>HLOOKUP(EF$2,PLANEL_Pot_anual!$C$3:$AL$24,18,TRUE)</f>
        <v>38834.119339999997</v>
      </c>
      <c r="EG20" s="26">
        <f>HLOOKUP(EG$2,PLANEL_Pot_anual!$C$3:$AL$24,18,TRUE)</f>
        <v>38834.119339999997</v>
      </c>
      <c r="EH20" s="26">
        <f>HLOOKUP(EH$2,PLANEL_Pot_anual!$C$3:$AL$24,18,TRUE)</f>
        <v>38834.119339999997</v>
      </c>
      <c r="EI20" s="26">
        <f>HLOOKUP(EI$2,PLANEL_Pot_anual!$C$3:$AL$24,18,TRUE)</f>
        <v>43310.4715</v>
      </c>
      <c r="EJ20" s="26">
        <f>HLOOKUP(EJ$2,PLANEL_Pot_anual!$C$3:$AL$24,18,TRUE)</f>
        <v>43310.4715</v>
      </c>
      <c r="EK20" s="26">
        <f>HLOOKUP(EK$2,PLANEL_Pot_anual!$C$3:$AL$24,18,TRUE)</f>
        <v>43310.4715</v>
      </c>
      <c r="EL20" s="26">
        <f>HLOOKUP(EL$2,PLANEL_Pot_anual!$C$3:$AL$24,18,TRUE)</f>
        <v>43310.4715</v>
      </c>
      <c r="EM20" s="26">
        <f>HLOOKUP(EM$2,PLANEL_Pot_anual!$C$3:$AL$24,18,TRUE)</f>
        <v>47676.703399999999</v>
      </c>
      <c r="EN20" s="26">
        <f>HLOOKUP(EN$2,PLANEL_Pot_anual!$C$3:$AL$24,18,TRUE)</f>
        <v>47676.703399999999</v>
      </c>
      <c r="EO20" s="26">
        <f>HLOOKUP(EO$2,PLANEL_Pot_anual!$C$3:$AL$24,18,TRUE)</f>
        <v>47676.703399999999</v>
      </c>
      <c r="EP20" s="26">
        <f>HLOOKUP(EP$2,PLANEL_Pot_anual!$C$3:$AL$24,18,TRUE)</f>
        <v>47676.703399999999</v>
      </c>
    </row>
    <row r="21" spans="2:146" x14ac:dyDescent="0.3">
      <c r="B21" s="25" t="s">
        <v>54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3">
      <c r="B22" s="231" t="s">
        <v>55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0</v>
      </c>
      <c r="BP22" s="232">
        <f>HLOOKUP(BP$2,PLANEL_Pot_anual!$C$3:$AL$24,20,TRUE)</f>
        <v>0</v>
      </c>
      <c r="BQ22" s="232">
        <f>HLOOKUP(BQ$2,PLANEL_Pot_anual!$C$3:$AL$24,20,TRUE)</f>
        <v>0</v>
      </c>
      <c r="BR22" s="232">
        <f>HLOOKUP(BR$2,PLANEL_Pot_anual!$C$3:$AL$24,20,TRUE)</f>
        <v>0</v>
      </c>
      <c r="BS22" s="232">
        <f>HLOOKUP(BS$2,PLANEL_Pot_anual!$C$3:$AL$24,20,TRUE)</f>
        <v>0</v>
      </c>
      <c r="BT22" s="232">
        <f>HLOOKUP(BT$2,PLANEL_Pot_anual!$C$3:$AL$24,20,TRUE)</f>
        <v>0</v>
      </c>
      <c r="BU22" s="232">
        <f>HLOOKUP(BU$2,PLANEL_Pot_anual!$C$3:$AL$24,20,TRUE)</f>
        <v>0</v>
      </c>
      <c r="BV22" s="232">
        <f>HLOOKUP(BV$2,PLANEL_Pot_anual!$C$3:$AL$24,20,TRUE)</f>
        <v>0</v>
      </c>
      <c r="BW22" s="232">
        <f>HLOOKUP(BW$2,PLANEL_Pot_anual!$C$3:$AL$24,20,TRUE)</f>
        <v>0</v>
      </c>
      <c r="BX22" s="232">
        <f>HLOOKUP(BX$2,PLANEL_Pot_anual!$C$3:$AL$24,20,TRUE)</f>
        <v>0</v>
      </c>
      <c r="BY22" s="232">
        <f>HLOOKUP(BY$2,PLANEL_Pot_anual!$C$3:$AL$24,20,TRUE)</f>
        <v>0</v>
      </c>
      <c r="BZ22" s="232">
        <f>HLOOKUP(BZ$2,PLANEL_Pot_anual!$C$3:$AL$24,20,TRUE)</f>
        <v>0</v>
      </c>
      <c r="CA22" s="232">
        <f>HLOOKUP(CA$2,PLANEL_Pot_anual!$C$3:$AL$24,20,TRUE)</f>
        <v>0</v>
      </c>
      <c r="CB22" s="232">
        <f>HLOOKUP(CB$2,PLANEL_Pot_anual!$C$3:$AL$24,20,TRUE)</f>
        <v>0</v>
      </c>
      <c r="CC22" s="232">
        <f>HLOOKUP(CC$2,PLANEL_Pot_anual!$C$3:$AL$24,20,TRUE)</f>
        <v>0</v>
      </c>
      <c r="CD22" s="232">
        <f>HLOOKUP(CD$2,PLANEL_Pot_anual!$C$3:$AL$24,20,TRUE)</f>
        <v>0</v>
      </c>
      <c r="CE22" s="232">
        <f>HLOOKUP(CE$2,PLANEL_Pot_anual!$C$3:$AL$24,20,TRUE)</f>
        <v>0</v>
      </c>
      <c r="CF22" s="232">
        <f>HLOOKUP(CF$2,PLANEL_Pot_anual!$C$3:$AL$24,20,TRUE)</f>
        <v>0</v>
      </c>
      <c r="CG22" s="232">
        <f>HLOOKUP(CG$2,PLANEL_Pot_anual!$C$3:$AL$24,20,TRUE)</f>
        <v>0</v>
      </c>
      <c r="CH22" s="232">
        <f>HLOOKUP(CH$2,PLANEL_Pot_anual!$C$3:$AL$24,20,TRUE)</f>
        <v>0</v>
      </c>
      <c r="CI22" s="232">
        <f>HLOOKUP(CI$2,PLANEL_Pot_anual!$C$3:$AL$24,20,TRUE)</f>
        <v>0</v>
      </c>
      <c r="CJ22" s="232">
        <f>HLOOKUP(CJ$2,PLANEL_Pot_anual!$C$3:$AL$24,20,TRUE)</f>
        <v>0</v>
      </c>
      <c r="CK22" s="232">
        <f>HLOOKUP(CK$2,PLANEL_Pot_anual!$C$3:$AL$24,20,TRUE)</f>
        <v>0</v>
      </c>
      <c r="CL22" s="232">
        <f>HLOOKUP(CL$2,PLANEL_Pot_anual!$C$3:$AL$24,20,TRUE)</f>
        <v>0</v>
      </c>
      <c r="CM22" s="232">
        <f>HLOOKUP(CM$2,PLANEL_Pot_anual!$C$3:$AL$24,20,TRUE)</f>
        <v>0</v>
      </c>
      <c r="CN22" s="232">
        <f>HLOOKUP(CN$2,PLANEL_Pot_anual!$C$3:$AL$24,20,TRUE)</f>
        <v>0</v>
      </c>
      <c r="CO22" s="232">
        <f>HLOOKUP(CO$2,PLANEL_Pot_anual!$C$3:$AL$24,20,TRUE)</f>
        <v>0</v>
      </c>
      <c r="CP22" s="232">
        <f>HLOOKUP(CP$2,PLANEL_Pot_anual!$C$3:$AL$24,20,TRUE)</f>
        <v>0</v>
      </c>
      <c r="CQ22" s="232">
        <f>HLOOKUP(CQ$2,PLANEL_Pot_anual!$C$3:$AL$24,20,TRUE)</f>
        <v>0</v>
      </c>
      <c r="CR22" s="232">
        <f>HLOOKUP(CR$2,PLANEL_Pot_anual!$C$3:$AL$24,20,TRUE)</f>
        <v>0</v>
      </c>
      <c r="CS22" s="232">
        <f>HLOOKUP(CS$2,PLANEL_Pot_anual!$C$3:$AL$24,20,TRUE)</f>
        <v>0</v>
      </c>
      <c r="CT22" s="232">
        <f>HLOOKUP(CT$2,PLANEL_Pot_anual!$C$3:$AL$24,20,TRUE)</f>
        <v>0</v>
      </c>
      <c r="CU22" s="232">
        <f>HLOOKUP(CU$2,PLANEL_Pot_anual!$C$3:$AL$24,20,TRUE)</f>
        <v>0</v>
      </c>
      <c r="CV22" s="232">
        <f>HLOOKUP(CV$2,PLANEL_Pot_anual!$C$3:$AL$24,20,TRUE)</f>
        <v>0</v>
      </c>
      <c r="CW22" s="232">
        <f>HLOOKUP(CW$2,PLANEL_Pot_anual!$C$3:$AL$24,20,TRUE)</f>
        <v>0</v>
      </c>
      <c r="CX22" s="232">
        <f>HLOOKUP(CX$2,PLANEL_Pot_anual!$C$3:$AL$24,20,TRUE)</f>
        <v>0</v>
      </c>
      <c r="CY22" s="232">
        <f>HLOOKUP(CY$2,PLANEL_Pot_anual!$C$3:$AL$24,20,TRUE)</f>
        <v>0</v>
      </c>
      <c r="CZ22" s="232">
        <f>HLOOKUP(CZ$2,PLANEL_Pot_anual!$C$3:$AL$24,20,TRUE)</f>
        <v>0</v>
      </c>
      <c r="DA22" s="232">
        <f>HLOOKUP(DA$2,PLANEL_Pot_anual!$C$3:$AL$24,20,TRUE)</f>
        <v>0</v>
      </c>
      <c r="DB22" s="232">
        <f>HLOOKUP(DB$2,PLANEL_Pot_anual!$C$3:$AL$24,20,TRUE)</f>
        <v>0</v>
      </c>
      <c r="DC22" s="232">
        <f>HLOOKUP(DC$2,PLANEL_Pot_anual!$C$3:$AL$24,20,TRUE)</f>
        <v>0</v>
      </c>
      <c r="DD22" s="232">
        <f>HLOOKUP(DD$2,PLANEL_Pot_anual!$C$3:$AL$24,20,TRUE)</f>
        <v>0</v>
      </c>
      <c r="DE22" s="232">
        <f>HLOOKUP(DE$2,PLANEL_Pot_anual!$C$3:$AL$24,20,TRUE)</f>
        <v>0</v>
      </c>
      <c r="DF22" s="232">
        <f>HLOOKUP(DF$2,PLANEL_Pot_anual!$C$3:$AL$24,20,TRUE)</f>
        <v>0</v>
      </c>
      <c r="DG22" s="232">
        <f>HLOOKUP(DG$2,PLANEL_Pot_anual!$C$3:$AL$24,20,TRUE)</f>
        <v>0</v>
      </c>
      <c r="DH22" s="232">
        <f>HLOOKUP(DH$2,PLANEL_Pot_anual!$C$3:$AL$24,20,TRUE)</f>
        <v>0</v>
      </c>
      <c r="DI22" s="232">
        <f>HLOOKUP(DI$2,PLANEL_Pot_anual!$C$3:$AL$24,20,TRUE)</f>
        <v>0</v>
      </c>
      <c r="DJ22" s="232">
        <f>HLOOKUP(DJ$2,PLANEL_Pot_anual!$C$3:$AL$24,20,TRUE)</f>
        <v>0</v>
      </c>
      <c r="DK22" s="232">
        <f>HLOOKUP(DK$2,PLANEL_Pot_anual!$C$3:$AL$24,20,TRUE)</f>
        <v>0</v>
      </c>
      <c r="DL22" s="232">
        <f>HLOOKUP(DL$2,PLANEL_Pot_anual!$C$3:$AL$24,20,TRUE)</f>
        <v>0</v>
      </c>
      <c r="DM22" s="232">
        <f>HLOOKUP(DM$2,PLANEL_Pot_anual!$C$3:$AL$24,20,TRUE)</f>
        <v>0</v>
      </c>
      <c r="DN22" s="232">
        <f>HLOOKUP(DN$2,PLANEL_Pot_anual!$C$3:$AL$24,20,TRUE)</f>
        <v>0</v>
      </c>
      <c r="DO22" s="232">
        <f>HLOOKUP(DO$2,PLANEL_Pot_anual!$C$3:$AL$24,20,TRUE)</f>
        <v>0</v>
      </c>
      <c r="DP22" s="232">
        <f>HLOOKUP(DP$2,PLANEL_Pot_anual!$C$3:$AL$24,20,TRUE)</f>
        <v>0</v>
      </c>
      <c r="DQ22" s="232">
        <f>HLOOKUP(DQ$2,PLANEL_Pot_anual!$C$3:$AL$24,20,TRUE)</f>
        <v>0</v>
      </c>
      <c r="DR22" s="232">
        <f>HLOOKUP(DR$2,PLANEL_Pot_anual!$C$3:$AL$24,20,TRUE)</f>
        <v>0</v>
      </c>
      <c r="DS22" s="232">
        <f>HLOOKUP(DS$2,PLANEL_Pot_anual!$C$3:$AL$24,20,TRUE)</f>
        <v>0</v>
      </c>
      <c r="DT22" s="232">
        <f>HLOOKUP(DT$2,PLANEL_Pot_anual!$C$3:$AL$24,20,TRUE)</f>
        <v>0</v>
      </c>
      <c r="DU22" s="232">
        <f>HLOOKUP(DU$2,PLANEL_Pot_anual!$C$3:$AL$24,20,TRUE)</f>
        <v>0</v>
      </c>
      <c r="DV22" s="232">
        <f>HLOOKUP(DV$2,PLANEL_Pot_anual!$C$3:$AL$24,20,TRUE)</f>
        <v>0</v>
      </c>
      <c r="DW22" s="232">
        <f>HLOOKUP(DW$2,PLANEL_Pot_anual!$C$3:$AL$24,20,TRUE)</f>
        <v>0</v>
      </c>
      <c r="DX22" s="232">
        <f>HLOOKUP(DX$2,PLANEL_Pot_anual!$C$3:$AL$24,20,TRUE)</f>
        <v>0</v>
      </c>
      <c r="DY22" s="232">
        <f>HLOOKUP(DY$2,PLANEL_Pot_anual!$C$3:$AL$24,20,TRUE)</f>
        <v>0</v>
      </c>
      <c r="DZ22" s="232">
        <f>HLOOKUP(DZ$2,PLANEL_Pot_anual!$C$3:$AL$24,20,TRUE)</f>
        <v>0</v>
      </c>
      <c r="EA22" s="232">
        <f>HLOOKUP(EA$2,PLANEL_Pot_anual!$C$3:$AL$24,20,TRUE)</f>
        <v>0</v>
      </c>
      <c r="EB22" s="232">
        <f>HLOOKUP(EB$2,PLANEL_Pot_anual!$C$3:$AL$24,20,TRUE)</f>
        <v>0</v>
      </c>
      <c r="EC22" s="232">
        <f>HLOOKUP(EC$2,PLANEL_Pot_anual!$C$3:$AL$24,20,TRUE)</f>
        <v>0</v>
      </c>
      <c r="ED22" s="232">
        <f>HLOOKUP(ED$2,PLANEL_Pot_anual!$C$3:$AL$24,20,TRUE)</f>
        <v>0</v>
      </c>
      <c r="EE22" s="232">
        <f>HLOOKUP(EE$2,PLANEL_Pot_anual!$C$3:$AL$24,20,TRUE)</f>
        <v>0</v>
      </c>
      <c r="EF22" s="232">
        <f>HLOOKUP(EF$2,PLANEL_Pot_anual!$C$3:$AL$24,20,TRUE)</f>
        <v>0</v>
      </c>
      <c r="EG22" s="232">
        <f>HLOOKUP(EG$2,PLANEL_Pot_anual!$C$3:$AL$24,20,TRUE)</f>
        <v>0</v>
      </c>
      <c r="EH22" s="232">
        <f>HLOOKUP(EH$2,PLANEL_Pot_anual!$C$3:$AL$24,20,TRUE)</f>
        <v>0</v>
      </c>
      <c r="EI22" s="232">
        <f>HLOOKUP(EI$2,PLANEL_Pot_anual!$C$3:$AL$24,20,TRUE)</f>
        <v>0</v>
      </c>
      <c r="EJ22" s="232">
        <f>HLOOKUP(EJ$2,PLANEL_Pot_anual!$C$3:$AL$24,20,TRUE)</f>
        <v>0</v>
      </c>
      <c r="EK22" s="232">
        <f>HLOOKUP(EK$2,PLANEL_Pot_anual!$C$3:$AL$24,20,TRUE)</f>
        <v>0</v>
      </c>
      <c r="EL22" s="232">
        <f>HLOOKUP(EL$2,PLANEL_Pot_anual!$C$3:$AL$24,20,TRUE)</f>
        <v>0</v>
      </c>
      <c r="EM22" s="232">
        <f>HLOOKUP(EM$2,PLANEL_Pot_anual!$C$3:$AL$24,20,TRUE)</f>
        <v>0</v>
      </c>
      <c r="EN22" s="232">
        <f>HLOOKUP(EN$2,PLANEL_Pot_anual!$C$3:$AL$24,20,TRUE)</f>
        <v>0</v>
      </c>
      <c r="EO22" s="232">
        <f>HLOOKUP(EO$2,PLANEL_Pot_anual!$C$3:$AL$24,20,TRUE)</f>
        <v>0</v>
      </c>
      <c r="EP22" s="232">
        <f>HLOOKUP(EP$2,PLANEL_Pot_anual!$C$3:$AL$24,20,TRUE)</f>
        <v>0</v>
      </c>
    </row>
    <row r="23" spans="2:146" x14ac:dyDescent="0.3">
      <c r="B23" s="97" t="s">
        <v>56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3980.9457179999999</v>
      </c>
      <c r="AR23" s="32">
        <f>HLOOKUP(AR$2,PLANEL_Pot_anual!$C$3:$AL$24,21,TRUE)</f>
        <v>3980.9457179999999</v>
      </c>
      <c r="AS23" s="32">
        <f>HLOOKUP(AS$2,PLANEL_Pot_anual!$C$3:$AL$24,21,TRUE)</f>
        <v>3980.9457179999999</v>
      </c>
      <c r="AT23" s="32">
        <f>HLOOKUP(AT$2,PLANEL_Pot_anual!$C$3:$AL$24,21,TRUE)</f>
        <v>3980.9457179999999</v>
      </c>
      <c r="AU23" s="32">
        <f>HLOOKUP(AU$2,PLANEL_Pot_anual!$C$3:$AL$24,21,TRUE)</f>
        <v>5643.8297460000003</v>
      </c>
      <c r="AV23" s="32">
        <f>HLOOKUP(AV$2,PLANEL_Pot_anual!$C$3:$AL$24,21,TRUE)</f>
        <v>5643.8297460000003</v>
      </c>
      <c r="AW23" s="32">
        <f>HLOOKUP(AW$2,PLANEL_Pot_anual!$C$3:$AL$24,21,TRUE)</f>
        <v>5643.8297460000003</v>
      </c>
      <c r="AX23" s="32">
        <f>HLOOKUP(AX$2,PLANEL_Pot_anual!$C$3:$AL$24,21,TRUE)</f>
        <v>5643.8297460000003</v>
      </c>
      <c r="AY23" s="32">
        <f>HLOOKUP(AY$2,PLANEL_Pot_anual!$C$3:$AL$24,21,TRUE)</f>
        <v>8354.3782140000003</v>
      </c>
      <c r="AZ23" s="32">
        <f>HLOOKUP(AZ$2,PLANEL_Pot_anual!$C$3:$AL$24,21,TRUE)</f>
        <v>8354.3782140000003</v>
      </c>
      <c r="BA23" s="32">
        <f>HLOOKUP(BA$2,PLANEL_Pot_anual!$C$3:$AL$24,21,TRUE)</f>
        <v>8354.3782140000003</v>
      </c>
      <c r="BB23" s="32">
        <f>HLOOKUP(BB$2,PLANEL_Pot_anual!$C$3:$AL$24,21,TRUE)</f>
        <v>8354.3782140000003</v>
      </c>
      <c r="BC23" s="32">
        <f>HLOOKUP(BC$2,PLANEL_Pot_anual!$C$3:$AL$24,21,TRUE)</f>
        <v>9451.8447780000006</v>
      </c>
      <c r="BD23" s="32">
        <f>HLOOKUP(BD$2,PLANEL_Pot_anual!$C$3:$AL$24,21,TRUE)</f>
        <v>9451.8447780000006</v>
      </c>
      <c r="BE23" s="32">
        <f>HLOOKUP(BE$2,PLANEL_Pot_anual!$C$3:$AL$24,21,TRUE)</f>
        <v>9451.8447780000006</v>
      </c>
      <c r="BF23" s="32">
        <f>HLOOKUP(BF$2,PLANEL_Pot_anual!$C$3:$AL$24,21,TRUE)</f>
        <v>9451.8447780000006</v>
      </c>
      <c r="BG23" s="32">
        <f>HLOOKUP(BG$2,PLANEL_Pot_anual!$C$3:$AL$24,21,TRUE)</f>
        <v>10279.698780000001</v>
      </c>
      <c r="BH23" s="32">
        <f>HLOOKUP(BH$2,PLANEL_Pot_anual!$C$3:$AL$24,21,TRUE)</f>
        <v>10279.698780000001</v>
      </c>
      <c r="BI23" s="32">
        <f>HLOOKUP(BI$2,PLANEL_Pot_anual!$C$3:$AL$24,21,TRUE)</f>
        <v>10279.698780000001</v>
      </c>
      <c r="BJ23" s="32">
        <f>HLOOKUP(BJ$2,PLANEL_Pot_anual!$C$3:$AL$24,21,TRUE)</f>
        <v>10279.698780000001</v>
      </c>
      <c r="BK23" s="32">
        <f>HLOOKUP(BK$2,PLANEL_Pot_anual!$C$3:$AL$24,21,TRUE)</f>
        <v>10279.698780000001</v>
      </c>
      <c r="BL23" s="32">
        <f>HLOOKUP(BL$2,PLANEL_Pot_anual!$C$3:$AL$24,21,TRUE)</f>
        <v>10279.698780000001</v>
      </c>
      <c r="BM23" s="32">
        <f>HLOOKUP(BM$2,PLANEL_Pot_anual!$C$3:$AL$24,21,TRUE)</f>
        <v>10279.698780000001</v>
      </c>
      <c r="BN23" s="32">
        <f>HLOOKUP(BN$2,PLANEL_Pot_anual!$C$3:$AL$24,21,TRUE)</f>
        <v>10279.698780000001</v>
      </c>
      <c r="BO23" s="32">
        <f>HLOOKUP(BO$2,PLANEL_Pot_anual!$C$3:$AL$24,21,TRUE)</f>
        <v>14280.926090000001</v>
      </c>
      <c r="BP23" s="32">
        <f>HLOOKUP(BP$2,PLANEL_Pot_anual!$C$3:$AL$24,21,TRUE)</f>
        <v>14280.926090000001</v>
      </c>
      <c r="BQ23" s="32">
        <f>HLOOKUP(BQ$2,PLANEL_Pot_anual!$C$3:$AL$24,21,TRUE)</f>
        <v>14280.926090000001</v>
      </c>
      <c r="BR23" s="32">
        <f>HLOOKUP(BR$2,PLANEL_Pot_anual!$C$3:$AL$24,21,TRUE)</f>
        <v>14280.926090000001</v>
      </c>
      <c r="BS23" s="32">
        <f>HLOOKUP(BS$2,PLANEL_Pot_anual!$C$3:$AL$24,21,TRUE)</f>
        <v>16339.890191</v>
      </c>
      <c r="BT23" s="32">
        <f>HLOOKUP(BT$2,PLANEL_Pot_anual!$C$3:$AL$24,21,TRUE)</f>
        <v>16339.890191</v>
      </c>
      <c r="BU23" s="32">
        <f>HLOOKUP(BU$2,PLANEL_Pot_anual!$C$3:$AL$24,21,TRUE)</f>
        <v>16339.890191</v>
      </c>
      <c r="BV23" s="32">
        <f>HLOOKUP(BV$2,PLANEL_Pot_anual!$C$3:$AL$24,21,TRUE)</f>
        <v>16339.890191</v>
      </c>
      <c r="BW23" s="32">
        <f>HLOOKUP(BW$2,PLANEL_Pot_anual!$C$3:$AL$24,21,TRUE)</f>
        <v>18407.965515</v>
      </c>
      <c r="BX23" s="32">
        <f>HLOOKUP(BX$2,PLANEL_Pot_anual!$C$3:$AL$24,21,TRUE)</f>
        <v>18407.965515</v>
      </c>
      <c r="BY23" s="32">
        <f>HLOOKUP(BY$2,PLANEL_Pot_anual!$C$3:$AL$24,21,TRUE)</f>
        <v>18407.965515</v>
      </c>
      <c r="BZ23" s="32">
        <f>HLOOKUP(BZ$2,PLANEL_Pot_anual!$C$3:$AL$24,21,TRUE)</f>
        <v>18407.965515</v>
      </c>
      <c r="CA23" s="32">
        <f>HLOOKUP(CA$2,PLANEL_Pot_anual!$C$3:$AL$24,21,TRUE)</f>
        <v>20611.413270000001</v>
      </c>
      <c r="CB23" s="32">
        <f>HLOOKUP(CB$2,PLANEL_Pot_anual!$C$3:$AL$24,21,TRUE)</f>
        <v>20611.413270000001</v>
      </c>
      <c r="CC23" s="32">
        <f>HLOOKUP(CC$2,PLANEL_Pot_anual!$C$3:$AL$24,21,TRUE)</f>
        <v>20611.413270000001</v>
      </c>
      <c r="CD23" s="32">
        <f>HLOOKUP(CD$2,PLANEL_Pot_anual!$C$3:$AL$24,21,TRUE)</f>
        <v>20611.413270000001</v>
      </c>
      <c r="CE23" s="32">
        <f>HLOOKUP(CE$2,PLANEL_Pot_anual!$C$3:$AL$24,21,TRUE)</f>
        <v>22799.724410000003</v>
      </c>
      <c r="CF23" s="32">
        <f>HLOOKUP(CF$2,PLANEL_Pot_anual!$C$3:$AL$24,21,TRUE)</f>
        <v>22799.724410000003</v>
      </c>
      <c r="CG23" s="32">
        <f>HLOOKUP(CG$2,PLANEL_Pot_anual!$C$3:$AL$24,21,TRUE)</f>
        <v>22799.724410000003</v>
      </c>
      <c r="CH23" s="32">
        <f>HLOOKUP(CH$2,PLANEL_Pot_anual!$C$3:$AL$24,21,TRUE)</f>
        <v>22799.724410000003</v>
      </c>
      <c r="CI23" s="32">
        <f>HLOOKUP(CI$2,PLANEL_Pot_anual!$C$3:$AL$24,21,TRUE)</f>
        <v>25829.035739999999</v>
      </c>
      <c r="CJ23" s="32">
        <f>HLOOKUP(CJ$2,PLANEL_Pot_anual!$C$3:$AL$24,21,TRUE)</f>
        <v>25829.035739999999</v>
      </c>
      <c r="CK23" s="32">
        <f>HLOOKUP(CK$2,PLANEL_Pot_anual!$C$3:$AL$24,21,TRUE)</f>
        <v>25829.035739999999</v>
      </c>
      <c r="CL23" s="32">
        <f>HLOOKUP(CL$2,PLANEL_Pot_anual!$C$3:$AL$24,21,TRUE)</f>
        <v>25829.035739999999</v>
      </c>
      <c r="CM23" s="32">
        <f>HLOOKUP(CM$2,PLANEL_Pot_anual!$C$3:$AL$24,21,TRUE)</f>
        <v>28896.094109999998</v>
      </c>
      <c r="CN23" s="32">
        <f>HLOOKUP(CN$2,PLANEL_Pot_anual!$C$3:$AL$24,21,TRUE)</f>
        <v>28896.094109999998</v>
      </c>
      <c r="CO23" s="32">
        <f>HLOOKUP(CO$2,PLANEL_Pot_anual!$C$3:$AL$24,21,TRUE)</f>
        <v>28896.094109999998</v>
      </c>
      <c r="CP23" s="32">
        <f>HLOOKUP(CP$2,PLANEL_Pot_anual!$C$3:$AL$24,21,TRUE)</f>
        <v>28896.094109999998</v>
      </c>
      <c r="CQ23" s="32">
        <f>HLOOKUP(CQ$2,PLANEL_Pot_anual!$C$3:$AL$24,21,TRUE)</f>
        <v>32261.552589999999</v>
      </c>
      <c r="CR23" s="32">
        <f>HLOOKUP(CR$2,PLANEL_Pot_anual!$C$3:$AL$24,21,TRUE)</f>
        <v>32261.552589999999</v>
      </c>
      <c r="CS23" s="32">
        <f>HLOOKUP(CS$2,PLANEL_Pot_anual!$C$3:$AL$24,21,TRUE)</f>
        <v>32261.552589999999</v>
      </c>
      <c r="CT23" s="32">
        <f>HLOOKUP(CT$2,PLANEL_Pot_anual!$C$3:$AL$24,21,TRUE)</f>
        <v>32261.552589999999</v>
      </c>
      <c r="CU23" s="32">
        <f>HLOOKUP(CU$2,PLANEL_Pot_anual!$C$3:$AL$24,21,TRUE)</f>
        <v>35736.168570000002</v>
      </c>
      <c r="CV23" s="32">
        <f>HLOOKUP(CV$2,PLANEL_Pot_anual!$C$3:$AL$24,21,TRUE)</f>
        <v>35736.168570000002</v>
      </c>
      <c r="CW23" s="32">
        <f>HLOOKUP(CW$2,PLANEL_Pot_anual!$C$3:$AL$24,21,TRUE)</f>
        <v>35736.168570000002</v>
      </c>
      <c r="CX23" s="32">
        <f>HLOOKUP(CX$2,PLANEL_Pot_anual!$C$3:$AL$24,21,TRUE)</f>
        <v>35736.168570000002</v>
      </c>
      <c r="CY23" s="32">
        <f>HLOOKUP(CY$2,PLANEL_Pot_anual!$C$3:$AL$24,21,TRUE)</f>
        <v>38818.102220000001</v>
      </c>
      <c r="CZ23" s="32">
        <f>HLOOKUP(CZ$2,PLANEL_Pot_anual!$C$3:$AL$24,21,TRUE)</f>
        <v>38818.102220000001</v>
      </c>
      <c r="DA23" s="32">
        <f>HLOOKUP(DA$2,PLANEL_Pot_anual!$C$3:$AL$24,21,TRUE)</f>
        <v>38818.102220000001</v>
      </c>
      <c r="DB23" s="32">
        <f>HLOOKUP(DB$2,PLANEL_Pot_anual!$C$3:$AL$24,21,TRUE)</f>
        <v>38818.102220000001</v>
      </c>
      <c r="DC23" s="32">
        <f>HLOOKUP(DC$2,PLANEL_Pot_anual!$C$3:$AL$24,21,TRUE)</f>
        <v>41526.568420000003</v>
      </c>
      <c r="DD23" s="32">
        <f>HLOOKUP(DD$2,PLANEL_Pot_anual!$C$3:$AL$24,21,TRUE)</f>
        <v>41526.568420000003</v>
      </c>
      <c r="DE23" s="32">
        <f>HLOOKUP(DE$2,PLANEL_Pot_anual!$C$3:$AL$24,21,TRUE)</f>
        <v>41526.568420000003</v>
      </c>
      <c r="DF23" s="32">
        <f>HLOOKUP(DF$2,PLANEL_Pot_anual!$C$3:$AL$24,21,TRUE)</f>
        <v>41526.568420000003</v>
      </c>
      <c r="DG23" s="32">
        <f>HLOOKUP(DG$2,PLANEL_Pot_anual!$C$3:$AL$24,21,TRUE)</f>
        <v>44260.324779999995</v>
      </c>
      <c r="DH23" s="32">
        <f>HLOOKUP(DH$2,PLANEL_Pot_anual!$C$3:$AL$24,21,TRUE)</f>
        <v>44260.324779999995</v>
      </c>
      <c r="DI23" s="32">
        <f>HLOOKUP(DI$2,PLANEL_Pot_anual!$C$3:$AL$24,21,TRUE)</f>
        <v>44260.324779999995</v>
      </c>
      <c r="DJ23" s="32">
        <f>HLOOKUP(DJ$2,PLANEL_Pot_anual!$C$3:$AL$24,21,TRUE)</f>
        <v>44260.324779999995</v>
      </c>
      <c r="DK23" s="32">
        <f>HLOOKUP(DK$2,PLANEL_Pot_anual!$C$3:$AL$24,21,TRUE)</f>
        <v>47042.340559999997</v>
      </c>
      <c r="DL23" s="32">
        <f>HLOOKUP(DL$2,PLANEL_Pot_anual!$C$3:$AL$24,21,TRUE)</f>
        <v>47042.340559999997</v>
      </c>
      <c r="DM23" s="32">
        <f>HLOOKUP(DM$2,PLANEL_Pot_anual!$C$3:$AL$24,21,TRUE)</f>
        <v>47042.340559999997</v>
      </c>
      <c r="DN23" s="32">
        <f>HLOOKUP(DN$2,PLANEL_Pot_anual!$C$3:$AL$24,21,TRUE)</f>
        <v>47042.340559999997</v>
      </c>
      <c r="DO23" s="32">
        <f>HLOOKUP(DO$2,PLANEL_Pot_anual!$C$3:$AL$24,21,TRUE)</f>
        <v>49959.289199999999</v>
      </c>
      <c r="DP23" s="32">
        <f>HLOOKUP(DP$2,PLANEL_Pot_anual!$C$3:$AL$24,21,TRUE)</f>
        <v>49959.289199999999</v>
      </c>
      <c r="DQ23" s="32">
        <f>HLOOKUP(DQ$2,PLANEL_Pot_anual!$C$3:$AL$24,21,TRUE)</f>
        <v>49959.289199999999</v>
      </c>
      <c r="DR23" s="32">
        <f>HLOOKUP(DR$2,PLANEL_Pot_anual!$C$3:$AL$24,21,TRUE)</f>
        <v>49959.289199999999</v>
      </c>
      <c r="DS23" s="32">
        <f>HLOOKUP(DS$2,PLANEL_Pot_anual!$C$3:$AL$24,21,TRUE)</f>
        <v>53440.17942</v>
      </c>
      <c r="DT23" s="32">
        <f>HLOOKUP(DT$2,PLANEL_Pot_anual!$C$3:$AL$24,21,TRUE)</f>
        <v>53440.17942</v>
      </c>
      <c r="DU23" s="32">
        <f>HLOOKUP(DU$2,PLANEL_Pot_anual!$C$3:$AL$24,21,TRUE)</f>
        <v>53440.17942</v>
      </c>
      <c r="DV23" s="32">
        <f>HLOOKUP(DV$2,PLANEL_Pot_anual!$C$3:$AL$24,21,TRUE)</f>
        <v>53440.17942</v>
      </c>
      <c r="DW23" s="32">
        <f>HLOOKUP(DW$2,PLANEL_Pot_anual!$C$3:$AL$24,21,TRUE)</f>
        <v>57209.765209999998</v>
      </c>
      <c r="DX23" s="32">
        <f>HLOOKUP(DX$2,PLANEL_Pot_anual!$C$3:$AL$24,21,TRUE)</f>
        <v>57209.765209999998</v>
      </c>
      <c r="DY23" s="32">
        <f>HLOOKUP(DY$2,PLANEL_Pot_anual!$C$3:$AL$24,21,TRUE)</f>
        <v>57209.765209999998</v>
      </c>
      <c r="DZ23" s="32">
        <f>HLOOKUP(DZ$2,PLANEL_Pot_anual!$C$3:$AL$24,21,TRUE)</f>
        <v>57209.765209999998</v>
      </c>
      <c r="EA23" s="32">
        <f>HLOOKUP(EA$2,PLANEL_Pot_anual!$C$3:$AL$24,21,TRUE)</f>
        <v>60670.968370000002</v>
      </c>
      <c r="EB23" s="32">
        <f>HLOOKUP(EB$2,PLANEL_Pot_anual!$C$3:$AL$24,21,TRUE)</f>
        <v>60670.968370000002</v>
      </c>
      <c r="EC23" s="32">
        <f>HLOOKUP(EC$2,PLANEL_Pot_anual!$C$3:$AL$24,21,TRUE)</f>
        <v>60670.968370000002</v>
      </c>
      <c r="ED23" s="32">
        <f>HLOOKUP(ED$2,PLANEL_Pot_anual!$C$3:$AL$24,21,TRUE)</f>
        <v>60670.968370000002</v>
      </c>
      <c r="EE23" s="32">
        <f>HLOOKUP(EE$2,PLANEL_Pot_anual!$C$3:$AL$24,21,TRUE)</f>
        <v>64797.558749999997</v>
      </c>
      <c r="EF23" s="32">
        <f>HLOOKUP(EF$2,PLANEL_Pot_anual!$C$3:$AL$24,21,TRUE)</f>
        <v>64797.558749999997</v>
      </c>
      <c r="EG23" s="32">
        <f>HLOOKUP(EG$2,PLANEL_Pot_anual!$C$3:$AL$24,21,TRUE)</f>
        <v>64797.558749999997</v>
      </c>
      <c r="EH23" s="32">
        <f>HLOOKUP(EH$2,PLANEL_Pot_anual!$C$3:$AL$24,21,TRUE)</f>
        <v>64797.558749999997</v>
      </c>
      <c r="EI23" s="32">
        <f>HLOOKUP(EI$2,PLANEL_Pot_anual!$C$3:$AL$24,21,TRUE)</f>
        <v>68992.707490000001</v>
      </c>
      <c r="EJ23" s="32">
        <f>HLOOKUP(EJ$2,PLANEL_Pot_anual!$C$3:$AL$24,21,TRUE)</f>
        <v>68992.707490000001</v>
      </c>
      <c r="EK23" s="32">
        <f>HLOOKUP(EK$2,PLANEL_Pot_anual!$C$3:$AL$24,21,TRUE)</f>
        <v>68992.707490000001</v>
      </c>
      <c r="EL23" s="32">
        <f>HLOOKUP(EL$2,PLANEL_Pot_anual!$C$3:$AL$24,21,TRUE)</f>
        <v>68992.707490000001</v>
      </c>
      <c r="EM23" s="32">
        <f>HLOOKUP(EM$2,PLANEL_Pot_anual!$C$3:$AL$24,21,TRUE)</f>
        <v>72262.194810000001</v>
      </c>
      <c r="EN23" s="32">
        <f>HLOOKUP(EN$2,PLANEL_Pot_anual!$C$3:$AL$24,21,TRUE)</f>
        <v>72262.194810000001</v>
      </c>
      <c r="EO23" s="32">
        <f>HLOOKUP(EO$2,PLANEL_Pot_anual!$C$3:$AL$24,21,TRUE)</f>
        <v>72262.194810000001</v>
      </c>
      <c r="EP23" s="32">
        <f>HLOOKUP(EP$2,PLANEL_Pot_anual!$C$3:$AL$24,21,TRUE)</f>
        <v>72262.194810000001</v>
      </c>
    </row>
    <row r="24" spans="2:146" x14ac:dyDescent="0.3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175182.79610499996</v>
      </c>
      <c r="AB24" s="28">
        <f t="shared" si="0"/>
        <v>175182.79610499996</v>
      </c>
      <c r="AC24" s="28">
        <f t="shared" si="0"/>
        <v>175182.79610499996</v>
      </c>
      <c r="AD24" s="28">
        <f t="shared" si="0"/>
        <v>175182.79610499996</v>
      </c>
      <c r="AE24" s="28">
        <f t="shared" si="0"/>
        <v>181417.15372299997</v>
      </c>
      <c r="AF24" s="28">
        <f t="shared" si="0"/>
        <v>181417.15372299997</v>
      </c>
      <c r="AG24" s="28">
        <f t="shared" si="0"/>
        <v>181417.15372299997</v>
      </c>
      <c r="AH24" s="28">
        <f t="shared" si="0"/>
        <v>181417.15372299997</v>
      </c>
      <c r="AI24" s="28">
        <f t="shared" ref="AI24:BN24" si="1">SUM(AI4:AI23)</f>
        <v>187659.44428520001</v>
      </c>
      <c r="AJ24" s="28">
        <f t="shared" si="1"/>
        <v>187659.44428520001</v>
      </c>
      <c r="AK24" s="28">
        <f t="shared" si="1"/>
        <v>187659.44428520001</v>
      </c>
      <c r="AL24" s="28">
        <f t="shared" si="1"/>
        <v>187659.44428520001</v>
      </c>
      <c r="AM24" s="28">
        <f t="shared" si="1"/>
        <v>195113.91634600001</v>
      </c>
      <c r="AN24" s="28">
        <f t="shared" si="1"/>
        <v>195113.91634600001</v>
      </c>
      <c r="AO24" s="28">
        <f t="shared" si="1"/>
        <v>195113.91634600001</v>
      </c>
      <c r="AP24" s="28">
        <f t="shared" si="1"/>
        <v>195113.91634600001</v>
      </c>
      <c r="AQ24" s="28">
        <f t="shared" si="1"/>
        <v>205598.18318139997</v>
      </c>
      <c r="AR24" s="28">
        <f t="shared" si="1"/>
        <v>205598.18318139997</v>
      </c>
      <c r="AS24" s="28">
        <f t="shared" si="1"/>
        <v>205598.18318139997</v>
      </c>
      <c r="AT24" s="28">
        <f t="shared" si="1"/>
        <v>205598.18318139997</v>
      </c>
      <c r="AU24" s="28">
        <f t="shared" si="1"/>
        <v>212245.46314399995</v>
      </c>
      <c r="AV24" s="28">
        <f t="shared" si="1"/>
        <v>212245.46314399995</v>
      </c>
      <c r="AW24" s="28">
        <f t="shared" si="1"/>
        <v>212245.46314399995</v>
      </c>
      <c r="AX24" s="28">
        <f t="shared" si="1"/>
        <v>212245.46314399995</v>
      </c>
      <c r="AY24" s="28">
        <f t="shared" si="1"/>
        <v>220928.52618199994</v>
      </c>
      <c r="AZ24" s="28">
        <f t="shared" si="1"/>
        <v>220928.52618199994</v>
      </c>
      <c r="BA24" s="28">
        <f t="shared" si="1"/>
        <v>220928.52618199994</v>
      </c>
      <c r="BB24" s="28">
        <f t="shared" si="1"/>
        <v>220928.52618199994</v>
      </c>
      <c r="BC24" s="28">
        <f t="shared" si="1"/>
        <v>228053.23058599996</v>
      </c>
      <c r="BD24" s="28">
        <f t="shared" si="1"/>
        <v>228053.23058599996</v>
      </c>
      <c r="BE24" s="28">
        <f t="shared" si="1"/>
        <v>228053.23058599996</v>
      </c>
      <c r="BF24" s="28">
        <f t="shared" si="1"/>
        <v>228053.23058599996</v>
      </c>
      <c r="BG24" s="28">
        <f t="shared" si="1"/>
        <v>236655.64517999999</v>
      </c>
      <c r="BH24" s="28">
        <f t="shared" si="1"/>
        <v>236655.64517999999</v>
      </c>
      <c r="BI24" s="28">
        <f t="shared" si="1"/>
        <v>236655.64517999999</v>
      </c>
      <c r="BJ24" s="28">
        <f t="shared" si="1"/>
        <v>236655.64517999999</v>
      </c>
      <c r="BK24" s="28">
        <f t="shared" si="1"/>
        <v>243717.74582699998</v>
      </c>
      <c r="BL24" s="28">
        <f t="shared" si="1"/>
        <v>243717.74582699998</v>
      </c>
      <c r="BM24" s="28">
        <f t="shared" si="1"/>
        <v>243717.74582699998</v>
      </c>
      <c r="BN24" s="28">
        <f t="shared" si="1"/>
        <v>243717.74582699998</v>
      </c>
      <c r="BO24" s="28">
        <f t="shared" ref="BO24:CT24" si="2">SUM(BO4:BO23)</f>
        <v>254409.21163799998</v>
      </c>
      <c r="BP24" s="28">
        <f t="shared" si="2"/>
        <v>254409.21163799998</v>
      </c>
      <c r="BQ24" s="28">
        <f t="shared" si="2"/>
        <v>254409.21163799998</v>
      </c>
      <c r="BR24" s="28">
        <f t="shared" si="2"/>
        <v>254409.21163799998</v>
      </c>
      <c r="BS24" s="28">
        <f t="shared" si="2"/>
        <v>264138.31997800001</v>
      </c>
      <c r="BT24" s="28">
        <f t="shared" si="2"/>
        <v>264138.31997800001</v>
      </c>
      <c r="BU24" s="28">
        <f t="shared" si="2"/>
        <v>264138.31997800001</v>
      </c>
      <c r="BV24" s="28">
        <f t="shared" si="2"/>
        <v>264138.31997800001</v>
      </c>
      <c r="BW24" s="28">
        <f t="shared" si="2"/>
        <v>273877.82532200002</v>
      </c>
      <c r="BX24" s="28">
        <f t="shared" si="2"/>
        <v>273877.82532200002</v>
      </c>
      <c r="BY24" s="28">
        <f t="shared" si="2"/>
        <v>273877.82532200002</v>
      </c>
      <c r="BZ24" s="28">
        <f t="shared" si="2"/>
        <v>273877.82532200002</v>
      </c>
      <c r="CA24" s="28">
        <f t="shared" si="2"/>
        <v>283955.77764699998</v>
      </c>
      <c r="CB24" s="28">
        <f t="shared" si="2"/>
        <v>283955.77764699998</v>
      </c>
      <c r="CC24" s="28">
        <f t="shared" si="2"/>
        <v>283955.77764699998</v>
      </c>
      <c r="CD24" s="28">
        <f t="shared" si="2"/>
        <v>283955.77764699998</v>
      </c>
      <c r="CE24" s="28">
        <f t="shared" si="2"/>
        <v>294264.769677</v>
      </c>
      <c r="CF24" s="28">
        <f t="shared" si="2"/>
        <v>294264.769677</v>
      </c>
      <c r="CG24" s="28">
        <f t="shared" si="2"/>
        <v>294264.769677</v>
      </c>
      <c r="CH24" s="28">
        <f t="shared" si="2"/>
        <v>294264.769677</v>
      </c>
      <c r="CI24" s="28">
        <f t="shared" si="2"/>
        <v>306033.83783000003</v>
      </c>
      <c r="CJ24" s="28">
        <f t="shared" si="2"/>
        <v>306033.83783000003</v>
      </c>
      <c r="CK24" s="28">
        <f t="shared" si="2"/>
        <v>306033.83783000003</v>
      </c>
      <c r="CL24" s="28">
        <f t="shared" si="2"/>
        <v>306033.83783000003</v>
      </c>
      <c r="CM24" s="28">
        <f t="shared" si="2"/>
        <v>317603.826779</v>
      </c>
      <c r="CN24" s="28">
        <f t="shared" si="2"/>
        <v>317603.826779</v>
      </c>
      <c r="CO24" s="28">
        <f t="shared" si="2"/>
        <v>317603.826779</v>
      </c>
      <c r="CP24" s="28">
        <f t="shared" si="2"/>
        <v>317603.826779</v>
      </c>
      <c r="CQ24" s="28">
        <f t="shared" si="2"/>
        <v>329550.26222199999</v>
      </c>
      <c r="CR24" s="28">
        <f t="shared" si="2"/>
        <v>329550.26222199999</v>
      </c>
      <c r="CS24" s="28">
        <f t="shared" si="2"/>
        <v>329550.26222199999</v>
      </c>
      <c r="CT24" s="28">
        <f t="shared" si="2"/>
        <v>329550.26222199999</v>
      </c>
      <c r="CU24" s="28">
        <f t="shared" ref="CU24:DZ24" si="3">SUM(CU4:CU23)</f>
        <v>342642.91803399997</v>
      </c>
      <c r="CV24" s="28">
        <f t="shared" si="3"/>
        <v>342642.91803399997</v>
      </c>
      <c r="CW24" s="28">
        <f t="shared" si="3"/>
        <v>342642.91803399997</v>
      </c>
      <c r="CX24" s="28">
        <f t="shared" si="3"/>
        <v>342642.91803399997</v>
      </c>
      <c r="CY24" s="28">
        <f t="shared" si="3"/>
        <v>355414.10888399993</v>
      </c>
      <c r="CZ24" s="28">
        <f t="shared" si="3"/>
        <v>355414.10888399993</v>
      </c>
      <c r="DA24" s="28">
        <f t="shared" si="3"/>
        <v>355414.10888399993</v>
      </c>
      <c r="DB24" s="28">
        <f t="shared" si="3"/>
        <v>355414.10888399993</v>
      </c>
      <c r="DC24" s="28">
        <f t="shared" si="3"/>
        <v>366816.53743900004</v>
      </c>
      <c r="DD24" s="28">
        <f t="shared" si="3"/>
        <v>366816.53743900004</v>
      </c>
      <c r="DE24" s="28">
        <f t="shared" si="3"/>
        <v>366816.53743900004</v>
      </c>
      <c r="DF24" s="28">
        <f t="shared" si="3"/>
        <v>366816.53743900004</v>
      </c>
      <c r="DG24" s="28">
        <f t="shared" si="3"/>
        <v>378212.45817400003</v>
      </c>
      <c r="DH24" s="28">
        <f t="shared" si="3"/>
        <v>378212.45817400003</v>
      </c>
      <c r="DI24" s="28">
        <f t="shared" si="3"/>
        <v>378212.45817400003</v>
      </c>
      <c r="DJ24" s="28">
        <f t="shared" si="3"/>
        <v>378212.45817400003</v>
      </c>
      <c r="DK24" s="28">
        <f t="shared" si="3"/>
        <v>389678.11389400001</v>
      </c>
      <c r="DL24" s="28">
        <f t="shared" si="3"/>
        <v>389678.11389400001</v>
      </c>
      <c r="DM24" s="28">
        <f t="shared" si="3"/>
        <v>389678.11389400001</v>
      </c>
      <c r="DN24" s="28">
        <f t="shared" si="3"/>
        <v>389678.11389400001</v>
      </c>
      <c r="DO24" s="28">
        <f t="shared" si="3"/>
        <v>401440.33463400003</v>
      </c>
      <c r="DP24" s="28">
        <f t="shared" si="3"/>
        <v>401440.33463400003</v>
      </c>
      <c r="DQ24" s="28">
        <f t="shared" si="3"/>
        <v>401440.33463400003</v>
      </c>
      <c r="DR24" s="28">
        <f t="shared" si="3"/>
        <v>401440.33463400003</v>
      </c>
      <c r="DS24" s="28">
        <f t="shared" si="3"/>
        <v>414803.20140399999</v>
      </c>
      <c r="DT24" s="28">
        <f t="shared" si="3"/>
        <v>414803.20140399999</v>
      </c>
      <c r="DU24" s="28">
        <f t="shared" si="3"/>
        <v>414803.20140399999</v>
      </c>
      <c r="DV24" s="28">
        <f t="shared" si="3"/>
        <v>414803.20140399999</v>
      </c>
      <c r="DW24" s="28">
        <f t="shared" si="3"/>
        <v>428452.53272399993</v>
      </c>
      <c r="DX24" s="28">
        <f t="shared" si="3"/>
        <v>428452.53272399993</v>
      </c>
      <c r="DY24" s="28">
        <f t="shared" si="3"/>
        <v>428452.53272399993</v>
      </c>
      <c r="DZ24" s="28">
        <f t="shared" si="3"/>
        <v>428452.53272399993</v>
      </c>
      <c r="EA24" s="28">
        <f t="shared" ref="EA24:EP24" si="4">SUM(EA4:EA23)</f>
        <v>441605.44156399998</v>
      </c>
      <c r="EB24" s="28">
        <f t="shared" si="4"/>
        <v>441605.44156399998</v>
      </c>
      <c r="EC24" s="28">
        <f t="shared" si="4"/>
        <v>441605.44156399998</v>
      </c>
      <c r="ED24" s="28">
        <f t="shared" si="4"/>
        <v>441605.44156399998</v>
      </c>
      <c r="EE24" s="28">
        <f t="shared" si="4"/>
        <v>457294.80811300001</v>
      </c>
      <c r="EF24" s="28">
        <f t="shared" si="4"/>
        <v>457294.80811300001</v>
      </c>
      <c r="EG24" s="28">
        <f t="shared" si="4"/>
        <v>457294.80811300001</v>
      </c>
      <c r="EH24" s="28">
        <f t="shared" si="4"/>
        <v>457294.80811300001</v>
      </c>
      <c r="EI24" s="28">
        <f t="shared" si="4"/>
        <v>470784.70174400002</v>
      </c>
      <c r="EJ24" s="28">
        <f t="shared" si="4"/>
        <v>470784.70174400002</v>
      </c>
      <c r="EK24" s="28">
        <f t="shared" si="4"/>
        <v>470784.70174400002</v>
      </c>
      <c r="EL24" s="28">
        <f t="shared" si="4"/>
        <v>470784.70174400002</v>
      </c>
      <c r="EM24" s="28">
        <f t="shared" si="4"/>
        <v>483515.18523100007</v>
      </c>
      <c r="EN24" s="28">
        <f t="shared" si="4"/>
        <v>483515.18523100007</v>
      </c>
      <c r="EO24" s="28">
        <f t="shared" si="4"/>
        <v>483515.18523100007</v>
      </c>
      <c r="EP24" s="28">
        <f t="shared" si="4"/>
        <v>483515.18523100007</v>
      </c>
    </row>
    <row r="26" spans="2:146" x14ac:dyDescent="0.3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3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3">
      <c r="B28" s="33" t="s">
        <v>20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1164.0631060000001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931.95856379999998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3">
      <c r="B29" s="33" t="s">
        <v>663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8.5633803361900906E-2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0.11502917239330472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9.5390684345325577E-2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6.6770210263868687E-2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3.0433860977754329E-2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2.9607965153349621E-2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2.9607965153349621E-2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2.9608389393971958E-2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2.9608389393971958E-2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2.9608389393971958E-2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3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6619.7811780000011</v>
      </c>
      <c r="AF31" s="1">
        <f>PLANEL_GerMed_Trim!AF17</f>
        <v>7869.5381889999999</v>
      </c>
      <c r="AG31" s="1">
        <f>PLANEL_GerMed_Trim!AG17</f>
        <v>10375.5778422</v>
      </c>
      <c r="AH31" s="1">
        <f>PLANEL_GerMed_Trim!AH17</f>
        <v>8624.5232285000002</v>
      </c>
      <c r="AI31" s="1">
        <f>PLANEL_GerMed_Trim!AI17</f>
        <v>8678.7474189000004</v>
      </c>
      <c r="AJ31" s="1">
        <f>PLANEL_GerMed_Trim!AJ17</f>
        <v>10370.342679199999</v>
      </c>
      <c r="AK31" s="1">
        <f>PLANEL_GerMed_Trim!AK17</f>
        <v>13698.2014752</v>
      </c>
      <c r="AL31" s="1">
        <f>PLANEL_GerMed_Trim!AL17</f>
        <v>11355.083608500001</v>
      </c>
      <c r="AM31" s="1">
        <f>PLANEL_GerMed_Trim!AM17</f>
        <v>9120.2994239</v>
      </c>
      <c r="AN31" s="1">
        <f>PLANEL_GerMed_Trim!AN17</f>
        <v>10906.648333199999</v>
      </c>
      <c r="AO31" s="1">
        <f>PLANEL_GerMed_Trim!AO17</f>
        <v>14410.7489162</v>
      </c>
      <c r="AP31" s="1">
        <f>PLANEL_GerMed_Trim!AP17</f>
        <v>11940.661159499999</v>
      </c>
      <c r="AQ31" s="1">
        <f>PLANEL_GerMed_Trim!AQ17</f>
        <v>11412.847519999999</v>
      </c>
      <c r="AR31" s="1">
        <f>PLANEL_GerMed_Trim!AR17</f>
        <v>13691.548592200001</v>
      </c>
      <c r="AS31" s="1">
        <f>PLANEL_GerMed_Trim!AS17</f>
        <v>18111.0107861</v>
      </c>
      <c r="AT31" s="1">
        <f>PLANEL_GerMed_Trim!AT17</f>
        <v>14981.345114199999</v>
      </c>
      <c r="AU31" s="1">
        <f>PLANEL_GerMed_Trim!AU17</f>
        <v>12504.225181</v>
      </c>
      <c r="AV31" s="1">
        <f>PLANEL_GerMed_Trim!AV17</f>
        <v>15017.127469200001</v>
      </c>
      <c r="AW31" s="1">
        <f>PLANEL_GerMed_Trim!AW17</f>
        <v>19872.203922100001</v>
      </c>
      <c r="AX31" s="1">
        <f>PLANEL_GerMed_Trim!AX17</f>
        <v>16428.7086222</v>
      </c>
      <c r="AY31" s="1">
        <f>PLANEL_GerMed_Trim!AY17</f>
        <v>14639.3945828</v>
      </c>
      <c r="AZ31" s="1">
        <f>PLANEL_GerMed_Trim!AZ17</f>
        <v>17623.3751022</v>
      </c>
      <c r="BA31" s="1">
        <f>PLANEL_GerMed_Trim!BA17</f>
        <v>23340.962730699997</v>
      </c>
      <c r="BB31" s="1">
        <f>PLANEL_GerMed_Trim!BB17</f>
        <v>19271.985820400001</v>
      </c>
      <c r="BC31" s="1">
        <f>PLANEL_GerMed_Trim!BC17</f>
        <v>15707.1293878</v>
      </c>
      <c r="BD31" s="1">
        <f>PLANEL_GerMed_Trim!BD17</f>
        <v>18920.407673900001</v>
      </c>
      <c r="BE31" s="1">
        <f>PLANEL_GerMed_Trim!BE17</f>
        <v>25064.308366199999</v>
      </c>
      <c r="BF31" s="1">
        <f>PLANEL_GerMed_Trim!BF17</f>
        <v>20688.148530300001</v>
      </c>
      <c r="BG31" s="1">
        <f>PLANEL_GerMed_Trim!BG17</f>
        <v>16002.476208799999</v>
      </c>
      <c r="BH31" s="1">
        <f>PLANEL_GerMed_Trim!BH17</f>
        <v>19279.133646900002</v>
      </c>
      <c r="BI31" s="1">
        <f>PLANEL_GerMed_Trim!BI17</f>
        <v>25540.9195502</v>
      </c>
      <c r="BJ31" s="1">
        <f>PLANEL_GerMed_Trim!BJ17</f>
        <v>21079.831661299999</v>
      </c>
      <c r="BK31" s="1">
        <f>PLANEL_GerMed_Trim!BK17</f>
        <v>16478.556057099999</v>
      </c>
      <c r="BL31" s="1">
        <f>PLANEL_GerMed_Trim!BL17</f>
        <v>19857.376554200004</v>
      </c>
      <c r="BM31" s="1">
        <f>PLANEL_GerMed_Trim!BM17</f>
        <v>26309.185744000002</v>
      </c>
      <c r="BN31" s="1">
        <f>PLANEL_GerMed_Trim!BN17</f>
        <v>21711.199357699999</v>
      </c>
      <c r="BO31" s="1">
        <f>PLANEL_GerMed_Trim!BO17</f>
        <v>19167.328468200001</v>
      </c>
      <c r="BP31" s="1">
        <f>PLANEL_GerMed_Trim!BP17</f>
        <v>23126.094741099998</v>
      </c>
      <c r="BQ31" s="1">
        <f>PLANEL_GerMed_Trim!BQ17</f>
        <v>30653.461993300003</v>
      </c>
      <c r="BR31" s="1">
        <f>PLANEL_GerMed_Trim!BR17</f>
        <v>25279.670181599999</v>
      </c>
      <c r="BS31" s="1">
        <f>PLANEL_GerMed_Trim!BS17</f>
        <v>21337.449024000001</v>
      </c>
      <c r="BT31" s="1">
        <f>PLANEL_GerMed_Trim!BT17</f>
        <v>25785.330618100001</v>
      </c>
      <c r="BU31" s="1">
        <f>PLANEL_GerMed_Trim!BU17</f>
        <v>34197.561408900001</v>
      </c>
      <c r="BV31" s="1">
        <f>PLANEL_GerMed_Trim!BV17</f>
        <v>28178.830354799997</v>
      </c>
      <c r="BW31" s="1">
        <f>PLANEL_GerMed_Trim!BW17</f>
        <v>23520.270619299998</v>
      </c>
      <c r="BX31" s="1">
        <f>PLANEL_GerMed_Trim!BX17</f>
        <v>28452.544344100002</v>
      </c>
      <c r="BY31" s="1">
        <f>PLANEL_GerMed_Trim!BY17</f>
        <v>37748.768686700001</v>
      </c>
      <c r="BZ31" s="1">
        <f>PLANEL_GerMed_Trim!BZ17</f>
        <v>31088.096397999998</v>
      </c>
      <c r="CA31" s="1">
        <f>PLANEL_GerMed_Trim!CA17</f>
        <v>25780.217551199999</v>
      </c>
      <c r="CB31" s="1">
        <f>PLANEL_GerMed_Trim!CB17</f>
        <v>31217.324429100001</v>
      </c>
      <c r="CC31" s="1">
        <f>PLANEL_GerMed_Trim!CC17</f>
        <v>41431.428491800005</v>
      </c>
      <c r="CD31" s="1">
        <f>PLANEL_GerMed_Trim!CD17</f>
        <v>34103.163834699997</v>
      </c>
      <c r="CE31" s="1">
        <f>PLANEL_GerMed_Trim!CE17</f>
        <v>28099.702085700002</v>
      </c>
      <c r="CF31" s="1">
        <f>PLANEL_GerMed_Trim!CF17</f>
        <v>34080.555873599995</v>
      </c>
      <c r="CG31" s="1">
        <f>PLANEL_GerMed_Trim!CG17</f>
        <v>45257.145171099997</v>
      </c>
      <c r="CH31" s="1">
        <f>PLANEL_GerMed_Trim!CH17</f>
        <v>37220.8323475</v>
      </c>
      <c r="CI31" s="1">
        <f>PLANEL_GerMed_Trim!CI17</f>
        <v>30726.106589399998</v>
      </c>
      <c r="CJ31" s="1">
        <f>PLANEL_GerMed_Trim!CJ17</f>
        <v>37088.540531100007</v>
      </c>
      <c r="CK31" s="1">
        <f>PLANEL_GerMed_Trim!CK17</f>
        <v>49168.292718500001</v>
      </c>
      <c r="CL31" s="1">
        <f>PLANEL_GerMed_Trim!CL17</f>
        <v>40539.260653999998</v>
      </c>
      <c r="CM31" s="1">
        <f>PLANEL_GerMed_Trim!CM17</f>
        <v>33290.058513299999</v>
      </c>
      <c r="CN31" s="1">
        <f>PLANEL_GerMed_Trim!CN17</f>
        <v>40024.458689000006</v>
      </c>
      <c r="CO31" s="1">
        <f>PLANEL_GerMed_Trim!CO17</f>
        <v>52985.4667854</v>
      </c>
      <c r="CP31" s="1">
        <f>PLANEL_GerMed_Trim!CP17</f>
        <v>43778.292064099995</v>
      </c>
      <c r="CQ31" s="1">
        <f>PLANEL_GerMed_Trim!CQ17</f>
        <v>36020.0001433</v>
      </c>
      <c r="CR31" s="1">
        <f>PLANEL_GerMed_Trim!CR17</f>
        <v>43214.050315</v>
      </c>
      <c r="CS31" s="1">
        <f>PLANEL_GerMed_Trim!CS17</f>
        <v>57164.082401399995</v>
      </c>
      <c r="CT31" s="1">
        <f>PLANEL_GerMed_Trim!CT17</f>
        <v>47284.551612099996</v>
      </c>
      <c r="CU31" s="1">
        <f>PLANEL_GerMed_Trim!CU17</f>
        <v>38591.761257300001</v>
      </c>
      <c r="CV31" s="1">
        <f>PLANEL_GerMed_Trim!CV17</f>
        <v>45384.730097899999</v>
      </c>
      <c r="CW31" s="1">
        <f>PLANEL_GerMed_Trim!CW17</f>
        <v>59601.383522600001</v>
      </c>
      <c r="CX31" s="1">
        <f>PLANEL_GerMed_Trim!CX17</f>
        <v>49833.138214300001</v>
      </c>
      <c r="CY31" s="1">
        <f>PLANEL_GerMed_Trim!CY17</f>
        <v>40442.881191099994</v>
      </c>
      <c r="CZ31" s="1">
        <f>PLANEL_GerMed_Trim!CZ17</f>
        <v>47634.545017099997</v>
      </c>
      <c r="DA31" s="1">
        <f>PLANEL_GerMed_Trim!DA17</f>
        <v>62591.220811200001</v>
      </c>
      <c r="DB31" s="1">
        <f>PLANEL_GerMed_Trim!DB17</f>
        <v>52289.376663299998</v>
      </c>
      <c r="DC31" s="1">
        <f>PLANEL_GerMed_Trim!DC17</f>
        <v>42059.091121999998</v>
      </c>
      <c r="DD31" s="1">
        <f>PLANEL_GerMed_Trim!DD17</f>
        <v>49597.581113</v>
      </c>
      <c r="DE31" s="1">
        <f>PLANEL_GerMed_Trim!DE17</f>
        <v>65199.353575000001</v>
      </c>
      <c r="DF31" s="1">
        <f>PLANEL_GerMed_Trim!DF17</f>
        <v>54432.762365999995</v>
      </c>
      <c r="DG31" s="1">
        <f>PLANEL_GerMed_Trim!DG17</f>
        <v>43654.785308999999</v>
      </c>
      <c r="DH31" s="1">
        <f>PLANEL_GerMed_Trim!DH17</f>
        <v>51535.698946000004</v>
      </c>
      <c r="DI31" s="1">
        <f>PLANEL_GerMed_Trim!DI17</f>
        <v>67774.379388999994</v>
      </c>
      <c r="DJ31" s="1">
        <f>PLANEL_GerMed_Trim!DJ17</f>
        <v>56548.940493999995</v>
      </c>
      <c r="DK31" s="1">
        <f>PLANEL_GerMed_Trim!DK17</f>
        <v>45262.798174999996</v>
      </c>
      <c r="DL31" s="1">
        <f>PLANEL_GerMed_Trim!DL17</f>
        <v>53488.77895</v>
      </c>
      <c r="DM31" s="1">
        <f>PLANEL_GerMed_Trim!DM17</f>
        <v>70369.284268999996</v>
      </c>
      <c r="DN31" s="1">
        <f>PLANEL_GerMed_Trim!DN17</f>
        <v>58681.455409999995</v>
      </c>
      <c r="DO31" s="1">
        <f>PLANEL_GerMed_Trim!DO17</f>
        <v>46904.535399</v>
      </c>
      <c r="DP31" s="1">
        <f>PLANEL_GerMed_Trim!DP17</f>
        <v>55482.820304000001</v>
      </c>
      <c r="DQ31" s="1">
        <f>PLANEL_GerMed_Trim!DQ17</f>
        <v>73018.611288999993</v>
      </c>
      <c r="DR31" s="1">
        <f>PLANEL_GerMed_Trim!DR17</f>
        <v>60858.694906999997</v>
      </c>
      <c r="DS31" s="1">
        <f>PLANEL_GerMed_Trim!DS17</f>
        <v>48861.516053999992</v>
      </c>
      <c r="DT31" s="1">
        <f>PLANEL_GerMed_Trim!DT17</f>
        <v>57859.753884000005</v>
      </c>
      <c r="DU31" s="1">
        <f>PLANEL_GerMed_Trim!DU17</f>
        <v>76176.657328999994</v>
      </c>
      <c r="DV31" s="1">
        <f>PLANEL_GerMed_Trim!DV17</f>
        <v>63454.004016999999</v>
      </c>
      <c r="DW31" s="1">
        <f>PLANEL_GerMed_Trim!DW17</f>
        <v>50349.089853999998</v>
      </c>
      <c r="DX31" s="1">
        <f>PLANEL_GerMed_Trim!DX17</f>
        <v>59666.549534000005</v>
      </c>
      <c r="DY31" s="1">
        <f>PLANEL_GerMed_Trim!DY17</f>
        <v>78577.205608999997</v>
      </c>
      <c r="DZ31" s="1">
        <f>PLANEL_GerMed_Trim!DZ17</f>
        <v>65426.795016999997</v>
      </c>
      <c r="EA31" s="1">
        <f>PLANEL_GerMed_Trim!EA17</f>
        <v>51914.400193999994</v>
      </c>
      <c r="EB31" s="1">
        <f>PLANEL_GerMed_Trim!EB17</f>
        <v>61567.763374000002</v>
      </c>
      <c r="EC31" s="1">
        <f>PLANEL_GerMed_Trim!EC17</f>
        <v>81103.199978999997</v>
      </c>
      <c r="ED31" s="1">
        <f>PLANEL_GerMed_Trim!ED17</f>
        <v>67502.678686999992</v>
      </c>
      <c r="EE31" s="1">
        <f>PLANEL_GerMed_Trim!EE17</f>
        <v>54248.459263700002</v>
      </c>
      <c r="EF31" s="1">
        <f>PLANEL_GerMed_Trim!EF17</f>
        <v>64216.090157800005</v>
      </c>
      <c r="EG31" s="1">
        <f>PLANEL_GerMed_Trim!EG17</f>
        <v>84534.352508999989</v>
      </c>
      <c r="EH31" s="1">
        <f>PLANEL_GerMed_Trim!EH17</f>
        <v>70429.263640199992</v>
      </c>
      <c r="EI31" s="1">
        <f>PLANEL_GerMed_Trim!EI17</f>
        <v>55385.473742999995</v>
      </c>
      <c r="EJ31" s="1">
        <f>PLANEL_GerMed_Trim!EJ17</f>
        <v>65430.157616999997</v>
      </c>
      <c r="EK31" s="1">
        <f>PLANEL_GerMed_Trim!EK17</f>
        <v>86069.133350999997</v>
      </c>
      <c r="EL31" s="1">
        <f>PLANEL_GerMed_Trim!EL17</f>
        <v>71786.137388999996</v>
      </c>
      <c r="EM31" s="1">
        <f>PLANEL_GerMed_Trim!EM17</f>
        <v>56529.178023999993</v>
      </c>
      <c r="EN31" s="1">
        <f>PLANEL_GerMed_Trim!EN17</f>
        <v>66651.708186000003</v>
      </c>
      <c r="EO31" s="1">
        <f>PLANEL_GerMed_Trim!EO17</f>
        <v>87613.555385999993</v>
      </c>
      <c r="EP31" s="1">
        <f>PLANEL_GerMed_Trim!EP17</f>
        <v>73151.302047000005</v>
      </c>
    </row>
    <row r="32" spans="2:146" x14ac:dyDescent="0.3">
      <c r="B32" s="33" t="s">
        <v>664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0.35477256836421039</v>
      </c>
      <c r="AF32" s="33">
        <f t="shared" si="15"/>
        <v>0.4217505382852047</v>
      </c>
      <c r="AG32" s="33">
        <f t="shared" si="15"/>
        <v>0.55605620493519059</v>
      </c>
      <c r="AH32" s="33">
        <f t="shared" si="15"/>
        <v>0.46221229590796847</v>
      </c>
      <c r="AI32" s="33">
        <f t="shared" si="15"/>
        <v>0.35462594109333268</v>
      </c>
      <c r="AJ32" s="33">
        <f t="shared" si="15"/>
        <v>0.42374692505312866</v>
      </c>
      <c r="AK32" s="33">
        <f t="shared" si="15"/>
        <v>0.55972796014895176</v>
      </c>
      <c r="AL32" s="33">
        <f t="shared" si="15"/>
        <v>0.46398483749953073</v>
      </c>
      <c r="AM32" s="33">
        <f t="shared" si="15"/>
        <v>0.35460312851392167</v>
      </c>
      <c r="AN32" s="33">
        <f t="shared" si="15"/>
        <v>0.42405752714860373</v>
      </c>
      <c r="AO32" s="33">
        <f t="shared" si="15"/>
        <v>0.56029921962013385</v>
      </c>
      <c r="AP32" s="33">
        <f t="shared" si="15"/>
        <v>0.46426061326315043</v>
      </c>
      <c r="AQ32" s="33">
        <f t="shared" si="15"/>
        <v>0.35451227275248098</v>
      </c>
      <c r="AR32" s="33">
        <f t="shared" si="15"/>
        <v>0.42529456390405312</v>
      </c>
      <c r="AS32" s="33">
        <f t="shared" si="15"/>
        <v>0.56257437807466726</v>
      </c>
      <c r="AT32" s="33">
        <f t="shared" si="15"/>
        <v>0.4653589471003744</v>
      </c>
      <c r="AU32" s="33">
        <f t="shared" si="15"/>
        <v>0.35448109074845147</v>
      </c>
      <c r="AV32" s="33">
        <f t="shared" si="15"/>
        <v>0.42571911878868052</v>
      </c>
      <c r="AW32" s="33">
        <f t="shared" si="15"/>
        <v>0.56335521952894874</v>
      </c>
      <c r="AX32" s="33">
        <f t="shared" si="15"/>
        <v>0.46573589868126558</v>
      </c>
      <c r="AY32" s="33">
        <f t="shared" si="15"/>
        <v>0.35441248755055893</v>
      </c>
      <c r="AZ32" s="33">
        <f t="shared" si="15"/>
        <v>0.42665317706141498</v>
      </c>
      <c r="BA32" s="33">
        <f t="shared" si="15"/>
        <v>0.56507313990508401</v>
      </c>
      <c r="BB32" s="33">
        <f t="shared" si="15"/>
        <v>0.46656522549586754</v>
      </c>
      <c r="BC32" s="33">
        <f t="shared" si="15"/>
        <v>0.35439473638618496</v>
      </c>
      <c r="BD32" s="33">
        <f t="shared" si="15"/>
        <v>0.42689486566011609</v>
      </c>
      <c r="BE32" s="33">
        <f t="shared" si="15"/>
        <v>0.56551765359753225</v>
      </c>
      <c r="BF32" s="33">
        <f t="shared" si="15"/>
        <v>0.46677981467502411</v>
      </c>
      <c r="BG32" s="33">
        <f t="shared" si="15"/>
        <v>0.35439031504992397</v>
      </c>
      <c r="BH32" s="33">
        <f t="shared" si="15"/>
        <v>0.42695506357055402</v>
      </c>
      <c r="BI32" s="33">
        <f t="shared" si="15"/>
        <v>0.56562836950712736</v>
      </c>
      <c r="BJ32" s="33">
        <f t="shared" si="15"/>
        <v>0.46683326293835309</v>
      </c>
      <c r="BK32" s="33">
        <f t="shared" si="15"/>
        <v>0.35438352202911877</v>
      </c>
      <c r="BL32" s="33">
        <f t="shared" si="15"/>
        <v>0.42704755302293657</v>
      </c>
      <c r="BM32" s="33">
        <f t="shared" si="15"/>
        <v>0.56579847611464928</v>
      </c>
      <c r="BN32" s="33">
        <f t="shared" si="15"/>
        <v>0.46691538197868793</v>
      </c>
      <c r="BO32" s="33">
        <f t="shared" si="15"/>
        <v>0.35434780820228046</v>
      </c>
      <c r="BP32" s="33">
        <f t="shared" ref="BP32:EA32" si="16">BP31/BP17</f>
        <v>0.42753381084811287</v>
      </c>
      <c r="BQ32" s="33">
        <f t="shared" si="16"/>
        <v>0.56669280172031244</v>
      </c>
      <c r="BR32" s="33">
        <f t="shared" si="16"/>
        <v>0.46734711808106916</v>
      </c>
      <c r="BS32" s="33">
        <f t="shared" si="16"/>
        <v>0.35430198350066877</v>
      </c>
      <c r="BT32" s="33">
        <f t="shared" si="16"/>
        <v>0.4281577321139734</v>
      </c>
      <c r="BU32" s="33">
        <f t="shared" si="16"/>
        <v>0.56784031795136458</v>
      </c>
      <c r="BV32" s="33">
        <f t="shared" si="16"/>
        <v>0.46790108209303122</v>
      </c>
      <c r="BW32" s="33">
        <f t="shared" si="16"/>
        <v>0.35427213698616861</v>
      </c>
      <c r="BX32" s="33">
        <f t="shared" si="16"/>
        <v>0.42856410330613914</v>
      </c>
      <c r="BY32" s="33">
        <f t="shared" si="16"/>
        <v>0.56858771600442526</v>
      </c>
      <c r="BZ32" s="33">
        <f t="shared" si="16"/>
        <v>0.46826188882002134</v>
      </c>
      <c r="CA32" s="33">
        <f t="shared" si="16"/>
        <v>0.35424348268810985</v>
      </c>
      <c r="CB32" s="33">
        <f t="shared" si="16"/>
        <v>0.4289542438502133</v>
      </c>
      <c r="CC32" s="33">
        <f t="shared" si="16"/>
        <v>0.56930526255374636</v>
      </c>
      <c r="CD32" s="33">
        <f t="shared" si="16"/>
        <v>0.46860828476309702</v>
      </c>
      <c r="CE32" s="33">
        <f t="shared" si="16"/>
        <v>0.35419709490245915</v>
      </c>
      <c r="CF32" s="33">
        <f t="shared" si="16"/>
        <v>0.42958583141823187</v>
      </c>
      <c r="CG32" s="33">
        <f t="shared" si="16"/>
        <v>0.57046687876951374</v>
      </c>
      <c r="CH32" s="33">
        <f t="shared" si="16"/>
        <v>0.46916905549846005</v>
      </c>
      <c r="CI32" s="33">
        <f t="shared" si="16"/>
        <v>0.35433508719883261</v>
      </c>
      <c r="CJ32" s="33">
        <f t="shared" si="16"/>
        <v>0.42770701211127266</v>
      </c>
      <c r="CK32" s="33">
        <f t="shared" si="16"/>
        <v>0.56701135359068711</v>
      </c>
      <c r="CL32" s="33">
        <f t="shared" si="16"/>
        <v>0.46750089917890231</v>
      </c>
      <c r="CM32" s="33">
        <f t="shared" si="16"/>
        <v>0.35444926418900052</v>
      </c>
      <c r="CN32" s="33">
        <f t="shared" si="16"/>
        <v>0.42615244807128455</v>
      </c>
      <c r="CO32" s="33">
        <f t="shared" si="16"/>
        <v>0.56415219899035429</v>
      </c>
      <c r="CP32" s="33">
        <f t="shared" si="16"/>
        <v>0.46612064089259564</v>
      </c>
      <c r="CQ32" s="33">
        <f t="shared" si="16"/>
        <v>0.35451077177052692</v>
      </c>
      <c r="CR32" s="33">
        <f t="shared" si="16"/>
        <v>0.42531499909920578</v>
      </c>
      <c r="CS32" s="33">
        <f t="shared" si="16"/>
        <v>0.5626119624945034</v>
      </c>
      <c r="CT32" s="33">
        <f t="shared" si="16"/>
        <v>0.46537709100889352</v>
      </c>
      <c r="CU32" s="33">
        <f t="shared" si="16"/>
        <v>0.35507885906211967</v>
      </c>
      <c r="CV32" s="33">
        <f t="shared" si="16"/>
        <v>0.41758027249809021</v>
      </c>
      <c r="CW32" s="33">
        <f t="shared" si="16"/>
        <v>0.54838625059449464</v>
      </c>
      <c r="CX32" s="33">
        <f t="shared" si="16"/>
        <v>0.45850962185021915</v>
      </c>
      <c r="CY32" s="33">
        <f t="shared" si="16"/>
        <v>0.35503561751770341</v>
      </c>
      <c r="CZ32" s="33">
        <f t="shared" si="16"/>
        <v>0.41816902276098589</v>
      </c>
      <c r="DA32" s="33">
        <f t="shared" si="16"/>
        <v>0.54946908027862273</v>
      </c>
      <c r="DB32" s="33">
        <f t="shared" si="16"/>
        <v>0.45903235839082346</v>
      </c>
      <c r="DC32" s="33">
        <f t="shared" si="16"/>
        <v>0.35500171013108744</v>
      </c>
      <c r="DD32" s="33">
        <f t="shared" si="16"/>
        <v>0.41863068468140174</v>
      </c>
      <c r="DE32" s="33">
        <f t="shared" si="16"/>
        <v>0.55031816905951714</v>
      </c>
      <c r="DF32" s="33">
        <f t="shared" si="16"/>
        <v>0.45944225639677144</v>
      </c>
      <c r="DG32" s="33">
        <f t="shared" si="16"/>
        <v>0.35497070192356284</v>
      </c>
      <c r="DH32" s="33">
        <f t="shared" si="16"/>
        <v>0.41905287357378351</v>
      </c>
      <c r="DI32" s="33">
        <f t="shared" si="16"/>
        <v>0.55109465901295651</v>
      </c>
      <c r="DJ32" s="33">
        <f t="shared" si="16"/>
        <v>0.45981710729088415</v>
      </c>
      <c r="DK32" s="33">
        <f t="shared" si="16"/>
        <v>0.35494167093918866</v>
      </c>
      <c r="DL32" s="33">
        <f t="shared" si="16"/>
        <v>0.41944814157548277</v>
      </c>
      <c r="DM32" s="33">
        <f t="shared" si="16"/>
        <v>0.55182163605230139</v>
      </c>
      <c r="DN32" s="33">
        <f t="shared" si="16"/>
        <v>0.46016805580246017</v>
      </c>
      <c r="DO32" s="33">
        <f t="shared" si="16"/>
        <v>0.35491408907934152</v>
      </c>
      <c r="DP32" s="33">
        <f t="shared" si="16"/>
        <v>0.41982367931453335</v>
      </c>
      <c r="DQ32" s="33">
        <f t="shared" si="16"/>
        <v>0.55251232510932125</v>
      </c>
      <c r="DR32" s="33">
        <f t="shared" si="16"/>
        <v>0.460501486300533</v>
      </c>
      <c r="DS32" s="33">
        <f t="shared" si="16"/>
        <v>0.35488363746049101</v>
      </c>
      <c r="DT32" s="33">
        <f t="shared" si="16"/>
        <v>0.42023828933653695</v>
      </c>
      <c r="DU32" s="33">
        <f t="shared" si="16"/>
        <v>0.55327487613401205</v>
      </c>
      <c r="DV32" s="33">
        <f t="shared" si="16"/>
        <v>0.46086960814106981</v>
      </c>
      <c r="DW32" s="33">
        <f t="shared" si="16"/>
        <v>0.35486207684941362</v>
      </c>
      <c r="DX32" s="33">
        <f t="shared" si="16"/>
        <v>0.42053184570905461</v>
      </c>
      <c r="DY32" s="33">
        <f t="shared" si="16"/>
        <v>0.55381478505947357</v>
      </c>
      <c r="DZ32" s="33">
        <f t="shared" si="16"/>
        <v>0.46113024939792363</v>
      </c>
      <c r="EA32" s="33">
        <f t="shared" si="16"/>
        <v>0.35484072626557167</v>
      </c>
      <c r="EB32" s="33">
        <f t="shared" ref="EB32:EP32" si="17">EB31/EB17</f>
        <v>0.42082254227222993</v>
      </c>
      <c r="EC32" s="33">
        <f t="shared" si="17"/>
        <v>0.55434943436631201</v>
      </c>
      <c r="ED32" s="33">
        <f t="shared" si="17"/>
        <v>0.46138835160682323</v>
      </c>
      <c r="EE32" s="33">
        <f t="shared" si="17"/>
        <v>0.35489365214857965</v>
      </c>
      <c r="EF32" s="33">
        <f t="shared" si="17"/>
        <v>0.42010193602039869</v>
      </c>
      <c r="EG32" s="33">
        <f t="shared" si="17"/>
        <v>0.55302409508262707</v>
      </c>
      <c r="EH32" s="33">
        <f t="shared" si="17"/>
        <v>0.4607485434730294</v>
      </c>
      <c r="EI32" s="33">
        <f t="shared" si="17"/>
        <v>0.35495075491398193</v>
      </c>
      <c r="EJ32" s="33">
        <f t="shared" si="17"/>
        <v>0.41932445947941804</v>
      </c>
      <c r="EK32" s="33">
        <f t="shared" si="17"/>
        <v>0.55159415986020688</v>
      </c>
      <c r="EL32" s="33">
        <f t="shared" si="17"/>
        <v>0.46005824156744318</v>
      </c>
      <c r="EM32" s="33">
        <f t="shared" si="17"/>
        <v>0.35500574943446178</v>
      </c>
      <c r="EN32" s="33">
        <f t="shared" si="17"/>
        <v>0.41857568856939986</v>
      </c>
      <c r="EO32" s="33">
        <f t="shared" si="17"/>
        <v>0.55021702026552466</v>
      </c>
      <c r="EP32" s="33">
        <f t="shared" si="17"/>
        <v>0.45939342677646006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4.4" x14ac:dyDescent="0.3"/>
  <cols>
    <col min="2" max="2" width="24.6640625" bestFit="1" customWidth="1"/>
  </cols>
  <sheetData>
    <row r="1" spans="1:42" x14ac:dyDescent="0.3">
      <c r="A1" s="45" t="s">
        <v>69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3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3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3">
      <c r="A5" s="40"/>
      <c r="B5" s="40" t="s">
        <v>14</v>
      </c>
      <c r="C5" s="42" t="s">
        <v>36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3990.0701560000002</v>
      </c>
      <c r="O5" s="41">
        <v>3990.0701560000002</v>
      </c>
      <c r="P5" s="41">
        <v>2502.9780780000001</v>
      </c>
      <c r="Q5" s="41">
        <v>2502.9780780000001</v>
      </c>
      <c r="R5" s="41">
        <v>2502.9780780000001</v>
      </c>
      <c r="S5" s="41">
        <v>2502.9780780000001</v>
      </c>
      <c r="T5" s="41">
        <v>2502.9780780000001</v>
      </c>
      <c r="U5" s="41">
        <v>3508.1670469999999</v>
      </c>
      <c r="V5" s="41">
        <v>3508.1670469999999</v>
      </c>
      <c r="W5" s="41">
        <v>2584.2463029999999</v>
      </c>
      <c r="X5" s="41">
        <v>2584.2463029999999</v>
      </c>
      <c r="Y5" s="41">
        <v>2584.2463029999999</v>
      </c>
      <c r="Z5" s="41">
        <v>2584.2463029999999</v>
      </c>
      <c r="AA5" s="41">
        <v>2584.2463029999999</v>
      </c>
      <c r="AB5" s="41">
        <v>2328.2718319999999</v>
      </c>
      <c r="AC5" s="41">
        <v>2328.2718319999999</v>
      </c>
      <c r="AD5" s="41">
        <v>2328.2718319999999</v>
      </c>
      <c r="AE5" s="41">
        <v>2328.2718319999999</v>
      </c>
      <c r="AF5" s="41">
        <v>2328.2718319999999</v>
      </c>
      <c r="AG5" s="41">
        <v>2328.2718319999999</v>
      </c>
      <c r="AH5" s="41">
        <v>2328.2718319999999</v>
      </c>
      <c r="AI5" s="41">
        <v>2328.2718319999999</v>
      </c>
      <c r="AJ5" s="41">
        <v>2328.2718319999999</v>
      </c>
      <c r="AK5" s="41">
        <v>2328.2718319999999</v>
      </c>
      <c r="AL5" s="41">
        <v>2328.2718319999999</v>
      </c>
      <c r="AM5" s="41">
        <v>2328.2718319999999</v>
      </c>
      <c r="AN5" s="41">
        <v>2328.2718319999999</v>
      </c>
      <c r="AO5" s="41">
        <v>2328.2718319999999</v>
      </c>
      <c r="AP5" s="41">
        <v>2328.2718319999999</v>
      </c>
    </row>
    <row r="6" spans="1:42" x14ac:dyDescent="0.3">
      <c r="A6" s="40"/>
      <c r="B6" s="40" t="s">
        <v>14</v>
      </c>
      <c r="C6" s="42" t="s">
        <v>37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3">
      <c r="A7" s="40"/>
      <c r="B7" s="40" t="s">
        <v>14</v>
      </c>
      <c r="C7" s="42" t="s">
        <v>38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3">
      <c r="A8" s="40"/>
      <c r="B8" s="40" t="s">
        <v>14</v>
      </c>
      <c r="C8" s="42" t="s">
        <v>39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3">
      <c r="A9" s="40"/>
      <c r="B9" s="40" t="s">
        <v>14</v>
      </c>
      <c r="C9" s="42" t="s">
        <v>40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3">
      <c r="A10" s="40"/>
      <c r="B10" s="40" t="s">
        <v>14</v>
      </c>
      <c r="C10" s="42" t="s">
        <v>41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3">
      <c r="A11" s="40"/>
      <c r="B11" s="40" t="s">
        <v>14</v>
      </c>
      <c r="C11" s="42" t="s">
        <v>42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3">
      <c r="A12" s="40"/>
      <c r="B12" s="40" t="s">
        <v>14</v>
      </c>
      <c r="C12" s="42" t="s">
        <v>43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3">
      <c r="A13" s="40"/>
      <c r="B13" s="40" t="s">
        <v>14</v>
      </c>
      <c r="C13" s="42" t="s">
        <v>44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3">
      <c r="A14" s="40"/>
      <c r="B14" s="40" t="s">
        <v>14</v>
      </c>
      <c r="C14" s="42" t="s">
        <v>45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3">
      <c r="A15" s="40"/>
      <c r="B15" s="40" t="s">
        <v>14</v>
      </c>
      <c r="C15" s="42" t="s">
        <v>46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3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4826.0359250000001</v>
      </c>
      <c r="O16" s="41">
        <v>4826.0359250000001</v>
      </c>
      <c r="P16" s="41">
        <v>2866.6469849999999</v>
      </c>
      <c r="Q16" s="41">
        <v>2866.6469849999999</v>
      </c>
      <c r="R16" s="41">
        <v>2866.6469849999999</v>
      </c>
      <c r="S16" s="41">
        <v>2866.6469849999999</v>
      </c>
      <c r="T16" s="41">
        <v>2866.6469849999999</v>
      </c>
      <c r="U16" s="41">
        <v>3871.8359540000001</v>
      </c>
      <c r="V16" s="41">
        <v>3871.8359540000001</v>
      </c>
      <c r="W16" s="41">
        <v>2713.4148679999998</v>
      </c>
      <c r="X16" s="41">
        <v>2713.4148679999998</v>
      </c>
      <c r="Y16" s="41">
        <v>2713.4148679999998</v>
      </c>
      <c r="Z16" s="41">
        <v>2713.4148679999998</v>
      </c>
      <c r="AA16" s="41">
        <v>2713.4148679999998</v>
      </c>
      <c r="AB16" s="41">
        <v>2328.2718319999999</v>
      </c>
      <c r="AC16" s="41">
        <v>2328.2718319999999</v>
      </c>
      <c r="AD16" s="41">
        <v>2328.2718319999999</v>
      </c>
      <c r="AE16" s="41">
        <v>2328.2718319999999</v>
      </c>
      <c r="AF16" s="41">
        <v>2328.2718319999999</v>
      </c>
      <c r="AG16" s="41">
        <v>2328.2718319999999</v>
      </c>
      <c r="AH16" s="41">
        <v>2328.2718319999999</v>
      </c>
      <c r="AI16" s="41">
        <v>2328.2718319999999</v>
      </c>
      <c r="AJ16" s="41">
        <v>2328.2718319999999</v>
      </c>
      <c r="AK16" s="41">
        <v>2328.2718319999999</v>
      </c>
      <c r="AL16" s="41">
        <v>2328.2718319999999</v>
      </c>
      <c r="AM16" s="41">
        <v>2328.2718319999999</v>
      </c>
      <c r="AN16" s="41">
        <v>2328.2718319999999</v>
      </c>
      <c r="AO16" s="41">
        <v>2328.2718319999999</v>
      </c>
      <c r="AP16" s="41">
        <v>2328.2718319999999</v>
      </c>
    </row>
    <row r="17" spans="2:42" x14ac:dyDescent="0.3">
      <c r="B17" s="40" t="s">
        <v>16</v>
      </c>
      <c r="C17" s="42" t="s">
        <v>36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3">
      <c r="B18" s="40" t="s">
        <v>16</v>
      </c>
      <c r="C18" s="42" t="s">
        <v>37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3">
      <c r="B19" s="40" t="s">
        <v>16</v>
      </c>
      <c r="C19" s="42" t="s">
        <v>38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3">
      <c r="B20" s="40" t="s">
        <v>16</v>
      </c>
      <c r="C20" s="42" t="s">
        <v>39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3">
      <c r="B21" s="40" t="s">
        <v>16</v>
      </c>
      <c r="C21" s="42" t="s">
        <v>40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3">
      <c r="B22" s="40" t="s">
        <v>16</v>
      </c>
      <c r="C22" s="42" t="s">
        <v>41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3">
      <c r="B23" s="40" t="s">
        <v>16</v>
      </c>
      <c r="C23" s="42" t="s">
        <v>42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3">
      <c r="B24" s="40" t="s">
        <v>16</v>
      </c>
      <c r="C24" s="42" t="s">
        <v>43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3">
      <c r="B25" s="40" t="s">
        <v>16</v>
      </c>
      <c r="C25" s="42" t="s">
        <v>44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3">
      <c r="B26" s="40" t="s">
        <v>16</v>
      </c>
      <c r="C26" s="42" t="s">
        <v>45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3">
      <c r="B27" s="40" t="s">
        <v>16</v>
      </c>
      <c r="C27" s="42" t="s">
        <v>46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3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3">
      <c r="B29" s="40" t="s">
        <v>17</v>
      </c>
      <c r="C29" s="42" t="s">
        <v>36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3">
      <c r="B30" s="40" t="s">
        <v>17</v>
      </c>
      <c r="C30" s="42" t="s">
        <v>37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3">
      <c r="B31" s="40" t="s">
        <v>17</v>
      </c>
      <c r="C31" s="42" t="s">
        <v>38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3">
      <c r="B32" s="40" t="s">
        <v>17</v>
      </c>
      <c r="C32" s="42" t="s">
        <v>39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78.183649849999995</v>
      </c>
      <c r="T32" s="41">
        <v>78.183649849999995</v>
      </c>
      <c r="U32" s="41">
        <v>78.183649849999995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3">
      <c r="B33" s="40" t="s">
        <v>17</v>
      </c>
      <c r="C33" s="42" t="s">
        <v>40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3">
      <c r="B34" s="40" t="s">
        <v>17</v>
      </c>
      <c r="C34" s="42" t="s">
        <v>41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3">
      <c r="B35" s="40" t="s">
        <v>17</v>
      </c>
      <c r="C35" s="42" t="s">
        <v>42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3">
      <c r="B36" s="40" t="s">
        <v>17</v>
      </c>
      <c r="C36" s="42" t="s">
        <v>43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3">
      <c r="B37" s="40" t="s">
        <v>17</v>
      </c>
      <c r="C37" s="42" t="s">
        <v>44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3">
      <c r="B38" s="40" t="s">
        <v>17</v>
      </c>
      <c r="C38" s="42" t="s">
        <v>45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3">
      <c r="B39" s="40" t="s">
        <v>17</v>
      </c>
      <c r="C39" s="42" t="s">
        <v>46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3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310.3439783</v>
      </c>
      <c r="T40" s="41">
        <v>310.3439783</v>
      </c>
      <c r="U40" s="41">
        <v>310.3439783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3">
      <c r="B41" s="40" t="s">
        <v>18</v>
      </c>
      <c r="C41" s="42" t="s">
        <v>36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3">
      <c r="B42" s="40" t="s">
        <v>18</v>
      </c>
      <c r="C42" s="42" t="s">
        <v>37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3">
      <c r="B43" s="40" t="s">
        <v>18</v>
      </c>
      <c r="C43" s="42" t="s">
        <v>38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3">
      <c r="B44" s="40" t="s">
        <v>18</v>
      </c>
      <c r="C44" s="42" t="s">
        <v>39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3">
      <c r="B45" s="40" t="s">
        <v>18</v>
      </c>
      <c r="C45" s="42" t="s">
        <v>40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3">
      <c r="B46" s="40" t="s">
        <v>18</v>
      </c>
      <c r="C46" s="42" t="s">
        <v>41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3">
      <c r="B47" s="40" t="s">
        <v>18</v>
      </c>
      <c r="C47" s="42" t="s">
        <v>42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3">
      <c r="B48" s="40" t="s">
        <v>18</v>
      </c>
      <c r="C48" s="42" t="s">
        <v>43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3">
      <c r="B49" s="40" t="s">
        <v>18</v>
      </c>
      <c r="C49" s="42" t="s">
        <v>44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3">
      <c r="B50" s="40" t="s">
        <v>18</v>
      </c>
      <c r="C50" s="42" t="s">
        <v>45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3">
      <c r="B51" s="40" t="s">
        <v>18</v>
      </c>
      <c r="C51" s="42" t="s">
        <v>46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3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3">
      <c r="B53" s="40" t="s">
        <v>761</v>
      </c>
      <c r="C53" s="42" t="s">
        <v>36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3">
      <c r="B54" s="40" t="s">
        <v>761</v>
      </c>
      <c r="C54" s="42" t="s">
        <v>37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1056.1279050000001</v>
      </c>
      <c r="O54" s="41">
        <v>1056.1279050000001</v>
      </c>
      <c r="P54" s="41">
        <v>1055.4506839999999</v>
      </c>
      <c r="Q54" s="41">
        <v>1055.4506839999999</v>
      </c>
      <c r="R54" s="41">
        <v>1055.4506839999999</v>
      </c>
      <c r="S54" s="41">
        <v>1050.0942869999999</v>
      </c>
      <c r="T54" s="41">
        <v>1039.9410459999999</v>
      </c>
      <c r="U54" s="41">
        <v>274.15011559999999</v>
      </c>
      <c r="V54" s="41">
        <v>274.15011559999999</v>
      </c>
      <c r="W54" s="41">
        <v>208.45155879999999</v>
      </c>
      <c r="X54" s="41">
        <v>208.45155879999999</v>
      </c>
      <c r="Y54" s="41">
        <v>208.45155879999999</v>
      </c>
      <c r="Z54" s="41">
        <v>208.45155879999999</v>
      </c>
      <c r="AA54" s="41">
        <v>208.45155879999999</v>
      </c>
      <c r="AB54" s="41">
        <v>208.45155879999999</v>
      </c>
      <c r="AC54" s="41">
        <v>208.45155879999999</v>
      </c>
      <c r="AD54" s="41">
        <v>246.9031176</v>
      </c>
      <c r="AE54" s="41">
        <v>208.45155879999999</v>
      </c>
      <c r="AF54" s="41">
        <v>208.45155879999999</v>
      </c>
      <c r="AG54" s="41">
        <v>208.45155879999999</v>
      </c>
      <c r="AH54" s="41">
        <v>246.9031176</v>
      </c>
      <c r="AI54" s="41">
        <v>246.9031176</v>
      </c>
      <c r="AJ54" s="41">
        <v>246.9031176</v>
      </c>
      <c r="AK54" s="41"/>
      <c r="AL54" s="41"/>
      <c r="AM54" s="41"/>
      <c r="AN54" s="41"/>
      <c r="AO54" s="41"/>
      <c r="AP54" s="41"/>
    </row>
    <row r="55" spans="2:42" x14ac:dyDescent="0.3">
      <c r="B55" s="40" t="s">
        <v>761</v>
      </c>
      <c r="C55" s="42" t="s">
        <v>38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3">
      <c r="B56" s="40" t="s">
        <v>761</v>
      </c>
      <c r="C56" s="42" t="s">
        <v>39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3">
      <c r="B57" s="40" t="s">
        <v>761</v>
      </c>
      <c r="C57" s="42" t="s">
        <v>40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3">
      <c r="B58" s="40" t="s">
        <v>761</v>
      </c>
      <c r="C58" s="42" t="s">
        <v>41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3">
      <c r="B59" s="40" t="s">
        <v>761</v>
      </c>
      <c r="C59" s="42" t="s">
        <v>42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3">
      <c r="B60" s="40" t="s">
        <v>761</v>
      </c>
      <c r="C60" s="42" t="s">
        <v>43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3">
      <c r="B61" s="40" t="s">
        <v>761</v>
      </c>
      <c r="C61" s="42" t="s">
        <v>44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3">
      <c r="B62" s="40" t="s">
        <v>761</v>
      </c>
      <c r="C62" s="42" t="s">
        <v>45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3">
      <c r="B63" s="40" t="s">
        <v>761</v>
      </c>
      <c r="C63" s="42" t="s">
        <v>46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3">
      <c r="B64" s="40" t="s">
        <v>761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1056.1279050000001</v>
      </c>
      <c r="O64" s="41">
        <v>1056.1279050000001</v>
      </c>
      <c r="P64" s="41">
        <v>1055.4506839999999</v>
      </c>
      <c r="Q64" s="41">
        <v>1055.4506839999999</v>
      </c>
      <c r="R64" s="41">
        <v>1055.4506839999999</v>
      </c>
      <c r="S64" s="41">
        <v>1050.0942869999999</v>
      </c>
      <c r="T64" s="41">
        <v>1039.9410459999999</v>
      </c>
      <c r="U64" s="41">
        <v>274.15011559999999</v>
      </c>
      <c r="V64" s="41">
        <v>274.15011559999999</v>
      </c>
      <c r="W64" s="41">
        <v>208.45155879999999</v>
      </c>
      <c r="X64" s="41">
        <v>208.45155879999999</v>
      </c>
      <c r="Y64" s="41">
        <v>208.45155879999999</v>
      </c>
      <c r="Z64" s="41">
        <v>208.45155879999999</v>
      </c>
      <c r="AA64" s="41">
        <v>208.45155879999999</v>
      </c>
      <c r="AB64" s="41">
        <v>208.45155879999999</v>
      </c>
      <c r="AC64" s="41">
        <v>208.45155879999999</v>
      </c>
      <c r="AD64" s="41">
        <v>246.9031176</v>
      </c>
      <c r="AE64" s="41">
        <v>208.45155879999999</v>
      </c>
      <c r="AF64" s="41">
        <v>208.45155879999999</v>
      </c>
      <c r="AG64" s="41">
        <v>208.45155879999999</v>
      </c>
      <c r="AH64" s="41">
        <v>246.9031176</v>
      </c>
      <c r="AI64" s="41">
        <v>246.9031176</v>
      </c>
      <c r="AJ64" s="41">
        <v>246.9031176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3">
      <c r="B65" s="40" t="s">
        <v>19</v>
      </c>
      <c r="C65" s="42" t="s">
        <v>36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3">
      <c r="B66" s="40" t="s">
        <v>19</v>
      </c>
      <c r="C66" s="42" t="s">
        <v>37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3">
      <c r="B67" s="40" t="s">
        <v>19</v>
      </c>
      <c r="C67" s="42" t="s">
        <v>38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3">
      <c r="B68" s="40" t="s">
        <v>19</v>
      </c>
      <c r="C68" s="42" t="s">
        <v>39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3">
      <c r="B69" s="40" t="s">
        <v>19</v>
      </c>
      <c r="C69" s="42" t="s">
        <v>40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3">
      <c r="B70" s="40" t="s">
        <v>19</v>
      </c>
      <c r="C70" s="42" t="s">
        <v>41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3">
      <c r="B71" s="40" t="s">
        <v>19</v>
      </c>
      <c r="C71" s="42" t="s">
        <v>42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3">
      <c r="B72" s="40" t="s">
        <v>19</v>
      </c>
      <c r="C72" s="42" t="s">
        <v>43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3">
      <c r="B73" s="40" t="s">
        <v>19</v>
      </c>
      <c r="C73" s="42" t="s">
        <v>44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3">
      <c r="B74" s="40" t="s">
        <v>19</v>
      </c>
      <c r="C74" s="42" t="s">
        <v>45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3">
      <c r="B75" s="40" t="s">
        <v>19</v>
      </c>
      <c r="C75" s="42" t="s">
        <v>46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3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3">
      <c r="B77" s="40" t="s">
        <v>762</v>
      </c>
      <c r="C77" s="42" t="s">
        <v>36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3">
      <c r="B78" s="40" t="s">
        <v>762</v>
      </c>
      <c r="C78" s="42" t="s">
        <v>37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3">
      <c r="B79" s="40" t="s">
        <v>762</v>
      </c>
      <c r="C79" s="42" t="s">
        <v>38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3">
      <c r="B80" s="40" t="s">
        <v>762</v>
      </c>
      <c r="C80" s="42" t="s">
        <v>39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3">
      <c r="B81" s="40" t="s">
        <v>762</v>
      </c>
      <c r="C81" s="42" t="s">
        <v>40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3">
      <c r="B82" s="40" t="s">
        <v>762</v>
      </c>
      <c r="C82" s="42" t="s">
        <v>41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3">
      <c r="B83" s="40" t="s">
        <v>762</v>
      </c>
      <c r="C83" s="42" t="s">
        <v>42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3">
      <c r="B84" s="40" t="s">
        <v>762</v>
      </c>
      <c r="C84" s="42" t="s">
        <v>43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3">
      <c r="B85" s="40" t="s">
        <v>762</v>
      </c>
      <c r="C85" s="42" t="s">
        <v>44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3">
      <c r="B86" s="40" t="s">
        <v>762</v>
      </c>
      <c r="C86" s="42" t="s">
        <v>45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3">
      <c r="B87" s="40" t="s">
        <v>762</v>
      </c>
      <c r="C87" s="42" t="s">
        <v>46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3">
      <c r="B88" s="40" t="s">
        <v>762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3">
      <c r="B89" s="40" t="s">
        <v>673</v>
      </c>
      <c r="C89" s="42" t="s">
        <v>36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3">
      <c r="B90" s="40" t="s">
        <v>673</v>
      </c>
      <c r="C90" s="42" t="s">
        <v>37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3">
      <c r="B91" s="40" t="s">
        <v>673</v>
      </c>
      <c r="C91" s="42" t="s">
        <v>38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3">
      <c r="B92" s="40" t="s">
        <v>673</v>
      </c>
      <c r="C92" s="42" t="s">
        <v>39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3">
      <c r="B93" s="40" t="s">
        <v>673</v>
      </c>
      <c r="C93" s="42" t="s">
        <v>40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3">
      <c r="B94" s="40" t="s">
        <v>673</v>
      </c>
      <c r="C94" s="42" t="s">
        <v>41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3">
      <c r="B95" s="40" t="s">
        <v>673</v>
      </c>
      <c r="C95" s="42" t="s">
        <v>42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3">
      <c r="B96" s="40" t="s">
        <v>673</v>
      </c>
      <c r="C96" s="42" t="s">
        <v>43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3">
      <c r="B97" s="40" t="s">
        <v>673</v>
      </c>
      <c r="C97" s="42" t="s">
        <v>44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3">
      <c r="B98" s="40" t="s">
        <v>673</v>
      </c>
      <c r="C98" s="42" t="s">
        <v>45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3">
      <c r="B99" s="40" t="s">
        <v>673</v>
      </c>
      <c r="C99" s="42" t="s">
        <v>46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3">
      <c r="B100" s="40" t="s">
        <v>673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3">
      <c r="B101" s="40" t="s">
        <v>763</v>
      </c>
      <c r="C101" s="42" t="s">
        <v>36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2117.1401070000002</v>
      </c>
      <c r="O101" s="41">
        <v>2066.735267</v>
      </c>
      <c r="P101" s="41">
        <v>1857.5288419999999</v>
      </c>
      <c r="Q101" s="41">
        <v>509.92787859999999</v>
      </c>
      <c r="R101" s="41">
        <v>386.86433799999998</v>
      </c>
      <c r="S101" s="41">
        <v>386.86433799999998</v>
      </c>
      <c r="T101" s="41">
        <v>386.86433799999998</v>
      </c>
      <c r="U101" s="41">
        <v>386.86433799999998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3">
      <c r="B102" s="40" t="s">
        <v>763</v>
      </c>
      <c r="C102" s="42" t="s">
        <v>37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</row>
    <row r="103" spans="1:42" x14ac:dyDescent="0.3">
      <c r="B103" s="40" t="s">
        <v>763</v>
      </c>
      <c r="C103" s="42" t="s">
        <v>38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1344.088892</v>
      </c>
      <c r="O103" s="41">
        <v>1344.088892</v>
      </c>
      <c r="P103" s="41">
        <v>1090.151192</v>
      </c>
      <c r="Q103" s="41">
        <v>894.1066118</v>
      </c>
      <c r="R103" s="41">
        <v>874.94063270000004</v>
      </c>
      <c r="S103" s="41">
        <v>747.80484320000005</v>
      </c>
      <c r="T103" s="41">
        <v>747.80484320000005</v>
      </c>
      <c r="U103" s="41">
        <v>747.80484320000005</v>
      </c>
      <c r="V103" s="41">
        <v>747.80484320000005</v>
      </c>
      <c r="W103" s="41">
        <v>747.80484320000005</v>
      </c>
      <c r="X103" s="41">
        <v>747.80484320000005</v>
      </c>
      <c r="Y103" s="41">
        <v>747.80484320000005</v>
      </c>
      <c r="Z103" s="41">
        <v>747.80484320000005</v>
      </c>
      <c r="AA103" s="41">
        <v>747.80484320000005</v>
      </c>
      <c r="AB103" s="41">
        <v>747.80484320000005</v>
      </c>
      <c r="AC103" s="41">
        <v>747.80484320000005</v>
      </c>
      <c r="AD103" s="41">
        <v>747.80484320000005</v>
      </c>
      <c r="AE103" s="41">
        <v>731.5088432</v>
      </c>
      <c r="AF103" s="41">
        <v>731.5088432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3">
      <c r="B104" s="40" t="s">
        <v>763</v>
      </c>
      <c r="C104" s="42" t="s">
        <v>39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859.03221780000001</v>
      </c>
      <c r="O104" s="41">
        <v>859.03221780000001</v>
      </c>
      <c r="P104" s="41">
        <v>1002.882875</v>
      </c>
      <c r="Q104" s="41">
        <v>1002.373954</v>
      </c>
      <c r="R104" s="41">
        <v>1002.373954</v>
      </c>
      <c r="S104" s="41">
        <v>1002.373954</v>
      </c>
      <c r="T104" s="41">
        <v>899.43572140000003</v>
      </c>
      <c r="U104" s="41">
        <v>899.43572140000003</v>
      </c>
      <c r="V104" s="41">
        <v>899.43572140000003</v>
      </c>
      <c r="W104" s="41">
        <v>459.44636000000003</v>
      </c>
      <c r="X104" s="41">
        <v>459.44636000000003</v>
      </c>
      <c r="Y104" s="41">
        <v>459.44636000000003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3">
      <c r="B105" s="40" t="s">
        <v>763</v>
      </c>
      <c r="C105" s="42" t="s">
        <v>40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3">
      <c r="B106" s="40" t="s">
        <v>763</v>
      </c>
      <c r="C106" s="42" t="s">
        <v>41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3">
      <c r="B107" s="40" t="s">
        <v>763</v>
      </c>
      <c r="C107" s="42" t="s">
        <v>42</v>
      </c>
      <c r="D107" s="41">
        <v>305.69230160000001</v>
      </c>
      <c r="E107" s="41">
        <v>305.69230160000001</v>
      </c>
      <c r="F107" s="41">
        <v>305.69230160000001</v>
      </c>
      <c r="G107" s="41">
        <v>305.69230160000001</v>
      </c>
      <c r="H107" s="41">
        <v>654.57942609999998</v>
      </c>
      <c r="I107" s="41">
        <v>646.46067349999998</v>
      </c>
      <c r="J107" s="41">
        <v>575.08005679999997</v>
      </c>
      <c r="K107" s="41">
        <v>638.34192089999999</v>
      </c>
      <c r="L107" s="41">
        <v>638.34192089999999</v>
      </c>
      <c r="M107" s="41">
        <v>638.34192089999999</v>
      </c>
      <c r="N107" s="41">
        <v>638.34192089999999</v>
      </c>
      <c r="O107" s="41">
        <v>638.34192089999999</v>
      </c>
      <c r="P107" s="41">
        <v>647.65904479999995</v>
      </c>
      <c r="Q107" s="41">
        <v>646.46067349999998</v>
      </c>
      <c r="R107" s="41">
        <v>654.57942609999998</v>
      </c>
      <c r="S107" s="41">
        <v>654.57942609999998</v>
      </c>
      <c r="T107" s="41">
        <v>654.57942609999998</v>
      </c>
      <c r="U107" s="41">
        <v>646.45365630000003</v>
      </c>
      <c r="V107" s="41">
        <v>654.57942609999998</v>
      </c>
      <c r="W107" s="41">
        <v>332.64961929999998</v>
      </c>
      <c r="X107" s="41">
        <v>332.64961929999998</v>
      </c>
      <c r="Y107" s="41">
        <v>332.64961929999998</v>
      </c>
      <c r="Z107" s="41">
        <v>332.64961929999998</v>
      </c>
      <c r="AA107" s="41">
        <v>332.64961929999998</v>
      </c>
      <c r="AB107" s="41">
        <v>332.64961929999998</v>
      </c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</row>
    <row r="108" spans="1:42" x14ac:dyDescent="0.3">
      <c r="B108" s="40" t="s">
        <v>763</v>
      </c>
      <c r="C108" s="42" t="s">
        <v>43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3">
      <c r="B109" s="40" t="s">
        <v>763</v>
      </c>
      <c r="C109" s="42" t="s">
        <v>44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3">
      <c r="B110" s="40" t="s">
        <v>763</v>
      </c>
      <c r="C110" s="42" t="s">
        <v>45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3">
      <c r="B111" s="40" t="s">
        <v>763</v>
      </c>
      <c r="C111" s="42" t="s">
        <v>46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3">
      <c r="A112">
        <v>8</v>
      </c>
      <c r="B112" s="40" t="s">
        <v>763</v>
      </c>
      <c r="C112" s="42" t="s">
        <v>15</v>
      </c>
      <c r="D112" s="41">
        <v>4252.8070070000003</v>
      </c>
      <c r="E112" s="41">
        <v>4770.5424569999996</v>
      </c>
      <c r="F112" s="41">
        <v>4201.7302229999996</v>
      </c>
      <c r="G112" s="41">
        <v>4870.4812590000001</v>
      </c>
      <c r="H112" s="41">
        <v>4242.6901690000004</v>
      </c>
      <c r="I112" s="41">
        <v>4278.6878919999999</v>
      </c>
      <c r="J112" s="41">
        <v>3978.3648920000001</v>
      </c>
      <c r="K112" s="41">
        <v>4200.4469609999996</v>
      </c>
      <c r="L112" s="41">
        <v>4962.5628450000004</v>
      </c>
      <c r="M112" s="41">
        <v>5296.4850539999998</v>
      </c>
      <c r="N112" s="41">
        <v>4958.6031380000004</v>
      </c>
      <c r="O112" s="41">
        <v>4908.1982969999999</v>
      </c>
      <c r="P112" s="41">
        <v>4598.2219539999996</v>
      </c>
      <c r="Q112" s="41">
        <v>3052.8691180000001</v>
      </c>
      <c r="R112" s="41">
        <v>2918.7583500000001</v>
      </c>
      <c r="S112" s="41">
        <v>2791.6225610000001</v>
      </c>
      <c r="T112" s="41">
        <v>2688.6843290000002</v>
      </c>
      <c r="U112" s="41">
        <v>2680.5585590000001</v>
      </c>
      <c r="V112" s="41">
        <v>2688.6843290000002</v>
      </c>
      <c r="W112" s="41">
        <v>1845.0174300000001</v>
      </c>
      <c r="X112" s="41">
        <v>1845.0174300000001</v>
      </c>
      <c r="Y112" s="41">
        <v>1845.0174300000001</v>
      </c>
      <c r="Z112" s="41">
        <v>1226.80512</v>
      </c>
      <c r="AA112" s="41">
        <v>1226.80512</v>
      </c>
      <c r="AB112" s="41">
        <v>1226.80512</v>
      </c>
      <c r="AC112" s="41">
        <v>894.15550050000002</v>
      </c>
      <c r="AD112" s="41">
        <v>894.15550050000002</v>
      </c>
      <c r="AE112" s="41">
        <v>877.85950049999997</v>
      </c>
      <c r="AF112" s="41">
        <v>877.85950049999997</v>
      </c>
      <c r="AG112" s="41">
        <v>143.85065729999999</v>
      </c>
      <c r="AH112" s="41">
        <v>143.85065729999999</v>
      </c>
      <c r="AI112" s="41">
        <v>143.85065729999999</v>
      </c>
      <c r="AJ112" s="41">
        <v>143.85065729999999</v>
      </c>
      <c r="AK112" s="41">
        <v>0</v>
      </c>
      <c r="AL112" s="41">
        <v>0</v>
      </c>
      <c r="AM112" s="41">
        <v>0</v>
      </c>
      <c r="AN112" s="41">
        <v>0</v>
      </c>
      <c r="AO112" s="41">
        <v>0</v>
      </c>
      <c r="AP112" s="41">
        <v>0</v>
      </c>
    </row>
    <row r="113" spans="1:42" x14ac:dyDescent="0.3">
      <c r="B113" s="40" t="s">
        <v>764</v>
      </c>
      <c r="C113" s="42" t="s">
        <v>36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</row>
    <row r="114" spans="1:42" x14ac:dyDescent="0.3">
      <c r="B114" s="40" t="s">
        <v>764</v>
      </c>
      <c r="C114" s="42" t="s">
        <v>37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3">
      <c r="B115" s="40" t="s">
        <v>764</v>
      </c>
      <c r="C115" s="42" t="s">
        <v>38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3">
      <c r="B116" s="40" t="s">
        <v>764</v>
      </c>
      <c r="C116" s="42" t="s">
        <v>39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3">
      <c r="B117" s="40" t="s">
        <v>764</v>
      </c>
      <c r="C117" s="42" t="s">
        <v>40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3">
      <c r="B118" s="40" t="s">
        <v>764</v>
      </c>
      <c r="C118" s="42" t="s">
        <v>41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3">
      <c r="B119" s="40" t="s">
        <v>764</v>
      </c>
      <c r="C119" s="42" t="s">
        <v>42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3">
      <c r="B120" s="40" t="s">
        <v>764</v>
      </c>
      <c r="C120" s="42" t="s">
        <v>43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3">
      <c r="B121" s="40" t="s">
        <v>764</v>
      </c>
      <c r="C121" s="42" t="s">
        <v>44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3">
      <c r="B122" s="40" t="s">
        <v>764</v>
      </c>
      <c r="C122" s="42" t="s">
        <v>45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3">
      <c r="B123" s="40" t="s">
        <v>764</v>
      </c>
      <c r="C123" s="42" t="s">
        <v>46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3">
      <c r="A124">
        <v>4</v>
      </c>
      <c r="B124" s="40" t="s">
        <v>764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41">
        <v>0</v>
      </c>
      <c r="AP124" s="41">
        <v>0</v>
      </c>
    </row>
    <row r="125" spans="1:42" x14ac:dyDescent="0.3">
      <c r="B125" s="40" t="s">
        <v>765</v>
      </c>
      <c r="C125" s="42" t="s">
        <v>36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</row>
    <row r="126" spans="1:42" x14ac:dyDescent="0.3">
      <c r="B126" s="40" t="s">
        <v>765</v>
      </c>
      <c r="C126" s="42" t="s">
        <v>37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3">
      <c r="B127" s="40" t="s">
        <v>765</v>
      </c>
      <c r="C127" s="42" t="s">
        <v>38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</row>
    <row r="128" spans="1:42" x14ac:dyDescent="0.3">
      <c r="B128" s="40" t="s">
        <v>765</v>
      </c>
      <c r="C128" s="42" t="s">
        <v>39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3">
      <c r="B129" s="40" t="s">
        <v>765</v>
      </c>
      <c r="C129" s="42" t="s">
        <v>40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3">
      <c r="B130" s="40" t="s">
        <v>765</v>
      </c>
      <c r="C130" s="42" t="s">
        <v>41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3">
      <c r="B131" s="40" t="s">
        <v>765</v>
      </c>
      <c r="C131" s="42" t="s">
        <v>42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3">
      <c r="B132" s="40" t="s">
        <v>765</v>
      </c>
      <c r="C132" s="42" t="s">
        <v>43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3">
      <c r="B133" s="40" t="s">
        <v>765</v>
      </c>
      <c r="C133" s="42" t="s">
        <v>44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3">
      <c r="B134" s="40" t="s">
        <v>765</v>
      </c>
      <c r="C134" s="42" t="s">
        <v>45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3">
      <c r="B135" s="40" t="s">
        <v>765</v>
      </c>
      <c r="C135" s="42" t="s">
        <v>46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3">
      <c r="A136">
        <v>4</v>
      </c>
      <c r="B136" s="40" t="s">
        <v>765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0</v>
      </c>
      <c r="X136" s="41">
        <v>0</v>
      </c>
      <c r="Y136" s="41">
        <v>0</v>
      </c>
      <c r="Z136" s="41">
        <v>0</v>
      </c>
      <c r="AA136" s="41">
        <v>0</v>
      </c>
      <c r="AB136" s="41">
        <v>0</v>
      </c>
      <c r="AC136" s="41">
        <v>0</v>
      </c>
      <c r="AD136" s="41">
        <v>0</v>
      </c>
      <c r="AE136" s="41">
        <v>0</v>
      </c>
      <c r="AF136" s="41">
        <v>0</v>
      </c>
      <c r="AG136" s="41">
        <v>0</v>
      </c>
      <c r="AH136" s="41">
        <v>0</v>
      </c>
      <c r="AI136" s="41">
        <v>0</v>
      </c>
      <c r="AJ136" s="41">
        <v>0</v>
      </c>
      <c r="AK136" s="41">
        <v>0</v>
      </c>
      <c r="AL136" s="41">
        <v>0</v>
      </c>
      <c r="AM136" s="41">
        <v>0</v>
      </c>
      <c r="AN136" s="41">
        <v>0</v>
      </c>
      <c r="AO136" s="41">
        <v>0</v>
      </c>
      <c r="AP136" s="41">
        <v>0</v>
      </c>
    </row>
    <row r="137" spans="1:42" x14ac:dyDescent="0.3">
      <c r="B137" s="40" t="s">
        <v>766</v>
      </c>
      <c r="C137" s="42" t="s">
        <v>36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249.11543689999999</v>
      </c>
      <c r="N137" s="41">
        <v>325.937072</v>
      </c>
      <c r="O137" s="41">
        <v>275.12470669999999</v>
      </c>
      <c r="P137" s="41">
        <v>191.08930129999999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3">
      <c r="B138" s="40" t="s">
        <v>766</v>
      </c>
      <c r="C138" s="42" t="s">
        <v>37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3">
      <c r="B139" s="40" t="s">
        <v>766</v>
      </c>
      <c r="C139" s="42" t="s">
        <v>38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3">
      <c r="B140" s="40" t="s">
        <v>766</v>
      </c>
      <c r="C140" s="42" t="s">
        <v>39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3">
      <c r="B141" s="40" t="s">
        <v>766</v>
      </c>
      <c r="C141" s="42" t="s">
        <v>40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3">
      <c r="B142" s="40" t="s">
        <v>766</v>
      </c>
      <c r="C142" s="42" t="s">
        <v>41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3">
      <c r="B143" s="40" t="s">
        <v>766</v>
      </c>
      <c r="C143" s="42" t="s">
        <v>42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3">
      <c r="B144" s="40" t="s">
        <v>766</v>
      </c>
      <c r="C144" s="42" t="s">
        <v>43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3">
      <c r="B145" s="40" t="s">
        <v>766</v>
      </c>
      <c r="C145" s="42" t="s">
        <v>44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3">
      <c r="B146" s="40" t="s">
        <v>766</v>
      </c>
      <c r="C146" s="42" t="s">
        <v>45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3">
      <c r="B147" s="40" t="s">
        <v>766</v>
      </c>
      <c r="C147" s="42" t="s">
        <v>46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3">
      <c r="A148">
        <v>10</v>
      </c>
      <c r="B148" s="40" t="s">
        <v>766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291.01577659999998</v>
      </c>
      <c r="N148" s="41">
        <v>367.83741170000002</v>
      </c>
      <c r="O148" s="41">
        <v>317.02504640000001</v>
      </c>
      <c r="P148" s="41">
        <v>232.98964100000001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3">
      <c r="B149" s="40" t="s">
        <v>21</v>
      </c>
      <c r="C149" s="42" t="s">
        <v>36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1672.7900950000001</v>
      </c>
      <c r="O149" s="41">
        <v>1672.7900950000001</v>
      </c>
      <c r="P149" s="41">
        <v>1634.836033</v>
      </c>
      <c r="Q149" s="41">
        <v>1679.8720659999999</v>
      </c>
      <c r="R149" s="41">
        <v>2962.5921060000001</v>
      </c>
      <c r="S149" s="41">
        <v>2917.5560730000002</v>
      </c>
      <c r="T149" s="41">
        <v>2917.5560730000002</v>
      </c>
      <c r="U149" s="41">
        <v>2917.5560730000002</v>
      </c>
      <c r="V149" s="41">
        <v>2962.5921060000001</v>
      </c>
      <c r="W149" s="41">
        <v>2962.5921060000001</v>
      </c>
      <c r="X149" s="41">
        <v>2962.5921060000001</v>
      </c>
      <c r="Y149" s="41">
        <v>2962.5921060000001</v>
      </c>
      <c r="Z149" s="41">
        <v>2962.5921060000001</v>
      </c>
      <c r="AA149" s="41">
        <v>2962.5921060000001</v>
      </c>
      <c r="AB149" s="41">
        <v>2962.5921060000001</v>
      </c>
      <c r="AC149" s="41">
        <v>2962.5921060000001</v>
      </c>
      <c r="AD149" s="41">
        <v>2962.5921060000001</v>
      </c>
      <c r="AE149" s="41">
        <v>2917.5560730000002</v>
      </c>
      <c r="AF149" s="41">
        <v>2962.5921060000001</v>
      </c>
      <c r="AG149" s="41">
        <v>2962.5921060000001</v>
      </c>
      <c r="AH149" s="41">
        <v>3007.6281399999998</v>
      </c>
      <c r="AI149" s="41">
        <v>3007.6281399999998</v>
      </c>
      <c r="AJ149" s="41">
        <v>3007.6281399999998</v>
      </c>
      <c r="AK149" s="41">
        <v>2962.5921060000001</v>
      </c>
      <c r="AL149" s="41">
        <v>2962.5921060000001</v>
      </c>
      <c r="AM149" s="41">
        <v>2962.5921060000001</v>
      </c>
      <c r="AN149" s="41">
        <v>2962.5921060000001</v>
      </c>
      <c r="AO149" s="41">
        <v>2962.5921060000001</v>
      </c>
      <c r="AP149" s="41">
        <v>2962.5921060000001</v>
      </c>
    </row>
    <row r="150" spans="1:42" x14ac:dyDescent="0.3">
      <c r="B150" s="40" t="s">
        <v>21</v>
      </c>
      <c r="C150" s="42" t="s">
        <v>37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3">
      <c r="B151" s="40" t="s">
        <v>21</v>
      </c>
      <c r="C151" s="42" t="s">
        <v>38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3">
      <c r="B152" s="40" t="s">
        <v>21</v>
      </c>
      <c r="C152" s="42" t="s">
        <v>39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3">
      <c r="B153" s="40" t="s">
        <v>21</v>
      </c>
      <c r="C153" s="42" t="s">
        <v>40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3">
      <c r="B154" s="40" t="s">
        <v>21</v>
      </c>
      <c r="C154" s="42" t="s">
        <v>41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3">
      <c r="B155" s="40" t="s">
        <v>21</v>
      </c>
      <c r="C155" s="42" t="s">
        <v>42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3">
      <c r="B156" s="40" t="s">
        <v>21</v>
      </c>
      <c r="C156" s="42" t="s">
        <v>43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3">
      <c r="B157" s="40" t="s">
        <v>21</v>
      </c>
      <c r="C157" s="42" t="s">
        <v>44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3">
      <c r="B158" s="40" t="s">
        <v>21</v>
      </c>
      <c r="C158" s="42" t="s">
        <v>45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3">
      <c r="B159" s="40" t="s">
        <v>21</v>
      </c>
      <c r="C159" s="42" t="s">
        <v>46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3">
      <c r="B160" s="40" t="s">
        <v>21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1672.7900950000001</v>
      </c>
      <c r="O160" s="41">
        <v>1672.7900950000001</v>
      </c>
      <c r="P160" s="41">
        <v>1634.836033</v>
      </c>
      <c r="Q160" s="41">
        <v>1679.8720659999999</v>
      </c>
      <c r="R160" s="41">
        <v>2962.5921060000001</v>
      </c>
      <c r="S160" s="41">
        <v>2917.5560730000002</v>
      </c>
      <c r="T160" s="41">
        <v>2917.5560730000002</v>
      </c>
      <c r="U160" s="41">
        <v>2917.5560730000002</v>
      </c>
      <c r="V160" s="41">
        <v>2962.5921060000001</v>
      </c>
      <c r="W160" s="41">
        <v>2962.5921060000001</v>
      </c>
      <c r="X160" s="41">
        <v>2962.5921060000001</v>
      </c>
      <c r="Y160" s="41">
        <v>2962.5921060000001</v>
      </c>
      <c r="Z160" s="41">
        <v>2962.5921060000001</v>
      </c>
      <c r="AA160" s="41">
        <v>2962.5921060000001</v>
      </c>
      <c r="AB160" s="41">
        <v>2962.5921060000001</v>
      </c>
      <c r="AC160" s="41">
        <v>2962.5921060000001</v>
      </c>
      <c r="AD160" s="41">
        <v>2962.5921060000001</v>
      </c>
      <c r="AE160" s="41">
        <v>2917.5560730000002</v>
      </c>
      <c r="AF160" s="41">
        <v>2962.5921060000001</v>
      </c>
      <c r="AG160" s="41">
        <v>2962.5921060000001</v>
      </c>
      <c r="AH160" s="41">
        <v>3007.6281399999998</v>
      </c>
      <c r="AI160" s="41">
        <v>3007.6281399999998</v>
      </c>
      <c r="AJ160" s="41">
        <v>3007.6281399999998</v>
      </c>
      <c r="AK160" s="41">
        <v>2962.5921060000001</v>
      </c>
      <c r="AL160" s="41">
        <v>2962.5921060000001</v>
      </c>
      <c r="AM160" s="41">
        <v>2962.5921060000001</v>
      </c>
      <c r="AN160" s="41">
        <v>2962.5921060000001</v>
      </c>
      <c r="AO160" s="41">
        <v>2962.5921060000001</v>
      </c>
      <c r="AP160" s="41">
        <v>2962.5921060000001</v>
      </c>
    </row>
    <row r="161" spans="2:42" x14ac:dyDescent="0.3">
      <c r="B161" s="40" t="s">
        <v>22</v>
      </c>
      <c r="C161" s="42" t="s">
        <v>36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>
        <v>22.025496400000002</v>
      </c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3">
      <c r="B162" s="40" t="s">
        <v>22</v>
      </c>
      <c r="C162" s="42" t="s">
        <v>37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3">
      <c r="B163" s="40" t="s">
        <v>22</v>
      </c>
      <c r="C163" s="42" t="s">
        <v>38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41.353345500000003</v>
      </c>
      <c r="O163" s="41">
        <v>84.401871459999995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3">
      <c r="B164" s="40" t="s">
        <v>22</v>
      </c>
      <c r="C164" s="42" t="s">
        <v>39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3">
      <c r="B165" s="40" t="s">
        <v>22</v>
      </c>
      <c r="C165" s="42" t="s">
        <v>40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3">
      <c r="B166" s="40" t="s">
        <v>22</v>
      </c>
      <c r="C166" s="42" t="s">
        <v>41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3">
      <c r="B167" s="40" t="s">
        <v>22</v>
      </c>
      <c r="C167" s="42" t="s">
        <v>42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3">
      <c r="B168" s="40" t="s">
        <v>22</v>
      </c>
      <c r="C168" s="42" t="s">
        <v>43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3">
      <c r="B169" s="40" t="s">
        <v>22</v>
      </c>
      <c r="C169" s="42" t="s">
        <v>44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3">
      <c r="B170" s="40" t="s">
        <v>22</v>
      </c>
      <c r="C170" s="42" t="s">
        <v>45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3">
      <c r="B171" s="40" t="s">
        <v>22</v>
      </c>
      <c r="C171" s="42" t="s">
        <v>46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3">
      <c r="B172" s="40" t="s">
        <v>22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81.589692889999995</v>
      </c>
      <c r="O172" s="41">
        <v>124.6382188</v>
      </c>
      <c r="P172" s="41">
        <v>22.025496400000002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3">
      <c r="B173" s="40" t="s">
        <v>23</v>
      </c>
      <c r="C173" s="42" t="s">
        <v>36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3">
      <c r="B174" s="40" t="s">
        <v>23</v>
      </c>
      <c r="C174" s="42" t="s">
        <v>37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3">
      <c r="B175" s="40" t="s">
        <v>23</v>
      </c>
      <c r="C175" s="42" t="s">
        <v>38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>
        <v>1.886061038</v>
      </c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3">
      <c r="B176" s="40" t="s">
        <v>23</v>
      </c>
      <c r="C176" s="42" t="s">
        <v>39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3">
      <c r="B177" s="40" t="s">
        <v>23</v>
      </c>
      <c r="C177" s="42" t="s">
        <v>40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3">
      <c r="B178" s="40" t="s">
        <v>23</v>
      </c>
      <c r="C178" s="42" t="s">
        <v>41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3">
      <c r="B179" s="40" t="s">
        <v>23</v>
      </c>
      <c r="C179" s="42" t="s">
        <v>42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3">
      <c r="B180" s="40" t="s">
        <v>23</v>
      </c>
      <c r="C180" s="42" t="s">
        <v>43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3">
      <c r="B181" s="40" t="s">
        <v>23</v>
      </c>
      <c r="C181" s="42" t="s">
        <v>44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3">
      <c r="B182" s="40" t="s">
        <v>23</v>
      </c>
      <c r="C182" s="42" t="s">
        <v>45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3">
      <c r="B183" s="40" t="s">
        <v>23</v>
      </c>
      <c r="C183" s="42" t="s">
        <v>46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3">
      <c r="B184" s="40" t="s">
        <v>23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1.886061038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3">
      <c r="B185" s="40" t="s">
        <v>691</v>
      </c>
      <c r="C185" s="42" t="s">
        <v>36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3">
      <c r="B186" s="40" t="s">
        <v>691</v>
      </c>
      <c r="C186" s="42" t="s">
        <v>37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3">
      <c r="B187" s="40" t="s">
        <v>691</v>
      </c>
      <c r="C187" s="42" t="s">
        <v>38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3">
      <c r="B188" s="40" t="s">
        <v>691</v>
      </c>
      <c r="C188" s="42" t="s">
        <v>39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3">
      <c r="B189" s="40" t="s">
        <v>691</v>
      </c>
      <c r="C189" s="42" t="s">
        <v>40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3">
      <c r="B190" s="40" t="s">
        <v>691</v>
      </c>
      <c r="C190" s="42" t="s">
        <v>41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3">
      <c r="B191" s="40" t="s">
        <v>691</v>
      </c>
      <c r="C191" s="42" t="s">
        <v>42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3">
      <c r="B192" s="40" t="s">
        <v>691</v>
      </c>
      <c r="C192" s="42" t="s">
        <v>43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3">
      <c r="B193" s="40" t="s">
        <v>691</v>
      </c>
      <c r="C193" s="42" t="s">
        <v>44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3">
      <c r="B194" s="40" t="s">
        <v>691</v>
      </c>
      <c r="C194" s="42" t="s">
        <v>45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3">
      <c r="B195" s="40" t="s">
        <v>691</v>
      </c>
      <c r="C195" s="42" t="s">
        <v>46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3">
      <c r="B196" s="40" t="s">
        <v>691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3">
      <c r="B197" s="40" t="s">
        <v>692</v>
      </c>
      <c r="C197" s="42" t="s">
        <v>36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3">
      <c r="B198" s="40" t="s">
        <v>692</v>
      </c>
      <c r="C198" s="42" t="s">
        <v>37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3">
      <c r="B199" s="40" t="s">
        <v>692</v>
      </c>
      <c r="C199" s="42" t="s">
        <v>38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3">
      <c r="B200" s="40" t="s">
        <v>692</v>
      </c>
      <c r="C200" s="42" t="s">
        <v>39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3">
      <c r="B201" s="40" t="s">
        <v>692</v>
      </c>
      <c r="C201" s="42" t="s">
        <v>40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3">
      <c r="B202" s="40" t="s">
        <v>692</v>
      </c>
      <c r="C202" s="42" t="s">
        <v>41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3">
      <c r="B203" s="40" t="s">
        <v>692</v>
      </c>
      <c r="C203" s="42" t="s">
        <v>42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3">
      <c r="B204" s="40" t="s">
        <v>692</v>
      </c>
      <c r="C204" s="42" t="s">
        <v>43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3">
      <c r="B205" s="40" t="s">
        <v>692</v>
      </c>
      <c r="C205" s="42" t="s">
        <v>44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3">
      <c r="B206" s="40" t="s">
        <v>692</v>
      </c>
      <c r="C206" s="42" t="s">
        <v>45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3">
      <c r="B207" s="40" t="s">
        <v>692</v>
      </c>
      <c r="C207" s="42" t="s">
        <v>46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3">
      <c r="B208" s="40" t="s">
        <v>692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3">
      <c r="B209" s="40" t="s">
        <v>693</v>
      </c>
      <c r="C209" s="42" t="s">
        <v>36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3">
      <c r="B210" s="40" t="s">
        <v>693</v>
      </c>
      <c r="C210" s="42" t="s">
        <v>37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3">
      <c r="B211" s="40" t="s">
        <v>693</v>
      </c>
      <c r="C211" s="42" t="s">
        <v>38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3">
      <c r="B212" s="40" t="s">
        <v>693</v>
      </c>
      <c r="C212" s="42" t="s">
        <v>39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3">
      <c r="B213" s="40" t="s">
        <v>693</v>
      </c>
      <c r="C213" s="42" t="s">
        <v>40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3">
      <c r="B214" s="40" t="s">
        <v>693</v>
      </c>
      <c r="C214" s="42" t="s">
        <v>41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3">
      <c r="B215" s="40" t="s">
        <v>693</v>
      </c>
      <c r="C215" s="42" t="s">
        <v>42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3">
      <c r="B216" s="40" t="s">
        <v>693</v>
      </c>
      <c r="C216" s="42" t="s">
        <v>43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3">
      <c r="B217" s="40" t="s">
        <v>693</v>
      </c>
      <c r="C217" s="42" t="s">
        <v>44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3">
      <c r="B218" s="40" t="s">
        <v>693</v>
      </c>
      <c r="C218" s="42" t="s">
        <v>45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3">
      <c r="B219" s="40" t="s">
        <v>693</v>
      </c>
      <c r="C219" s="42" t="s">
        <v>46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3">
      <c r="B220" s="40" t="s">
        <v>693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3">
      <c r="B221" s="40" t="s">
        <v>24</v>
      </c>
      <c r="C221" s="42" t="s">
        <v>36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3">
      <c r="B222" s="40" t="s">
        <v>24</v>
      </c>
      <c r="C222" s="42" t="s">
        <v>37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3">
      <c r="B223" s="40" t="s">
        <v>24</v>
      </c>
      <c r="C223" s="42" t="s">
        <v>38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3">
      <c r="B224" s="40" t="s">
        <v>24</v>
      </c>
      <c r="C224" s="42" t="s">
        <v>39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3">
      <c r="B225" s="40" t="s">
        <v>24</v>
      </c>
      <c r="C225" s="42" t="s">
        <v>40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3">
      <c r="B226" s="40" t="s">
        <v>24</v>
      </c>
      <c r="C226" s="42" t="s">
        <v>41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3">
      <c r="B227" s="40" t="s">
        <v>24</v>
      </c>
      <c r="C227" s="42" t="s">
        <v>42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3">
      <c r="B228" s="40" t="s">
        <v>24</v>
      </c>
      <c r="C228" s="42" t="s">
        <v>43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3">
      <c r="B229" s="40" t="s">
        <v>24</v>
      </c>
      <c r="C229" s="42" t="s">
        <v>44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3">
      <c r="B230" s="40" t="s">
        <v>24</v>
      </c>
      <c r="C230" s="42" t="s">
        <v>45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3">
      <c r="B231" s="40" t="s">
        <v>24</v>
      </c>
      <c r="C231" s="42" t="s">
        <v>46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3">
      <c r="B232" s="40" t="s">
        <v>24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3">
      <c r="B233" s="40" t="s">
        <v>1</v>
      </c>
      <c r="C233" s="42" t="s">
        <v>36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19978.23734</v>
      </c>
      <c r="O233" s="41">
        <v>20001.205109999999</v>
      </c>
      <c r="P233" s="41">
        <v>20008.845829999998</v>
      </c>
      <c r="Q233" s="41">
        <v>20044.603139999999</v>
      </c>
      <c r="R233" s="41">
        <v>20186.453030000001</v>
      </c>
      <c r="S233" s="41">
        <v>20377.185239999999</v>
      </c>
      <c r="T233" s="41">
        <v>21102.56179</v>
      </c>
      <c r="U233" s="41">
        <v>21548.065269999999</v>
      </c>
      <c r="V233" s="41">
        <v>22484.05243</v>
      </c>
      <c r="W233" s="41">
        <v>22691.087390000001</v>
      </c>
      <c r="X233" s="41">
        <v>22732.565289999999</v>
      </c>
      <c r="Y233" s="41">
        <v>22479.528310000002</v>
      </c>
      <c r="Z233" s="41">
        <v>22803.448939999998</v>
      </c>
      <c r="AA233" s="41">
        <v>22562.48317</v>
      </c>
      <c r="AB233" s="41">
        <v>22596.441510000001</v>
      </c>
      <c r="AC233" s="41">
        <v>22755.998240000001</v>
      </c>
      <c r="AD233" s="41">
        <v>22500.721430000001</v>
      </c>
      <c r="AE233" s="41">
        <v>23274.185949999999</v>
      </c>
      <c r="AF233" s="41">
        <v>23112.09187</v>
      </c>
      <c r="AG233" s="41">
        <v>23230.974490000001</v>
      </c>
      <c r="AH233" s="41">
        <v>23265.436399999999</v>
      </c>
      <c r="AI233" s="41">
        <v>23176.713510000001</v>
      </c>
      <c r="AJ233" s="41">
        <v>23178.499260000001</v>
      </c>
      <c r="AK233" s="41">
        <v>23055.615030000001</v>
      </c>
      <c r="AL233" s="41">
        <v>23274.185949999999</v>
      </c>
      <c r="AM233" s="41">
        <v>22969.901419999998</v>
      </c>
      <c r="AN233" s="41">
        <v>23146.799370000001</v>
      </c>
      <c r="AO233" s="41">
        <v>23041.634740000001</v>
      </c>
      <c r="AP233" s="41">
        <v>23376.581590000002</v>
      </c>
    </row>
    <row r="234" spans="2:42" x14ac:dyDescent="0.3">
      <c r="B234" s="40" t="s">
        <v>1</v>
      </c>
      <c r="C234" s="42" t="s">
        <v>37</v>
      </c>
      <c r="D234" s="41">
        <v>7786.1649450000004</v>
      </c>
      <c r="E234" s="41">
        <v>7868.2101860000002</v>
      </c>
      <c r="F234" s="41">
        <v>7712.1440970000003</v>
      </c>
      <c r="G234" s="41">
        <v>7641.6039490000003</v>
      </c>
      <c r="H234" s="41">
        <v>7329.5699800000002</v>
      </c>
      <c r="I234" s="41">
        <v>7334.974553</v>
      </c>
      <c r="J234" s="41">
        <v>7813.8632509999998</v>
      </c>
      <c r="K234" s="41">
        <v>8095.6972649999998</v>
      </c>
      <c r="L234" s="41">
        <v>8095.6972649999998</v>
      </c>
      <c r="M234" s="41">
        <v>8095.6972649999998</v>
      </c>
      <c r="N234" s="41">
        <v>8206.045865</v>
      </c>
      <c r="O234" s="41">
        <v>8282.5202079999999</v>
      </c>
      <c r="P234" s="41">
        <v>8399.3850199999997</v>
      </c>
      <c r="Q234" s="41">
        <v>8472.7621199999994</v>
      </c>
      <c r="R234" s="41">
        <v>8472.7621199999994</v>
      </c>
      <c r="S234" s="41">
        <v>8802.6564500000004</v>
      </c>
      <c r="T234" s="41">
        <v>9454.1196909999999</v>
      </c>
      <c r="U234" s="41">
        <v>10019.390880000001</v>
      </c>
      <c r="V234" s="41">
        <v>10310.022709999999</v>
      </c>
      <c r="W234" s="41">
        <v>10150.184789999999</v>
      </c>
      <c r="X234" s="41">
        <v>10310.022709999999</v>
      </c>
      <c r="Y234" s="41">
        <v>10247.25772</v>
      </c>
      <c r="Z234" s="41">
        <v>10232.547140000001</v>
      </c>
      <c r="AA234" s="41">
        <v>10303.13226</v>
      </c>
      <c r="AB234" s="41">
        <v>10317.9017</v>
      </c>
      <c r="AC234" s="41">
        <v>10334.859920000001</v>
      </c>
      <c r="AD234" s="41">
        <v>10071.6556</v>
      </c>
      <c r="AE234" s="41">
        <v>10064.17518</v>
      </c>
      <c r="AF234" s="41">
        <v>10377.29623</v>
      </c>
      <c r="AG234" s="41">
        <v>10377.29623</v>
      </c>
      <c r="AH234" s="41">
        <v>10377.29623</v>
      </c>
      <c r="AI234" s="41">
        <v>10377.29623</v>
      </c>
      <c r="AJ234" s="41">
        <v>10377.29623</v>
      </c>
      <c r="AK234" s="41">
        <v>10260.92073</v>
      </c>
      <c r="AL234" s="41">
        <v>10377.29623</v>
      </c>
      <c r="AM234" s="41">
        <v>10377.29623</v>
      </c>
      <c r="AN234" s="41">
        <v>10377.29623</v>
      </c>
      <c r="AO234" s="41">
        <v>10377.29623</v>
      </c>
      <c r="AP234" s="41">
        <v>10334.35131</v>
      </c>
    </row>
    <row r="235" spans="2:42" x14ac:dyDescent="0.3">
      <c r="B235" s="40" t="s">
        <v>1</v>
      </c>
      <c r="C235" s="42" t="s">
        <v>38</v>
      </c>
      <c r="D235" s="41">
        <v>5200.582539</v>
      </c>
      <c r="E235" s="41">
        <v>5200.582539</v>
      </c>
      <c r="F235" s="41">
        <v>5200.582539</v>
      </c>
      <c r="G235" s="41">
        <v>5159.9785860000002</v>
      </c>
      <c r="H235" s="41">
        <v>5182.0528439999998</v>
      </c>
      <c r="I235" s="41">
        <v>5097.279176</v>
      </c>
      <c r="J235" s="41">
        <v>5200.582539</v>
      </c>
      <c r="K235" s="41">
        <v>4524.6841219999997</v>
      </c>
      <c r="L235" s="41">
        <v>4596.9862089999997</v>
      </c>
      <c r="M235" s="41">
        <v>4089.2501860000002</v>
      </c>
      <c r="N235" s="41">
        <v>4959.5856629999998</v>
      </c>
      <c r="O235" s="41">
        <v>4942.3001160000003</v>
      </c>
      <c r="P235" s="41">
        <v>5200.582539</v>
      </c>
      <c r="Q235" s="41">
        <v>5200.582539</v>
      </c>
      <c r="R235" s="41">
        <v>5200.582539</v>
      </c>
      <c r="S235" s="41">
        <v>4692.6550109999998</v>
      </c>
      <c r="T235" s="41">
        <v>5212.1413380000004</v>
      </c>
      <c r="U235" s="41">
        <v>5200.4847300000001</v>
      </c>
      <c r="V235" s="41">
        <v>5180.6036329999997</v>
      </c>
      <c r="W235" s="41">
        <v>5029.4212820000002</v>
      </c>
      <c r="X235" s="41">
        <v>5015.6417250000004</v>
      </c>
      <c r="Y235" s="41">
        <v>4950.8581169999998</v>
      </c>
      <c r="Z235" s="41">
        <v>4880.5439210000004</v>
      </c>
      <c r="AA235" s="41">
        <v>4825.2580399999997</v>
      </c>
      <c r="AB235" s="41">
        <v>4700.1720789999999</v>
      </c>
      <c r="AC235" s="41">
        <v>4659.9710949999999</v>
      </c>
      <c r="AD235" s="41">
        <v>4230.1849480000001</v>
      </c>
      <c r="AE235" s="41">
        <v>4739.363429</v>
      </c>
      <c r="AF235" s="41">
        <v>4409.1700270000001</v>
      </c>
      <c r="AG235" s="41">
        <v>4501.874812</v>
      </c>
      <c r="AH235" s="41">
        <v>4341.8205040000003</v>
      </c>
      <c r="AI235" s="41">
        <v>4217.0514810000004</v>
      </c>
      <c r="AJ235" s="41">
        <v>4074.528057</v>
      </c>
      <c r="AK235" s="41">
        <v>3962.3681419999998</v>
      </c>
      <c r="AL235" s="41">
        <v>3962.570866</v>
      </c>
      <c r="AM235" s="41">
        <v>3984.6528819999999</v>
      </c>
      <c r="AN235" s="41">
        <v>4010.0099869999999</v>
      </c>
      <c r="AO235" s="41">
        <v>4003.8325129999998</v>
      </c>
      <c r="AP235" s="41">
        <v>3974.8410009999998</v>
      </c>
    </row>
    <row r="236" spans="2:42" x14ac:dyDescent="0.3">
      <c r="B236" s="40" t="s">
        <v>1</v>
      </c>
      <c r="C236" s="42" t="s">
        <v>39</v>
      </c>
      <c r="D236" s="41">
        <v>3177.389866</v>
      </c>
      <c r="E236" s="41">
        <v>3724.313103</v>
      </c>
      <c r="F236" s="41">
        <v>3707.661638</v>
      </c>
      <c r="G236" s="41">
        <v>3819.2601690000001</v>
      </c>
      <c r="H236" s="41">
        <v>4357.5369929999997</v>
      </c>
      <c r="I236" s="41">
        <v>3831.7687179999998</v>
      </c>
      <c r="J236" s="41">
        <v>3448.8143479999999</v>
      </c>
      <c r="K236" s="41">
        <v>8530.4049950000008</v>
      </c>
      <c r="L236" s="41">
        <v>10101.715990000001</v>
      </c>
      <c r="M236" s="41">
        <v>9451.8066560000007</v>
      </c>
      <c r="N236" s="41">
        <v>9697.2438359999996</v>
      </c>
      <c r="O236" s="41">
        <v>9567.0711339999998</v>
      </c>
      <c r="P236" s="41">
        <v>9145.0049990000007</v>
      </c>
      <c r="Q236" s="41">
        <v>10101.715990000001</v>
      </c>
      <c r="R236" s="41">
        <v>10101.715990000001</v>
      </c>
      <c r="S236" s="41">
        <v>10101.715990000001</v>
      </c>
      <c r="T236" s="41">
        <v>9904.3992849999995</v>
      </c>
      <c r="U236" s="41">
        <v>10101.715990000001</v>
      </c>
      <c r="V236" s="41">
        <v>10371.97207</v>
      </c>
      <c r="W236" s="41">
        <v>10026.306140000001</v>
      </c>
      <c r="X236" s="41">
        <v>10864.209650000001</v>
      </c>
      <c r="Y236" s="41">
        <v>10660.02313</v>
      </c>
      <c r="Z236" s="41">
        <v>10881.74388</v>
      </c>
      <c r="AA236" s="41">
        <v>10881.74388</v>
      </c>
      <c r="AB236" s="41">
        <v>10881.74388</v>
      </c>
      <c r="AC236" s="41">
        <v>10660.02313</v>
      </c>
      <c r="AD236" s="41">
        <v>11326.907520000001</v>
      </c>
      <c r="AE236" s="41">
        <v>11548.628269999999</v>
      </c>
      <c r="AF236" s="41">
        <v>10997.36342</v>
      </c>
      <c r="AG236" s="41">
        <v>11095.347390000001</v>
      </c>
      <c r="AH236" s="41">
        <v>11326.907520000001</v>
      </c>
      <c r="AI236" s="41">
        <v>11548.628269999999</v>
      </c>
      <c r="AJ236" s="41">
        <v>11095.347390000001</v>
      </c>
      <c r="AK236" s="41">
        <v>11095.347390000001</v>
      </c>
      <c r="AL236" s="41">
        <v>11515.879000000001</v>
      </c>
      <c r="AM236" s="41">
        <v>11394.699269999999</v>
      </c>
      <c r="AN236" s="41">
        <v>11221.4643</v>
      </c>
      <c r="AO236" s="41">
        <v>12957.38573</v>
      </c>
      <c r="AP236" s="41">
        <v>13223.94951</v>
      </c>
    </row>
    <row r="237" spans="2:42" x14ac:dyDescent="0.3">
      <c r="B237" s="40" t="s">
        <v>1</v>
      </c>
      <c r="C237" s="42" t="s">
        <v>40</v>
      </c>
      <c r="D237" s="41">
        <v>8988.0302350000002</v>
      </c>
      <c r="E237" s="41">
        <v>9097.0530650000001</v>
      </c>
      <c r="F237" s="41">
        <v>8698.5234939999991</v>
      </c>
      <c r="G237" s="41">
        <v>9272.0776079999996</v>
      </c>
      <c r="H237" s="41">
        <v>8241.9380870000005</v>
      </c>
      <c r="I237" s="41">
        <v>9123.0302350000002</v>
      </c>
      <c r="J237" s="41">
        <v>8815.5389670000004</v>
      </c>
      <c r="K237" s="41">
        <v>5984.4459649999999</v>
      </c>
      <c r="L237" s="41">
        <v>6512.139212</v>
      </c>
      <c r="M237" s="41">
        <v>8220.7173970000003</v>
      </c>
      <c r="N237" s="41">
        <v>9017.2143629999991</v>
      </c>
      <c r="O237" s="41">
        <v>8930.6593929999999</v>
      </c>
      <c r="P237" s="41">
        <v>9272.0776079999996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3">
      <c r="B238" s="40" t="s">
        <v>1</v>
      </c>
      <c r="C238" s="42" t="s">
        <v>41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1895.477877</v>
      </c>
      <c r="I238" s="41">
        <v>2188.4955709999999</v>
      </c>
      <c r="J238" s="41">
        <v>1244.8020759999999</v>
      </c>
      <c r="K238" s="41">
        <v>2725.506253</v>
      </c>
      <c r="L238" s="41">
        <v>2631.283977</v>
      </c>
      <c r="M238" s="41">
        <v>3171.9179690000001</v>
      </c>
      <c r="N238" s="41">
        <v>3199.098516</v>
      </c>
      <c r="O238" s="41">
        <v>3183.5546180000001</v>
      </c>
      <c r="P238" s="41">
        <v>3772.0155279999999</v>
      </c>
      <c r="Q238" s="41">
        <v>3308.093993</v>
      </c>
      <c r="R238" s="41">
        <v>3249.2030140000002</v>
      </c>
      <c r="S238" s="41">
        <v>3545.3502360000002</v>
      </c>
      <c r="T238" s="41">
        <v>3327.6369880000002</v>
      </c>
      <c r="U238" s="41">
        <v>3217.4473969999999</v>
      </c>
      <c r="V238" s="41">
        <v>3246.7609389999998</v>
      </c>
      <c r="W238" s="41">
        <v>4646.0225289999998</v>
      </c>
      <c r="X238" s="41">
        <v>4646.0225289999998</v>
      </c>
      <c r="Y238" s="41">
        <v>4646.0225289999998</v>
      </c>
      <c r="Z238" s="41">
        <v>4646.0225289999998</v>
      </c>
      <c r="AA238" s="41">
        <v>4646.0225289999998</v>
      </c>
      <c r="AB238" s="41">
        <v>3286.1387420000001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3295.2170930000002</v>
      </c>
      <c r="AH238" s="41">
        <v>4646.0225289999998</v>
      </c>
      <c r="AI238" s="41">
        <v>3328.2162159999998</v>
      </c>
      <c r="AJ238" s="41">
        <v>3333.87075</v>
      </c>
      <c r="AK238" s="41">
        <v>4646.0225289999998</v>
      </c>
      <c r="AL238" s="41">
        <v>3343.768736</v>
      </c>
      <c r="AM238" s="41">
        <v>4646.0225289999998</v>
      </c>
      <c r="AN238" s="41">
        <v>4646.0225289999998</v>
      </c>
      <c r="AO238" s="41">
        <v>4254.4559810000001</v>
      </c>
      <c r="AP238" s="41">
        <v>3517.5873750000001</v>
      </c>
    </row>
    <row r="239" spans="2:42" x14ac:dyDescent="0.3">
      <c r="B239" s="40" t="s">
        <v>1</v>
      </c>
      <c r="C239" s="42" t="s">
        <v>42</v>
      </c>
      <c r="D239" s="41">
        <v>128.5611863</v>
      </c>
      <c r="E239" s="41">
        <v>90.451490199999995</v>
      </c>
      <c r="F239" s="41">
        <v>90.451490199999995</v>
      </c>
      <c r="G239" s="41">
        <v>90.451490199999995</v>
      </c>
      <c r="H239" s="41">
        <v>219.0126765</v>
      </c>
      <c r="I239" s="41">
        <v>166.6665294</v>
      </c>
      <c r="J239" s="41">
        <v>109.5751863</v>
      </c>
      <c r="K239" s="41">
        <v>126.8869608</v>
      </c>
      <c r="L239" s="41">
        <v>126.8869608</v>
      </c>
      <c r="M239" s="41">
        <v>126.8869608</v>
      </c>
      <c r="N239" s="41">
        <v>126.8869608</v>
      </c>
      <c r="O239" s="41">
        <v>126.8869608</v>
      </c>
      <c r="P239" s="41">
        <v>213.12881730000001</v>
      </c>
      <c r="Q239" s="41">
        <v>176.72439220000001</v>
      </c>
      <c r="R239" s="41">
        <v>426.01091580000002</v>
      </c>
      <c r="S239" s="41">
        <v>674.51776840000002</v>
      </c>
      <c r="T239" s="41">
        <v>628.3578033</v>
      </c>
      <c r="U239" s="41">
        <v>503.73083800000001</v>
      </c>
      <c r="V239" s="41">
        <v>591.72405149999997</v>
      </c>
      <c r="W239" s="41">
        <v>801.53920870000002</v>
      </c>
      <c r="X239" s="41">
        <v>997.12326289999999</v>
      </c>
      <c r="Y239" s="41">
        <v>845.51292169999999</v>
      </c>
      <c r="Z239" s="41">
        <v>961.19878540000002</v>
      </c>
      <c r="AA239" s="41">
        <v>902.95588020000002</v>
      </c>
      <c r="AB239" s="41">
        <v>926.88434029999996</v>
      </c>
      <c r="AC239" s="41">
        <v>841.86624449999999</v>
      </c>
      <c r="AD239" s="41">
        <v>1002.7618210000001</v>
      </c>
      <c r="AE239" s="41">
        <v>1495.053181</v>
      </c>
      <c r="AF239" s="41">
        <v>1431.8613109999999</v>
      </c>
      <c r="AG239" s="41">
        <v>1415.0761299999999</v>
      </c>
      <c r="AH239" s="41">
        <v>1695.2925029999999</v>
      </c>
      <c r="AI239" s="41">
        <v>1577.464416</v>
      </c>
      <c r="AJ239" s="41">
        <v>1414.1503849999999</v>
      </c>
      <c r="AK239" s="41">
        <v>1615.6681080000001</v>
      </c>
      <c r="AL239" s="41">
        <v>1962.465068</v>
      </c>
      <c r="AM239" s="41">
        <v>1899.403748</v>
      </c>
      <c r="AN239" s="41">
        <v>1633.2140039999999</v>
      </c>
      <c r="AO239" s="41">
        <v>1660.514263</v>
      </c>
      <c r="AP239" s="41">
        <v>2024.1902769999999</v>
      </c>
    </row>
    <row r="240" spans="2:42" x14ac:dyDescent="0.3">
      <c r="B240" s="40" t="s">
        <v>1</v>
      </c>
      <c r="C240" s="42" t="s">
        <v>43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>
        <v>446.78892630000001</v>
      </c>
      <c r="Q240" s="41">
        <v>918.41908990000002</v>
      </c>
      <c r="R240" s="41">
        <v>1274.538834</v>
      </c>
      <c r="S240" s="41">
        <v>523.94558140000004</v>
      </c>
      <c r="T240" s="41">
        <v>1534.05105</v>
      </c>
      <c r="U240" s="41">
        <v>582.82947839999997</v>
      </c>
      <c r="V240" s="41">
        <v>1558.311295</v>
      </c>
      <c r="W240" s="41">
        <v>2236.0251629999998</v>
      </c>
      <c r="X240" s="41">
        <v>2809.192313</v>
      </c>
      <c r="Y240" s="41">
        <v>3159.7607750000002</v>
      </c>
      <c r="Z240" s="41">
        <v>3290.6065749999998</v>
      </c>
      <c r="AA240" s="41">
        <v>4608.7044580000002</v>
      </c>
      <c r="AB240" s="41">
        <v>4772.3538319999998</v>
      </c>
      <c r="AC240" s="41">
        <v>4467.607583</v>
      </c>
      <c r="AD240" s="41">
        <v>4987.0403349999997</v>
      </c>
      <c r="AE240" s="41">
        <v>5267.3271070000001</v>
      </c>
      <c r="AF240" s="41">
        <v>5451.5395749999998</v>
      </c>
      <c r="AG240" s="41">
        <v>5998.1403739999996</v>
      </c>
      <c r="AH240" s="41">
        <v>5625.0377850000004</v>
      </c>
      <c r="AI240" s="41">
        <v>6138.8239780000004</v>
      </c>
      <c r="AJ240" s="41">
        <v>6263.5541750000002</v>
      </c>
      <c r="AK240" s="41">
        <v>5398.9976649999999</v>
      </c>
      <c r="AL240" s="41">
        <v>6512.8884719999996</v>
      </c>
      <c r="AM240" s="41">
        <v>5399.8671759999997</v>
      </c>
      <c r="AN240" s="41">
        <v>6060.2468730000001</v>
      </c>
      <c r="AO240" s="41">
        <v>4421.4660389999999</v>
      </c>
      <c r="AP240" s="41">
        <v>6466.4260780000004</v>
      </c>
    </row>
    <row r="241" spans="2:42" x14ac:dyDescent="0.3">
      <c r="B241" s="40" t="s">
        <v>1</v>
      </c>
      <c r="C241" s="42" t="s">
        <v>44</v>
      </c>
      <c r="D241" s="41"/>
      <c r="E241" s="41"/>
      <c r="F241" s="41"/>
      <c r="G241" s="41"/>
      <c r="H241" s="41"/>
      <c r="I241" s="41"/>
      <c r="J241" s="41"/>
      <c r="K241" s="41"/>
      <c r="L241" s="41">
        <v>550.47518709999997</v>
      </c>
      <c r="M241" s="41">
        <v>1613.3877179999999</v>
      </c>
      <c r="N241" s="41">
        <v>1121.121529</v>
      </c>
      <c r="O241" s="41">
        <v>1302.915667</v>
      </c>
      <c r="P241" s="41">
        <v>1302.920167</v>
      </c>
      <c r="Q241" s="41">
        <v>1273.296869</v>
      </c>
      <c r="R241" s="41">
        <v>1302.915667</v>
      </c>
      <c r="S241" s="41">
        <v>1848.1952060000001</v>
      </c>
      <c r="T241" s="41">
        <v>664.18653919999997</v>
      </c>
      <c r="U241" s="41">
        <v>1991.190255</v>
      </c>
      <c r="V241" s="41">
        <v>2121.0317879999998</v>
      </c>
      <c r="W241" s="41">
        <v>1164.2378349999999</v>
      </c>
      <c r="X241" s="41">
        <v>713.57229910000001</v>
      </c>
      <c r="Y241" s="41">
        <v>2093.8968009999999</v>
      </c>
      <c r="Z241" s="41">
        <v>1575.7522489999999</v>
      </c>
      <c r="AA241" s="41">
        <v>1601.763518</v>
      </c>
      <c r="AB241" s="41">
        <v>2816.999061</v>
      </c>
      <c r="AC241" s="41">
        <v>2930.2358399999998</v>
      </c>
      <c r="AD241" s="41">
        <v>3421.5508450000002</v>
      </c>
      <c r="AE241" s="41">
        <v>2321.8385330000001</v>
      </c>
      <c r="AF241" s="41">
        <v>3196.6063920000001</v>
      </c>
      <c r="AG241" s="41">
        <v>3565.9247319999999</v>
      </c>
      <c r="AH241" s="41">
        <v>2691.693882</v>
      </c>
      <c r="AI241" s="41">
        <v>3560.3958349999998</v>
      </c>
      <c r="AJ241" s="41">
        <v>3673.0971970000001</v>
      </c>
      <c r="AK241" s="41">
        <v>3197.177275</v>
      </c>
      <c r="AL241" s="41">
        <v>3479.661967</v>
      </c>
      <c r="AM241" s="41">
        <v>3513.781078</v>
      </c>
      <c r="AN241" s="41">
        <v>3303.4658479999998</v>
      </c>
      <c r="AO241" s="41">
        <v>3725.7398830000002</v>
      </c>
      <c r="AP241" s="41">
        <v>2515.858569</v>
      </c>
    </row>
    <row r="242" spans="2:42" x14ac:dyDescent="0.3">
      <c r="B242" s="40" t="s">
        <v>1</v>
      </c>
      <c r="C242" s="42" t="s">
        <v>45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3">
      <c r="B243" s="40" t="s">
        <v>1</v>
      </c>
      <c r="C243" s="42" t="s">
        <v>46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3">
      <c r="B244" s="40" t="s">
        <v>1</v>
      </c>
      <c r="C244" s="42" t="s">
        <v>15</v>
      </c>
      <c r="D244" s="41">
        <v>45360.629739999997</v>
      </c>
      <c r="E244" s="41">
        <v>46094.109020000004</v>
      </c>
      <c r="F244" s="41">
        <v>45550.186580000001</v>
      </c>
      <c r="G244" s="41">
        <v>46081.671439999998</v>
      </c>
      <c r="H244" s="41">
        <v>46830.33915</v>
      </c>
      <c r="I244" s="41">
        <v>47346.965479999999</v>
      </c>
      <c r="J244" s="41">
        <v>46479.608619999999</v>
      </c>
      <c r="K244" s="41">
        <v>49923.799429999999</v>
      </c>
      <c r="L244" s="41">
        <v>52551.358679999998</v>
      </c>
      <c r="M244" s="41">
        <v>54705.838020000003</v>
      </c>
      <c r="N244" s="41">
        <v>56305.434079999999</v>
      </c>
      <c r="O244" s="41">
        <v>56337.1132</v>
      </c>
      <c r="P244" s="41">
        <v>57760.74944</v>
      </c>
      <c r="Q244" s="41">
        <v>58768.275739999997</v>
      </c>
      <c r="R244" s="41">
        <v>59486.259720000002</v>
      </c>
      <c r="S244" s="41">
        <v>59838.29909</v>
      </c>
      <c r="T244" s="41">
        <v>61099.532090000001</v>
      </c>
      <c r="U244" s="41">
        <v>62436.93245</v>
      </c>
      <c r="V244" s="41">
        <v>65136.556539999998</v>
      </c>
      <c r="W244" s="41">
        <v>66016.901939999996</v>
      </c>
      <c r="X244" s="41">
        <v>67360.427379999994</v>
      </c>
      <c r="Y244" s="41">
        <v>68354.937919999997</v>
      </c>
      <c r="Z244" s="41">
        <v>68543.941619999998</v>
      </c>
      <c r="AA244" s="41">
        <v>69604.141340000002</v>
      </c>
      <c r="AB244" s="41">
        <v>69570.712740000003</v>
      </c>
      <c r="AC244" s="41">
        <v>70568.662190000003</v>
      </c>
      <c r="AD244" s="41">
        <v>71458.922640000004</v>
      </c>
      <c r="AE244" s="41">
        <v>72628.671780000004</v>
      </c>
      <c r="AF244" s="41">
        <v>72894.028969999999</v>
      </c>
      <c r="AG244" s="41">
        <v>72751.92886</v>
      </c>
      <c r="AH244" s="41">
        <v>73241.584969999996</v>
      </c>
      <c r="AI244" s="41">
        <v>73196.667549999998</v>
      </c>
      <c r="AJ244" s="41">
        <v>72682.421050000004</v>
      </c>
      <c r="AK244" s="41">
        <v>72504.194470000002</v>
      </c>
      <c r="AL244" s="41">
        <v>73700.793890000001</v>
      </c>
      <c r="AM244" s="41">
        <v>73457.701939999999</v>
      </c>
      <c r="AN244" s="41">
        <v>73670.596749999997</v>
      </c>
      <c r="AO244" s="41">
        <v>73714.402990000002</v>
      </c>
      <c r="AP244" s="41">
        <v>74705.863329999993</v>
      </c>
    </row>
    <row r="245" spans="2:42" x14ac:dyDescent="0.3">
      <c r="B245" s="40" t="s">
        <v>25</v>
      </c>
      <c r="C245" s="42" t="s">
        <v>36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2844.9480830000002</v>
      </c>
      <c r="N245" s="41">
        <v>2897.4100410000001</v>
      </c>
      <c r="O245" s="41">
        <v>3516.5209610000002</v>
      </c>
      <c r="P245" s="41">
        <v>3554.1030230000001</v>
      </c>
      <c r="Q245" s="41">
        <v>4173.2139429999997</v>
      </c>
      <c r="R245" s="41">
        <v>3516.5209610000002</v>
      </c>
      <c r="S245" s="41">
        <v>3716.9082910000002</v>
      </c>
      <c r="T245" s="41">
        <v>4173.2139429999997</v>
      </c>
      <c r="U245" s="41">
        <v>5038.956999</v>
      </c>
      <c r="V245" s="41">
        <v>4891.6951609999996</v>
      </c>
      <c r="W245" s="41">
        <v>5194.7787010000002</v>
      </c>
      <c r="X245" s="41">
        <v>4432.7771149999999</v>
      </c>
      <c r="Y245" s="41">
        <v>3986.8459509999998</v>
      </c>
      <c r="Z245" s="41">
        <v>4953.9603690000004</v>
      </c>
      <c r="AA245" s="41">
        <v>4557.0467619999999</v>
      </c>
      <c r="AB245" s="41">
        <v>4909.0404120000003</v>
      </c>
      <c r="AC245" s="41">
        <v>4692.988445</v>
      </c>
      <c r="AD245" s="41">
        <v>4575.6677810000001</v>
      </c>
      <c r="AE245" s="41">
        <v>5194.7787010000002</v>
      </c>
      <c r="AF245" s="41">
        <v>4545.4137810000002</v>
      </c>
      <c r="AG245" s="41">
        <v>5194.7787010000002</v>
      </c>
      <c r="AH245" s="41">
        <v>4575.6677810000001</v>
      </c>
      <c r="AI245" s="41">
        <v>4575.6677810000001</v>
      </c>
      <c r="AJ245" s="41">
        <v>4933.0889420000003</v>
      </c>
      <c r="AK245" s="41">
        <v>5152.9603770000003</v>
      </c>
      <c r="AL245" s="41">
        <v>4575.6677810000001</v>
      </c>
      <c r="AM245" s="41">
        <v>5194.7787010000002</v>
      </c>
      <c r="AN245" s="41">
        <v>4289.9294920000002</v>
      </c>
      <c r="AO245" s="41">
        <v>5194.7787010000002</v>
      </c>
      <c r="AP245" s="41">
        <v>5194.7787010000002</v>
      </c>
    </row>
    <row r="246" spans="2:42" x14ac:dyDescent="0.3">
      <c r="B246" s="40" t="s">
        <v>25</v>
      </c>
      <c r="C246" s="42" t="s">
        <v>37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844.19321969999999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2237.4271119999999</v>
      </c>
      <c r="Q246" s="41">
        <v>2237.4271119999999</v>
      </c>
      <c r="R246" s="41">
        <v>2605.9488150000002</v>
      </c>
      <c r="S246" s="41">
        <v>2605.9488150000002</v>
      </c>
      <c r="T246" s="41">
        <v>2605.9488150000002</v>
      </c>
      <c r="U246" s="41">
        <v>2605.9488150000002</v>
      </c>
      <c r="V246" s="41">
        <v>2605.9488150000002</v>
      </c>
      <c r="W246" s="41">
        <v>2605.9488150000002</v>
      </c>
      <c r="X246" s="41">
        <v>2605.9488150000002</v>
      </c>
      <c r="Y246" s="41">
        <v>2605.9488150000002</v>
      </c>
      <c r="Z246" s="41">
        <v>2321.1794719999998</v>
      </c>
      <c r="AA246" s="41">
        <v>2227.7848159999999</v>
      </c>
      <c r="AB246" s="41">
        <v>2605.9488150000002</v>
      </c>
      <c r="AC246" s="41">
        <v>2585.4715769999998</v>
      </c>
      <c r="AD246" s="41">
        <v>2240.3718869999998</v>
      </c>
      <c r="AE246" s="41">
        <v>2240.3718869999998</v>
      </c>
      <c r="AF246" s="41">
        <v>2605.9488150000002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2519.5140980000001</v>
      </c>
      <c r="AM246" s="41">
        <v>2240.3718869999998</v>
      </c>
      <c r="AN246" s="41">
        <v>2605.9488150000002</v>
      </c>
      <c r="AO246" s="41">
        <v>2605.8643179999999</v>
      </c>
      <c r="AP246" s="41">
        <v>2524.5574150000002</v>
      </c>
    </row>
    <row r="247" spans="2:42" x14ac:dyDescent="0.3">
      <c r="B247" s="40" t="s">
        <v>25</v>
      </c>
      <c r="C247" s="42" t="s">
        <v>38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57.33176718</v>
      </c>
      <c r="K247" s="41">
        <v>56.805812430000003</v>
      </c>
      <c r="L247" s="41">
        <v>93.819502979999996</v>
      </c>
      <c r="M247" s="41">
        <v>81.765067569999999</v>
      </c>
      <c r="N247" s="41">
        <v>107.4813339</v>
      </c>
      <c r="O247" s="41">
        <v>107.031932</v>
      </c>
      <c r="P247" s="41">
        <v>107.4813339</v>
      </c>
      <c r="Q247" s="41">
        <v>107.4813339</v>
      </c>
      <c r="R247" s="41">
        <v>107.4813339</v>
      </c>
      <c r="S247" s="41">
        <v>81.765067569999999</v>
      </c>
      <c r="T247" s="41">
        <v>107.4813339</v>
      </c>
      <c r="U247" s="41">
        <v>107.4813339</v>
      </c>
      <c r="V247" s="41">
        <v>107.4813339</v>
      </c>
      <c r="W247" s="41">
        <v>107.4813339</v>
      </c>
      <c r="X247" s="41">
        <v>93.533129630000005</v>
      </c>
      <c r="Y247" s="41">
        <v>79.345344010000005</v>
      </c>
      <c r="Z247" s="41">
        <v>106.9553791</v>
      </c>
      <c r="AA247" s="41">
        <v>93.293548229999999</v>
      </c>
      <c r="AB247" s="41">
        <v>106.9553791</v>
      </c>
      <c r="AC247" s="41">
        <v>107.4813339</v>
      </c>
      <c r="AD247" s="41">
        <v>79.871298760000002</v>
      </c>
      <c r="AE247" s="41">
        <v>107.4813339</v>
      </c>
      <c r="AF247" s="41">
        <v>106.9553791</v>
      </c>
      <c r="AG247" s="41">
        <v>93.293548229999999</v>
      </c>
      <c r="AH247" s="41">
        <v>93.007174879999994</v>
      </c>
      <c r="AI247" s="41">
        <v>79.345344010000005</v>
      </c>
      <c r="AJ247" s="41">
        <v>93.007174879999994</v>
      </c>
      <c r="AK247" s="41">
        <v>93.007174879999994</v>
      </c>
      <c r="AL247" s="41">
        <v>79.345344010000005</v>
      </c>
      <c r="AM247" s="41">
        <v>79.345344010000005</v>
      </c>
      <c r="AN247" s="41">
        <v>79.345344010000005</v>
      </c>
      <c r="AO247" s="41">
        <v>79.345344010000005</v>
      </c>
      <c r="AP247" s="41">
        <v>79.345344010000005</v>
      </c>
    </row>
    <row r="248" spans="2:42" x14ac:dyDescent="0.3">
      <c r="B248" s="40" t="s">
        <v>25</v>
      </c>
      <c r="C248" s="42" t="s">
        <v>39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69.916909689999997</v>
      </c>
      <c r="I248" s="41">
        <v>94.915795790000004</v>
      </c>
      <c r="J248" s="41">
        <v>94.915795790000004</v>
      </c>
      <c r="K248" s="41">
        <v>94.915795790000004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3">
      <c r="B249" s="40" t="s">
        <v>25</v>
      </c>
      <c r="C249" s="42" t="s">
        <v>40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3">
      <c r="B250" s="40" t="s">
        <v>25</v>
      </c>
      <c r="C250" s="42" t="s">
        <v>41</v>
      </c>
      <c r="D250" s="41"/>
      <c r="E250" s="41"/>
      <c r="F250" s="41"/>
      <c r="G250" s="41"/>
      <c r="H250" s="41">
        <v>36.264530229999998</v>
      </c>
      <c r="I250" s="41">
        <v>105.5329338</v>
      </c>
      <c r="J250" s="41">
        <v>32.904096809999999</v>
      </c>
      <c r="K250" s="41">
        <v>58.199754679999998</v>
      </c>
      <c r="L250" s="41">
        <v>135.812276</v>
      </c>
      <c r="M250" s="41">
        <v>181.86128740000001</v>
      </c>
      <c r="N250" s="41">
        <v>160.51175180000001</v>
      </c>
      <c r="O250" s="41">
        <v>181.86128740000001</v>
      </c>
      <c r="P250" s="41">
        <v>159.85594660000001</v>
      </c>
      <c r="Q250" s="41">
        <v>160.51175180000001</v>
      </c>
      <c r="R250" s="41">
        <v>161.51525760000001</v>
      </c>
      <c r="S250" s="41">
        <v>183.79769450000001</v>
      </c>
      <c r="T250" s="41">
        <v>160.51175180000001</v>
      </c>
      <c r="U250" s="41">
        <v>183.79769450000001</v>
      </c>
      <c r="V250" s="41">
        <v>160.51175180000001</v>
      </c>
      <c r="W250" s="41">
        <v>228.7702262</v>
      </c>
      <c r="X250" s="41">
        <v>228.7702262</v>
      </c>
      <c r="Y250" s="41">
        <v>228.7702262</v>
      </c>
      <c r="Z250" s="41">
        <v>228.7702262</v>
      </c>
      <c r="AA250" s="41">
        <v>228.7702262</v>
      </c>
      <c r="AB250" s="41">
        <v>160.51175180000001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181.86128740000001</v>
      </c>
      <c r="AH250" s="41">
        <v>228.7702262</v>
      </c>
      <c r="AI250" s="41">
        <v>160.51175180000001</v>
      </c>
      <c r="AJ250" s="41">
        <v>160.51175180000001</v>
      </c>
      <c r="AK250" s="41">
        <v>228.7702262</v>
      </c>
      <c r="AL250" s="41">
        <v>161.51525760000001</v>
      </c>
      <c r="AM250" s="41">
        <v>228.7702262</v>
      </c>
      <c r="AN250" s="41">
        <v>228.7702262</v>
      </c>
      <c r="AO250" s="41">
        <v>228.7702262</v>
      </c>
      <c r="AP250" s="41">
        <v>160.51175180000001</v>
      </c>
    </row>
    <row r="251" spans="2:42" x14ac:dyDescent="0.3">
      <c r="B251" s="40" t="s">
        <v>25</v>
      </c>
      <c r="C251" s="42" t="s">
        <v>42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3">
      <c r="B252" s="40" t="s">
        <v>25</v>
      </c>
      <c r="C252" s="42" t="s">
        <v>43</v>
      </c>
      <c r="D252" s="41"/>
      <c r="E252" s="41"/>
      <c r="F252" s="41"/>
      <c r="G252" s="41"/>
      <c r="H252" s="41"/>
      <c r="I252" s="41"/>
      <c r="J252" s="41"/>
      <c r="K252" s="41">
        <v>0.48292048589999997</v>
      </c>
      <c r="L252" s="41">
        <v>0.79675311609999999</v>
      </c>
      <c r="M252" s="41">
        <v>0.83117811610000003</v>
      </c>
      <c r="N252" s="41">
        <v>0.85311573460000001</v>
      </c>
      <c r="O252" s="41">
        <v>1.201373365</v>
      </c>
      <c r="P252" s="41">
        <v>0.79675311609999999</v>
      </c>
      <c r="Q252" s="41">
        <v>1.2895536379999999</v>
      </c>
      <c r="R252" s="41">
        <v>1.8143031460000001</v>
      </c>
      <c r="S252" s="41">
        <v>1.8143031460000001</v>
      </c>
      <c r="T252" s="41">
        <v>0.79675311609999999</v>
      </c>
      <c r="U252" s="41">
        <v>1.8143031460000001</v>
      </c>
      <c r="V252" s="41">
        <v>1.3215026240000001</v>
      </c>
      <c r="W252" s="41">
        <v>1.2895536379999999</v>
      </c>
      <c r="X252" s="41">
        <v>1.2895536379999999</v>
      </c>
      <c r="Y252" s="41">
        <v>1.3215026240000001</v>
      </c>
      <c r="Z252" s="41">
        <v>1.8143031460000001</v>
      </c>
      <c r="AA252" s="41">
        <v>1.3215026240000001</v>
      </c>
      <c r="AB252" s="41">
        <v>1.8143031460000001</v>
      </c>
      <c r="AC252" s="41">
        <v>1.3215026240000001</v>
      </c>
      <c r="AD252" s="41">
        <v>1.3215026240000001</v>
      </c>
      <c r="AE252" s="41">
        <v>1.8143031460000001</v>
      </c>
      <c r="AF252" s="41">
        <v>1.3215026240000001</v>
      </c>
      <c r="AG252" s="41">
        <v>1.3215026240000001</v>
      </c>
      <c r="AH252" s="41">
        <v>1.3215026240000001</v>
      </c>
      <c r="AI252" s="41">
        <v>1.3215026240000001</v>
      </c>
      <c r="AJ252" s="41">
        <v>1.3215026240000001</v>
      </c>
      <c r="AK252" s="41">
        <v>1.3215026240000001</v>
      </c>
      <c r="AL252" s="41">
        <v>1.3215026240000001</v>
      </c>
      <c r="AM252" s="41">
        <v>1.3215026240000001</v>
      </c>
      <c r="AN252" s="41">
        <v>1.3215026240000001</v>
      </c>
      <c r="AO252" s="41">
        <v>1.8143031460000001</v>
      </c>
      <c r="AP252" s="41">
        <v>1.4441078970000001</v>
      </c>
    </row>
    <row r="253" spans="2:42" x14ac:dyDescent="0.3">
      <c r="B253" s="40" t="s">
        <v>25</v>
      </c>
      <c r="C253" s="42" t="s">
        <v>44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1.4775450000000001</v>
      </c>
      <c r="N253" s="41">
        <v>1.4775450000000001</v>
      </c>
      <c r="O253" s="41">
        <v>1.5399</v>
      </c>
      <c r="P253" s="41">
        <v>1.5399</v>
      </c>
      <c r="Q253" s="41">
        <v>1.0266</v>
      </c>
      <c r="R253" s="41">
        <v>1.5399</v>
      </c>
      <c r="S253" s="41">
        <v>1.990845</v>
      </c>
      <c r="T253" s="41">
        <v>1.0266</v>
      </c>
      <c r="U253" s="41">
        <v>1.990845</v>
      </c>
      <c r="V253" s="41">
        <v>1.990845</v>
      </c>
      <c r="W253" s="41">
        <v>1.5399</v>
      </c>
      <c r="X253" s="41">
        <v>1.0266</v>
      </c>
      <c r="Y253" s="41">
        <v>1.990845</v>
      </c>
      <c r="Z253" s="41">
        <v>1.5399</v>
      </c>
      <c r="AA253" s="41">
        <v>1.5399</v>
      </c>
      <c r="AB253" s="41">
        <v>1.990845</v>
      </c>
      <c r="AC253" s="41">
        <v>1.990845</v>
      </c>
      <c r="AD253" s="41">
        <v>1.5399</v>
      </c>
      <c r="AE253" s="41">
        <v>1.990845</v>
      </c>
      <c r="AF253" s="41">
        <v>1.990845</v>
      </c>
      <c r="AG253" s="41">
        <v>1.990845</v>
      </c>
      <c r="AH253" s="41">
        <v>1.5399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1.4775450000000001</v>
      </c>
      <c r="AO253" s="41">
        <v>1.990845</v>
      </c>
      <c r="AP253" s="41">
        <v>1.5399</v>
      </c>
    </row>
    <row r="254" spans="2:42" x14ac:dyDescent="0.3">
      <c r="B254" s="40" t="s">
        <v>25</v>
      </c>
      <c r="C254" s="42" t="s">
        <v>45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3">
      <c r="B255" s="40" t="s">
        <v>25</v>
      </c>
      <c r="C255" s="42" t="s">
        <v>46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3">
      <c r="B256" s="40" t="s">
        <v>25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2896.383593</v>
      </c>
      <c r="I256" s="41">
        <v>3080.2758119999999</v>
      </c>
      <c r="J256" s="41">
        <v>3118.3773329999999</v>
      </c>
      <c r="K256" s="41">
        <v>3205.5831920000001</v>
      </c>
      <c r="L256" s="41">
        <v>3326.564355</v>
      </c>
      <c r="M256" s="41">
        <v>4246.2091259999997</v>
      </c>
      <c r="N256" s="41">
        <v>4303.0597509999998</v>
      </c>
      <c r="O256" s="41">
        <v>4943.4814180000003</v>
      </c>
      <c r="P256" s="41">
        <v>6156.1198649999997</v>
      </c>
      <c r="Q256" s="41">
        <v>6775.8660900000004</v>
      </c>
      <c r="R256" s="41">
        <v>6489.7363660000001</v>
      </c>
      <c r="S256" s="41">
        <v>6687.1408119999996</v>
      </c>
      <c r="T256" s="41">
        <v>7143.8949919999995</v>
      </c>
      <c r="U256" s="41">
        <v>8034.9057860000003</v>
      </c>
      <c r="V256" s="41">
        <v>7863.8652050000001</v>
      </c>
      <c r="W256" s="41">
        <v>8234.7243259999996</v>
      </c>
      <c r="X256" s="41">
        <v>7458.2612349999999</v>
      </c>
      <c r="Y256" s="41">
        <v>6999.1384799999996</v>
      </c>
      <c r="Z256" s="41">
        <v>7709.1354460000002</v>
      </c>
      <c r="AA256" s="41">
        <v>7204.6725509999997</v>
      </c>
      <c r="AB256" s="41">
        <v>7881.1773009999997</v>
      </c>
      <c r="AC256" s="41">
        <v>7712.9397250000002</v>
      </c>
      <c r="AD256" s="41">
        <v>7222.4583919999995</v>
      </c>
      <c r="AE256" s="41">
        <v>7870.1230930000002</v>
      </c>
      <c r="AF256" s="41">
        <v>7585.3163439999998</v>
      </c>
      <c r="AG256" s="41">
        <v>8174.1104949999999</v>
      </c>
      <c r="AH256" s="41">
        <v>7601.1711949999999</v>
      </c>
      <c r="AI256" s="41">
        <v>7519.7018349999998</v>
      </c>
      <c r="AJ256" s="41">
        <v>7890.7848270000004</v>
      </c>
      <c r="AK256" s="41">
        <v>8178.9147370000001</v>
      </c>
      <c r="AL256" s="41">
        <v>7434.2706239999998</v>
      </c>
      <c r="AM256" s="41">
        <v>7841.4943020000001</v>
      </c>
      <c r="AN256" s="41">
        <v>7301.7087199999996</v>
      </c>
      <c r="AO256" s="41">
        <v>8207.4795329999997</v>
      </c>
      <c r="AP256" s="41">
        <v>8057.0930159999998</v>
      </c>
    </row>
    <row r="257" spans="2:42" x14ac:dyDescent="0.3">
      <c r="B257" s="40" t="s">
        <v>26</v>
      </c>
      <c r="C257" s="42" t="s">
        <v>36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</row>
    <row r="258" spans="2:42" x14ac:dyDescent="0.3">
      <c r="B258" s="40" t="s">
        <v>26</v>
      </c>
      <c r="C258" s="42" t="s">
        <v>37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3">
      <c r="B259" s="40" t="s">
        <v>26</v>
      </c>
      <c r="C259" s="42" t="s">
        <v>38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3">
      <c r="B260" s="40" t="s">
        <v>26</v>
      </c>
      <c r="C260" s="42" t="s">
        <v>39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3">
      <c r="B261" s="40" t="s">
        <v>26</v>
      </c>
      <c r="C261" s="42" t="s">
        <v>40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3">
      <c r="B262" s="40" t="s">
        <v>26</v>
      </c>
      <c r="C262" s="42" t="s">
        <v>41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3">
      <c r="B263" s="40" t="s">
        <v>26</v>
      </c>
      <c r="C263" s="42" t="s">
        <v>42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3">
      <c r="B264" s="40" t="s">
        <v>26</v>
      </c>
      <c r="C264" s="42" t="s">
        <v>43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3">
      <c r="B265" s="40" t="s">
        <v>26</v>
      </c>
      <c r="C265" s="42" t="s">
        <v>44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3">
      <c r="B266" s="40" t="s">
        <v>26</v>
      </c>
      <c r="C266" s="42" t="s">
        <v>45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3">
      <c r="B267" s="40" t="s">
        <v>26</v>
      </c>
      <c r="C267" s="42" t="s">
        <v>46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3">
      <c r="B268" s="40" t="s">
        <v>26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0</v>
      </c>
      <c r="X268" s="41">
        <v>0</v>
      </c>
      <c r="Y268" s="41">
        <v>0</v>
      </c>
      <c r="Z268" s="41">
        <v>0</v>
      </c>
      <c r="AA268" s="41">
        <v>0</v>
      </c>
      <c r="AB268" s="41">
        <v>0</v>
      </c>
      <c r="AC268" s="41">
        <v>0</v>
      </c>
      <c r="AD268" s="41">
        <v>0</v>
      </c>
      <c r="AE268" s="41">
        <v>0</v>
      </c>
      <c r="AF268" s="41">
        <v>0</v>
      </c>
      <c r="AG268" s="41">
        <v>0</v>
      </c>
      <c r="AH268" s="41">
        <v>0</v>
      </c>
      <c r="AI268" s="41">
        <v>0</v>
      </c>
      <c r="AJ268" s="41">
        <v>0</v>
      </c>
      <c r="AK268" s="41">
        <v>0</v>
      </c>
      <c r="AL268" s="41">
        <v>0</v>
      </c>
      <c r="AM268" s="41">
        <v>0</v>
      </c>
      <c r="AN268" s="41">
        <v>0</v>
      </c>
      <c r="AO268" s="41">
        <v>0</v>
      </c>
      <c r="AP268" s="41">
        <v>0</v>
      </c>
    </row>
    <row r="269" spans="2:42" x14ac:dyDescent="0.3">
      <c r="B269" s="40" t="s">
        <v>60</v>
      </c>
      <c r="C269" s="42" t="s">
        <v>36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3">
      <c r="B270" s="40" t="s">
        <v>60</v>
      </c>
      <c r="C270" s="42" t="s">
        <v>37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3">
      <c r="B271" s="40" t="s">
        <v>60</v>
      </c>
      <c r="C271" s="42" t="s">
        <v>38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3">
      <c r="B272" s="40" t="s">
        <v>60</v>
      </c>
      <c r="C272" s="42" t="s">
        <v>39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3">
      <c r="B273" s="40" t="s">
        <v>60</v>
      </c>
      <c r="C273" s="42" t="s">
        <v>40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3">
      <c r="B274" s="40" t="s">
        <v>60</v>
      </c>
      <c r="C274" s="42" t="s">
        <v>41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3">
      <c r="B275" s="40" t="s">
        <v>60</v>
      </c>
      <c r="C275" s="42" t="s">
        <v>42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3">
      <c r="B276" s="40" t="s">
        <v>60</v>
      </c>
      <c r="C276" s="42" t="s">
        <v>43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3">
      <c r="B277" s="40" t="s">
        <v>60</v>
      </c>
      <c r="C277" s="42" t="s">
        <v>44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3">
      <c r="B278" s="40" t="s">
        <v>60</v>
      </c>
      <c r="C278" s="42" t="s">
        <v>45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3">
      <c r="B279" s="40" t="s">
        <v>60</v>
      </c>
      <c r="C279" s="42" t="s">
        <v>46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3">
      <c r="B280" s="40" t="s">
        <v>60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3">
      <c r="B281" s="40" t="s">
        <v>61</v>
      </c>
      <c r="C281" s="42" t="s">
        <v>36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3">
      <c r="B282" s="40" t="s">
        <v>61</v>
      </c>
      <c r="C282" s="42" t="s">
        <v>37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3">
      <c r="B283" s="40" t="s">
        <v>61</v>
      </c>
      <c r="C283" s="42" t="s">
        <v>38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3">
      <c r="B284" s="40" t="s">
        <v>61</v>
      </c>
      <c r="C284" s="42" t="s">
        <v>39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3">
      <c r="B285" s="40" t="s">
        <v>61</v>
      </c>
      <c r="C285" s="42" t="s">
        <v>40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3">
      <c r="B286" s="40" t="s">
        <v>61</v>
      </c>
      <c r="C286" s="42" t="s">
        <v>41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3">
      <c r="B287" s="40" t="s">
        <v>61</v>
      </c>
      <c r="C287" s="42" t="s">
        <v>42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3">
      <c r="B288" s="40" t="s">
        <v>61</v>
      </c>
      <c r="C288" s="42" t="s">
        <v>43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3">
      <c r="B289" s="40" t="s">
        <v>61</v>
      </c>
      <c r="C289" s="42" t="s">
        <v>44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3">
      <c r="B290" s="40" t="s">
        <v>61</v>
      </c>
      <c r="C290" s="42" t="s">
        <v>45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3">
      <c r="B291" s="40" t="s">
        <v>61</v>
      </c>
      <c r="C291" s="42" t="s">
        <v>46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3">
      <c r="B292" s="40" t="s">
        <v>61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3">
      <c r="B293" s="40" t="s">
        <v>62</v>
      </c>
      <c r="C293" s="42" t="s">
        <v>36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</row>
    <row r="294" spans="2:42" x14ac:dyDescent="0.3">
      <c r="B294" s="40" t="s">
        <v>62</v>
      </c>
      <c r="C294" s="42" t="s">
        <v>37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3">
      <c r="B295" s="40" t="s">
        <v>62</v>
      </c>
      <c r="C295" s="42" t="s">
        <v>38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3">
      <c r="B296" s="40" t="s">
        <v>62</v>
      </c>
      <c r="C296" s="42" t="s">
        <v>39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3">
      <c r="B297" s="40" t="s">
        <v>62</v>
      </c>
      <c r="C297" s="42" t="s">
        <v>40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3">
      <c r="B298" s="40" t="s">
        <v>62</v>
      </c>
      <c r="C298" s="42" t="s">
        <v>41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3">
      <c r="B299" s="40" t="s">
        <v>62</v>
      </c>
      <c r="C299" s="42" t="s">
        <v>42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3">
      <c r="B300" s="40" t="s">
        <v>62</v>
      </c>
      <c r="C300" s="42" t="s">
        <v>43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3">
      <c r="B301" s="40" t="s">
        <v>62</v>
      </c>
      <c r="C301" s="42" t="s">
        <v>44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3">
      <c r="B302" s="40" t="s">
        <v>62</v>
      </c>
      <c r="C302" s="42" t="s">
        <v>45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3">
      <c r="B303" s="40" t="s">
        <v>62</v>
      </c>
      <c r="C303" s="42" t="s">
        <v>46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3">
      <c r="B304" s="40" t="s">
        <v>62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0</v>
      </c>
      <c r="X304" s="41">
        <v>0</v>
      </c>
      <c r="Y304" s="41">
        <v>0</v>
      </c>
      <c r="Z304" s="41">
        <v>0</v>
      </c>
      <c r="AA304" s="41">
        <v>0</v>
      </c>
      <c r="AB304" s="41">
        <v>0</v>
      </c>
      <c r="AC304" s="41">
        <v>0</v>
      </c>
      <c r="AD304" s="41">
        <v>0</v>
      </c>
      <c r="AE304" s="41">
        <v>0</v>
      </c>
      <c r="AF304" s="41">
        <v>0</v>
      </c>
      <c r="AG304" s="41">
        <v>0</v>
      </c>
      <c r="AH304" s="41">
        <v>0</v>
      </c>
      <c r="AI304" s="41">
        <v>0</v>
      </c>
      <c r="AJ304" s="41">
        <v>0</v>
      </c>
      <c r="AK304" s="41">
        <v>0</v>
      </c>
      <c r="AL304" s="41">
        <v>0</v>
      </c>
      <c r="AM304" s="41">
        <v>0</v>
      </c>
      <c r="AN304" s="41">
        <v>0</v>
      </c>
      <c r="AO304" s="41">
        <v>0</v>
      </c>
      <c r="AP304" s="41">
        <v>0</v>
      </c>
    </row>
    <row r="305" spans="2:42" x14ac:dyDescent="0.3">
      <c r="B305" s="40" t="s">
        <v>63</v>
      </c>
      <c r="C305" s="42" t="s">
        <v>36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12184.34698</v>
      </c>
      <c r="AP305" s="41">
        <v>13412.680050000001</v>
      </c>
    </row>
    <row r="306" spans="2:42" x14ac:dyDescent="0.3">
      <c r="B306" s="40" t="s">
        <v>63</v>
      </c>
      <c r="C306" s="42" t="s">
        <v>37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3">
      <c r="B307" s="40" t="s">
        <v>63</v>
      </c>
      <c r="C307" s="42" t="s">
        <v>38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3">
      <c r="B308" s="40" t="s">
        <v>63</v>
      </c>
      <c r="C308" s="42" t="s">
        <v>39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3">
      <c r="B309" s="40" t="s">
        <v>63</v>
      </c>
      <c r="C309" s="42" t="s">
        <v>40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3">
      <c r="B310" s="40" t="s">
        <v>63</v>
      </c>
      <c r="C310" s="42" t="s">
        <v>41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3">
      <c r="B311" s="40" t="s">
        <v>63</v>
      </c>
      <c r="C311" s="42" t="s">
        <v>42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3">
      <c r="B312" s="40" t="s">
        <v>63</v>
      </c>
      <c r="C312" s="42" t="s">
        <v>43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3">
      <c r="B313" s="40" t="s">
        <v>63</v>
      </c>
      <c r="C313" s="42" t="s">
        <v>44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3">
      <c r="B314" s="40" t="s">
        <v>63</v>
      </c>
      <c r="C314" s="42" t="s">
        <v>45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3">
      <c r="B315" s="40" t="s">
        <v>63</v>
      </c>
      <c r="C315" s="42" t="s">
        <v>46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3">
      <c r="B316" s="40" t="s">
        <v>63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12184.34698</v>
      </c>
      <c r="AP316" s="41">
        <v>13412.680050000001</v>
      </c>
    </row>
    <row r="317" spans="2:42" x14ac:dyDescent="0.3">
      <c r="B317" s="40" t="s">
        <v>64</v>
      </c>
      <c r="C317" s="42" t="s">
        <v>36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3">
      <c r="B318" s="40" t="s">
        <v>64</v>
      </c>
      <c r="C318" s="42" t="s">
        <v>37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3">
      <c r="B319" s="40" t="s">
        <v>64</v>
      </c>
      <c r="C319" s="42" t="s">
        <v>38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3">
      <c r="B320" s="40" t="s">
        <v>64</v>
      </c>
      <c r="C320" s="42" t="s">
        <v>39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3">
      <c r="B321" s="40" t="s">
        <v>64</v>
      </c>
      <c r="C321" s="42" t="s">
        <v>40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3">
      <c r="B322" s="40" t="s">
        <v>64</v>
      </c>
      <c r="C322" s="42" t="s">
        <v>41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3">
      <c r="B323" s="40" t="s">
        <v>64</v>
      </c>
      <c r="C323" s="42" t="s">
        <v>42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3">
      <c r="B324" s="40" t="s">
        <v>64</v>
      </c>
      <c r="C324" s="42" t="s">
        <v>43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3">
      <c r="B325" s="40" t="s">
        <v>64</v>
      </c>
      <c r="C325" s="42" t="s">
        <v>44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3">
      <c r="B326" s="40" t="s">
        <v>64</v>
      </c>
      <c r="C326" s="42" t="s">
        <v>45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3">
      <c r="B327" s="40" t="s">
        <v>64</v>
      </c>
      <c r="C327" s="42" t="s">
        <v>46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3">
      <c r="B328" s="40" t="s">
        <v>64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3">
      <c r="B329" s="40" t="s">
        <v>65</v>
      </c>
      <c r="C329" s="42" t="s">
        <v>36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3">
      <c r="B330" s="40" t="s">
        <v>65</v>
      </c>
      <c r="C330" s="42" t="s">
        <v>37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3">
      <c r="B331" s="40" t="s">
        <v>65</v>
      </c>
      <c r="C331" s="42" t="s">
        <v>38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3">
      <c r="B332" s="40" t="s">
        <v>65</v>
      </c>
      <c r="C332" s="42" t="s">
        <v>39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3">
      <c r="B333" s="40" t="s">
        <v>65</v>
      </c>
      <c r="C333" s="42" t="s">
        <v>40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3">
      <c r="B334" s="40" t="s">
        <v>65</v>
      </c>
      <c r="C334" s="42" t="s">
        <v>41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3">
      <c r="B335" s="40" t="s">
        <v>65</v>
      </c>
      <c r="C335" s="42" t="s">
        <v>42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3">
      <c r="B336" s="40" t="s">
        <v>65</v>
      </c>
      <c r="C336" s="42" t="s">
        <v>43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3">
      <c r="B337" s="40" t="s">
        <v>65</v>
      </c>
      <c r="C337" s="42" t="s">
        <v>44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3">
      <c r="B338" s="40" t="s">
        <v>65</v>
      </c>
      <c r="C338" s="42" t="s">
        <v>45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3">
      <c r="B339" s="40" t="s">
        <v>65</v>
      </c>
      <c r="C339" s="42" t="s">
        <v>46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3">
      <c r="B340" s="40" t="s">
        <v>65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3">
      <c r="B341" s="40" t="s">
        <v>66</v>
      </c>
      <c r="C341" s="40" t="s">
        <v>36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3">
      <c r="B342" s="40" t="s">
        <v>66</v>
      </c>
      <c r="C342" s="40" t="s">
        <v>37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3">
      <c r="B343" s="40" t="s">
        <v>66</v>
      </c>
      <c r="C343" s="40" t="s">
        <v>38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3">
      <c r="B344" s="40" t="s">
        <v>66</v>
      </c>
      <c r="C344" s="40" t="s">
        <v>39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3">
      <c r="B345" s="40" t="s">
        <v>66</v>
      </c>
      <c r="C345" s="40" t="s">
        <v>40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3">
      <c r="B346" s="40" t="s">
        <v>66</v>
      </c>
      <c r="C346" s="40" t="s">
        <v>41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3">
      <c r="B347" s="40" t="s">
        <v>66</v>
      </c>
      <c r="C347" s="40" t="s">
        <v>42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3">
      <c r="B348" s="40" t="s">
        <v>66</v>
      </c>
      <c r="C348" s="40" t="s">
        <v>43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3">
      <c r="B349" s="40" t="s">
        <v>66</v>
      </c>
      <c r="C349" s="40" t="s">
        <v>44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3">
      <c r="B350" s="40" t="s">
        <v>66</v>
      </c>
      <c r="C350" s="40" t="s">
        <v>45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3">
      <c r="B351" s="40" t="s">
        <v>66</v>
      </c>
      <c r="C351" s="40" t="s">
        <v>46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3">
      <c r="B352" s="40" t="s">
        <v>66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3">
      <c r="B353" s="40" t="s">
        <v>67</v>
      </c>
      <c r="C353" s="40" t="s">
        <v>36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3">
      <c r="B354" s="40" t="s">
        <v>67</v>
      </c>
      <c r="C354" s="40" t="s">
        <v>37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3">
      <c r="B355" s="40" t="s">
        <v>67</v>
      </c>
      <c r="C355" s="40" t="s">
        <v>38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3">
      <c r="B356" s="40" t="s">
        <v>67</v>
      </c>
      <c r="C356" s="40" t="s">
        <v>39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3">
      <c r="B357" s="40" t="s">
        <v>67</v>
      </c>
      <c r="C357" s="40" t="s">
        <v>40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3">
      <c r="B358" s="40" t="s">
        <v>67</v>
      </c>
      <c r="C358" s="40" t="s">
        <v>41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3">
      <c r="B359" s="40" t="s">
        <v>67</v>
      </c>
      <c r="C359" s="40" t="s">
        <v>42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3">
      <c r="B360" s="40" t="s">
        <v>67</v>
      </c>
      <c r="C360" s="40" t="s">
        <v>43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3">
      <c r="B361" s="40" t="s">
        <v>67</v>
      </c>
      <c r="C361" s="40" t="s">
        <v>44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3">
      <c r="B362" s="40" t="s">
        <v>67</v>
      </c>
      <c r="C362" s="40" t="s">
        <v>45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3">
      <c r="B363" s="40" t="s">
        <v>67</v>
      </c>
      <c r="C363" s="40" t="s">
        <v>46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3">
      <c r="B364" s="40" t="s">
        <v>67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3">
      <c r="B365" s="40" t="s">
        <v>27</v>
      </c>
      <c r="C365" s="40" t="s">
        <v>36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3">
      <c r="B366" s="40" t="s">
        <v>27</v>
      </c>
      <c r="C366" s="40" t="s">
        <v>37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309.59096749999998</v>
      </c>
      <c r="V366" s="40">
        <v>309.59096749999998</v>
      </c>
      <c r="W366" s="40">
        <v>306.32540749999998</v>
      </c>
      <c r="X366" s="40">
        <v>306.32540749999998</v>
      </c>
      <c r="Y366" s="40">
        <v>306.32540749999998</v>
      </c>
      <c r="Z366" s="40">
        <v>306.32540749999998</v>
      </c>
      <c r="AA366" s="40">
        <v>306.32540749999998</v>
      </c>
      <c r="AB366" s="40">
        <v>299.4810875</v>
      </c>
      <c r="AC366" s="40">
        <v>299.4810875</v>
      </c>
      <c r="AD366" s="40">
        <v>299.4810875</v>
      </c>
      <c r="AE366" s="40">
        <v>299.4810875</v>
      </c>
      <c r="AF366" s="40">
        <v>299.4810875</v>
      </c>
      <c r="AG366" s="40">
        <v>299.4810875</v>
      </c>
      <c r="AH366" s="40">
        <v>299.4810875</v>
      </c>
      <c r="AI366" s="40">
        <v>299.4810875</v>
      </c>
      <c r="AJ366" s="40">
        <v>299.4810875</v>
      </c>
      <c r="AK366" s="40">
        <v>299.4810875</v>
      </c>
      <c r="AL366" s="40">
        <v>299.4810875</v>
      </c>
      <c r="AM366" s="40">
        <v>299.4810875</v>
      </c>
      <c r="AN366" s="40">
        <v>299.4810875</v>
      </c>
      <c r="AO366" s="40">
        <v>299.4810875</v>
      </c>
      <c r="AP366" s="40">
        <v>299.4810875</v>
      </c>
    </row>
    <row r="367" spans="2:42" x14ac:dyDescent="0.3">
      <c r="B367" s="40" t="s">
        <v>27</v>
      </c>
      <c r="C367" s="40" t="s">
        <v>38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186.72345000000001</v>
      </c>
      <c r="K367" s="40">
        <v>157.01876250000001</v>
      </c>
      <c r="L367" s="40">
        <v>145.98258749999999</v>
      </c>
      <c r="M367" s="40">
        <v>179.55757500000001</v>
      </c>
      <c r="N367" s="40">
        <v>182.85315</v>
      </c>
      <c r="O367" s="40">
        <v>157.01876250000001</v>
      </c>
      <c r="P367" s="40">
        <v>158.05994999999999</v>
      </c>
      <c r="Q367" s="40">
        <v>158.05994999999999</v>
      </c>
      <c r="R367" s="40">
        <v>158.05994999999999</v>
      </c>
      <c r="S367" s="40">
        <v>124.48496249999999</v>
      </c>
      <c r="T367" s="40">
        <v>158.05994999999999</v>
      </c>
      <c r="U367" s="40">
        <v>154.18965</v>
      </c>
      <c r="V367" s="40">
        <v>158.05994999999999</v>
      </c>
      <c r="W367" s="40">
        <v>154.18965</v>
      </c>
      <c r="X367" s="40">
        <v>128.35526250000001</v>
      </c>
      <c r="Y367" s="40">
        <v>124.48496249999999</v>
      </c>
      <c r="Z367" s="40">
        <v>128.35526250000001</v>
      </c>
      <c r="AA367" s="40">
        <v>128.35526250000001</v>
      </c>
      <c r="AB367" s="40">
        <v>124.48496249999999</v>
      </c>
      <c r="AC367" s="40">
        <v>128.35526250000001</v>
      </c>
      <c r="AD367" s="40">
        <v>124.48496249999999</v>
      </c>
      <c r="AE367" s="40">
        <v>124.48496249999999</v>
      </c>
      <c r="AF367" s="40">
        <v>124.48496249999999</v>
      </c>
      <c r="AG367" s="40">
        <v>124.48496249999999</v>
      </c>
      <c r="AH367" s="40">
        <v>124.48496249999999</v>
      </c>
      <c r="AI367" s="40">
        <v>124.48496249999999</v>
      </c>
      <c r="AJ367" s="40">
        <v>128.35526250000001</v>
      </c>
      <c r="AK367" s="40">
        <v>124.48496249999999</v>
      </c>
      <c r="AL367" s="40"/>
      <c r="AM367" s="40"/>
      <c r="AN367" s="40"/>
      <c r="AO367" s="40"/>
      <c r="AP367" s="40"/>
    </row>
    <row r="368" spans="2:42" x14ac:dyDescent="0.3">
      <c r="B368" s="40" t="s">
        <v>27</v>
      </c>
      <c r="C368" s="40" t="s">
        <v>39</v>
      </c>
      <c r="D368" s="40"/>
      <c r="E368" s="40"/>
      <c r="F368" s="40">
        <v>254.79499999999999</v>
      </c>
      <c r="G368" s="40">
        <v>254.79499999999999</v>
      </c>
      <c r="H368" s="40">
        <v>254.79499999999999</v>
      </c>
      <c r="I368" s="40">
        <v>254.8</v>
      </c>
      <c r="J368" s="40">
        <v>254.79249999999999</v>
      </c>
      <c r="K368" s="40">
        <v>254.8</v>
      </c>
      <c r="L368" s="40">
        <v>254.8</v>
      </c>
      <c r="M368" s="40">
        <v>254.8</v>
      </c>
      <c r="N368" s="40">
        <v>254.79750000000001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3">
      <c r="B369" s="40" t="s">
        <v>27</v>
      </c>
      <c r="C369" s="40" t="s">
        <v>40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3">
      <c r="B370" s="40" t="s">
        <v>27</v>
      </c>
      <c r="C370" s="40" t="s">
        <v>41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3">
      <c r="B371" s="40" t="s">
        <v>27</v>
      </c>
      <c r="C371" s="40" t="s">
        <v>42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3">
      <c r="B372" s="40" t="s">
        <v>27</v>
      </c>
      <c r="C372" s="40" t="s">
        <v>43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3">
      <c r="B373" s="40" t="s">
        <v>27</v>
      </c>
      <c r="C373" s="40" t="s">
        <v>44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3">
      <c r="B374" s="40" t="s">
        <v>27</v>
      </c>
      <c r="C374" s="40" t="s">
        <v>45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3">
      <c r="B375" s="40" t="s">
        <v>27</v>
      </c>
      <c r="C375" s="40" t="s">
        <v>46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3">
      <c r="B376" s="40" t="s">
        <v>27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318.66608919999999</v>
      </c>
      <c r="I376" s="40">
        <v>318.67108919999998</v>
      </c>
      <c r="J376" s="40">
        <v>483.56785919999999</v>
      </c>
      <c r="K376" s="40">
        <v>595.56667170000003</v>
      </c>
      <c r="L376" s="40">
        <v>627.99528239999995</v>
      </c>
      <c r="M376" s="40">
        <v>666.30269490000001</v>
      </c>
      <c r="N376" s="40">
        <v>669.59576990000005</v>
      </c>
      <c r="O376" s="40">
        <v>643.76388240000006</v>
      </c>
      <c r="P376" s="40">
        <v>644.80506990000003</v>
      </c>
      <c r="Q376" s="40">
        <v>644.80506990000003</v>
      </c>
      <c r="R376" s="40">
        <v>644.80506990000003</v>
      </c>
      <c r="S376" s="40">
        <v>611.23008240000001</v>
      </c>
      <c r="T376" s="40">
        <v>644.80506990000003</v>
      </c>
      <c r="U376" s="40">
        <v>940.41585740000005</v>
      </c>
      <c r="V376" s="40">
        <v>944.28615739999998</v>
      </c>
      <c r="W376" s="40">
        <v>650.40826819999995</v>
      </c>
      <c r="X376" s="40">
        <v>624.57388070000002</v>
      </c>
      <c r="Y376" s="40">
        <v>620.70358069999997</v>
      </c>
      <c r="Z376" s="40">
        <v>624.57388070000002</v>
      </c>
      <c r="AA376" s="40">
        <v>624.57388070000002</v>
      </c>
      <c r="AB376" s="40">
        <v>613.85926070000005</v>
      </c>
      <c r="AC376" s="40">
        <v>617.72956069999998</v>
      </c>
      <c r="AD376" s="40">
        <v>613.85926070000005</v>
      </c>
      <c r="AE376" s="40">
        <v>613.85926070000005</v>
      </c>
      <c r="AF376" s="40">
        <v>613.85926070000005</v>
      </c>
      <c r="AG376" s="40">
        <v>613.85926070000005</v>
      </c>
      <c r="AH376" s="40">
        <v>613.85926070000005</v>
      </c>
      <c r="AI376" s="40">
        <v>613.85926070000005</v>
      </c>
      <c r="AJ376" s="40">
        <v>617.72956069999998</v>
      </c>
      <c r="AK376" s="40">
        <v>613.85926070000005</v>
      </c>
      <c r="AL376" s="40">
        <v>299.4810875</v>
      </c>
      <c r="AM376" s="40">
        <v>299.4810875</v>
      </c>
      <c r="AN376" s="40">
        <v>299.4810875</v>
      </c>
      <c r="AO376" s="40">
        <v>299.4810875</v>
      </c>
      <c r="AP376" s="40">
        <v>299.4810875</v>
      </c>
    </row>
    <row r="377" spans="2:42" x14ac:dyDescent="0.3">
      <c r="B377" s="40" t="s">
        <v>28</v>
      </c>
      <c r="C377" s="40" t="s">
        <v>36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3">
      <c r="B378" s="40" t="s">
        <v>28</v>
      </c>
      <c r="C378" s="40" t="s">
        <v>37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3">
      <c r="B379" s="40" t="s">
        <v>28</v>
      </c>
      <c r="C379" s="40" t="s">
        <v>38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3">
      <c r="B380" s="40" t="s">
        <v>28</v>
      </c>
      <c r="C380" s="40" t="s">
        <v>39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3">
      <c r="B381" s="40" t="s">
        <v>28</v>
      </c>
      <c r="C381" s="40" t="s">
        <v>40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3">
      <c r="B382" s="40" t="s">
        <v>28</v>
      </c>
      <c r="C382" s="40" t="s">
        <v>41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3">
      <c r="B383" s="40" t="s">
        <v>28</v>
      </c>
      <c r="C383" s="40" t="s">
        <v>42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3">
      <c r="B384" s="40" t="s">
        <v>28</v>
      </c>
      <c r="C384" s="40" t="s">
        <v>43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3">
      <c r="B385" s="40" t="s">
        <v>28</v>
      </c>
      <c r="C385" s="40" t="s">
        <v>44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3">
      <c r="B386" s="40" t="s">
        <v>28</v>
      </c>
      <c r="C386" s="40" t="s">
        <v>45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3">
      <c r="B387" s="40" t="s">
        <v>28</v>
      </c>
      <c r="C387" s="40" t="s">
        <v>46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3">
      <c r="B388" s="40" t="s">
        <v>28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3">
      <c r="B389" s="40" t="s">
        <v>29</v>
      </c>
      <c r="C389" s="40" t="s">
        <v>36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3">
      <c r="B390" s="40" t="s">
        <v>29</v>
      </c>
      <c r="C390" s="40" t="s">
        <v>37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3">
      <c r="B391" s="40" t="s">
        <v>29</v>
      </c>
      <c r="C391" s="40" t="s">
        <v>38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3">
      <c r="B392" s="40" t="s">
        <v>29</v>
      </c>
      <c r="C392" s="40" t="s">
        <v>39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3">
      <c r="B393" s="40" t="s">
        <v>29</v>
      </c>
      <c r="C393" s="40" t="s">
        <v>40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3">
      <c r="B394" s="40" t="s">
        <v>29</v>
      </c>
      <c r="C394" s="40" t="s">
        <v>41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3">
      <c r="B395" s="40" t="s">
        <v>29</v>
      </c>
      <c r="C395" s="40" t="s">
        <v>42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3">
      <c r="B396" s="40" t="s">
        <v>29</v>
      </c>
      <c r="C396" s="40" t="s">
        <v>43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3">
      <c r="B397" s="40" t="s">
        <v>29</v>
      </c>
      <c r="C397" s="40" t="s">
        <v>44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3">
      <c r="B398" s="40" t="s">
        <v>29</v>
      </c>
      <c r="C398" s="40" t="s">
        <v>45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3">
      <c r="B399" s="40" t="s">
        <v>29</v>
      </c>
      <c r="C399" s="40" t="s">
        <v>46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3">
      <c r="B400" s="40" t="s">
        <v>29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3">
      <c r="B401" s="40" t="s">
        <v>30</v>
      </c>
      <c r="C401" s="40" t="s">
        <v>36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3">
      <c r="B402" s="40" t="s">
        <v>30</v>
      </c>
      <c r="C402" s="40" t="s">
        <v>37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3">
      <c r="B403" s="40" t="s">
        <v>30</v>
      </c>
      <c r="C403" s="40" t="s">
        <v>38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3">
      <c r="B404" s="40" t="s">
        <v>30</v>
      </c>
      <c r="C404" s="40" t="s">
        <v>39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3">
      <c r="B405" s="40" t="s">
        <v>30</v>
      </c>
      <c r="C405" s="40" t="s">
        <v>40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3">
      <c r="B406" s="40" t="s">
        <v>30</v>
      </c>
      <c r="C406" s="40" t="s">
        <v>41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3">
      <c r="B407" s="40" t="s">
        <v>30</v>
      </c>
      <c r="C407" s="40" t="s">
        <v>42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3">
      <c r="B408" s="40" t="s">
        <v>30</v>
      </c>
      <c r="C408" s="40" t="s">
        <v>43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3">
      <c r="B409" s="40" t="s">
        <v>30</v>
      </c>
      <c r="C409" s="40" t="s">
        <v>44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3">
      <c r="B410" s="40" t="s">
        <v>30</v>
      </c>
      <c r="C410" s="40" t="s">
        <v>45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3">
      <c r="B411" s="40" t="s">
        <v>30</v>
      </c>
      <c r="C411" s="40" t="s">
        <v>46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3">
      <c r="B412" s="40" t="s">
        <v>30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3">
      <c r="B413" s="40" t="s">
        <v>31</v>
      </c>
      <c r="C413" s="40" t="s">
        <v>36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3">
      <c r="B414" s="40" t="s">
        <v>31</v>
      </c>
      <c r="C414" s="40" t="s">
        <v>37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3">
      <c r="B415" s="40" t="s">
        <v>31</v>
      </c>
      <c r="C415" s="40" t="s">
        <v>38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986.47794850000002</v>
      </c>
      <c r="O415" s="40">
        <v>3639.7166350000002</v>
      </c>
      <c r="P415" s="40">
        <v>4208.712297</v>
      </c>
      <c r="Q415" s="40">
        <v>7165.1751789999998</v>
      </c>
      <c r="R415" s="40">
        <v>8571.5534740000003</v>
      </c>
      <c r="S415" s="40">
        <v>11419.17211</v>
      </c>
      <c r="T415" s="40">
        <v>12802.65091</v>
      </c>
      <c r="U415" s="40">
        <v>13228.05861</v>
      </c>
      <c r="V415" s="40">
        <v>13228.05861</v>
      </c>
      <c r="W415" s="40">
        <v>13228.05861</v>
      </c>
      <c r="X415" s="40">
        <v>13228.05861</v>
      </c>
      <c r="Y415" s="40">
        <v>13228.05861</v>
      </c>
      <c r="Z415" s="40">
        <v>13228.05861</v>
      </c>
      <c r="AA415" s="40">
        <v>13228.05861</v>
      </c>
      <c r="AB415" s="40">
        <v>13228.05861</v>
      </c>
      <c r="AC415" s="40">
        <v>13228.05861</v>
      </c>
      <c r="AD415" s="40">
        <v>13228.05861</v>
      </c>
      <c r="AE415" s="40">
        <v>13228.05861</v>
      </c>
      <c r="AF415" s="40">
        <v>13228.05861</v>
      </c>
      <c r="AG415" s="40">
        <v>13228.05861</v>
      </c>
      <c r="AH415" s="40">
        <v>13228.05861</v>
      </c>
      <c r="AI415" s="40">
        <v>13228.05861</v>
      </c>
      <c r="AJ415" s="40">
        <v>13228.05861</v>
      </c>
      <c r="AK415" s="40">
        <v>13228.05861</v>
      </c>
      <c r="AL415" s="40">
        <v>13228.05861</v>
      </c>
      <c r="AM415" s="40">
        <v>13228.05861</v>
      </c>
      <c r="AN415" s="40">
        <v>13228.05861</v>
      </c>
      <c r="AO415" s="40">
        <v>13228.05861</v>
      </c>
      <c r="AP415" s="40">
        <v>13228.05861</v>
      </c>
    </row>
    <row r="416" spans="2:42" x14ac:dyDescent="0.3">
      <c r="B416" s="40" t="s">
        <v>31</v>
      </c>
      <c r="C416" s="40" t="s">
        <v>39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3">
      <c r="B417" s="40" t="s">
        <v>31</v>
      </c>
      <c r="C417" s="40" t="s">
        <v>40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3">
      <c r="B418" s="40" t="s">
        <v>31</v>
      </c>
      <c r="C418" s="40" t="s">
        <v>41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3">
      <c r="B419" s="40" t="s">
        <v>31</v>
      </c>
      <c r="C419" s="40" t="s">
        <v>42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3">
      <c r="B420" s="40" t="s">
        <v>31</v>
      </c>
      <c r="C420" s="40" t="s">
        <v>43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3">
      <c r="B421" s="40" t="s">
        <v>31</v>
      </c>
      <c r="C421" s="40" t="s">
        <v>44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3">
      <c r="B422" s="40" t="s">
        <v>31</v>
      </c>
      <c r="C422" s="40" t="s">
        <v>45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3">
      <c r="B423" s="40" t="s">
        <v>31</v>
      </c>
      <c r="C423" s="40" t="s">
        <v>46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3">
      <c r="B424" s="40" t="s">
        <v>31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986.47794850000002</v>
      </c>
      <c r="O424" s="40">
        <v>3639.7166350000002</v>
      </c>
      <c r="P424" s="40">
        <v>4208.712297</v>
      </c>
      <c r="Q424" s="40">
        <v>7165.1751789999998</v>
      </c>
      <c r="R424" s="40">
        <v>8571.5534740000003</v>
      </c>
      <c r="S424" s="40">
        <v>11419.17211</v>
      </c>
      <c r="T424" s="40">
        <v>12802.65091</v>
      </c>
      <c r="U424" s="40">
        <v>13228.05861</v>
      </c>
      <c r="V424" s="40">
        <v>13228.05861</v>
      </c>
      <c r="W424" s="40">
        <v>13228.05861</v>
      </c>
      <c r="X424" s="40">
        <v>13228.05861</v>
      </c>
      <c r="Y424" s="40">
        <v>13228.05861</v>
      </c>
      <c r="Z424" s="40">
        <v>13228.05861</v>
      </c>
      <c r="AA424" s="40">
        <v>13228.05861</v>
      </c>
      <c r="AB424" s="40">
        <v>13228.05861</v>
      </c>
      <c r="AC424" s="40">
        <v>13228.05861</v>
      </c>
      <c r="AD424" s="40">
        <v>13228.05861</v>
      </c>
      <c r="AE424" s="40">
        <v>13228.05861</v>
      </c>
      <c r="AF424" s="40">
        <v>13228.05861</v>
      </c>
      <c r="AG424" s="40">
        <v>13228.05861</v>
      </c>
      <c r="AH424" s="40">
        <v>13228.05861</v>
      </c>
      <c r="AI424" s="40">
        <v>13228.05861</v>
      </c>
      <c r="AJ424" s="40">
        <v>13228.05861</v>
      </c>
      <c r="AK424" s="40">
        <v>13228.05861</v>
      </c>
      <c r="AL424" s="40">
        <v>13228.05861</v>
      </c>
      <c r="AM424" s="40">
        <v>13228.05861</v>
      </c>
      <c r="AN424" s="40">
        <v>13228.05861</v>
      </c>
      <c r="AO424" s="40">
        <v>13228.05861</v>
      </c>
      <c r="AP424" s="40">
        <v>13228.05861</v>
      </c>
    </row>
    <row r="425" spans="2:42" x14ac:dyDescent="0.3">
      <c r="B425" s="40" t="s">
        <v>32</v>
      </c>
      <c r="C425" s="40" t="s">
        <v>36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3">
      <c r="B426" s="40" t="s">
        <v>32</v>
      </c>
      <c r="C426" s="40" t="s">
        <v>37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>
        <v>889.00669459999995</v>
      </c>
      <c r="AC426" s="40">
        <v>1845.6172200000001</v>
      </c>
      <c r="AD426" s="40">
        <v>2450.2435049999999</v>
      </c>
      <c r="AE426" s="40">
        <v>7126.0044189999999</v>
      </c>
      <c r="AF426" s="40">
        <v>7126.0044189999999</v>
      </c>
      <c r="AG426" s="40">
        <v>7126.0044189999999</v>
      </c>
      <c r="AH426" s="40">
        <v>7126.0044189999999</v>
      </c>
      <c r="AI426" s="40">
        <v>7126.0044189999999</v>
      </c>
      <c r="AJ426" s="40">
        <v>7126.0044189999999</v>
      </c>
      <c r="AK426" s="40">
        <v>7126.0044189999999</v>
      </c>
      <c r="AL426" s="40">
        <v>7126.0044189999999</v>
      </c>
      <c r="AM426" s="40">
        <v>7126.0044189999999</v>
      </c>
      <c r="AN426" s="40">
        <v>7126.0044189999999</v>
      </c>
      <c r="AO426" s="40">
        <v>7126.0044189999999</v>
      </c>
      <c r="AP426" s="40">
        <v>7126.0044189999999</v>
      </c>
    </row>
    <row r="427" spans="2:42" x14ac:dyDescent="0.3">
      <c r="B427" s="40" t="s">
        <v>32</v>
      </c>
      <c r="C427" s="40" t="s">
        <v>38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3">
      <c r="B428" s="40" t="s">
        <v>32</v>
      </c>
      <c r="C428" s="40" t="s">
        <v>39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3">
      <c r="B429" s="40" t="s">
        <v>32</v>
      </c>
      <c r="C429" s="40" t="s">
        <v>40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3">
      <c r="B430" s="40" t="s">
        <v>32</v>
      </c>
      <c r="C430" s="40" t="s">
        <v>41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3">
      <c r="B431" s="40" t="s">
        <v>32</v>
      </c>
      <c r="C431" s="40" t="s">
        <v>42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3">
      <c r="B432" s="40" t="s">
        <v>32</v>
      </c>
      <c r="C432" s="40" t="s">
        <v>43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3">
      <c r="B433" s="40" t="s">
        <v>32</v>
      </c>
      <c r="C433" s="40" t="s">
        <v>44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3">
      <c r="B434" s="40" t="s">
        <v>32</v>
      </c>
      <c r="C434" s="40" t="s">
        <v>45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3">
      <c r="B435" s="40" t="s">
        <v>32</v>
      </c>
      <c r="C435" s="40" t="s">
        <v>46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3">
      <c r="B436" s="40" t="s">
        <v>32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889.00669459999995</v>
      </c>
      <c r="AC436" s="40">
        <v>1845.6172200000001</v>
      </c>
      <c r="AD436" s="40">
        <v>2450.2435049999999</v>
      </c>
      <c r="AE436" s="40">
        <v>7126.0044189999999</v>
      </c>
      <c r="AF436" s="40">
        <v>7126.0044189999999</v>
      </c>
      <c r="AG436" s="40">
        <v>7126.0044189999999</v>
      </c>
      <c r="AH436" s="40">
        <v>7126.0044189999999</v>
      </c>
      <c r="AI436" s="40">
        <v>7126.0044189999999</v>
      </c>
      <c r="AJ436" s="40">
        <v>7126.0044189999999</v>
      </c>
      <c r="AK436" s="40">
        <v>7126.0044189999999</v>
      </c>
      <c r="AL436" s="40">
        <v>7126.0044189999999</v>
      </c>
      <c r="AM436" s="40">
        <v>7126.0044189999999</v>
      </c>
      <c r="AN436" s="40">
        <v>7126.0044189999999</v>
      </c>
      <c r="AO436" s="40">
        <v>7126.0044189999999</v>
      </c>
      <c r="AP436" s="40">
        <v>7126.0044189999999</v>
      </c>
    </row>
    <row r="437" spans="2:42" x14ac:dyDescent="0.3">
      <c r="B437" s="40" t="s">
        <v>33</v>
      </c>
      <c r="C437" s="40" t="s">
        <v>36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3">
      <c r="B438" s="40" t="s">
        <v>33</v>
      </c>
      <c r="C438" s="40" t="s">
        <v>37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3">
      <c r="B439" s="40" t="s">
        <v>33</v>
      </c>
      <c r="C439" s="40" t="s">
        <v>38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730.65405720000001</v>
      </c>
      <c r="W439" s="40">
        <v>4336.9914660000004</v>
      </c>
      <c r="X439" s="40">
        <v>7327.6354220000003</v>
      </c>
      <c r="Y439" s="40">
        <v>10960.915419999999</v>
      </c>
      <c r="Z439" s="40">
        <v>14522.3217</v>
      </c>
      <c r="AA439" s="40">
        <v>18186.860799999999</v>
      </c>
      <c r="AB439" s="40">
        <v>20756.718860000001</v>
      </c>
      <c r="AC439" s="40">
        <v>24479.253560000001</v>
      </c>
      <c r="AD439" s="40">
        <v>27315.89212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3">
      <c r="B440" s="40" t="s">
        <v>33</v>
      </c>
      <c r="C440" s="40" t="s">
        <v>39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3">
      <c r="B441" s="40" t="s">
        <v>33</v>
      </c>
      <c r="C441" s="40" t="s">
        <v>40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3">
      <c r="B442" s="40" t="s">
        <v>33</v>
      </c>
      <c r="C442" s="40" t="s">
        <v>41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3">
      <c r="B443" s="40" t="s">
        <v>33</v>
      </c>
      <c r="C443" s="40" t="s">
        <v>42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3">
      <c r="B444" s="40" t="s">
        <v>33</v>
      </c>
      <c r="C444" s="40" t="s">
        <v>43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3">
      <c r="B445" s="40" t="s">
        <v>33</v>
      </c>
      <c r="C445" s="40" t="s">
        <v>44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3">
      <c r="B446" s="40" t="s">
        <v>33</v>
      </c>
      <c r="C446" s="40" t="s">
        <v>45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3">
      <c r="B447" s="40" t="s">
        <v>33</v>
      </c>
      <c r="C447" s="40" t="s">
        <v>46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3">
      <c r="B448" s="40" t="s">
        <v>33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730.65405720000001</v>
      </c>
      <c r="W448" s="40">
        <v>4336.9914660000004</v>
      </c>
      <c r="X448" s="40">
        <v>7327.6354220000003</v>
      </c>
      <c r="Y448" s="40">
        <v>10960.915419999999</v>
      </c>
      <c r="Z448" s="40">
        <v>14522.3217</v>
      </c>
      <c r="AA448" s="40">
        <v>18186.860799999999</v>
      </c>
      <c r="AB448" s="40">
        <v>20756.718860000001</v>
      </c>
      <c r="AC448" s="40">
        <v>24479.253560000001</v>
      </c>
      <c r="AD448" s="40">
        <v>27315.89212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3">
      <c r="B449" s="40" t="s">
        <v>34</v>
      </c>
      <c r="C449" s="40" t="s">
        <v>36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3">
      <c r="B450" s="40" t="s">
        <v>34</v>
      </c>
      <c r="C450" s="40" t="s">
        <v>37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>
        <v>894.20113679999997</v>
      </c>
      <c r="AO450" s="40">
        <v>1694.1832609999999</v>
      </c>
      <c r="AP450" s="40">
        <v>2497.243015</v>
      </c>
    </row>
    <row r="451" spans="2:42" x14ac:dyDescent="0.3">
      <c r="B451" s="40" t="s">
        <v>34</v>
      </c>
      <c r="C451" s="40" t="s">
        <v>38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3">
      <c r="B452" s="40" t="s">
        <v>34</v>
      </c>
      <c r="C452" s="40" t="s">
        <v>39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3">
      <c r="B453" s="40" t="s">
        <v>34</v>
      </c>
      <c r="C453" s="40" t="s">
        <v>40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3">
      <c r="B454" s="40" t="s">
        <v>34</v>
      </c>
      <c r="C454" s="40" t="s">
        <v>41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3">
      <c r="B455" s="40" t="s">
        <v>34</v>
      </c>
      <c r="C455" s="40" t="s">
        <v>42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3">
      <c r="B456" s="40" t="s">
        <v>34</v>
      </c>
      <c r="C456" s="40" t="s">
        <v>43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3">
      <c r="B457" s="40" t="s">
        <v>34</v>
      </c>
      <c r="C457" s="40" t="s">
        <v>44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3">
      <c r="B458" s="40" t="s">
        <v>34</v>
      </c>
      <c r="C458" s="40" t="s">
        <v>45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3">
      <c r="B459" s="40" t="s">
        <v>34</v>
      </c>
      <c r="C459" s="40" t="s">
        <v>46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3">
      <c r="B460" s="40" t="s">
        <v>34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894.20113679999997</v>
      </c>
      <c r="AO460" s="40">
        <v>1694.1832609999999</v>
      </c>
      <c r="AP460" s="40">
        <v>2497.243015</v>
      </c>
    </row>
    <row r="461" spans="2:42" x14ac:dyDescent="0.3">
      <c r="B461" s="40" t="s">
        <v>35</v>
      </c>
      <c r="C461" s="40" t="s">
        <v>36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3">
      <c r="B462" s="40" t="s">
        <v>35</v>
      </c>
      <c r="C462" s="40" t="s">
        <v>37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3">
      <c r="B463" s="40" t="s">
        <v>35</v>
      </c>
      <c r="C463" s="40" t="s">
        <v>38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2950.5201830000001</v>
      </c>
      <c r="AG463" s="40">
        <v>5085.6943160000001</v>
      </c>
      <c r="AH463" s="40">
        <v>7141.9483060000002</v>
      </c>
      <c r="AI463" s="40">
        <v>9214.0764729999992</v>
      </c>
      <c r="AJ463" s="40">
        <v>11329.66275</v>
      </c>
      <c r="AK463" s="40">
        <v>13851.480100000001</v>
      </c>
      <c r="AL463" s="40">
        <v>15768.40727</v>
      </c>
      <c r="AM463" s="40">
        <v>17785.507829999999</v>
      </c>
      <c r="AN463" s="40">
        <v>19726.337530000001</v>
      </c>
      <c r="AO463" s="40">
        <v>20237.039540000002</v>
      </c>
      <c r="AP463" s="40">
        <v>20752.690170000002</v>
      </c>
    </row>
    <row r="464" spans="2:42" x14ac:dyDescent="0.3">
      <c r="B464" s="40" t="s">
        <v>35</v>
      </c>
      <c r="C464" s="40" t="s">
        <v>39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3">
      <c r="B465" s="40" t="s">
        <v>35</v>
      </c>
      <c r="C465" s="40" t="s">
        <v>40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3">
      <c r="B466" s="40" t="s">
        <v>35</v>
      </c>
      <c r="C466" s="40" t="s">
        <v>41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3">
      <c r="B467" s="40" t="s">
        <v>35</v>
      </c>
      <c r="C467" s="40" t="s">
        <v>42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3">
      <c r="B468" s="40" t="s">
        <v>35</v>
      </c>
      <c r="C468" s="40" t="s">
        <v>43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3">
      <c r="B469" s="40" t="s">
        <v>35</v>
      </c>
      <c r="C469" s="40" t="s">
        <v>44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3">
      <c r="B470" s="40" t="s">
        <v>35</v>
      </c>
      <c r="C470" s="40" t="s">
        <v>45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3">
      <c r="B471" s="40" t="s">
        <v>35</v>
      </c>
      <c r="C471" s="40" t="s">
        <v>46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3">
      <c r="B472" s="40" t="s">
        <v>35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2950.5201830000001</v>
      </c>
      <c r="AG472" s="40">
        <v>5085.6943160000001</v>
      </c>
      <c r="AH472" s="40">
        <v>7141.9483060000002</v>
      </c>
      <c r="AI472" s="40">
        <v>9214.0764729999992</v>
      </c>
      <c r="AJ472" s="40">
        <v>11329.66275</v>
      </c>
      <c r="AK472" s="40">
        <v>13851.480100000001</v>
      </c>
      <c r="AL472" s="40">
        <v>15768.40727</v>
      </c>
      <c r="AM472" s="40">
        <v>17785.507829999999</v>
      </c>
      <c r="AN472" s="40">
        <v>19726.337530000001</v>
      </c>
      <c r="AO472" s="40">
        <v>20237.039540000002</v>
      </c>
      <c r="AP472" s="40">
        <v>20752.690170000002</v>
      </c>
    </row>
    <row r="473" spans="2:42" x14ac:dyDescent="0.3">
      <c r="B473" s="40" t="s">
        <v>228</v>
      </c>
      <c r="C473" s="40" t="s">
        <v>36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3">
      <c r="B474" t="s">
        <v>228</v>
      </c>
      <c r="C474" t="s">
        <v>37</v>
      </c>
    </row>
    <row r="475" spans="2:42" x14ac:dyDescent="0.3">
      <c r="B475" t="s">
        <v>228</v>
      </c>
      <c r="C475" t="s">
        <v>38</v>
      </c>
    </row>
    <row r="476" spans="2:42" x14ac:dyDescent="0.3">
      <c r="B476" t="s">
        <v>228</v>
      </c>
      <c r="C476" t="s">
        <v>39</v>
      </c>
    </row>
    <row r="477" spans="2:42" x14ac:dyDescent="0.3">
      <c r="B477" t="s">
        <v>228</v>
      </c>
      <c r="C477" t="s">
        <v>40</v>
      </c>
    </row>
    <row r="478" spans="2:42" x14ac:dyDescent="0.3">
      <c r="B478" t="s">
        <v>228</v>
      </c>
      <c r="C478" t="s">
        <v>41</v>
      </c>
    </row>
    <row r="479" spans="2:42" x14ac:dyDescent="0.3">
      <c r="B479" t="s">
        <v>228</v>
      </c>
      <c r="C479" t="s">
        <v>42</v>
      </c>
    </row>
    <row r="480" spans="2:42" x14ac:dyDescent="0.3">
      <c r="B480" t="s">
        <v>228</v>
      </c>
      <c r="C480" t="s">
        <v>43</v>
      </c>
    </row>
    <row r="481" spans="2:42" x14ac:dyDescent="0.3">
      <c r="B481" t="s">
        <v>228</v>
      </c>
      <c r="C481" t="s">
        <v>44</v>
      </c>
    </row>
    <row r="482" spans="2:42" x14ac:dyDescent="0.3">
      <c r="B482" t="s">
        <v>228</v>
      </c>
      <c r="C482" t="s">
        <v>45</v>
      </c>
    </row>
    <row r="483" spans="2:42" x14ac:dyDescent="0.3">
      <c r="B483" t="s">
        <v>228</v>
      </c>
      <c r="C483" t="s">
        <v>46</v>
      </c>
    </row>
    <row r="484" spans="2:42" x14ac:dyDescent="0.3">
      <c r="B484" t="s">
        <v>228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3">
      <c r="B485" t="s">
        <v>229</v>
      </c>
      <c r="C485" t="s">
        <v>36</v>
      </c>
    </row>
    <row r="486" spans="2:42" x14ac:dyDescent="0.3">
      <c r="B486" t="s">
        <v>229</v>
      </c>
      <c r="C486" t="s">
        <v>37</v>
      </c>
    </row>
    <row r="487" spans="2:42" x14ac:dyDescent="0.3">
      <c r="B487" t="s">
        <v>229</v>
      </c>
      <c r="C487" t="s">
        <v>38</v>
      </c>
    </row>
    <row r="488" spans="2:42" x14ac:dyDescent="0.3">
      <c r="B488" t="s">
        <v>229</v>
      </c>
      <c r="C488" t="s">
        <v>39</v>
      </c>
    </row>
    <row r="489" spans="2:42" x14ac:dyDescent="0.3">
      <c r="B489" t="s">
        <v>229</v>
      </c>
      <c r="C489" t="s">
        <v>40</v>
      </c>
    </row>
    <row r="490" spans="2:42" x14ac:dyDescent="0.3">
      <c r="B490" t="s">
        <v>229</v>
      </c>
      <c r="C490" t="s">
        <v>41</v>
      </c>
    </row>
    <row r="491" spans="2:42" x14ac:dyDescent="0.3">
      <c r="B491" t="s">
        <v>229</v>
      </c>
      <c r="C491" t="s">
        <v>42</v>
      </c>
    </row>
    <row r="492" spans="2:42" x14ac:dyDescent="0.3">
      <c r="B492" t="s">
        <v>229</v>
      </c>
      <c r="C492" t="s">
        <v>43</v>
      </c>
    </row>
    <row r="493" spans="2:42" x14ac:dyDescent="0.3">
      <c r="B493" t="s">
        <v>229</v>
      </c>
      <c r="C493" t="s">
        <v>44</v>
      </c>
    </row>
    <row r="494" spans="2:42" x14ac:dyDescent="0.3">
      <c r="B494" t="s">
        <v>229</v>
      </c>
      <c r="C494" t="s">
        <v>45</v>
      </c>
    </row>
    <row r="495" spans="2:42" x14ac:dyDescent="0.3">
      <c r="B495" t="s">
        <v>229</v>
      </c>
      <c r="C495" t="s">
        <v>46</v>
      </c>
    </row>
    <row r="496" spans="2:42" x14ac:dyDescent="0.3">
      <c r="B496" t="s">
        <v>229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3">
      <c r="B497" t="s">
        <v>230</v>
      </c>
      <c r="C497" t="s">
        <v>36</v>
      </c>
    </row>
    <row r="498" spans="2:42" x14ac:dyDescent="0.3">
      <c r="B498" t="s">
        <v>230</v>
      </c>
      <c r="C498" t="s">
        <v>37</v>
      </c>
    </row>
    <row r="499" spans="2:42" x14ac:dyDescent="0.3">
      <c r="B499" t="s">
        <v>230</v>
      </c>
      <c r="C499" t="s">
        <v>38</v>
      </c>
    </row>
    <row r="500" spans="2:42" x14ac:dyDescent="0.3">
      <c r="B500" t="s">
        <v>230</v>
      </c>
      <c r="C500" t="s">
        <v>39</v>
      </c>
    </row>
    <row r="501" spans="2:42" x14ac:dyDescent="0.3">
      <c r="B501" t="s">
        <v>230</v>
      </c>
      <c r="C501" t="s">
        <v>40</v>
      </c>
    </row>
    <row r="502" spans="2:42" x14ac:dyDescent="0.3">
      <c r="B502" t="s">
        <v>230</v>
      </c>
      <c r="C502" t="s">
        <v>41</v>
      </c>
    </row>
    <row r="503" spans="2:42" x14ac:dyDescent="0.3">
      <c r="B503" t="s">
        <v>230</v>
      </c>
      <c r="C503" t="s">
        <v>42</v>
      </c>
    </row>
    <row r="504" spans="2:42" x14ac:dyDescent="0.3">
      <c r="B504" t="s">
        <v>230</v>
      </c>
      <c r="C504" t="s">
        <v>43</v>
      </c>
    </row>
    <row r="505" spans="2:42" x14ac:dyDescent="0.3">
      <c r="B505" t="s">
        <v>230</v>
      </c>
      <c r="C505" t="s">
        <v>44</v>
      </c>
    </row>
    <row r="506" spans="2:42" x14ac:dyDescent="0.3">
      <c r="B506" t="s">
        <v>230</v>
      </c>
      <c r="C506" t="s">
        <v>45</v>
      </c>
    </row>
    <row r="507" spans="2:42" x14ac:dyDescent="0.3">
      <c r="B507" t="s">
        <v>230</v>
      </c>
      <c r="C507" t="s">
        <v>46</v>
      </c>
    </row>
    <row r="508" spans="2:42" x14ac:dyDescent="0.3">
      <c r="B508" t="s">
        <v>230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3">
      <c r="B509" t="s">
        <v>231</v>
      </c>
      <c r="C509" t="s">
        <v>36</v>
      </c>
    </row>
    <row r="510" spans="2:42" x14ac:dyDescent="0.3">
      <c r="B510" t="s">
        <v>231</v>
      </c>
      <c r="C510" t="s">
        <v>37</v>
      </c>
    </row>
    <row r="511" spans="2:42" x14ac:dyDescent="0.3">
      <c r="B511" t="s">
        <v>231</v>
      </c>
      <c r="C511" t="s">
        <v>38</v>
      </c>
    </row>
    <row r="512" spans="2:42" x14ac:dyDescent="0.3">
      <c r="B512" t="s">
        <v>231</v>
      </c>
      <c r="C512" t="s">
        <v>39</v>
      </c>
    </row>
    <row r="513" spans="2:42" x14ac:dyDescent="0.3">
      <c r="B513" t="s">
        <v>231</v>
      </c>
      <c r="C513" t="s">
        <v>40</v>
      </c>
    </row>
    <row r="514" spans="2:42" x14ac:dyDescent="0.3">
      <c r="B514" t="s">
        <v>231</v>
      </c>
      <c r="C514" t="s">
        <v>41</v>
      </c>
    </row>
    <row r="515" spans="2:42" x14ac:dyDescent="0.3">
      <c r="B515" t="s">
        <v>231</v>
      </c>
      <c r="C515" t="s">
        <v>42</v>
      </c>
    </row>
    <row r="516" spans="2:42" x14ac:dyDescent="0.3">
      <c r="B516" t="s">
        <v>231</v>
      </c>
      <c r="C516" t="s">
        <v>43</v>
      </c>
    </row>
    <row r="517" spans="2:42" x14ac:dyDescent="0.3">
      <c r="B517" t="s">
        <v>231</v>
      </c>
      <c r="C517" t="s">
        <v>44</v>
      </c>
    </row>
    <row r="518" spans="2:42" x14ac:dyDescent="0.3">
      <c r="B518" t="s">
        <v>231</v>
      </c>
      <c r="C518" t="s">
        <v>45</v>
      </c>
    </row>
    <row r="519" spans="2:42" x14ac:dyDescent="0.3">
      <c r="B519" t="s">
        <v>231</v>
      </c>
      <c r="C519" t="s">
        <v>46</v>
      </c>
    </row>
    <row r="520" spans="2:42" x14ac:dyDescent="0.3">
      <c r="B520" t="s">
        <v>231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3">
      <c r="B521" t="s">
        <v>232</v>
      </c>
      <c r="C521" t="s">
        <v>36</v>
      </c>
    </row>
    <row r="522" spans="2:42" x14ac:dyDescent="0.3">
      <c r="B522" t="s">
        <v>232</v>
      </c>
      <c r="C522" t="s">
        <v>37</v>
      </c>
    </row>
    <row r="523" spans="2:42" x14ac:dyDescent="0.3">
      <c r="B523" t="s">
        <v>232</v>
      </c>
      <c r="C523" t="s">
        <v>38</v>
      </c>
    </row>
    <row r="524" spans="2:42" x14ac:dyDescent="0.3">
      <c r="B524" t="s">
        <v>232</v>
      </c>
      <c r="C524" t="s">
        <v>39</v>
      </c>
    </row>
    <row r="525" spans="2:42" x14ac:dyDescent="0.3">
      <c r="B525" t="s">
        <v>232</v>
      </c>
      <c r="C525" t="s">
        <v>40</v>
      </c>
    </row>
    <row r="526" spans="2:42" x14ac:dyDescent="0.3">
      <c r="B526" t="s">
        <v>232</v>
      </c>
      <c r="C526" t="s">
        <v>41</v>
      </c>
    </row>
    <row r="527" spans="2:42" x14ac:dyDescent="0.3">
      <c r="B527" t="s">
        <v>232</v>
      </c>
      <c r="C527" t="s">
        <v>42</v>
      </c>
    </row>
    <row r="528" spans="2:42" x14ac:dyDescent="0.3">
      <c r="B528" t="s">
        <v>232</v>
      </c>
      <c r="C528" t="s">
        <v>43</v>
      </c>
    </row>
    <row r="529" spans="2:42" x14ac:dyDescent="0.3">
      <c r="B529" t="s">
        <v>232</v>
      </c>
      <c r="C529" t="s">
        <v>44</v>
      </c>
    </row>
    <row r="530" spans="2:42" x14ac:dyDescent="0.3">
      <c r="B530" t="s">
        <v>232</v>
      </c>
      <c r="C530" t="s">
        <v>45</v>
      </c>
    </row>
    <row r="531" spans="2:42" x14ac:dyDescent="0.3">
      <c r="B531" t="s">
        <v>232</v>
      </c>
      <c r="C531" t="s">
        <v>46</v>
      </c>
    </row>
    <row r="532" spans="2:42" x14ac:dyDescent="0.3">
      <c r="B532" t="s">
        <v>232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3">
      <c r="B533" t="s">
        <v>233</v>
      </c>
      <c r="C533" t="s">
        <v>36</v>
      </c>
    </row>
    <row r="534" spans="2:42" x14ac:dyDescent="0.3">
      <c r="B534" t="s">
        <v>233</v>
      </c>
      <c r="C534" t="s">
        <v>37</v>
      </c>
    </row>
    <row r="535" spans="2:42" x14ac:dyDescent="0.3">
      <c r="B535" t="s">
        <v>233</v>
      </c>
      <c r="C535" t="s">
        <v>38</v>
      </c>
    </row>
    <row r="536" spans="2:42" x14ac:dyDescent="0.3">
      <c r="B536" t="s">
        <v>233</v>
      </c>
      <c r="C536" t="s">
        <v>39</v>
      </c>
    </row>
    <row r="537" spans="2:42" x14ac:dyDescent="0.3">
      <c r="B537" t="s">
        <v>233</v>
      </c>
      <c r="C537" t="s">
        <v>40</v>
      </c>
    </row>
    <row r="538" spans="2:42" x14ac:dyDescent="0.3">
      <c r="B538" t="s">
        <v>233</v>
      </c>
      <c r="C538" t="s">
        <v>41</v>
      </c>
    </row>
    <row r="539" spans="2:42" x14ac:dyDescent="0.3">
      <c r="B539" t="s">
        <v>233</v>
      </c>
      <c r="C539" t="s">
        <v>42</v>
      </c>
    </row>
    <row r="540" spans="2:42" x14ac:dyDescent="0.3">
      <c r="B540" t="s">
        <v>233</v>
      </c>
      <c r="C540" t="s">
        <v>43</v>
      </c>
    </row>
    <row r="541" spans="2:42" x14ac:dyDescent="0.3">
      <c r="B541" t="s">
        <v>233</v>
      </c>
      <c r="C541" t="s">
        <v>44</v>
      </c>
    </row>
    <row r="542" spans="2:42" x14ac:dyDescent="0.3">
      <c r="B542" t="s">
        <v>233</v>
      </c>
      <c r="C542" t="s">
        <v>45</v>
      </c>
    </row>
    <row r="543" spans="2:42" x14ac:dyDescent="0.3">
      <c r="B543" t="s">
        <v>233</v>
      </c>
      <c r="C543" t="s">
        <v>46</v>
      </c>
    </row>
    <row r="544" spans="2:42" x14ac:dyDescent="0.3">
      <c r="B544" t="s">
        <v>233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3">
      <c r="B545" t="s">
        <v>234</v>
      </c>
      <c r="C545" t="s">
        <v>36</v>
      </c>
    </row>
    <row r="546" spans="2:42" x14ac:dyDescent="0.3">
      <c r="B546" t="s">
        <v>234</v>
      </c>
      <c r="C546" t="s">
        <v>37</v>
      </c>
    </row>
    <row r="547" spans="2:42" x14ac:dyDescent="0.3">
      <c r="B547" t="s">
        <v>234</v>
      </c>
      <c r="C547" t="s">
        <v>38</v>
      </c>
    </row>
    <row r="548" spans="2:42" x14ac:dyDescent="0.3">
      <c r="B548" t="s">
        <v>234</v>
      </c>
      <c r="C548" t="s">
        <v>39</v>
      </c>
    </row>
    <row r="549" spans="2:42" x14ac:dyDescent="0.3">
      <c r="B549" t="s">
        <v>234</v>
      </c>
      <c r="C549" t="s">
        <v>40</v>
      </c>
    </row>
    <row r="550" spans="2:42" x14ac:dyDescent="0.3">
      <c r="B550" t="s">
        <v>234</v>
      </c>
      <c r="C550" t="s">
        <v>41</v>
      </c>
    </row>
    <row r="551" spans="2:42" x14ac:dyDescent="0.3">
      <c r="B551" t="s">
        <v>234</v>
      </c>
      <c r="C551" t="s">
        <v>42</v>
      </c>
    </row>
    <row r="552" spans="2:42" x14ac:dyDescent="0.3">
      <c r="B552" t="s">
        <v>234</v>
      </c>
      <c r="C552" t="s">
        <v>43</v>
      </c>
    </row>
    <row r="553" spans="2:42" x14ac:dyDescent="0.3">
      <c r="B553" t="s">
        <v>234</v>
      </c>
      <c r="C553" t="s">
        <v>44</v>
      </c>
    </row>
    <row r="554" spans="2:42" x14ac:dyDescent="0.3">
      <c r="B554" t="s">
        <v>234</v>
      </c>
      <c r="C554" t="s">
        <v>45</v>
      </c>
    </row>
    <row r="555" spans="2:42" x14ac:dyDescent="0.3">
      <c r="B555" t="s">
        <v>234</v>
      </c>
      <c r="C555" t="s">
        <v>46</v>
      </c>
    </row>
    <row r="556" spans="2:42" x14ac:dyDescent="0.3">
      <c r="B556" t="s">
        <v>234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3">
      <c r="B557" t="s">
        <v>235</v>
      </c>
      <c r="C557" t="s">
        <v>36</v>
      </c>
    </row>
    <row r="558" spans="2:42" x14ac:dyDescent="0.3">
      <c r="B558" t="s">
        <v>235</v>
      </c>
      <c r="C558" t="s">
        <v>37</v>
      </c>
    </row>
    <row r="559" spans="2:42" x14ac:dyDescent="0.3">
      <c r="B559" t="s">
        <v>235</v>
      </c>
      <c r="C559" t="s">
        <v>38</v>
      </c>
    </row>
    <row r="560" spans="2:42" x14ac:dyDescent="0.3">
      <c r="B560" t="s">
        <v>235</v>
      </c>
      <c r="C560" t="s">
        <v>39</v>
      </c>
    </row>
    <row r="561" spans="2:42" x14ac:dyDescent="0.3">
      <c r="B561" t="s">
        <v>235</v>
      </c>
      <c r="C561" t="s">
        <v>40</v>
      </c>
    </row>
    <row r="562" spans="2:42" x14ac:dyDescent="0.3">
      <c r="B562" t="s">
        <v>235</v>
      </c>
      <c r="C562" t="s">
        <v>41</v>
      </c>
    </row>
    <row r="563" spans="2:42" x14ac:dyDescent="0.3">
      <c r="B563" t="s">
        <v>235</v>
      </c>
      <c r="C563" t="s">
        <v>42</v>
      </c>
    </row>
    <row r="564" spans="2:42" x14ac:dyDescent="0.3">
      <c r="B564" t="s">
        <v>235</v>
      </c>
      <c r="C564" t="s">
        <v>43</v>
      </c>
    </row>
    <row r="565" spans="2:42" x14ac:dyDescent="0.3">
      <c r="B565" t="s">
        <v>235</v>
      </c>
      <c r="C565" t="s">
        <v>44</v>
      </c>
    </row>
    <row r="566" spans="2:42" x14ac:dyDescent="0.3">
      <c r="B566" t="s">
        <v>235</v>
      </c>
      <c r="C566" t="s">
        <v>45</v>
      </c>
    </row>
    <row r="567" spans="2:42" x14ac:dyDescent="0.3">
      <c r="B567" t="s">
        <v>235</v>
      </c>
      <c r="C567" t="s">
        <v>46</v>
      </c>
    </row>
    <row r="568" spans="2:42" x14ac:dyDescent="0.3">
      <c r="B568" t="s">
        <v>235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3">
      <c r="B569" t="s">
        <v>236</v>
      </c>
      <c r="C569" t="s">
        <v>36</v>
      </c>
    </row>
    <row r="570" spans="2:42" x14ac:dyDescent="0.3">
      <c r="B570" t="s">
        <v>236</v>
      </c>
      <c r="C570" t="s">
        <v>37</v>
      </c>
    </row>
    <row r="571" spans="2:42" x14ac:dyDescent="0.3">
      <c r="B571" t="s">
        <v>236</v>
      </c>
      <c r="C571" t="s">
        <v>38</v>
      </c>
    </row>
    <row r="572" spans="2:42" x14ac:dyDescent="0.3">
      <c r="B572" t="s">
        <v>236</v>
      </c>
      <c r="C572" t="s">
        <v>39</v>
      </c>
    </row>
    <row r="573" spans="2:42" x14ac:dyDescent="0.3">
      <c r="B573" t="s">
        <v>236</v>
      </c>
      <c r="C573" t="s">
        <v>40</v>
      </c>
    </row>
    <row r="574" spans="2:42" x14ac:dyDescent="0.3">
      <c r="B574" t="s">
        <v>236</v>
      </c>
      <c r="C574" t="s">
        <v>41</v>
      </c>
    </row>
    <row r="575" spans="2:42" x14ac:dyDescent="0.3">
      <c r="B575" t="s">
        <v>236</v>
      </c>
      <c r="C575" t="s">
        <v>42</v>
      </c>
    </row>
    <row r="576" spans="2:42" x14ac:dyDescent="0.3">
      <c r="B576" t="s">
        <v>236</v>
      </c>
      <c r="C576" t="s">
        <v>43</v>
      </c>
    </row>
    <row r="577" spans="2:42" x14ac:dyDescent="0.3">
      <c r="B577" t="s">
        <v>236</v>
      </c>
      <c r="C577" t="s">
        <v>44</v>
      </c>
    </row>
    <row r="578" spans="2:42" x14ac:dyDescent="0.3">
      <c r="B578" t="s">
        <v>236</v>
      </c>
      <c r="C578" t="s">
        <v>45</v>
      </c>
    </row>
    <row r="579" spans="2:42" x14ac:dyDescent="0.3">
      <c r="B579" t="s">
        <v>236</v>
      </c>
      <c r="C579" t="s">
        <v>46</v>
      </c>
    </row>
    <row r="580" spans="2:42" x14ac:dyDescent="0.3">
      <c r="B580" t="s">
        <v>236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3">
      <c r="B581" t="s">
        <v>237</v>
      </c>
      <c r="C581" t="s">
        <v>36</v>
      </c>
    </row>
    <row r="582" spans="2:42" x14ac:dyDescent="0.3">
      <c r="B582" t="s">
        <v>237</v>
      </c>
      <c r="C582" t="s">
        <v>37</v>
      </c>
    </row>
    <row r="583" spans="2:42" x14ac:dyDescent="0.3">
      <c r="B583" t="s">
        <v>237</v>
      </c>
      <c r="C583" t="s">
        <v>38</v>
      </c>
    </row>
    <row r="584" spans="2:42" x14ac:dyDescent="0.3">
      <c r="B584" t="s">
        <v>237</v>
      </c>
      <c r="C584" t="s">
        <v>39</v>
      </c>
    </row>
    <row r="585" spans="2:42" x14ac:dyDescent="0.3">
      <c r="B585" t="s">
        <v>237</v>
      </c>
      <c r="C585" t="s">
        <v>40</v>
      </c>
    </row>
    <row r="586" spans="2:42" x14ac:dyDescent="0.3">
      <c r="B586" t="s">
        <v>237</v>
      </c>
      <c r="C586" t="s">
        <v>41</v>
      </c>
    </row>
    <row r="587" spans="2:42" x14ac:dyDescent="0.3">
      <c r="B587" t="s">
        <v>237</v>
      </c>
      <c r="C587" t="s">
        <v>42</v>
      </c>
    </row>
    <row r="588" spans="2:42" x14ac:dyDescent="0.3">
      <c r="B588" t="s">
        <v>237</v>
      </c>
      <c r="C588" t="s">
        <v>43</v>
      </c>
    </row>
    <row r="589" spans="2:42" x14ac:dyDescent="0.3">
      <c r="B589" t="s">
        <v>237</v>
      </c>
      <c r="C589" t="s">
        <v>44</v>
      </c>
    </row>
    <row r="590" spans="2:42" x14ac:dyDescent="0.3">
      <c r="B590" t="s">
        <v>237</v>
      </c>
      <c r="C590" t="s">
        <v>45</v>
      </c>
    </row>
    <row r="591" spans="2:42" x14ac:dyDescent="0.3">
      <c r="B591" t="s">
        <v>237</v>
      </c>
      <c r="C591" t="s">
        <v>46</v>
      </c>
    </row>
    <row r="592" spans="2:42" x14ac:dyDescent="0.3">
      <c r="B592" t="s">
        <v>237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3">
      <c r="B593" t="s">
        <v>238</v>
      </c>
      <c r="C593" t="s">
        <v>36</v>
      </c>
    </row>
    <row r="594" spans="2:42" x14ac:dyDescent="0.3">
      <c r="B594" t="s">
        <v>238</v>
      </c>
      <c r="C594" t="s">
        <v>37</v>
      </c>
    </row>
    <row r="595" spans="2:42" x14ac:dyDescent="0.3">
      <c r="B595" t="s">
        <v>238</v>
      </c>
      <c r="C595" t="s">
        <v>38</v>
      </c>
    </row>
    <row r="596" spans="2:42" x14ac:dyDescent="0.3">
      <c r="B596" t="s">
        <v>238</v>
      </c>
      <c r="C596" t="s">
        <v>39</v>
      </c>
    </row>
    <row r="597" spans="2:42" x14ac:dyDescent="0.3">
      <c r="B597" t="s">
        <v>238</v>
      </c>
      <c r="C597" t="s">
        <v>40</v>
      </c>
    </row>
    <row r="598" spans="2:42" x14ac:dyDescent="0.3">
      <c r="B598" t="s">
        <v>238</v>
      </c>
      <c r="C598" t="s">
        <v>41</v>
      </c>
    </row>
    <row r="599" spans="2:42" x14ac:dyDescent="0.3">
      <c r="B599" t="s">
        <v>238</v>
      </c>
      <c r="C599" t="s">
        <v>42</v>
      </c>
    </row>
    <row r="600" spans="2:42" x14ac:dyDescent="0.3">
      <c r="B600" t="s">
        <v>238</v>
      </c>
      <c r="C600" t="s">
        <v>43</v>
      </c>
    </row>
    <row r="601" spans="2:42" x14ac:dyDescent="0.3">
      <c r="B601" t="s">
        <v>238</v>
      </c>
      <c r="C601" t="s">
        <v>44</v>
      </c>
    </row>
    <row r="602" spans="2:42" x14ac:dyDescent="0.3">
      <c r="B602" t="s">
        <v>238</v>
      </c>
      <c r="C602" t="s">
        <v>45</v>
      </c>
    </row>
    <row r="603" spans="2:42" x14ac:dyDescent="0.3">
      <c r="B603" t="s">
        <v>238</v>
      </c>
      <c r="C603" t="s">
        <v>46</v>
      </c>
    </row>
    <row r="604" spans="2:42" x14ac:dyDescent="0.3">
      <c r="B604" t="s">
        <v>238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3">
      <c r="B605" t="s">
        <v>239</v>
      </c>
      <c r="C605" t="s">
        <v>36</v>
      </c>
    </row>
    <row r="606" spans="2:42" x14ac:dyDescent="0.3">
      <c r="B606" t="s">
        <v>239</v>
      </c>
      <c r="C606" t="s">
        <v>37</v>
      </c>
    </row>
    <row r="607" spans="2:42" x14ac:dyDescent="0.3">
      <c r="B607" t="s">
        <v>239</v>
      </c>
      <c r="C607" t="s">
        <v>38</v>
      </c>
    </row>
    <row r="608" spans="2:42" x14ac:dyDescent="0.3">
      <c r="B608" t="s">
        <v>239</v>
      </c>
      <c r="C608" t="s">
        <v>39</v>
      </c>
    </row>
    <row r="609" spans="2:42" x14ac:dyDescent="0.3">
      <c r="B609" t="s">
        <v>239</v>
      </c>
      <c r="C609" t="s">
        <v>40</v>
      </c>
    </row>
    <row r="610" spans="2:42" x14ac:dyDescent="0.3">
      <c r="B610" t="s">
        <v>239</v>
      </c>
      <c r="C610" t="s">
        <v>41</v>
      </c>
    </row>
    <row r="611" spans="2:42" x14ac:dyDescent="0.3">
      <c r="B611" t="s">
        <v>239</v>
      </c>
      <c r="C611" t="s">
        <v>42</v>
      </c>
    </row>
    <row r="612" spans="2:42" x14ac:dyDescent="0.3">
      <c r="B612" t="s">
        <v>239</v>
      </c>
      <c r="C612" t="s">
        <v>43</v>
      </c>
    </row>
    <row r="613" spans="2:42" x14ac:dyDescent="0.3">
      <c r="B613" t="s">
        <v>239</v>
      </c>
      <c r="C613" t="s">
        <v>44</v>
      </c>
    </row>
    <row r="614" spans="2:42" x14ac:dyDescent="0.3">
      <c r="B614" t="s">
        <v>239</v>
      </c>
      <c r="C614" t="s">
        <v>45</v>
      </c>
    </row>
    <row r="615" spans="2:42" x14ac:dyDescent="0.3">
      <c r="B615" t="s">
        <v>239</v>
      </c>
      <c r="C615" t="s">
        <v>46</v>
      </c>
    </row>
    <row r="616" spans="2:42" x14ac:dyDescent="0.3">
      <c r="B616" t="s">
        <v>239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3">
      <c r="B617" t="s">
        <v>647</v>
      </c>
      <c r="C617" t="s">
        <v>36</v>
      </c>
    </row>
    <row r="618" spans="2:42" x14ac:dyDescent="0.3">
      <c r="B618" t="s">
        <v>647</v>
      </c>
      <c r="C618" t="s">
        <v>37</v>
      </c>
    </row>
    <row r="619" spans="2:42" x14ac:dyDescent="0.3">
      <c r="B619" t="s">
        <v>647</v>
      </c>
      <c r="C619" t="s">
        <v>38</v>
      </c>
    </row>
    <row r="620" spans="2:42" x14ac:dyDescent="0.3">
      <c r="B620" t="s">
        <v>647</v>
      </c>
      <c r="C620" t="s">
        <v>39</v>
      </c>
    </row>
    <row r="621" spans="2:42" x14ac:dyDescent="0.3">
      <c r="B621" t="s">
        <v>647</v>
      </c>
      <c r="C621" t="s">
        <v>40</v>
      </c>
    </row>
    <row r="622" spans="2:42" x14ac:dyDescent="0.3">
      <c r="B622" t="s">
        <v>647</v>
      </c>
      <c r="C622" t="s">
        <v>41</v>
      </c>
    </row>
    <row r="623" spans="2:42" x14ac:dyDescent="0.3">
      <c r="B623" t="s">
        <v>647</v>
      </c>
      <c r="C623" t="s">
        <v>42</v>
      </c>
    </row>
    <row r="624" spans="2:42" x14ac:dyDescent="0.3">
      <c r="B624" t="s">
        <v>647</v>
      </c>
      <c r="C624" t="s">
        <v>43</v>
      </c>
    </row>
    <row r="625" spans="2:42" x14ac:dyDescent="0.3">
      <c r="B625" t="s">
        <v>647</v>
      </c>
      <c r="C625" t="s">
        <v>44</v>
      </c>
    </row>
    <row r="626" spans="2:42" x14ac:dyDescent="0.3">
      <c r="B626" t="s">
        <v>647</v>
      </c>
      <c r="C626" t="s">
        <v>45</v>
      </c>
    </row>
    <row r="627" spans="2:42" x14ac:dyDescent="0.3">
      <c r="B627" t="s">
        <v>647</v>
      </c>
      <c r="C627" t="s">
        <v>46</v>
      </c>
    </row>
    <row r="628" spans="2:42" x14ac:dyDescent="0.3">
      <c r="B628" t="s">
        <v>647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3">
      <c r="B629" t="s">
        <v>767</v>
      </c>
      <c r="C629" t="s">
        <v>36</v>
      </c>
    </row>
    <row r="630" spans="2:42" x14ac:dyDescent="0.3">
      <c r="B630" t="s">
        <v>767</v>
      </c>
      <c r="C630" t="s">
        <v>37</v>
      </c>
    </row>
    <row r="631" spans="2:42" x14ac:dyDescent="0.3">
      <c r="B631" t="s">
        <v>767</v>
      </c>
      <c r="C631" t="s">
        <v>38</v>
      </c>
    </row>
    <row r="632" spans="2:42" x14ac:dyDescent="0.3">
      <c r="B632" t="s">
        <v>767</v>
      </c>
      <c r="C632" t="s">
        <v>39</v>
      </c>
    </row>
    <row r="633" spans="2:42" x14ac:dyDescent="0.3">
      <c r="B633" t="s">
        <v>767</v>
      </c>
      <c r="C633" t="s">
        <v>40</v>
      </c>
    </row>
    <row r="634" spans="2:42" x14ac:dyDescent="0.3">
      <c r="B634" t="s">
        <v>767</v>
      </c>
      <c r="C634" t="s">
        <v>41</v>
      </c>
    </row>
    <row r="635" spans="2:42" x14ac:dyDescent="0.3">
      <c r="B635" t="s">
        <v>767</v>
      </c>
      <c r="C635" t="s">
        <v>42</v>
      </c>
    </row>
    <row r="636" spans="2:42" x14ac:dyDescent="0.3">
      <c r="B636" t="s">
        <v>767</v>
      </c>
      <c r="C636" t="s">
        <v>43</v>
      </c>
    </row>
    <row r="637" spans="2:42" x14ac:dyDescent="0.3">
      <c r="B637" t="s">
        <v>767</v>
      </c>
      <c r="C637" t="s">
        <v>44</v>
      </c>
    </row>
    <row r="638" spans="2:42" x14ac:dyDescent="0.3">
      <c r="B638" t="s">
        <v>767</v>
      </c>
      <c r="C638" t="s">
        <v>45</v>
      </c>
    </row>
    <row r="639" spans="2:42" x14ac:dyDescent="0.3">
      <c r="B639" t="s">
        <v>767</v>
      </c>
      <c r="C639" t="s">
        <v>46</v>
      </c>
    </row>
    <row r="640" spans="2:42" x14ac:dyDescent="0.3">
      <c r="B640" t="s">
        <v>767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3">
      <c r="B641" t="s">
        <v>674</v>
      </c>
      <c r="C641" t="s">
        <v>36</v>
      </c>
    </row>
    <row r="642" spans="2:42" x14ac:dyDescent="0.3">
      <c r="B642" t="s">
        <v>674</v>
      </c>
      <c r="C642" t="s">
        <v>37</v>
      </c>
    </row>
    <row r="643" spans="2:42" x14ac:dyDescent="0.3">
      <c r="B643" t="s">
        <v>674</v>
      </c>
      <c r="C643" t="s">
        <v>38</v>
      </c>
    </row>
    <row r="644" spans="2:42" x14ac:dyDescent="0.3">
      <c r="B644" t="s">
        <v>674</v>
      </c>
      <c r="C644" t="s">
        <v>39</v>
      </c>
    </row>
    <row r="645" spans="2:42" x14ac:dyDescent="0.3">
      <c r="B645" t="s">
        <v>674</v>
      </c>
      <c r="C645" t="s">
        <v>40</v>
      </c>
    </row>
    <row r="646" spans="2:42" x14ac:dyDescent="0.3">
      <c r="B646" t="s">
        <v>674</v>
      </c>
      <c r="C646" t="s">
        <v>41</v>
      </c>
    </row>
    <row r="647" spans="2:42" x14ac:dyDescent="0.3">
      <c r="B647" t="s">
        <v>674</v>
      </c>
      <c r="C647" t="s">
        <v>42</v>
      </c>
    </row>
    <row r="648" spans="2:42" x14ac:dyDescent="0.3">
      <c r="B648" t="s">
        <v>674</v>
      </c>
      <c r="C648" t="s">
        <v>43</v>
      </c>
    </row>
    <row r="649" spans="2:42" x14ac:dyDescent="0.3">
      <c r="B649" t="s">
        <v>674</v>
      </c>
      <c r="C649" t="s">
        <v>44</v>
      </c>
    </row>
    <row r="650" spans="2:42" x14ac:dyDescent="0.3">
      <c r="B650" t="s">
        <v>674</v>
      </c>
      <c r="C650" t="s">
        <v>45</v>
      </c>
    </row>
    <row r="651" spans="2:42" x14ac:dyDescent="0.3">
      <c r="B651" t="s">
        <v>674</v>
      </c>
      <c r="C651" t="s">
        <v>46</v>
      </c>
    </row>
    <row r="652" spans="2:42" x14ac:dyDescent="0.3">
      <c r="B652" t="s">
        <v>674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3">
      <c r="B653" t="s">
        <v>768</v>
      </c>
      <c r="C653" t="s">
        <v>36</v>
      </c>
      <c r="W653">
        <v>339.90542210000001</v>
      </c>
      <c r="X653">
        <v>339.90542210000001</v>
      </c>
      <c r="Y653">
        <v>339.90542210000001</v>
      </c>
      <c r="Z653">
        <v>465.44540380000001</v>
      </c>
      <c r="AA653">
        <v>465.44540380000001</v>
      </c>
      <c r="AB653">
        <v>465.44540380000001</v>
      </c>
      <c r="AC653">
        <v>465.44540380000001</v>
      </c>
      <c r="AD653">
        <v>702.36236359999998</v>
      </c>
      <c r="AE653">
        <v>465.44540380000001</v>
      </c>
      <c r="AF653">
        <v>465.44540380000001</v>
      </c>
      <c r="AG653">
        <v>465.44540380000001</v>
      </c>
      <c r="AH653">
        <v>493.18883929999998</v>
      </c>
      <c r="AI653">
        <v>647.46060350000005</v>
      </c>
      <c r="AJ653">
        <v>805.36034789999997</v>
      </c>
      <c r="AK653">
        <v>847.60718629999997</v>
      </c>
      <c r="AL653">
        <v>858.6532545</v>
      </c>
      <c r="AM653">
        <v>878.51995929999998</v>
      </c>
      <c r="AN653">
        <v>884.42342289999999</v>
      </c>
      <c r="AO653">
        <v>846.04335609999998</v>
      </c>
      <c r="AP653">
        <v>860.88088800000003</v>
      </c>
    </row>
    <row r="654" spans="2:42" x14ac:dyDescent="0.3">
      <c r="B654" t="s">
        <v>768</v>
      </c>
      <c r="C654" t="s">
        <v>37</v>
      </c>
    </row>
    <row r="655" spans="2:42" x14ac:dyDescent="0.3">
      <c r="B655" t="s">
        <v>768</v>
      </c>
      <c r="C655" t="s">
        <v>38</v>
      </c>
      <c r="AE655">
        <v>6.6323009199999996</v>
      </c>
      <c r="AF655">
        <v>6.6323009199999996</v>
      </c>
      <c r="AG655">
        <v>292.76871199999999</v>
      </c>
      <c r="AH655">
        <v>292.76871199999999</v>
      </c>
      <c r="AI655">
        <v>292.76871199999999</v>
      </c>
      <c r="AJ655">
        <v>292.76871199999999</v>
      </c>
      <c r="AK655">
        <v>292.76871199999999</v>
      </c>
      <c r="AL655">
        <v>292.76871199999999</v>
      </c>
      <c r="AM655">
        <v>292.76871199999999</v>
      </c>
      <c r="AN655">
        <v>292.76871199999999</v>
      </c>
      <c r="AO655">
        <v>292.76871199999999</v>
      </c>
      <c r="AP655">
        <v>292.76871199999999</v>
      </c>
    </row>
    <row r="656" spans="2:42" x14ac:dyDescent="0.3">
      <c r="B656" t="s">
        <v>768</v>
      </c>
      <c r="C656" t="s">
        <v>39</v>
      </c>
    </row>
    <row r="657" spans="1:42" x14ac:dyDescent="0.3">
      <c r="B657" t="s">
        <v>768</v>
      </c>
      <c r="C657" t="s">
        <v>40</v>
      </c>
    </row>
    <row r="658" spans="1:42" x14ac:dyDescent="0.3">
      <c r="B658" t="s">
        <v>768</v>
      </c>
      <c r="C658" t="s">
        <v>41</v>
      </c>
    </row>
    <row r="659" spans="1:42" x14ac:dyDescent="0.3">
      <c r="B659" t="s">
        <v>768</v>
      </c>
      <c r="C659" t="s">
        <v>42</v>
      </c>
    </row>
    <row r="660" spans="1:42" x14ac:dyDescent="0.3">
      <c r="B660" t="s">
        <v>768</v>
      </c>
      <c r="C660" t="s">
        <v>43</v>
      </c>
    </row>
    <row r="661" spans="1:42" x14ac:dyDescent="0.3">
      <c r="B661" t="s">
        <v>768</v>
      </c>
      <c r="C661" t="s">
        <v>44</v>
      </c>
    </row>
    <row r="662" spans="1:42" x14ac:dyDescent="0.3">
      <c r="B662" t="s">
        <v>768</v>
      </c>
      <c r="C662" t="s">
        <v>45</v>
      </c>
    </row>
    <row r="663" spans="1:42" x14ac:dyDescent="0.3">
      <c r="B663" t="s">
        <v>768</v>
      </c>
      <c r="C663" t="s">
        <v>46</v>
      </c>
    </row>
    <row r="664" spans="1:42" x14ac:dyDescent="0.3">
      <c r="A664">
        <v>4</v>
      </c>
      <c r="B664" t="s">
        <v>768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339.90542210000001</v>
      </c>
      <c r="X664">
        <v>339.90542210000001</v>
      </c>
      <c r="Y664">
        <v>339.90542210000001</v>
      </c>
      <c r="Z664">
        <v>465.44540380000001</v>
      </c>
      <c r="AA664">
        <v>465.44540380000001</v>
      </c>
      <c r="AB664">
        <v>465.44540380000001</v>
      </c>
      <c r="AC664">
        <v>465.44540380000001</v>
      </c>
      <c r="AD664">
        <v>702.36236359999998</v>
      </c>
      <c r="AE664">
        <v>472.07770479999999</v>
      </c>
      <c r="AF664">
        <v>472.07770479999999</v>
      </c>
      <c r="AG664">
        <v>758.21411590000002</v>
      </c>
      <c r="AH664">
        <v>785.95755129999998</v>
      </c>
      <c r="AI664">
        <v>940.22931549999998</v>
      </c>
      <c r="AJ664">
        <v>1098.12906</v>
      </c>
      <c r="AK664">
        <v>1140.375898</v>
      </c>
      <c r="AL664">
        <v>1151.421967</v>
      </c>
      <c r="AM664">
        <v>1171.288671</v>
      </c>
      <c r="AN664">
        <v>1177.192135</v>
      </c>
      <c r="AO664">
        <v>1138.812068</v>
      </c>
      <c r="AP664">
        <v>1153.6496</v>
      </c>
    </row>
    <row r="665" spans="1:42" x14ac:dyDescent="0.3">
      <c r="B665" t="s">
        <v>769</v>
      </c>
      <c r="C665" t="s">
        <v>36</v>
      </c>
      <c r="O665">
        <v>3.0207509099999998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678.62650480000002</v>
      </c>
      <c r="AA665">
        <v>678.62650480000002</v>
      </c>
      <c r="AB665">
        <v>678.62650480000002</v>
      </c>
      <c r="AC665">
        <v>678.62650480000002</v>
      </c>
      <c r="AD665">
        <v>678.62650480000002</v>
      </c>
      <c r="AE665">
        <v>678.62650480000002</v>
      </c>
      <c r="AF665">
        <v>678.62650480000002</v>
      </c>
      <c r="AG665">
        <v>678.62650480000002</v>
      </c>
      <c r="AH665">
        <v>678.62650480000002</v>
      </c>
      <c r="AI665">
        <v>678.62650480000002</v>
      </c>
      <c r="AJ665">
        <v>678.62650480000002</v>
      </c>
      <c r="AK665">
        <v>678.62650480000002</v>
      </c>
      <c r="AL665">
        <v>678.62650480000002</v>
      </c>
      <c r="AM665">
        <v>678.62650480000002</v>
      </c>
      <c r="AN665">
        <v>678.20617779999998</v>
      </c>
      <c r="AO665">
        <v>678.62650480000002</v>
      </c>
      <c r="AP665">
        <v>678.62650480000002</v>
      </c>
    </row>
    <row r="666" spans="1:42" x14ac:dyDescent="0.3">
      <c r="B666" t="s">
        <v>769</v>
      </c>
      <c r="C666" t="s">
        <v>37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F666">
        <v>58.980104609999998</v>
      </c>
      <c r="AG666">
        <v>58.980104609999998</v>
      </c>
      <c r="AH666">
        <v>58.980104609999998</v>
      </c>
      <c r="AI666">
        <v>58.980104609999998</v>
      </c>
      <c r="AJ666">
        <v>58.980104609999998</v>
      </c>
      <c r="AK666">
        <v>58.980104609999998</v>
      </c>
      <c r="AL666">
        <v>58.980104609999998</v>
      </c>
      <c r="AM666">
        <v>58.980104609999998</v>
      </c>
      <c r="AN666">
        <v>58.980104609999998</v>
      </c>
      <c r="AO666">
        <v>58.980104609999998</v>
      </c>
      <c r="AP666">
        <v>58.980104609999998</v>
      </c>
    </row>
    <row r="667" spans="1:42" x14ac:dyDescent="0.3">
      <c r="B667" t="s">
        <v>769</v>
      </c>
      <c r="C667" t="s">
        <v>38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317.827855</v>
      </c>
      <c r="U667">
        <v>276.27559889999998</v>
      </c>
      <c r="V667">
        <v>272.60416079999999</v>
      </c>
      <c r="W667">
        <v>251.14421490000001</v>
      </c>
      <c r="X667">
        <v>254.20074349999999</v>
      </c>
      <c r="Y667">
        <v>256.84021289999998</v>
      </c>
      <c r="Z667">
        <v>259.30455009999997</v>
      </c>
      <c r="AA667">
        <v>261.6885805</v>
      </c>
      <c r="AB667">
        <v>257.80839900000001</v>
      </c>
      <c r="AC667">
        <v>254.9333015</v>
      </c>
      <c r="AD667">
        <v>210.02042969999999</v>
      </c>
      <c r="AE667">
        <v>202.5734794</v>
      </c>
      <c r="AF667">
        <v>201.3712549</v>
      </c>
      <c r="AG667">
        <v>199.9919371</v>
      </c>
      <c r="AH667">
        <v>199.15433139999999</v>
      </c>
      <c r="AI667">
        <v>198.30964990000001</v>
      </c>
      <c r="AJ667">
        <v>197.44771370000001</v>
      </c>
      <c r="AK667">
        <v>164.2865209</v>
      </c>
      <c r="AL667">
        <v>171.25256210000001</v>
      </c>
      <c r="AM667">
        <v>143.18707810000001</v>
      </c>
      <c r="AO667">
        <v>64.638199319999998</v>
      </c>
      <c r="AP667">
        <v>167.4125736</v>
      </c>
    </row>
    <row r="668" spans="1:42" x14ac:dyDescent="0.3">
      <c r="B668" t="s">
        <v>769</v>
      </c>
      <c r="C668" t="s">
        <v>39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F668">
        <v>42.162484419999998</v>
      </c>
      <c r="AG668">
        <v>42.162484419999998</v>
      </c>
      <c r="AH668">
        <v>42.162484419999998</v>
      </c>
      <c r="AI668">
        <v>42.162484419999998</v>
      </c>
      <c r="AJ668">
        <v>42.162484419999998</v>
      </c>
      <c r="AK668">
        <v>42.162484419999998</v>
      </c>
      <c r="AL668">
        <v>42.162484419999998</v>
      </c>
      <c r="AM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 x14ac:dyDescent="0.3">
      <c r="B669" t="s">
        <v>769</v>
      </c>
      <c r="C669" t="s">
        <v>40</v>
      </c>
    </row>
    <row r="670" spans="1:42" x14ac:dyDescent="0.3">
      <c r="B670" t="s">
        <v>769</v>
      </c>
      <c r="C670" t="s">
        <v>41</v>
      </c>
    </row>
    <row r="671" spans="1:42" x14ac:dyDescent="0.3">
      <c r="B671" t="s">
        <v>769</v>
      </c>
      <c r="C671" t="s">
        <v>42</v>
      </c>
    </row>
    <row r="672" spans="1:42" x14ac:dyDescent="0.3">
      <c r="B672" t="s">
        <v>769</v>
      </c>
      <c r="C672" t="s">
        <v>43</v>
      </c>
    </row>
    <row r="673" spans="1:42" x14ac:dyDescent="0.3">
      <c r="B673" t="s">
        <v>769</v>
      </c>
      <c r="C673" t="s">
        <v>44</v>
      </c>
    </row>
    <row r="674" spans="1:42" x14ac:dyDescent="0.3">
      <c r="B674" t="s">
        <v>769</v>
      </c>
      <c r="C674" t="s">
        <v>45</v>
      </c>
    </row>
    <row r="675" spans="1:42" x14ac:dyDescent="0.3">
      <c r="B675" t="s">
        <v>769</v>
      </c>
      <c r="C675" t="s">
        <v>46</v>
      </c>
    </row>
    <row r="676" spans="1:42" x14ac:dyDescent="0.3">
      <c r="A676">
        <v>8</v>
      </c>
      <c r="B676" t="s">
        <v>769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193.22566660000001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1097.596949</v>
      </c>
      <c r="U676">
        <v>1056.0446930000001</v>
      </c>
      <c r="V676">
        <v>1052.373255</v>
      </c>
      <c r="W676">
        <v>1030.913309</v>
      </c>
      <c r="X676">
        <v>1033.9698370000001</v>
      </c>
      <c r="Y676">
        <v>1036.6093069999999</v>
      </c>
      <c r="Z676">
        <v>1039.0736440000001</v>
      </c>
      <c r="AA676">
        <v>1041.457674</v>
      </c>
      <c r="AB676">
        <v>1037.577493</v>
      </c>
      <c r="AC676">
        <v>1034.702395</v>
      </c>
      <c r="AD676">
        <v>989.78952360000005</v>
      </c>
      <c r="AE676">
        <v>982.34257330000003</v>
      </c>
      <c r="AF676">
        <v>981.14034879999997</v>
      </c>
      <c r="AG676">
        <v>979.761031</v>
      </c>
      <c r="AH676">
        <v>978.9234252</v>
      </c>
      <c r="AI676">
        <v>978.07874379999998</v>
      </c>
      <c r="AJ676">
        <v>977.21680760000004</v>
      </c>
      <c r="AK676">
        <v>944.05561479999994</v>
      </c>
      <c r="AL676">
        <v>951.02165600000001</v>
      </c>
      <c r="AM676">
        <v>922.95617200000004</v>
      </c>
      <c r="AN676">
        <v>779.34876689999999</v>
      </c>
      <c r="AO676">
        <v>844.40729320000003</v>
      </c>
      <c r="AP676">
        <v>947.1816675</v>
      </c>
    </row>
    <row r="677" spans="1:42" x14ac:dyDescent="0.3">
      <c r="B677" t="s">
        <v>770</v>
      </c>
      <c r="C677" t="s">
        <v>36</v>
      </c>
      <c r="P677">
        <v>144.9631487</v>
      </c>
      <c r="Q677">
        <v>151.49054810000001</v>
      </c>
      <c r="R677">
        <v>205.03538710000001</v>
      </c>
    </row>
    <row r="678" spans="1:42" x14ac:dyDescent="0.3">
      <c r="B678" t="s">
        <v>770</v>
      </c>
      <c r="C678" t="s">
        <v>37</v>
      </c>
    </row>
    <row r="679" spans="1:42" x14ac:dyDescent="0.3">
      <c r="B679" t="s">
        <v>770</v>
      </c>
      <c r="C679" t="s">
        <v>38</v>
      </c>
    </row>
    <row r="680" spans="1:42" x14ac:dyDescent="0.3">
      <c r="B680" t="s">
        <v>770</v>
      </c>
      <c r="C680" t="s">
        <v>39</v>
      </c>
    </row>
    <row r="681" spans="1:42" x14ac:dyDescent="0.3">
      <c r="B681" t="s">
        <v>770</v>
      </c>
      <c r="C681" t="s">
        <v>40</v>
      </c>
    </row>
    <row r="682" spans="1:42" x14ac:dyDescent="0.3">
      <c r="B682" t="s">
        <v>770</v>
      </c>
      <c r="C682" t="s">
        <v>41</v>
      </c>
    </row>
    <row r="683" spans="1:42" x14ac:dyDescent="0.3">
      <c r="B683" t="s">
        <v>770</v>
      </c>
      <c r="C683" t="s">
        <v>42</v>
      </c>
    </row>
    <row r="684" spans="1:42" x14ac:dyDescent="0.3">
      <c r="B684" t="s">
        <v>770</v>
      </c>
      <c r="C684" t="s">
        <v>43</v>
      </c>
    </row>
    <row r="685" spans="1:42" x14ac:dyDescent="0.3">
      <c r="B685" t="s">
        <v>770</v>
      </c>
      <c r="C685" t="s">
        <v>44</v>
      </c>
    </row>
    <row r="686" spans="1:42" x14ac:dyDescent="0.3">
      <c r="B686" t="s">
        <v>770</v>
      </c>
      <c r="C686" t="s">
        <v>45</v>
      </c>
    </row>
    <row r="687" spans="1:42" x14ac:dyDescent="0.3">
      <c r="B687" t="s">
        <v>770</v>
      </c>
      <c r="C687" t="s">
        <v>46</v>
      </c>
    </row>
    <row r="688" spans="1:42" x14ac:dyDescent="0.3">
      <c r="A688">
        <v>10</v>
      </c>
      <c r="B688" t="s">
        <v>770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144.9631487</v>
      </c>
      <c r="Q688">
        <v>151.49054810000001</v>
      </c>
      <c r="R688">
        <v>205.03538710000001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3">
      <c r="B689" t="s">
        <v>696</v>
      </c>
      <c r="C689" t="s">
        <v>36</v>
      </c>
    </row>
    <row r="690" spans="2:42" x14ac:dyDescent="0.3">
      <c r="B690" t="s">
        <v>696</v>
      </c>
      <c r="C690" t="s">
        <v>37</v>
      </c>
    </row>
    <row r="691" spans="2:42" x14ac:dyDescent="0.3">
      <c r="B691" t="s">
        <v>696</v>
      </c>
      <c r="C691" t="s">
        <v>38</v>
      </c>
    </row>
    <row r="692" spans="2:42" x14ac:dyDescent="0.3">
      <c r="B692" t="s">
        <v>696</v>
      </c>
      <c r="C692" t="s">
        <v>39</v>
      </c>
    </row>
    <row r="693" spans="2:42" x14ac:dyDescent="0.3">
      <c r="B693" t="s">
        <v>696</v>
      </c>
      <c r="C693" t="s">
        <v>40</v>
      </c>
    </row>
    <row r="694" spans="2:42" x14ac:dyDescent="0.3">
      <c r="B694" t="s">
        <v>696</v>
      </c>
      <c r="C694" t="s">
        <v>41</v>
      </c>
    </row>
    <row r="695" spans="2:42" x14ac:dyDescent="0.3">
      <c r="B695" t="s">
        <v>696</v>
      </c>
      <c r="C695" t="s">
        <v>42</v>
      </c>
    </row>
    <row r="696" spans="2:42" x14ac:dyDescent="0.3">
      <c r="B696" t="s">
        <v>696</v>
      </c>
      <c r="C696" t="s">
        <v>43</v>
      </c>
    </row>
    <row r="697" spans="2:42" x14ac:dyDescent="0.3">
      <c r="B697" t="s">
        <v>696</v>
      </c>
      <c r="C697" t="s">
        <v>44</v>
      </c>
    </row>
    <row r="698" spans="2:42" x14ac:dyDescent="0.3">
      <c r="B698" t="s">
        <v>696</v>
      </c>
      <c r="C698" t="s">
        <v>45</v>
      </c>
    </row>
    <row r="699" spans="2:42" x14ac:dyDescent="0.3">
      <c r="B699" t="s">
        <v>696</v>
      </c>
      <c r="C699" t="s">
        <v>46</v>
      </c>
    </row>
    <row r="700" spans="2:42" x14ac:dyDescent="0.3">
      <c r="B700" t="s">
        <v>696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3">
      <c r="B701" t="s">
        <v>695</v>
      </c>
      <c r="C701" t="s">
        <v>36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3">
      <c r="B702" t="s">
        <v>695</v>
      </c>
      <c r="C702" t="s">
        <v>37</v>
      </c>
    </row>
    <row r="703" spans="2:42" x14ac:dyDescent="0.3">
      <c r="B703" t="s">
        <v>695</v>
      </c>
      <c r="C703" t="s">
        <v>38</v>
      </c>
    </row>
    <row r="704" spans="2:42" x14ac:dyDescent="0.3">
      <c r="B704" t="s">
        <v>695</v>
      </c>
      <c r="C704" t="s">
        <v>39</v>
      </c>
    </row>
    <row r="705" spans="2:42" x14ac:dyDescent="0.3">
      <c r="B705" t="s">
        <v>695</v>
      </c>
      <c r="C705" t="s">
        <v>40</v>
      </c>
    </row>
    <row r="706" spans="2:42" x14ac:dyDescent="0.3">
      <c r="B706" t="s">
        <v>695</v>
      </c>
      <c r="C706" t="s">
        <v>41</v>
      </c>
    </row>
    <row r="707" spans="2:42" x14ac:dyDescent="0.3">
      <c r="B707" t="s">
        <v>695</v>
      </c>
      <c r="C707" t="s">
        <v>42</v>
      </c>
    </row>
    <row r="708" spans="2:42" x14ac:dyDescent="0.3">
      <c r="B708" t="s">
        <v>695</v>
      </c>
      <c r="C708" t="s">
        <v>43</v>
      </c>
    </row>
    <row r="709" spans="2:42" x14ac:dyDescent="0.3">
      <c r="B709" t="s">
        <v>695</v>
      </c>
      <c r="C709" t="s">
        <v>44</v>
      </c>
    </row>
    <row r="710" spans="2:42" x14ac:dyDescent="0.3">
      <c r="B710" t="s">
        <v>695</v>
      </c>
      <c r="C710" t="s">
        <v>45</v>
      </c>
    </row>
    <row r="711" spans="2:42" x14ac:dyDescent="0.3">
      <c r="B711" t="s">
        <v>695</v>
      </c>
      <c r="C711" t="s">
        <v>46</v>
      </c>
    </row>
    <row r="712" spans="2:42" x14ac:dyDescent="0.3">
      <c r="B712" t="s">
        <v>695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3">
      <c r="B713" t="s">
        <v>771</v>
      </c>
      <c r="C713" t="s">
        <v>36</v>
      </c>
    </row>
    <row r="714" spans="2:42" x14ac:dyDescent="0.3">
      <c r="B714" t="s">
        <v>771</v>
      </c>
      <c r="C714" t="s">
        <v>37</v>
      </c>
    </row>
    <row r="715" spans="2:42" x14ac:dyDescent="0.3">
      <c r="B715" t="s">
        <v>771</v>
      </c>
      <c r="C715" t="s">
        <v>38</v>
      </c>
    </row>
    <row r="716" spans="2:42" x14ac:dyDescent="0.3">
      <c r="B716" t="s">
        <v>771</v>
      </c>
      <c r="C716" t="s">
        <v>39</v>
      </c>
    </row>
    <row r="717" spans="2:42" x14ac:dyDescent="0.3">
      <c r="B717" t="s">
        <v>771</v>
      </c>
      <c r="C717" t="s">
        <v>40</v>
      </c>
    </row>
    <row r="718" spans="2:42" x14ac:dyDescent="0.3">
      <c r="B718" t="s">
        <v>771</v>
      </c>
      <c r="C718" t="s">
        <v>41</v>
      </c>
    </row>
    <row r="719" spans="2:42" x14ac:dyDescent="0.3">
      <c r="B719" t="s">
        <v>771</v>
      </c>
      <c r="C719" t="s">
        <v>42</v>
      </c>
    </row>
    <row r="720" spans="2:42" x14ac:dyDescent="0.3">
      <c r="B720" t="s">
        <v>771</v>
      </c>
      <c r="C720" t="s">
        <v>43</v>
      </c>
    </row>
    <row r="721" spans="1:42" x14ac:dyDescent="0.3">
      <c r="B721" t="s">
        <v>771</v>
      </c>
      <c r="C721" t="s">
        <v>44</v>
      </c>
    </row>
    <row r="722" spans="1:42" x14ac:dyDescent="0.3">
      <c r="B722" t="s">
        <v>771</v>
      </c>
      <c r="C722" t="s">
        <v>45</v>
      </c>
    </row>
    <row r="723" spans="1:42" x14ac:dyDescent="0.3">
      <c r="B723" t="s">
        <v>771</v>
      </c>
      <c r="C723" t="s">
        <v>46</v>
      </c>
    </row>
    <row r="724" spans="1:42" x14ac:dyDescent="0.3">
      <c r="A724">
        <v>6</v>
      </c>
      <c r="B724" t="s">
        <v>771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3">
      <c r="B725" t="s">
        <v>707</v>
      </c>
      <c r="C725" t="s">
        <v>36</v>
      </c>
    </row>
    <row r="726" spans="1:42" x14ac:dyDescent="0.3">
      <c r="B726" t="s">
        <v>707</v>
      </c>
      <c r="C726" t="s">
        <v>37</v>
      </c>
    </row>
    <row r="727" spans="1:42" x14ac:dyDescent="0.3">
      <c r="B727" t="s">
        <v>707</v>
      </c>
      <c r="C727" t="s">
        <v>38</v>
      </c>
    </row>
    <row r="728" spans="1:42" x14ac:dyDescent="0.3">
      <c r="B728" t="s">
        <v>707</v>
      </c>
      <c r="C728" t="s">
        <v>39</v>
      </c>
    </row>
    <row r="729" spans="1:42" x14ac:dyDescent="0.3">
      <c r="B729" t="s">
        <v>707</v>
      </c>
      <c r="C729" t="s">
        <v>40</v>
      </c>
    </row>
    <row r="730" spans="1:42" x14ac:dyDescent="0.3">
      <c r="B730" t="s">
        <v>707</v>
      </c>
      <c r="C730" t="s">
        <v>41</v>
      </c>
    </row>
    <row r="731" spans="1:42" x14ac:dyDescent="0.3">
      <c r="B731" t="s">
        <v>707</v>
      </c>
      <c r="C731" t="s">
        <v>42</v>
      </c>
    </row>
    <row r="732" spans="1:42" x14ac:dyDescent="0.3">
      <c r="B732" t="s">
        <v>707</v>
      </c>
      <c r="C732" t="s">
        <v>43</v>
      </c>
    </row>
    <row r="733" spans="1:42" x14ac:dyDescent="0.3">
      <c r="B733" t="s">
        <v>707</v>
      </c>
      <c r="C733" t="s">
        <v>44</v>
      </c>
    </row>
    <row r="734" spans="1:42" x14ac:dyDescent="0.3">
      <c r="B734" t="s">
        <v>707</v>
      </c>
      <c r="C734" t="s">
        <v>45</v>
      </c>
    </row>
    <row r="735" spans="1:42" x14ac:dyDescent="0.3">
      <c r="B735" t="s">
        <v>707</v>
      </c>
      <c r="C735" t="s">
        <v>46</v>
      </c>
    </row>
    <row r="736" spans="1:42" x14ac:dyDescent="0.3">
      <c r="B736" t="s">
        <v>707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3">
      <c r="B737" t="s">
        <v>720</v>
      </c>
      <c r="C737" t="s">
        <v>36</v>
      </c>
    </row>
    <row r="738" spans="2:42" x14ac:dyDescent="0.3">
      <c r="B738" t="s">
        <v>720</v>
      </c>
      <c r="C738" t="s">
        <v>37</v>
      </c>
    </row>
    <row r="739" spans="2:42" x14ac:dyDescent="0.3">
      <c r="B739" t="s">
        <v>720</v>
      </c>
      <c r="C739" t="s">
        <v>38</v>
      </c>
    </row>
    <row r="740" spans="2:42" x14ac:dyDescent="0.3">
      <c r="B740" t="s">
        <v>720</v>
      </c>
      <c r="C740" t="s">
        <v>39</v>
      </c>
    </row>
    <row r="741" spans="2:42" x14ac:dyDescent="0.3">
      <c r="B741" t="s">
        <v>720</v>
      </c>
      <c r="C741" t="s">
        <v>40</v>
      </c>
    </row>
    <row r="742" spans="2:42" x14ac:dyDescent="0.3">
      <c r="B742" t="s">
        <v>720</v>
      </c>
      <c r="C742" t="s">
        <v>41</v>
      </c>
    </row>
    <row r="743" spans="2:42" x14ac:dyDescent="0.3">
      <c r="B743" t="s">
        <v>720</v>
      </c>
      <c r="C743" t="s">
        <v>42</v>
      </c>
    </row>
    <row r="744" spans="2:42" x14ac:dyDescent="0.3">
      <c r="B744" t="s">
        <v>720</v>
      </c>
      <c r="C744" t="s">
        <v>43</v>
      </c>
    </row>
    <row r="745" spans="2:42" x14ac:dyDescent="0.3">
      <c r="B745" t="s">
        <v>720</v>
      </c>
      <c r="C745" t="s">
        <v>44</v>
      </c>
    </row>
    <row r="746" spans="2:42" x14ac:dyDescent="0.3">
      <c r="B746" t="s">
        <v>720</v>
      </c>
      <c r="C746" t="s">
        <v>45</v>
      </c>
    </row>
    <row r="747" spans="2:42" x14ac:dyDescent="0.3">
      <c r="B747" t="s">
        <v>720</v>
      </c>
      <c r="C747" t="s">
        <v>46</v>
      </c>
    </row>
    <row r="748" spans="2:42" x14ac:dyDescent="0.3">
      <c r="B748" t="s">
        <v>720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3">
      <c r="B749" t="s">
        <v>772</v>
      </c>
      <c r="C749" t="s">
        <v>36</v>
      </c>
    </row>
    <row r="750" spans="2:42" x14ac:dyDescent="0.3">
      <c r="B750" t="s">
        <v>772</v>
      </c>
      <c r="C750" t="s">
        <v>37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378.98862400000002</v>
      </c>
      <c r="AE750">
        <v>426.36220200000002</v>
      </c>
      <c r="AF750">
        <v>426.36220200000002</v>
      </c>
      <c r="AG750">
        <v>426.36220200000002</v>
      </c>
      <c r="AH750">
        <v>426.36220200000002</v>
      </c>
      <c r="AI750">
        <v>426.36220200000002</v>
      </c>
      <c r="AJ750">
        <v>426.36220200000002</v>
      </c>
      <c r="AK750">
        <v>426.36220200000002</v>
      </c>
      <c r="AL750">
        <v>426.36220200000002</v>
      </c>
      <c r="AM750">
        <v>426.36220200000002</v>
      </c>
      <c r="AN750">
        <v>426.36220200000002</v>
      </c>
      <c r="AO750">
        <v>426.36220200000002</v>
      </c>
      <c r="AP750">
        <v>426.36220200000002</v>
      </c>
    </row>
    <row r="751" spans="2:42" x14ac:dyDescent="0.3">
      <c r="B751" t="s">
        <v>772</v>
      </c>
      <c r="C751" t="s">
        <v>38</v>
      </c>
    </row>
    <row r="752" spans="2:42" x14ac:dyDescent="0.3">
      <c r="B752" t="s">
        <v>772</v>
      </c>
      <c r="C752" t="s">
        <v>39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296.32173039999998</v>
      </c>
      <c r="AH752">
        <v>296.32173039999998</v>
      </c>
      <c r="AI752">
        <v>296.32173039999998</v>
      </c>
      <c r="AJ752">
        <v>296.32173039999998</v>
      </c>
      <c r="AK752">
        <v>296.32173039999998</v>
      </c>
      <c r="AL752">
        <v>296.32173039999998</v>
      </c>
      <c r="AM752">
        <v>296.32173039999998</v>
      </c>
      <c r="AN752">
        <v>296.32173039999998</v>
      </c>
      <c r="AO752">
        <v>296.32173039999998</v>
      </c>
      <c r="AP752">
        <v>296.32173039999998</v>
      </c>
    </row>
    <row r="753" spans="2:42" x14ac:dyDescent="0.3">
      <c r="B753" t="s">
        <v>772</v>
      </c>
      <c r="C753" t="s">
        <v>40</v>
      </c>
    </row>
    <row r="754" spans="2:42" x14ac:dyDescent="0.3">
      <c r="B754" t="s">
        <v>772</v>
      </c>
      <c r="C754" t="s">
        <v>41</v>
      </c>
    </row>
    <row r="755" spans="2:42" x14ac:dyDescent="0.3">
      <c r="B755" t="s">
        <v>772</v>
      </c>
      <c r="C755" t="s">
        <v>42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91.66787343</v>
      </c>
      <c r="AC755">
        <v>231.65679639999999</v>
      </c>
      <c r="AD755">
        <v>246.74392090000001</v>
      </c>
      <c r="AE755">
        <v>231.65679639999999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241.21143459999999</v>
      </c>
      <c r="AK755">
        <v>231.65679639999999</v>
      </c>
      <c r="AL755">
        <v>252.5755236</v>
      </c>
      <c r="AM755">
        <v>273.07142770000002</v>
      </c>
      <c r="AN755">
        <v>293.11948610000002</v>
      </c>
      <c r="AO755">
        <v>312.67466489999998</v>
      </c>
      <c r="AP755">
        <v>331.55642189999998</v>
      </c>
    </row>
    <row r="756" spans="2:42" x14ac:dyDescent="0.3">
      <c r="B756" t="s">
        <v>772</v>
      </c>
      <c r="C756" t="s">
        <v>43</v>
      </c>
    </row>
    <row r="757" spans="2:42" x14ac:dyDescent="0.3">
      <c r="B757" t="s">
        <v>772</v>
      </c>
      <c r="C757" t="s">
        <v>44</v>
      </c>
    </row>
    <row r="758" spans="2:42" x14ac:dyDescent="0.3">
      <c r="B758" t="s">
        <v>772</v>
      </c>
      <c r="C758" t="s">
        <v>45</v>
      </c>
    </row>
    <row r="759" spans="2:42" x14ac:dyDescent="0.3">
      <c r="B759" t="s">
        <v>772</v>
      </c>
      <c r="C759" t="s">
        <v>46</v>
      </c>
    </row>
    <row r="760" spans="2:42" x14ac:dyDescent="0.3">
      <c r="B760" t="s">
        <v>772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624.85749380000004</v>
      </c>
      <c r="AB760">
        <v>672.2310718</v>
      </c>
      <c r="AC760">
        <v>859.59357279999995</v>
      </c>
      <c r="AD760">
        <v>922.05427529999997</v>
      </c>
      <c r="AE760">
        <v>954.34072879999997</v>
      </c>
      <c r="AF760">
        <v>954.34072879999997</v>
      </c>
      <c r="AG760">
        <v>954.34072879999997</v>
      </c>
      <c r="AH760">
        <v>954.34072879999997</v>
      </c>
      <c r="AI760">
        <v>954.34072879999997</v>
      </c>
      <c r="AJ760">
        <v>963.89536699999996</v>
      </c>
      <c r="AK760">
        <v>954.34072879999997</v>
      </c>
      <c r="AL760">
        <v>975.259456</v>
      </c>
      <c r="AM760">
        <v>995.75536009999996</v>
      </c>
      <c r="AN760">
        <v>1015.803418</v>
      </c>
      <c r="AO760">
        <v>1035.3585969999999</v>
      </c>
      <c r="AP760">
        <v>1054.240354</v>
      </c>
    </row>
    <row r="761" spans="2:42" x14ac:dyDescent="0.3">
      <c r="B761" t="s">
        <v>15</v>
      </c>
      <c r="D761">
        <v>61545.270759999999</v>
      </c>
      <c r="E761">
        <v>64177.91001</v>
      </c>
      <c r="F761">
        <v>63290.913359999999</v>
      </c>
      <c r="G761">
        <v>65837.605169999995</v>
      </c>
      <c r="H761">
        <v>65882.193339999998</v>
      </c>
      <c r="I761">
        <v>67080.551160000003</v>
      </c>
      <c r="J761">
        <v>68156.631049999996</v>
      </c>
      <c r="K761">
        <v>73155.498470000006</v>
      </c>
      <c r="L761">
        <v>76830.753379999995</v>
      </c>
      <c r="M761">
        <v>80602.384659999996</v>
      </c>
      <c r="N761">
        <v>83898.832070000004</v>
      </c>
      <c r="O761">
        <v>87331.510590000005</v>
      </c>
      <c r="P761">
        <v>90801.376149999996</v>
      </c>
      <c r="Q761">
        <v>94390.806670000005</v>
      </c>
      <c r="R761">
        <v>97479.514379999993</v>
      </c>
      <c r="S761">
        <v>100376.1829</v>
      </c>
      <c r="T761">
        <v>103383.09390000001</v>
      </c>
      <c r="U761">
        <v>106477.1636</v>
      </c>
      <c r="V761">
        <v>109672.5969</v>
      </c>
      <c r="W761">
        <v>113023.09329999999</v>
      </c>
      <c r="X761">
        <v>116432.65180000001</v>
      </c>
      <c r="Y761">
        <v>119841.8095</v>
      </c>
      <c r="Z761">
        <v>123355.394</v>
      </c>
      <c r="AA761">
        <v>126990.27929999999</v>
      </c>
      <c r="AB761">
        <v>130866.64139999999</v>
      </c>
      <c r="AC761">
        <v>134691.0802</v>
      </c>
      <c r="AD761">
        <v>138544.2157</v>
      </c>
      <c r="AE761">
        <v>142249.04269999999</v>
      </c>
      <c r="AF761">
        <v>145923.45749999999</v>
      </c>
      <c r="AG761">
        <v>149167.182</v>
      </c>
      <c r="AH761">
        <v>152419.88500000001</v>
      </c>
      <c r="AI761">
        <v>155684.64840000001</v>
      </c>
      <c r="AJ761">
        <v>159011.81099999999</v>
      </c>
      <c r="AK761">
        <v>162404.89430000001</v>
      </c>
      <c r="AL761">
        <v>165819.9534</v>
      </c>
      <c r="AM761">
        <v>169202.87729999999</v>
      </c>
      <c r="AN761">
        <v>172913.66500000001</v>
      </c>
      <c r="AO761">
        <v>176479.47260000001</v>
      </c>
      <c r="AP761">
        <v>180004.08350000001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27" width="9.109375" style="33"/>
    <col min="28" max="28" width="9.109375" style="66"/>
    <col min="29" max="16384" width="9.109375" style="33"/>
  </cols>
  <sheetData>
    <row r="2" spans="2:38" x14ac:dyDescent="0.3">
      <c r="B2" s="12" t="s">
        <v>72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3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3">
      <c r="B4" s="16" t="s">
        <v>1</v>
      </c>
      <c r="C4" s="1">
        <f>PLANEL_GerMed_Resultado!G244+PLANEL_GerMed_Resultado!G748</f>
        <v>46081.671439999998</v>
      </c>
      <c r="D4" s="1">
        <f>PLANEL_GerMed_Resultado!H244+PLANEL_GerMed_Resultado!H748</f>
        <v>46830.33915</v>
      </c>
      <c r="E4" s="1">
        <f>PLANEL_GerMed_Resultado!I244+PLANEL_GerMed_Resultado!I748</f>
        <v>47346.965479999999</v>
      </c>
      <c r="F4" s="1">
        <f>PLANEL_GerMed_Resultado!J244+PLANEL_GerMed_Resultado!J748</f>
        <v>46479.608619999999</v>
      </c>
      <c r="G4" s="1">
        <f>PLANEL_GerMed_Resultado!K244+PLANEL_GerMed_Resultado!K748</f>
        <v>49923.799429999999</v>
      </c>
      <c r="H4" s="1">
        <f>PLANEL_GerMed_Resultado!L244+PLANEL_GerMed_Resultado!L748</f>
        <v>52551.358679999998</v>
      </c>
      <c r="I4" s="1">
        <f>PLANEL_GerMed_Resultado!M244+PLANEL_GerMed_Resultado!M748</f>
        <v>54705.838020000003</v>
      </c>
      <c r="J4" s="1">
        <f>PLANEL_GerMed_Resultado!N244+PLANEL_GerMed_Resultado!N748</f>
        <v>56305.434079999999</v>
      </c>
      <c r="K4" s="1">
        <f>PLANEL_GerMed_Resultado!O244+PLANEL_GerMed_Resultado!O748</f>
        <v>56337.1132</v>
      </c>
      <c r="L4" s="1">
        <f>PLANEL_GerMed_Resultado!P244+PLANEL_GerMed_Resultado!P748</f>
        <v>57760.74944</v>
      </c>
      <c r="M4" s="1">
        <f>PLANEL_GerMed_Resultado!Q244+PLANEL_GerMed_Resultado!Q748</f>
        <v>58768.275739999997</v>
      </c>
      <c r="N4" s="1">
        <f>PLANEL_GerMed_Resultado!R244+PLANEL_GerMed_Resultado!R748</f>
        <v>59486.259720000002</v>
      </c>
      <c r="O4" s="1">
        <f>PLANEL_GerMed_Resultado!S244+PLANEL_GerMed_Resultado!S748</f>
        <v>59838.29909</v>
      </c>
      <c r="P4" s="1">
        <f>PLANEL_GerMed_Resultado!T244+PLANEL_GerMed_Resultado!T748</f>
        <v>61099.532090000001</v>
      </c>
      <c r="Q4" s="1">
        <f>PLANEL_GerMed_Resultado!U244+PLANEL_GerMed_Resultado!U748</f>
        <v>62436.93245</v>
      </c>
      <c r="R4" s="1">
        <f>PLANEL_GerMed_Resultado!V244+PLANEL_GerMed_Resultado!V748</f>
        <v>65136.556539999998</v>
      </c>
      <c r="S4" s="1">
        <f>PLANEL_GerMed_Resultado!W244+PLANEL_GerMed_Resultado!W748</f>
        <v>66016.901939999996</v>
      </c>
      <c r="T4" s="1">
        <f>PLANEL_GerMed_Resultado!X244+PLANEL_GerMed_Resultado!X748</f>
        <v>67360.427379999994</v>
      </c>
      <c r="U4" s="1">
        <f>PLANEL_GerMed_Resultado!Y244+PLANEL_GerMed_Resultado!Y748</f>
        <v>68354.937919999997</v>
      </c>
      <c r="V4" s="1">
        <f>PLANEL_GerMed_Resultado!Z244+PLANEL_GerMed_Resultado!Z748</f>
        <v>68543.941619999998</v>
      </c>
      <c r="W4" s="1">
        <f>PLANEL_GerMed_Resultado!AA244+PLANEL_GerMed_Resultado!AA748</f>
        <v>69604.141340000002</v>
      </c>
      <c r="X4" s="1">
        <f>PLANEL_GerMed_Resultado!AB244+PLANEL_GerMed_Resultado!AB748</f>
        <v>69570.712740000003</v>
      </c>
      <c r="Y4" s="1">
        <f>PLANEL_GerMed_Resultado!AC244+PLANEL_GerMed_Resultado!AC748</f>
        <v>70568.662190000003</v>
      </c>
      <c r="Z4" s="1">
        <f>PLANEL_GerMed_Resultado!AD244+PLANEL_GerMed_Resultado!AD748</f>
        <v>71458.922640000004</v>
      </c>
      <c r="AA4" s="1">
        <f>PLANEL_GerMed_Resultado!AE244+PLANEL_GerMed_Resultado!AE748</f>
        <v>72628.671780000004</v>
      </c>
      <c r="AB4" s="1">
        <f>PLANEL_GerMed_Resultado!AF244+PLANEL_GerMed_Resultado!AF748</f>
        <v>72894.028969999999</v>
      </c>
      <c r="AC4" s="1">
        <f>PLANEL_GerMed_Resultado!AG244+PLANEL_GerMed_Resultado!AG748</f>
        <v>72751.92886</v>
      </c>
      <c r="AD4" s="1">
        <f>PLANEL_GerMed_Resultado!AH244+PLANEL_GerMed_Resultado!AH748</f>
        <v>73241.584969999996</v>
      </c>
      <c r="AE4" s="1">
        <f>PLANEL_GerMed_Resultado!AI244+PLANEL_GerMed_Resultado!AI748</f>
        <v>73196.667549999998</v>
      </c>
      <c r="AF4" s="1">
        <f>PLANEL_GerMed_Resultado!AJ244+PLANEL_GerMed_Resultado!AJ748</f>
        <v>72682.421050000004</v>
      </c>
      <c r="AG4" s="1">
        <f>PLANEL_GerMed_Resultado!AK244+PLANEL_GerMed_Resultado!AK748</f>
        <v>72504.194470000002</v>
      </c>
      <c r="AH4" s="1">
        <f>PLANEL_GerMed_Resultado!AL244+PLANEL_GerMed_Resultado!AL748</f>
        <v>73700.793890000001</v>
      </c>
      <c r="AI4" s="1">
        <f>PLANEL_GerMed_Resultado!AM244+PLANEL_GerMed_Resultado!AM748</f>
        <v>73457.701939999999</v>
      </c>
      <c r="AJ4" s="1">
        <f>PLANEL_GerMed_Resultado!AN244+PLANEL_GerMed_Resultado!AN748</f>
        <v>73670.596749999997</v>
      </c>
      <c r="AK4" s="1">
        <f>PLANEL_GerMed_Resultado!AO244+PLANEL_GerMed_Resultado!AO748</f>
        <v>73714.402990000002</v>
      </c>
      <c r="AL4" s="1">
        <f>PLANEL_GerMed_Resultado!AP244+PLANEL_GerMed_Resultado!AP748</f>
        <v>74705.863329999993</v>
      </c>
    </row>
    <row r="5" spans="2:38" x14ac:dyDescent="0.3">
      <c r="B5" s="16" t="s">
        <v>2</v>
      </c>
      <c r="C5" s="1">
        <f>PLANEL_GerMed_Resultado!G256</f>
        <v>2743.9752939999998</v>
      </c>
      <c r="D5" s="1">
        <f>PLANEL_GerMed_Resultado!H256</f>
        <v>2896.383593</v>
      </c>
      <c r="E5" s="1">
        <f>PLANEL_GerMed_Resultado!I256</f>
        <v>3080.2758119999999</v>
      </c>
      <c r="F5" s="1">
        <f>PLANEL_GerMed_Resultado!J256</f>
        <v>3118.3773329999999</v>
      </c>
      <c r="G5" s="1">
        <f>PLANEL_GerMed_Resultado!K256</f>
        <v>3205.5831920000001</v>
      </c>
      <c r="H5" s="1">
        <f>PLANEL_GerMed_Resultado!L256</f>
        <v>3326.564355</v>
      </c>
      <c r="I5" s="1">
        <f>PLANEL_GerMed_Resultado!M256</f>
        <v>4246.2091259999997</v>
      </c>
      <c r="J5" s="1">
        <f>PLANEL_GerMed_Resultado!N256</f>
        <v>4303.0597509999998</v>
      </c>
      <c r="K5" s="1">
        <f>PLANEL_GerMed_Resultado!O256</f>
        <v>4943.4814180000003</v>
      </c>
      <c r="L5" s="1">
        <f>PLANEL_GerMed_Resultado!P256</f>
        <v>6156.1198649999997</v>
      </c>
      <c r="M5" s="1">
        <f>PLANEL_GerMed_Resultado!Q256</f>
        <v>6775.8660900000004</v>
      </c>
      <c r="N5" s="1">
        <f>PLANEL_GerMed_Resultado!R256</f>
        <v>6489.7363660000001</v>
      </c>
      <c r="O5" s="1">
        <f>PLANEL_GerMed_Resultado!S256</f>
        <v>6687.1408119999996</v>
      </c>
      <c r="P5" s="1">
        <f>PLANEL_GerMed_Resultado!T256</f>
        <v>7143.8949919999995</v>
      </c>
      <c r="Q5" s="1">
        <f>PLANEL_GerMed_Resultado!U256</f>
        <v>8034.9057860000003</v>
      </c>
      <c r="R5" s="1">
        <f>PLANEL_GerMed_Resultado!V256</f>
        <v>7863.8652050000001</v>
      </c>
      <c r="S5" s="1">
        <f>PLANEL_GerMed_Resultado!W256</f>
        <v>8234.7243259999996</v>
      </c>
      <c r="T5" s="1">
        <f>PLANEL_GerMed_Resultado!X256</f>
        <v>7458.2612349999999</v>
      </c>
      <c r="U5" s="1">
        <f>PLANEL_GerMed_Resultado!Y256</f>
        <v>6999.1384799999996</v>
      </c>
      <c r="V5" s="1">
        <f>PLANEL_GerMed_Resultado!Z256</f>
        <v>7709.1354460000002</v>
      </c>
      <c r="W5" s="1">
        <f>PLANEL_GerMed_Resultado!AA256</f>
        <v>7204.6725509999997</v>
      </c>
      <c r="X5" s="1">
        <f>PLANEL_GerMed_Resultado!AB256</f>
        <v>7881.1773009999997</v>
      </c>
      <c r="Y5" s="1">
        <f>PLANEL_GerMed_Resultado!AC256</f>
        <v>7712.9397250000002</v>
      </c>
      <c r="Z5" s="1">
        <f>PLANEL_GerMed_Resultado!AD256</f>
        <v>7222.4583919999995</v>
      </c>
      <c r="AA5" s="1">
        <f>PLANEL_GerMed_Resultado!AE256</f>
        <v>7870.1230930000002</v>
      </c>
      <c r="AB5" s="68">
        <f>PLANEL_GerMed_Resultado!AF256</f>
        <v>7585.3163439999998</v>
      </c>
      <c r="AC5" s="1">
        <f>PLANEL_GerMed_Resultado!AG256</f>
        <v>8174.1104949999999</v>
      </c>
      <c r="AD5" s="1">
        <f>PLANEL_GerMed_Resultado!AH256</f>
        <v>7601.1711949999999</v>
      </c>
      <c r="AE5" s="1">
        <f>PLANEL_GerMed_Resultado!AI256</f>
        <v>7519.7018349999998</v>
      </c>
      <c r="AF5" s="1">
        <f>PLANEL_GerMed_Resultado!AJ256</f>
        <v>7890.7848270000004</v>
      </c>
      <c r="AG5" s="1">
        <f>PLANEL_GerMed_Resultado!AK256</f>
        <v>8178.9147370000001</v>
      </c>
      <c r="AH5" s="1">
        <f>PLANEL_GerMed_Resultado!AL256</f>
        <v>7434.2706239999998</v>
      </c>
      <c r="AI5" s="1">
        <f>PLANEL_GerMed_Resultado!AM256</f>
        <v>7841.4943020000001</v>
      </c>
      <c r="AJ5" s="1">
        <f>PLANEL_GerMed_Resultado!AN256</f>
        <v>7301.7087199999996</v>
      </c>
      <c r="AK5" s="1">
        <f>PLANEL_GerMed_Resultado!AO256</f>
        <v>8207.4795329999997</v>
      </c>
      <c r="AL5" s="1">
        <f>PLANEL_GerMed_Resultado!AP256</f>
        <v>8057.0930159999998</v>
      </c>
    </row>
    <row r="6" spans="2:38" x14ac:dyDescent="0.3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3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5788.0581984999999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4263.2548565000006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4421.5537007000003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3978.3648920000001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4221.0116484999999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4983.1275325000006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5587.5008306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5326.4405497000007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5418.4490100000003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5380.0344960999992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4364.5834060999996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4332.3385270999997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4000.1673510000001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3889.6004929999999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3839.9224670000003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3844.3767990000001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3528.2649080000001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3578.6950139999999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3628.7080620000002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3308.8080835999999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3358.5656915999998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3402.0590886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3253.8968720999997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3508.3616630000001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3286.6205074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3285.4182828999997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2836.1665330000001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2863.0723625999999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3016.4994453999998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3183.0918919000001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3038.7722415999997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3077.7030789999999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3090.0002030999999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2972.3443198999998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3018.5779582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3155.0716214999998</v>
      </c>
    </row>
    <row r="8" spans="2:38" x14ac:dyDescent="0.3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3">
      <c r="B9" s="19" t="s">
        <v>49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1056.1279050000001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1055.4506839999999</v>
      </c>
      <c r="M9" s="20">
        <f>PLANEL_GerMed_Resultado!Q64+PLANEL_GerMed_Resultado!Q76+PLANEL_GerMed_Resultado!Q88+PLANEL_GerMed_Resultado!Q640+PLANEL_GerMed_Resultado!Q700+PLANEL_GerMed_Resultado!Q736</f>
        <v>1055.4506839999999</v>
      </c>
      <c r="N9" s="20">
        <f>PLANEL_GerMed_Resultado!R64+PLANEL_GerMed_Resultado!R76+PLANEL_GerMed_Resultado!R88+PLANEL_GerMed_Resultado!R640+PLANEL_GerMed_Resultado!R700+PLANEL_GerMed_Resultado!R736</f>
        <v>1055.4506839999999</v>
      </c>
      <c r="O9" s="20">
        <f>PLANEL_GerMed_Resultado!S64+PLANEL_GerMed_Resultado!S76+PLANEL_GerMed_Resultado!S88+PLANEL_GerMed_Resultado!S640+PLANEL_GerMed_Resultado!S700+PLANEL_GerMed_Resultado!S736</f>
        <v>1050.0942869999999</v>
      </c>
      <c r="P9" s="20">
        <f>PLANEL_GerMed_Resultado!T64+PLANEL_GerMed_Resultado!T76+PLANEL_GerMed_Resultado!T88+PLANEL_GerMed_Resultado!T640+PLANEL_GerMed_Resultado!T700+PLANEL_GerMed_Resultado!T736</f>
        <v>1039.9410459999999</v>
      </c>
      <c r="Q9" s="20">
        <f>PLANEL_GerMed_Resultado!U64+PLANEL_GerMed_Resultado!U76+PLANEL_GerMed_Resultado!U88+PLANEL_GerMed_Resultado!U640+PLANEL_GerMed_Resultado!U700+PLANEL_GerMed_Resultado!U736</f>
        <v>274.15011559999999</v>
      </c>
      <c r="R9" s="20">
        <f>PLANEL_GerMed_Resultado!V64+PLANEL_GerMed_Resultado!V76+PLANEL_GerMed_Resultado!V88+PLANEL_GerMed_Resultado!V640+PLANEL_GerMed_Resultado!V700+PLANEL_GerMed_Resultado!V736</f>
        <v>274.15011559999999</v>
      </c>
      <c r="S9" s="20">
        <f>PLANEL_GerMed_Resultado!W64+PLANEL_GerMed_Resultado!W76+PLANEL_GerMed_Resultado!W88+PLANEL_GerMed_Resultado!W640+PLANEL_GerMed_Resultado!W700+PLANEL_GerMed_Resultado!W736</f>
        <v>208.45155879999999</v>
      </c>
      <c r="T9" s="20">
        <f>PLANEL_GerMed_Resultado!X64+PLANEL_GerMed_Resultado!X76+PLANEL_GerMed_Resultado!X88+PLANEL_GerMed_Resultado!X640+PLANEL_GerMed_Resultado!X700+PLANEL_GerMed_Resultado!X736</f>
        <v>208.45155879999999</v>
      </c>
      <c r="U9" s="20">
        <f>PLANEL_GerMed_Resultado!Y64+PLANEL_GerMed_Resultado!Y76+PLANEL_GerMed_Resultado!Y88+PLANEL_GerMed_Resultado!Y640+PLANEL_GerMed_Resultado!Y700+PLANEL_GerMed_Resultado!Y736</f>
        <v>208.45155879999999</v>
      </c>
      <c r="V9" s="20">
        <f>PLANEL_GerMed_Resultado!Z64+PLANEL_GerMed_Resultado!Z76+PLANEL_GerMed_Resultado!Z88+PLANEL_GerMed_Resultado!Z640+PLANEL_GerMed_Resultado!Z700+PLANEL_GerMed_Resultado!Z736</f>
        <v>208.45155879999999</v>
      </c>
      <c r="W9" s="20">
        <f>PLANEL_GerMed_Resultado!AA64+PLANEL_GerMed_Resultado!AA76+PLANEL_GerMed_Resultado!AA88+PLANEL_GerMed_Resultado!AA640+PLANEL_GerMed_Resultado!AA700+PLANEL_GerMed_Resultado!AA736</f>
        <v>208.45155879999999</v>
      </c>
      <c r="X9" s="20">
        <f>PLANEL_GerMed_Resultado!AB64+PLANEL_GerMed_Resultado!AB76+PLANEL_GerMed_Resultado!AB88+PLANEL_GerMed_Resultado!AB640+PLANEL_GerMed_Resultado!AB700+PLANEL_GerMed_Resultado!AB736</f>
        <v>208.45155879999999</v>
      </c>
      <c r="Y9" s="20">
        <f>PLANEL_GerMed_Resultado!AC64+PLANEL_GerMed_Resultado!AC76+PLANEL_GerMed_Resultado!AC88+PLANEL_GerMed_Resultado!AC640+PLANEL_GerMed_Resultado!AC700+PLANEL_GerMed_Resultado!AC736</f>
        <v>208.45155879999999</v>
      </c>
      <c r="Z9" s="20">
        <f>PLANEL_GerMed_Resultado!AD64+PLANEL_GerMed_Resultado!AD76+PLANEL_GerMed_Resultado!AD88+PLANEL_GerMed_Resultado!AD640+PLANEL_GerMed_Resultado!AD700+PLANEL_GerMed_Resultado!AD736</f>
        <v>246.9031176</v>
      </c>
      <c r="AA9" s="20">
        <f>PLANEL_GerMed_Resultado!AE64+PLANEL_GerMed_Resultado!AE76+PLANEL_GerMed_Resultado!AE88+PLANEL_GerMed_Resultado!AE640+PLANEL_GerMed_Resultado!AE700+PLANEL_GerMed_Resultado!AE736</f>
        <v>208.45155879999999</v>
      </c>
      <c r="AB9" s="20">
        <f>PLANEL_GerMed_Resultado!AF64+PLANEL_GerMed_Resultado!AF76+PLANEL_GerMed_Resultado!AF88+PLANEL_GerMed_Resultado!AF640+PLANEL_GerMed_Resultado!AF700+PLANEL_GerMed_Resultado!AF736</f>
        <v>208.45155879999999</v>
      </c>
      <c r="AC9" s="20">
        <f>PLANEL_GerMed_Resultado!AG64+PLANEL_GerMed_Resultado!AG76+PLANEL_GerMed_Resultado!AG88+PLANEL_GerMed_Resultado!AG640+PLANEL_GerMed_Resultado!AG700+PLANEL_GerMed_Resultado!AG736</f>
        <v>208.45155879999999</v>
      </c>
      <c r="AD9" s="20">
        <f>PLANEL_GerMed_Resultado!AH64+PLANEL_GerMed_Resultado!AH76+PLANEL_GerMed_Resultado!AH88+PLANEL_GerMed_Resultado!AH640+PLANEL_GerMed_Resultado!AH700+PLANEL_GerMed_Resultado!AH736</f>
        <v>246.9031176</v>
      </c>
      <c r="AE9" s="20">
        <f>PLANEL_GerMed_Resultado!AI64+PLANEL_GerMed_Resultado!AI76+PLANEL_GerMed_Resultado!AI88+PLANEL_GerMed_Resultado!AI640+PLANEL_GerMed_Resultado!AI700+PLANEL_GerMed_Resultado!AI736</f>
        <v>246.9031176</v>
      </c>
      <c r="AF9" s="20">
        <f>PLANEL_GerMed_Resultado!AJ64+PLANEL_GerMed_Resultado!AJ76+PLANEL_GerMed_Resultado!AJ88+PLANEL_GerMed_Resultado!AJ640+PLANEL_GerMed_Resultado!AJ700+PLANEL_GerMed_Resultado!AJ736</f>
        <v>246.9031176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3">
      <c r="B10" s="19" t="s">
        <v>50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310.3439783</v>
      </c>
      <c r="P10" s="20">
        <f>PLANEL_GerMed_Resultado!T40+PLANEL_GerMed_Resultado!T52</f>
        <v>310.3439783</v>
      </c>
      <c r="Q10" s="20">
        <f>PLANEL_GerMed_Resultado!U40+PLANEL_GerMed_Resultado!U52</f>
        <v>310.3439783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3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1672.7900950000001</v>
      </c>
      <c r="K11" s="1">
        <f>PLANEL_GerMed_Resultado!O160</f>
        <v>1672.7900950000001</v>
      </c>
      <c r="L11" s="1">
        <f>PLANEL_GerMed_Resultado!P160</f>
        <v>1634.836033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2917.5560730000002</v>
      </c>
      <c r="P11" s="1">
        <f>PLANEL_GerMed_Resultado!T160</f>
        <v>2917.5560730000002</v>
      </c>
      <c r="Q11" s="1">
        <f>PLANEL_GerMed_Resultado!U160</f>
        <v>2917.5560730000002</v>
      </c>
      <c r="R11" s="1">
        <f>PLANEL_GerMed_Resultado!V160</f>
        <v>2962.5921060000001</v>
      </c>
      <c r="S11" s="1">
        <f>PLANEL_GerMed_Resultado!W160</f>
        <v>2962.5921060000001</v>
      </c>
      <c r="T11" s="1">
        <f>PLANEL_GerMed_Resultado!X160</f>
        <v>2962.5921060000001</v>
      </c>
      <c r="U11" s="1">
        <f>PLANEL_GerMed_Resultado!Y160</f>
        <v>2962.5921060000001</v>
      </c>
      <c r="V11" s="1">
        <f>PLANEL_GerMed_Resultado!Z160</f>
        <v>2962.5921060000001</v>
      </c>
      <c r="W11" s="1">
        <f>PLANEL_GerMed_Resultado!AA160</f>
        <v>2962.5921060000001</v>
      </c>
      <c r="X11" s="1">
        <f>PLANEL_GerMed_Resultado!AB160</f>
        <v>2962.5921060000001</v>
      </c>
      <c r="Y11" s="1">
        <f>PLANEL_GerMed_Resultado!AC160</f>
        <v>2962.5921060000001</v>
      </c>
      <c r="Z11" s="1">
        <f>PLANEL_GerMed_Resultado!AD160</f>
        <v>2962.5921060000001</v>
      </c>
      <c r="AA11" s="1">
        <f>PLANEL_GerMed_Resultado!AE160</f>
        <v>2917.5560730000002</v>
      </c>
      <c r="AB11" s="68">
        <f>PLANEL_GerMed_Resultado!AF160</f>
        <v>2962.5921060000001</v>
      </c>
      <c r="AC11" s="1">
        <f>PLANEL_GerMed_Resultado!AG160</f>
        <v>2962.5921060000001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2962.5921060000001</v>
      </c>
      <c r="AH11" s="1">
        <f>PLANEL_GerMed_Resultado!AL160</f>
        <v>2962.5921060000001</v>
      </c>
      <c r="AI11" s="1">
        <f>PLANEL_GerMed_Resultado!AM160</f>
        <v>2962.5921060000001</v>
      </c>
      <c r="AJ11" s="1">
        <f>PLANEL_GerMed_Resultado!AN160</f>
        <v>2962.5921060000001</v>
      </c>
      <c r="AK11" s="1">
        <f>PLANEL_GerMed_Resultado!AO160</f>
        <v>2962.5921060000001</v>
      </c>
      <c r="AL11" s="1">
        <f>PLANEL_GerMed_Resultado!AP160</f>
        <v>2962.5921060000001</v>
      </c>
    </row>
    <row r="12" spans="2:38" x14ac:dyDescent="0.3">
      <c r="B12" s="16" t="s">
        <v>57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81.589692889999995</v>
      </c>
      <c r="K12" s="1">
        <f>PLANEL_GerMed_Resultado!O172</f>
        <v>124.6382188</v>
      </c>
      <c r="L12" s="1">
        <f>PLANEL_GerMed_Resultado!P172</f>
        <v>22.025496400000002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3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3">
      <c r="B14" s="23" t="s">
        <v>51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4826.0359250000001</v>
      </c>
      <c r="K14" s="24">
        <f>PLANEL_GerMed_Resultado!O16+PLANEL_GerMed_Resultado!O28+PLANEL_GerMed_Resultado!O628+PLANEL_GerMed_Resultado!O712</f>
        <v>4826.0359250000001</v>
      </c>
      <c r="L14" s="24">
        <f>PLANEL_GerMed_Resultado!P16+PLANEL_GerMed_Resultado!P28+PLANEL_GerMed_Resultado!P628+PLANEL_GerMed_Resultado!P712</f>
        <v>5269.2484669999994</v>
      </c>
      <c r="M14" s="24">
        <f>PLANEL_GerMed_Resultado!Q16+PLANEL_GerMed_Resultado!Q28+PLANEL_GerMed_Resultado!Q628+PLANEL_GerMed_Resultado!Q712</f>
        <v>5269.2484669999994</v>
      </c>
      <c r="N14" s="24">
        <f>PLANEL_GerMed_Resultado!R16+PLANEL_GerMed_Resultado!R28+PLANEL_GerMed_Resultado!R628+PLANEL_GerMed_Resultado!R712</f>
        <v>5269.2484669999994</v>
      </c>
      <c r="O14" s="24">
        <f>PLANEL_GerMed_Resultado!S16+PLANEL_GerMed_Resultado!S28+PLANEL_GerMed_Resultado!S628+PLANEL_GerMed_Resultado!S712</f>
        <v>5269.2484669999994</v>
      </c>
      <c r="P14" s="24">
        <f>PLANEL_GerMed_Resultado!T16+PLANEL_GerMed_Resultado!T28+PLANEL_GerMed_Resultado!T628+PLANEL_GerMed_Resultado!T712</f>
        <v>5269.2484669999994</v>
      </c>
      <c r="Q14" s="24">
        <f>PLANEL_GerMed_Resultado!U16+PLANEL_GerMed_Resultado!U28+PLANEL_GerMed_Resultado!U628+PLANEL_GerMed_Resultado!U712</f>
        <v>6274.4374360000002</v>
      </c>
      <c r="R14" s="24">
        <f>PLANEL_GerMed_Resultado!V16+PLANEL_GerMed_Resultado!V28+PLANEL_GerMed_Resultado!V628+PLANEL_GerMed_Resultado!V712</f>
        <v>6274.4374360000002</v>
      </c>
      <c r="S14" s="24">
        <f>PLANEL_GerMed_Resultado!W16+PLANEL_GerMed_Resultado!W28+PLANEL_GerMed_Resultado!W628+PLANEL_GerMed_Resultado!W712</f>
        <v>6319.7637329999998</v>
      </c>
      <c r="T14" s="24">
        <f>PLANEL_GerMed_Resultado!X16+PLANEL_GerMed_Resultado!X28+PLANEL_GerMed_Resultado!X628+PLANEL_GerMed_Resultado!X712</f>
        <v>6319.7637329999998</v>
      </c>
      <c r="U14" s="24">
        <f>PLANEL_GerMed_Resultado!Y16+PLANEL_GerMed_Resultado!Y28+PLANEL_GerMed_Resultado!Y628+PLANEL_GerMed_Resultado!Y712</f>
        <v>6319.7637329999998</v>
      </c>
      <c r="V14" s="24">
        <f>PLANEL_GerMed_Resultado!Z16+PLANEL_GerMed_Resultado!Z28+PLANEL_GerMed_Resultado!Z628+PLANEL_GerMed_Resultado!Z712</f>
        <v>6319.7637329999998</v>
      </c>
      <c r="W14" s="24">
        <f>PLANEL_GerMed_Resultado!AA16+PLANEL_GerMed_Resultado!AA28+PLANEL_GerMed_Resultado!AA628+PLANEL_GerMed_Resultado!AA712</f>
        <v>6319.7637329999998</v>
      </c>
      <c r="X14" s="24">
        <f>PLANEL_GerMed_Resultado!AB16+PLANEL_GerMed_Resultado!AB28+PLANEL_GerMed_Resultado!AB628+PLANEL_GerMed_Resultado!AB712</f>
        <v>6306.8159620000006</v>
      </c>
      <c r="Y14" s="24">
        <f>PLANEL_GerMed_Resultado!AC16+PLANEL_GerMed_Resultado!AC28+PLANEL_GerMed_Resultado!AC628+PLANEL_GerMed_Resultado!AC712</f>
        <v>6306.8159620000006</v>
      </c>
      <c r="Z14" s="24">
        <f>PLANEL_GerMed_Resultado!AD16+PLANEL_GerMed_Resultado!AD28+PLANEL_GerMed_Resultado!AD628+PLANEL_GerMed_Resultado!AD712</f>
        <v>6306.8159620000006</v>
      </c>
      <c r="AA14" s="24">
        <f>PLANEL_GerMed_Resultado!AE16+PLANEL_GerMed_Resultado!AE28+PLANEL_GerMed_Resultado!AE628+PLANEL_GerMed_Resultado!AE712</f>
        <v>6306.8159620000006</v>
      </c>
      <c r="AB14" s="24">
        <f>PLANEL_GerMed_Resultado!AF16+PLANEL_GerMed_Resultado!AF28+PLANEL_GerMed_Resultado!AF628+PLANEL_GerMed_Resultado!AF712</f>
        <v>6306.8159620000006</v>
      </c>
      <c r="AC14" s="24">
        <f>PLANEL_GerMed_Resultado!AG16+PLANEL_GerMed_Resultado!AG28+PLANEL_GerMed_Resultado!AG628+PLANEL_GerMed_Resultado!AG712</f>
        <v>6306.8159620000006</v>
      </c>
      <c r="AD14" s="24">
        <f>PLANEL_GerMed_Resultado!AH16+PLANEL_GerMed_Resultado!AH28+PLANEL_GerMed_Resultado!AH628+PLANEL_GerMed_Resultado!AH712</f>
        <v>6306.8159620000006</v>
      </c>
      <c r="AE14" s="24">
        <f>PLANEL_GerMed_Resultado!AI16+PLANEL_GerMed_Resultado!AI28+PLANEL_GerMed_Resultado!AI628+PLANEL_GerMed_Resultado!AI712</f>
        <v>6306.8159620000006</v>
      </c>
      <c r="AF14" s="24">
        <f>PLANEL_GerMed_Resultado!AJ16+PLANEL_GerMed_Resultado!AJ28+PLANEL_GerMed_Resultado!AJ628+PLANEL_GerMed_Resultado!AJ712</f>
        <v>6306.8159620000006</v>
      </c>
      <c r="AG14" s="24">
        <f>PLANEL_GerMed_Resultado!AK16+PLANEL_GerMed_Resultado!AK28+PLANEL_GerMed_Resultado!AK628+PLANEL_GerMed_Resultado!AK712</f>
        <v>6306.8159620000006</v>
      </c>
      <c r="AH14" s="24">
        <f>PLANEL_GerMed_Resultado!AL16+PLANEL_GerMed_Resultado!AL28+PLANEL_GerMed_Resultado!AL628+PLANEL_GerMed_Resultado!AL712</f>
        <v>6424.8663909999996</v>
      </c>
      <c r="AI14" s="24">
        <f>PLANEL_GerMed_Resultado!AM16+PLANEL_GerMed_Resultado!AM28+PLANEL_GerMed_Resultado!AM628+PLANEL_GerMed_Resultado!AM712</f>
        <v>6424.8663909999996</v>
      </c>
      <c r="AJ14" s="24">
        <f>PLANEL_GerMed_Resultado!AN16+PLANEL_GerMed_Resultado!AN28+PLANEL_GerMed_Resultado!AN628+PLANEL_GerMed_Resultado!AN712</f>
        <v>6424.8663909999996</v>
      </c>
      <c r="AK14" s="24">
        <f>PLANEL_GerMed_Resultado!AO16+PLANEL_GerMed_Resultado!AO28+PLANEL_GerMed_Resultado!AO628+PLANEL_GerMed_Resultado!AO712</f>
        <v>6424.8663909999996</v>
      </c>
      <c r="AL14" s="24">
        <f>PLANEL_GerMed_Resultado!AP16+PLANEL_GerMed_Resultado!AP28+PLANEL_GerMed_Resultado!AP628+PLANEL_GerMed_Resultado!AP712</f>
        <v>6424.8663909999996</v>
      </c>
    </row>
    <row r="15" spans="2:38" x14ac:dyDescent="0.3">
      <c r="B15" s="23" t="s">
        <v>52</v>
      </c>
      <c r="C15" s="24">
        <f>PLANEL_GerMed_Resultado!G376</f>
        <v>318.66608919999999</v>
      </c>
      <c r="D15" s="24">
        <f>PLANEL_GerMed_Resultado!H376</f>
        <v>318.66608919999999</v>
      </c>
      <c r="E15" s="24">
        <f>PLANEL_GerMed_Resultado!I376</f>
        <v>318.67108919999998</v>
      </c>
      <c r="F15" s="24">
        <f>PLANEL_GerMed_Resultado!J376</f>
        <v>483.56785919999999</v>
      </c>
      <c r="G15" s="24">
        <f>PLANEL_GerMed_Resultado!K376</f>
        <v>595.56667170000003</v>
      </c>
      <c r="H15" s="24">
        <f>PLANEL_GerMed_Resultado!L376</f>
        <v>627.99528239999995</v>
      </c>
      <c r="I15" s="24">
        <f>PLANEL_GerMed_Resultado!M376</f>
        <v>666.30269490000001</v>
      </c>
      <c r="J15" s="24">
        <f>PLANEL_GerMed_Resultado!N376</f>
        <v>669.59576990000005</v>
      </c>
      <c r="K15" s="24">
        <f>PLANEL_GerMed_Resultado!O376</f>
        <v>643.76388240000006</v>
      </c>
      <c r="L15" s="24">
        <f>PLANEL_GerMed_Resultado!P376</f>
        <v>644.80506990000003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611.23008240000001</v>
      </c>
      <c r="P15" s="24">
        <f>PLANEL_GerMed_Resultado!T376</f>
        <v>644.80506990000003</v>
      </c>
      <c r="Q15" s="24">
        <f>PLANEL_GerMed_Resultado!U376</f>
        <v>940.41585740000005</v>
      </c>
      <c r="R15" s="24">
        <f>PLANEL_GerMed_Resultado!V376</f>
        <v>944.28615739999998</v>
      </c>
      <c r="S15" s="24">
        <f>PLANEL_GerMed_Resultado!W376</f>
        <v>650.40826819999995</v>
      </c>
      <c r="T15" s="24">
        <f>PLANEL_GerMed_Resultado!X376</f>
        <v>624.57388070000002</v>
      </c>
      <c r="U15" s="24">
        <f>PLANEL_GerMed_Resultado!Y376</f>
        <v>620.70358069999997</v>
      </c>
      <c r="V15" s="24">
        <f>PLANEL_GerMed_Resultado!Z376</f>
        <v>624.57388070000002</v>
      </c>
      <c r="W15" s="24">
        <f>PLANEL_GerMed_Resultado!AA376</f>
        <v>624.57388070000002</v>
      </c>
      <c r="X15" s="24">
        <f>PLANEL_GerMed_Resultado!AB376</f>
        <v>613.85926070000005</v>
      </c>
      <c r="Y15" s="24">
        <f>PLANEL_GerMed_Resultado!AC376</f>
        <v>617.72956069999998</v>
      </c>
      <c r="Z15" s="24">
        <f>PLANEL_GerMed_Resultado!AD376</f>
        <v>613.85926070000005</v>
      </c>
      <c r="AA15" s="24">
        <f>PLANEL_GerMed_Resultado!AE376</f>
        <v>613.85926070000005</v>
      </c>
      <c r="AB15" s="24">
        <f>PLANEL_GerMed_Resultado!AF376</f>
        <v>613.85926070000005</v>
      </c>
      <c r="AC15" s="24">
        <f>PLANEL_GerMed_Resultado!AG376</f>
        <v>613.85926070000005</v>
      </c>
      <c r="AD15" s="24">
        <f>PLANEL_GerMed_Resultado!AH376</f>
        <v>613.85926070000005</v>
      </c>
      <c r="AE15" s="24">
        <f>PLANEL_GerMed_Resultado!AI376</f>
        <v>613.85926070000005</v>
      </c>
      <c r="AF15" s="24">
        <f>PLANEL_GerMed_Resultado!AJ376</f>
        <v>617.72956069999998</v>
      </c>
      <c r="AG15" s="24">
        <f>PLANEL_GerMed_Resultado!AK376</f>
        <v>613.85926070000005</v>
      </c>
      <c r="AH15" s="24">
        <f>PLANEL_GerMed_Resultado!AL376</f>
        <v>299.4810875</v>
      </c>
      <c r="AI15" s="24">
        <f>PLANEL_GerMed_Resultado!AM376</f>
        <v>299.4810875</v>
      </c>
      <c r="AJ15" s="24">
        <f>PLANEL_GerMed_Resultado!AN376</f>
        <v>299.4810875</v>
      </c>
      <c r="AK15" s="24">
        <f>PLANEL_GerMed_Resultado!AO376</f>
        <v>299.4810875</v>
      </c>
      <c r="AL15" s="24">
        <f>PLANEL_GerMed_Resultado!AP376</f>
        <v>299.4810875</v>
      </c>
    </row>
    <row r="16" spans="2:38" x14ac:dyDescent="0.3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3">
      <c r="B17" s="29" t="s">
        <v>58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8372.3551097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11025.593796200001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11594.5894582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14549.188003899999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15955.566298900001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18718.929556299998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20094.998493499999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20475.590266499999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21089.079428700003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24556.638845499998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27374.792851899998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30202.4200088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33133.033571499996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36164.558869699998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39380.550122799999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42519.569007900005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45920.671115899997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48352.753273499999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50739.505921420001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52822.197045000001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54878.451034999998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56950.579202000001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59066.165479000003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61587.982829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63504.909998999996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65522.010559000002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68357.041395799999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69667.725529999996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70986.435914000002</v>
      </c>
    </row>
    <row r="18" spans="2:40" x14ac:dyDescent="0.3">
      <c r="B18" s="29" t="s">
        <v>59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3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3">
      <c r="B20" s="25" t="s">
        <v>53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542.95955170000002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540.42323169999997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540.42323169999997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303.63141030000003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64.191168000000005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1327.4690760000001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2491.0601750000001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3660.3989510000001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4825.9939270000004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6010.2710079999997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7211.7627060000004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8415.336174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9604.7306649999991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10925.034250000001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12184.34698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13412.680050000001</v>
      </c>
    </row>
    <row r="21" spans="2:40" x14ac:dyDescent="0.3">
      <c r="B21" s="25" t="s">
        <v>54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3">
      <c r="B22" s="231" t="s">
        <v>55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0</v>
      </c>
      <c r="T22" s="232">
        <f>PLANEL_GerMed_Resultado!X268</f>
        <v>0</v>
      </c>
      <c r="U22" s="232">
        <f>PLANEL_GerMed_Resultado!Y268</f>
        <v>0</v>
      </c>
      <c r="V22" s="232">
        <f>PLANEL_GerMed_Resultado!Z268</f>
        <v>0</v>
      </c>
      <c r="W22" s="232">
        <f>PLANEL_GerMed_Resultado!AA268</f>
        <v>0</v>
      </c>
      <c r="X22" s="232">
        <f>PLANEL_GerMed_Resultado!AB268</f>
        <v>0</v>
      </c>
      <c r="Y22" s="232">
        <f>PLANEL_GerMed_Resultado!AC268</f>
        <v>0</v>
      </c>
      <c r="Z22" s="232">
        <f>PLANEL_GerMed_Resultado!AD268</f>
        <v>0</v>
      </c>
      <c r="AA22" s="232">
        <f>PLANEL_GerMed_Resultado!AE268</f>
        <v>0</v>
      </c>
      <c r="AB22" s="232">
        <f>PLANEL_GerMed_Resultado!AF268</f>
        <v>0</v>
      </c>
      <c r="AC22" s="232">
        <f>PLANEL_GerMed_Resultado!AG268</f>
        <v>0</v>
      </c>
      <c r="AD22" s="232">
        <f>PLANEL_GerMed_Resultado!AH268</f>
        <v>0</v>
      </c>
      <c r="AE22" s="232">
        <f>PLANEL_GerMed_Resultado!AI268</f>
        <v>0</v>
      </c>
      <c r="AF22" s="232">
        <f>PLANEL_GerMed_Resultado!AJ268</f>
        <v>0</v>
      </c>
      <c r="AG22" s="232">
        <f>PLANEL_GerMed_Resultado!AK268</f>
        <v>0</v>
      </c>
      <c r="AH22" s="232">
        <f>PLANEL_GerMed_Resultado!AL268</f>
        <v>0</v>
      </c>
      <c r="AI22" s="232">
        <f>PLANEL_GerMed_Resultado!AM268</f>
        <v>0</v>
      </c>
      <c r="AJ22" s="232">
        <f>PLANEL_GerMed_Resultado!AN268</f>
        <v>0</v>
      </c>
      <c r="AK22" s="232">
        <f>PLANEL_GerMed_Resultado!AO268</f>
        <v>0</v>
      </c>
      <c r="AL22" s="232">
        <f>PLANEL_GerMed_Resultado!AP268</f>
        <v>0</v>
      </c>
    </row>
    <row r="23" spans="2:40" x14ac:dyDescent="0.3">
      <c r="B23" s="97" t="s">
        <v>56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3">
      <c r="B24" s="27" t="s">
        <v>9</v>
      </c>
      <c r="C24" s="28">
        <f t="shared" ref="C24:AL24" si="0">SUM(C4:C23)</f>
        <v>65833.833052196002</v>
      </c>
      <c r="D24" s="28">
        <f t="shared" si="0"/>
        <v>65882.193339295991</v>
      </c>
      <c r="E24" s="28">
        <f t="shared" si="0"/>
        <v>67080.551156300004</v>
      </c>
      <c r="F24" s="28">
        <f t="shared" si="0"/>
        <v>68156.631051199991</v>
      </c>
      <c r="G24" s="28">
        <f t="shared" si="0"/>
        <v>73155.498470299994</v>
      </c>
      <c r="H24" s="28">
        <f t="shared" si="0"/>
        <v>76830.753388500016</v>
      </c>
      <c r="I24" s="28">
        <f t="shared" si="0"/>
        <v>80602.384661100019</v>
      </c>
      <c r="J24" s="28">
        <f t="shared" si="0"/>
        <v>83896.946018590024</v>
      </c>
      <c r="K24" s="28">
        <f t="shared" si="0"/>
        <v>87331.510590800026</v>
      </c>
      <c r="L24" s="28">
        <f t="shared" si="0"/>
        <v>90801.376150000011</v>
      </c>
      <c r="M24" s="28">
        <f t="shared" si="0"/>
        <v>94390.806667299999</v>
      </c>
      <c r="N24" s="28">
        <f t="shared" si="0"/>
        <v>97479.514379300002</v>
      </c>
      <c r="O24" s="28">
        <f t="shared" si="0"/>
        <v>100376.18285910001</v>
      </c>
      <c r="P24" s="28">
        <f t="shared" si="0"/>
        <v>103383.09386480002</v>
      </c>
      <c r="Q24" s="28">
        <f t="shared" si="0"/>
        <v>106477.16356660001</v>
      </c>
      <c r="R24" s="28">
        <f t="shared" si="0"/>
        <v>109672.59690280003</v>
      </c>
      <c r="S24" s="28">
        <f t="shared" si="0"/>
        <v>113023.0933312</v>
      </c>
      <c r="T24" s="28">
        <f t="shared" si="0"/>
        <v>116432.65177309999</v>
      </c>
      <c r="U24" s="28">
        <f t="shared" si="0"/>
        <v>119841.80946300001</v>
      </c>
      <c r="V24" s="28">
        <f t="shared" si="0"/>
        <v>123355.3940133</v>
      </c>
      <c r="W24" s="28">
        <f t="shared" si="0"/>
        <v>126990.27928249999</v>
      </c>
      <c r="X24" s="28">
        <f t="shared" si="0"/>
        <v>130866.64137160001</v>
      </c>
      <c r="Y24" s="28">
        <f t="shared" si="0"/>
        <v>134691.08021420002</v>
      </c>
      <c r="Z24" s="28">
        <f t="shared" si="0"/>
        <v>138544.21566750002</v>
      </c>
      <c r="AA24" s="28">
        <f t="shared" si="0"/>
        <v>142249.04267639999</v>
      </c>
      <c r="AB24" s="76">
        <f t="shared" si="0"/>
        <v>145923.45748182002</v>
      </c>
      <c r="AC24" s="28">
        <f t="shared" si="0"/>
        <v>149167.1819955</v>
      </c>
      <c r="AD24" s="28">
        <f t="shared" si="0"/>
        <v>152419.88499390002</v>
      </c>
      <c r="AE24" s="28">
        <f t="shared" si="0"/>
        <v>155684.64843969999</v>
      </c>
      <c r="AF24" s="28">
        <f t="shared" si="0"/>
        <v>159011.8110362</v>
      </c>
      <c r="AG24" s="28">
        <f t="shared" si="0"/>
        <v>162404.89431230002</v>
      </c>
      <c r="AH24" s="28">
        <f t="shared" si="0"/>
        <v>165819.95335049997</v>
      </c>
      <c r="AI24" s="28">
        <f t="shared" si="0"/>
        <v>169202.87725360002</v>
      </c>
      <c r="AJ24" s="28">
        <f t="shared" si="0"/>
        <v>172913.66502019999</v>
      </c>
      <c r="AK24" s="28">
        <f t="shared" si="0"/>
        <v>176479.4725757</v>
      </c>
      <c r="AL24" s="28">
        <f t="shared" si="0"/>
        <v>180004.08351599998</v>
      </c>
    </row>
    <row r="26" spans="2:40" x14ac:dyDescent="0.3">
      <c r="D26" s="1"/>
    </row>
    <row r="27" spans="2:40" x14ac:dyDescent="0.3">
      <c r="B27" s="12" t="s">
        <v>70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3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3">
      <c r="B29" s="16" t="s">
        <v>1</v>
      </c>
      <c r="C29" s="47">
        <f>IF(PLANEL_Pot_anual!C4&lt;&gt;0,C4/PLANEL_Pot_anual!C4,0)</f>
        <v>0.51352209578239361</v>
      </c>
      <c r="D29" s="47">
        <f>IF(PLANEL_Pot_anual!D4&lt;&gt;0,D4/PLANEL_Pot_anual!D4,0)</f>
        <v>0.52186505295972574</v>
      </c>
      <c r="E29" s="47">
        <f>IF(PLANEL_Pot_anual!E4&lt;&gt;0,E4/PLANEL_Pot_anual!E4,0)</f>
        <v>0.52762220167911178</v>
      </c>
      <c r="F29" s="47">
        <f>IF(PLANEL_Pot_anual!F4&lt;&gt;0,F4/PLANEL_Pot_anual!F4,0)</f>
        <v>0.46375099458114971</v>
      </c>
      <c r="G29" s="47">
        <f>IF(PLANEL_Pot_anual!G4&lt;&gt;0,G4/PLANEL_Pot_anual!G4,0)</f>
        <v>0.47420501144346666</v>
      </c>
      <c r="H29" s="47">
        <f>IF(PLANEL_Pot_anual!H4&lt;&gt;0,H4/PLANEL_Pot_anual!H4,0)</f>
        <v>0.48160175962377416</v>
      </c>
      <c r="I29" s="47">
        <f>IF(PLANEL_Pot_anual!I4&lt;&gt;0,I4/PLANEL_Pot_anual!I4,0)</f>
        <v>0.50134627370066631</v>
      </c>
      <c r="J29" s="47">
        <f>IF(PLANEL_Pot_anual!J4&lt;&gt;0,J4/PLANEL_Pot_anual!J4,0)</f>
        <v>0.51447846252414908</v>
      </c>
      <c r="K29" s="47">
        <f>IF(PLANEL_Pot_anual!K4&lt;&gt;0,K4/PLANEL_Pot_anual!K4,0)</f>
        <v>0.51421349904062874</v>
      </c>
      <c r="L29" s="47">
        <f>IF(PLANEL_Pot_anual!L4&lt;&gt;0,L4/PLANEL_Pot_anual!L4,0)</f>
        <v>0.51817768763273619</v>
      </c>
      <c r="M29" s="47">
        <f>IF(PLANEL_Pot_anual!M4&lt;&gt;0,M4/PLANEL_Pot_anual!M4,0)</f>
        <v>0.51819417970445947</v>
      </c>
      <c r="N29" s="47">
        <f>IF(PLANEL_Pot_anual!N4&lt;&gt;0,N4/PLANEL_Pot_anual!N4,0)</f>
        <v>0.52302360519917623</v>
      </c>
      <c r="O29" s="47">
        <f>IF(PLANEL_Pot_anual!O4&lt;&gt;0,O4/PLANEL_Pot_anual!O4,0)</f>
        <v>0.5169857577796857</v>
      </c>
      <c r="P29" s="47">
        <f>IF(PLANEL_Pot_anual!P4&lt;&gt;0,P4/PLANEL_Pot_anual!P4,0)</f>
        <v>0.51362312283370537</v>
      </c>
      <c r="Q29" s="47">
        <f>IF(PLANEL_Pot_anual!Q4&lt;&gt;0,Q4/PLANEL_Pot_anual!Q4,0)</f>
        <v>0.51572338746861801</v>
      </c>
      <c r="R29" s="47">
        <f>IF(PLANEL_Pot_anual!R4&lt;&gt;0,R4/PLANEL_Pot_anual!R4,0)</f>
        <v>0.51375788203753514</v>
      </c>
      <c r="S29" s="47">
        <f>IF(PLANEL_Pot_anual!S4&lt;&gt;0,S4/PLANEL_Pot_anual!S4,0)</f>
        <v>0.51093410586810784</v>
      </c>
      <c r="T29" s="47">
        <f>IF(PLANEL_Pot_anual!T4&lt;&gt;0,T4/PLANEL_Pot_anual!T4,0)</f>
        <v>0.51598468100839023</v>
      </c>
      <c r="U29" s="47">
        <f>IF(PLANEL_Pot_anual!U4&lt;&gt;0,U4/PLANEL_Pot_anual!U4,0)</f>
        <v>0.5184206386714777</v>
      </c>
      <c r="V29" s="47">
        <f>IF(PLANEL_Pot_anual!V4&lt;&gt;0,V4/PLANEL_Pot_anual!V4,0)</f>
        <v>0.51482002315592501</v>
      </c>
      <c r="W29" s="47">
        <f>IF(PLANEL_Pot_anual!W4&lt;&gt;0,W4/PLANEL_Pot_anual!W4,0)</f>
        <v>0.51745381188062112</v>
      </c>
      <c r="X29" s="47">
        <f>IF(PLANEL_Pot_anual!X4&lt;&gt;0,X4/PLANEL_Pot_anual!X4,0)</f>
        <v>0.51275188559478624</v>
      </c>
      <c r="Y29" s="47">
        <f>IF(PLANEL_Pot_anual!Y4&lt;&gt;0,Y4/PLANEL_Pot_anual!Y4,0)</f>
        <v>0.51593543057611768</v>
      </c>
      <c r="Z29" s="47">
        <f>IF(PLANEL_Pot_anual!Z4&lt;&gt;0,Z4/PLANEL_Pot_anual!Z4,0)</f>
        <v>0.51626782148565742</v>
      </c>
      <c r="AA29" s="47">
        <f>IF(PLANEL_Pot_anual!AA4&lt;&gt;0,AA4/PLANEL_Pot_anual!AA4,0)</f>
        <v>0.51252806255369032</v>
      </c>
      <c r="AB29" s="77">
        <f>IF(PLANEL_Pot_anual!AB4&lt;&gt;0,AB4/PLANEL_Pot_anual!AB4,0)</f>
        <v>0.51440064266760666</v>
      </c>
      <c r="AC29" s="47">
        <f>IF(PLANEL_Pot_anual!AC4&lt;&gt;0,AC4/PLANEL_Pot_anual!AC4,0)</f>
        <v>0.51339786659746767</v>
      </c>
      <c r="AD29" s="47">
        <f>IF(PLANEL_Pot_anual!AD4&lt;&gt;0,AD4/PLANEL_Pot_anual!AD4,0)</f>
        <v>0.51685328566579458</v>
      </c>
      <c r="AE29" s="47">
        <f>IF(PLANEL_Pot_anual!AE4&lt;&gt;0,AE4/PLANEL_Pot_anual!AE4,0)</f>
        <v>0.51653631114755971</v>
      </c>
      <c r="AF29" s="47">
        <f>IF(PLANEL_Pot_anual!AF4&lt;&gt;0,AF4/PLANEL_Pot_anual!AF4,0)</f>
        <v>0.51290736192047781</v>
      </c>
      <c r="AG29" s="47">
        <f>IF(PLANEL_Pot_anual!AG4&lt;&gt;0,AG4/PLANEL_Pot_anual!AG4,0)</f>
        <v>0.50881811820779399</v>
      </c>
      <c r="AH29" s="47">
        <f>IF(PLANEL_Pot_anual!AH4&lt;&gt;0,AH4/PLANEL_Pot_anual!AH4,0)</f>
        <v>0.51217994708069237</v>
      </c>
      <c r="AI29" s="47">
        <f>IF(PLANEL_Pot_anual!AI4&lt;&gt;0,AI4/PLANEL_Pot_anual!AI4,0)</f>
        <v>0.50681339257940483</v>
      </c>
      <c r="AJ29" s="47">
        <f>IF(PLANEL_Pot_anual!AJ4&lt;&gt;0,AJ4/PLANEL_Pot_anual!AJ4,0)</f>
        <v>0.50718116622676102</v>
      </c>
      <c r="AK29" s="47">
        <f>IF(PLANEL_Pot_anual!AK4&lt;&gt;0,AK4/PLANEL_Pot_anual!AK4,0)</f>
        <v>0.50181807536837952</v>
      </c>
      <c r="AL29" s="47">
        <f>IF(PLANEL_Pot_anual!AL4&lt;&gt;0,AL4/PLANEL_Pot_anual!AL4,0)</f>
        <v>0.50208265841727828</v>
      </c>
      <c r="AM29" s="46"/>
      <c r="AN29" s="1"/>
    </row>
    <row r="30" spans="2:40" x14ac:dyDescent="0.3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0.49979648294100937</v>
      </c>
      <c r="E30" s="47">
        <f>IF(PLANEL_Pot_anual!E5&lt;&gt;0,E5/PLANEL_Pot_anual!E5,0)</f>
        <v>0.51108571965210781</v>
      </c>
      <c r="F30" s="47">
        <f>IF(PLANEL_Pot_anual!F5&lt;&gt;0,F5/PLANEL_Pot_anual!F5,0)</f>
        <v>0.49932177522478771</v>
      </c>
      <c r="G30" s="47">
        <f>IF(PLANEL_Pot_anual!G5&lt;&gt;0,G5/PLANEL_Pot_anual!G5,0)</f>
        <v>0.50336355142623035</v>
      </c>
      <c r="H30" s="47">
        <f>IF(PLANEL_Pot_anual!H5&lt;&gt;0,H5/PLANEL_Pot_anual!H5,0)</f>
        <v>0.50153047207932189</v>
      </c>
      <c r="I30" s="47">
        <f>IF(PLANEL_Pot_anual!I5&lt;&gt;0,I5/PLANEL_Pot_anual!I5,0)</f>
        <v>0.46002009587543763</v>
      </c>
      <c r="J30" s="47">
        <f>IF(PLANEL_Pot_anual!J5&lt;&gt;0,J5/PLANEL_Pot_anual!J5,0)</f>
        <v>0.38415628212231301</v>
      </c>
      <c r="K30" s="47">
        <f>IF(PLANEL_Pot_anual!K5&lt;&gt;0,K5/PLANEL_Pot_anual!K5,0)</f>
        <v>0.44133001914237657</v>
      </c>
      <c r="L30" s="47">
        <f>IF(PLANEL_Pot_anual!L5&lt;&gt;0,L5/PLANEL_Pot_anual!L5,0)</f>
        <v>0.43743176737325634</v>
      </c>
      <c r="M30" s="47">
        <f>IF(PLANEL_Pot_anual!M5&lt;&gt;0,M5/PLANEL_Pot_anual!M5,0)</f>
        <v>0.48146870824991911</v>
      </c>
      <c r="N30" s="47">
        <f>IF(PLANEL_Pot_anual!N5&lt;&gt;0,N5/PLANEL_Pot_anual!N5,0)</f>
        <v>0.46113735772197706</v>
      </c>
      <c r="O30" s="47">
        <f>IF(PLANEL_Pot_anual!O5&lt;&gt;0,O5/PLANEL_Pot_anual!O5,0)</f>
        <v>0.47516420865970133</v>
      </c>
      <c r="P30" s="47">
        <f>IF(PLANEL_Pot_anual!P5&lt;&gt;0,P5/PLANEL_Pot_anual!P5,0)</f>
        <v>0.50761952021860357</v>
      </c>
      <c r="Q30" s="47">
        <f>IF(PLANEL_Pot_anual!Q5&lt;&gt;0,Q5/PLANEL_Pot_anual!Q5,0)</f>
        <v>0.49653888170593358</v>
      </c>
      <c r="R30" s="47">
        <f>IF(PLANEL_Pot_anual!R5&lt;&gt;0,R5/PLANEL_Pot_anual!R5,0)</f>
        <v>0.48596896326780431</v>
      </c>
      <c r="S30" s="47">
        <f>IF(PLANEL_Pot_anual!S5&lt;&gt;0,S5/PLANEL_Pot_anual!S5,0)</f>
        <v>0.50888721248145918</v>
      </c>
      <c r="T30" s="47">
        <f>IF(PLANEL_Pot_anual!T5&lt;&gt;0,T5/PLANEL_Pot_anual!T5,0)</f>
        <v>0.46090356150165007</v>
      </c>
      <c r="U30" s="47">
        <f>IF(PLANEL_Pot_anual!U5&lt;&gt;0,U5/PLANEL_Pot_anual!U5,0)</f>
        <v>0.43253082068735632</v>
      </c>
      <c r="V30" s="47">
        <f>IF(PLANEL_Pot_anual!V5&lt;&gt;0,V5/PLANEL_Pot_anual!V5,0)</f>
        <v>0.47640701648874489</v>
      </c>
      <c r="W30" s="47">
        <f>IF(PLANEL_Pot_anual!W5&lt;&gt;0,W5/PLANEL_Pot_anual!W5,0)</f>
        <v>0.44523235826414154</v>
      </c>
      <c r="X30" s="47">
        <f>IF(PLANEL_Pot_anual!X5&lt;&gt;0,X5/PLANEL_Pot_anual!X5,0)</f>
        <v>0.48703881138012484</v>
      </c>
      <c r="Y30" s="47">
        <f>IF(PLANEL_Pot_anual!Y5&lt;&gt;0,Y5/PLANEL_Pot_anual!Y5,0)</f>
        <v>0.47664211226841768</v>
      </c>
      <c r="Z30" s="47">
        <f>IF(PLANEL_Pot_anual!Z5&lt;&gt;0,Z5/PLANEL_Pot_anual!Z5,0)</f>
        <v>0.44633148273872181</v>
      </c>
      <c r="AA30" s="47">
        <f>IF(PLANEL_Pot_anual!AA5&lt;&gt;0,AA5/PLANEL_Pot_anual!AA5,0)</f>
        <v>0.48635568649669081</v>
      </c>
      <c r="AB30" s="77">
        <f>IF(PLANEL_Pot_anual!AB5&lt;&gt;0,AB5/PLANEL_Pot_anual!AB5,0)</f>
        <v>0.46875527792722527</v>
      </c>
      <c r="AC30" s="47">
        <f>IF(PLANEL_Pot_anual!AC5&lt;&gt;0,AC5/PLANEL_Pot_anual!AC5,0)</f>
        <v>0.50514141574628235</v>
      </c>
      <c r="AD30" s="47">
        <f>IF(PLANEL_Pot_anual!AD5&lt;&gt;0,AD5/PLANEL_Pot_anual!AD5,0)</f>
        <v>0.46973507161676314</v>
      </c>
      <c r="AE30" s="47">
        <f>IF(PLANEL_Pot_anual!AE5&lt;&gt;0,AE5/PLANEL_Pot_anual!AE5,0)</f>
        <v>0.46470045067843396</v>
      </c>
      <c r="AF30" s="47">
        <f>IF(PLANEL_Pot_anual!AF5&lt;&gt;0,AF5/PLANEL_Pot_anual!AF5,0)</f>
        <v>0.48763253461012379</v>
      </c>
      <c r="AG30" s="47">
        <f>IF(PLANEL_Pot_anual!AG5&lt;&gt;0,AG5/PLANEL_Pot_anual!AG5,0)</f>
        <v>0.505438306962391</v>
      </c>
      <c r="AH30" s="47">
        <f>IF(PLANEL_Pot_anual!AH5&lt;&gt;0,AH5/PLANEL_Pot_anual!AH5,0)</f>
        <v>0.45942099636963096</v>
      </c>
      <c r="AI30" s="47">
        <f>IF(PLANEL_Pot_anual!AI5&lt;&gt;0,AI5/PLANEL_Pot_anual!AI5,0)</f>
        <v>0.48458649240203178</v>
      </c>
      <c r="AJ30" s="47">
        <f>IF(PLANEL_Pot_anual!AJ5&lt;&gt;0,AJ5/PLANEL_Pot_anual!AJ5,0)</f>
        <v>0.45122897255229416</v>
      </c>
      <c r="AK30" s="47">
        <f>IF(PLANEL_Pot_anual!AK5&lt;&gt;0,AK5/PLANEL_Pot_anual!AK5,0)</f>
        <v>0.50720354631176978</v>
      </c>
      <c r="AL30" s="47">
        <f>IF(PLANEL_Pot_anual!AL5&lt;&gt;0,AL5/PLANEL_Pot_anual!AL5,0)</f>
        <v>0.49791000199853835</v>
      </c>
      <c r="AM30" s="46"/>
      <c r="AN30" s="1"/>
    </row>
    <row r="31" spans="2:40" x14ac:dyDescent="0.3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3">
      <c r="B32" s="17" t="s">
        <v>3</v>
      </c>
      <c r="C32" s="48">
        <f>IF(PLANEL_Pot_anual!C7&lt;&gt;0,C7/PLANEL_Pot_anual!C7,0)</f>
        <v>0.5148510254665456</v>
      </c>
      <c r="D32" s="48">
        <f>IF(PLANEL_Pot_anual!D7&lt;&gt;0,D7/PLANEL_Pot_anual!D7,0)</f>
        <v>0.34515251675869113</v>
      </c>
      <c r="E32" s="48">
        <f>IF(PLANEL_Pot_anual!E7&lt;&gt;0,E7/PLANEL_Pot_anual!E7,0)</f>
        <v>0.35796836903933033</v>
      </c>
      <c r="F32" s="48">
        <f>IF(PLANEL_Pot_anual!F7&lt;&gt;0,F7/PLANEL_Pot_anual!F7,0)</f>
        <v>0.32135938318874296</v>
      </c>
      <c r="G32" s="48">
        <f>IF(PLANEL_Pot_anual!G7&lt;&gt;0,G7/PLANEL_Pot_anual!G7,0)</f>
        <v>0.34095959938771225</v>
      </c>
      <c r="H32" s="48">
        <f>IF(PLANEL_Pot_anual!H7&lt;&gt;0,H7/PLANEL_Pot_anual!H7,0)</f>
        <v>0.36658164067385152</v>
      </c>
      <c r="I32" s="48">
        <f>IF(PLANEL_Pot_anual!I7&lt;&gt;0,I7/PLANEL_Pot_anual!I7,0)</f>
        <v>0.41104210325523227</v>
      </c>
      <c r="J32" s="48">
        <f>IF(PLANEL_Pot_anual!J7&lt;&gt;0,J7/PLANEL_Pot_anual!J7,0)</f>
        <v>0.41641770838317271</v>
      </c>
      <c r="K32" s="48">
        <f>IF(PLANEL_Pot_anual!K7&lt;&gt;0,K7/PLANEL_Pot_anual!K7,0)</f>
        <v>0.40759363089798645</v>
      </c>
      <c r="L32" s="48">
        <f>IF(PLANEL_Pot_anual!L7&lt;&gt;0,L7/PLANEL_Pot_anual!L7,0)</f>
        <v>0.38545279638479113</v>
      </c>
      <c r="M32" s="48">
        <f>IF(PLANEL_Pot_anual!M7&lt;&gt;0,M7/PLANEL_Pot_anual!M7,0)</f>
        <v>0.32140953792346577</v>
      </c>
      <c r="N32" s="48">
        <f>IF(PLANEL_Pot_anual!N7&lt;&gt;0,N7/PLANEL_Pot_anual!N7,0)</f>
        <v>0.31037723269309297</v>
      </c>
      <c r="O32" s="48">
        <f>IF(PLANEL_Pot_anual!O7&lt;&gt;0,O7/PLANEL_Pot_anual!O7,0)</f>
        <v>0.28657983787423974</v>
      </c>
      <c r="P32" s="48">
        <f>IF(PLANEL_Pot_anual!P7&lt;&gt;0,P7/PLANEL_Pot_anual!P7,0)</f>
        <v>0.27866260400770876</v>
      </c>
      <c r="Q32" s="48">
        <f>IF(PLANEL_Pot_anual!Q7&lt;&gt;0,Q7/PLANEL_Pot_anual!Q7,0)</f>
        <v>0.27510352175439351</v>
      </c>
      <c r="R32" s="48">
        <f>IF(PLANEL_Pot_anual!R7&lt;&gt;0,R7/PLANEL_Pot_anual!R7,0)</f>
        <v>0.27542264341135253</v>
      </c>
      <c r="S32" s="48">
        <f>IF(PLANEL_Pot_anual!S7&lt;&gt;0,S7/PLANEL_Pot_anual!S7,0)</f>
        <v>0.27070740077492617</v>
      </c>
      <c r="T32" s="48">
        <f>IF(PLANEL_Pot_anual!T7&lt;&gt;0,T7/PLANEL_Pot_anual!T7,0)</f>
        <v>0.27042694782181587</v>
      </c>
      <c r="U32" s="48">
        <f>IF(PLANEL_Pot_anual!U7&lt;&gt;0,U7/PLANEL_Pot_anual!U7,0)</f>
        <v>0.27012379960546395</v>
      </c>
      <c r="V32" s="48">
        <f>IF(PLANEL_Pot_anual!V7&lt;&gt;0,V7/PLANEL_Pot_anual!V7,0)</f>
        <v>0.24269333222822856</v>
      </c>
      <c r="W32" s="48">
        <f>IF(PLANEL_Pot_anual!W7&lt;&gt;0,W7/PLANEL_Pot_anual!W7,0)</f>
        <v>0.24278144614962011</v>
      </c>
      <c r="X32" s="48">
        <f>IF(PLANEL_Pot_anual!X7&lt;&gt;0,X7/PLANEL_Pot_anual!X7,0)</f>
        <v>0.2424206794074264</v>
      </c>
      <c r="Y32" s="48">
        <f>IF(PLANEL_Pot_anual!Y7&lt;&gt;0,Y7/PLANEL_Pot_anual!Y7,0)</f>
        <v>0.2286019202116075</v>
      </c>
      <c r="Z32" s="48">
        <f>IF(PLANEL_Pot_anual!Z7&lt;&gt;0,Z7/PLANEL_Pot_anual!Z7,0)</f>
        <v>0.24306401339901207</v>
      </c>
      <c r="AA32" s="48">
        <f>IF(PLANEL_Pot_anual!AA7&lt;&gt;0,AA7/PLANEL_Pot_anual!AA7,0)</f>
        <v>0.22458951526250692</v>
      </c>
      <c r="AB32" s="48">
        <f>IF(PLANEL_Pot_anual!AB7&lt;&gt;0,AB7/PLANEL_Pot_anual!AB7,0)</f>
        <v>0.2245073618720915</v>
      </c>
      <c r="AC32" s="48">
        <f>IF(PLANEL_Pot_anual!AC7&lt;&gt;0,AC7/PLANEL_Pot_anual!AC7,0)</f>
        <v>0.19388349441489725</v>
      </c>
      <c r="AD32" s="48">
        <f>IF(PLANEL_Pot_anual!AD7&lt;&gt;0,AD7/PLANEL_Pot_anual!AD7,0)</f>
        <v>0.19572280681150106</v>
      </c>
      <c r="AE32" s="48">
        <f>IF(PLANEL_Pot_anual!AE7&lt;&gt;0,AE7/PLANEL_Pot_anual!AE7,0)</f>
        <v>0.20621125260797635</v>
      </c>
      <c r="AF32" s="48">
        <f>IF(PLANEL_Pot_anual!AF7&lt;&gt;0,AF7/PLANEL_Pot_anual!AF7,0)</f>
        <v>0.21759969729016557</v>
      </c>
      <c r="AG32" s="48">
        <f>IF(PLANEL_Pot_anual!AG7&lt;&gt;0,AG7/PLANEL_Pot_anual!AG7,0)</f>
        <v>0.21302294017525408</v>
      </c>
      <c r="AH32" s="48">
        <f>IF(PLANEL_Pot_anual!AH7&lt;&gt;0,AH7/PLANEL_Pot_anual!AH7,0)</f>
        <v>0.21575205601121625</v>
      </c>
      <c r="AI32" s="48">
        <f>IF(PLANEL_Pot_anual!AI7&lt;&gt;0,AI7/PLANEL_Pot_anual!AI7,0)</f>
        <v>0.21661410466876971</v>
      </c>
      <c r="AJ32" s="48">
        <f>IF(PLANEL_Pot_anual!AJ7&lt;&gt;0,AJ7/PLANEL_Pot_anual!AJ7,0)</f>
        <v>0.20836623343147562</v>
      </c>
      <c r="AK32" s="48">
        <f>IF(PLANEL_Pot_anual!AK7&lt;&gt;0,AK7/PLANEL_Pot_anual!AK7,0)</f>
        <v>0.21160728764107956</v>
      </c>
      <c r="AL32" s="48">
        <f>IF(PLANEL_Pot_anual!AL7&lt;&gt;0,AL7/PLANEL_Pot_anual!AL7,0)</f>
        <v>0.22117571829652996</v>
      </c>
      <c r="AM32" s="46"/>
    </row>
    <row r="33" spans="2:39" x14ac:dyDescent="0.3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3">
      <c r="B34" s="19" t="s">
        <v>49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0.51061125964532283</v>
      </c>
      <c r="K34" s="49">
        <f>IF(PLANEL_Pot_anual!K9&lt;&gt;0,K9/PLANEL_Pot_anual!K9,0)</f>
        <v>0.51061125964532283</v>
      </c>
      <c r="L34" s="49">
        <f>IF(PLANEL_Pot_anual!L9&lt;&gt;0,L9/PLANEL_Pot_anual!L9,0)</f>
        <v>0.51028384033727192</v>
      </c>
      <c r="M34" s="49">
        <f>IF(PLANEL_Pot_anual!M9&lt;&gt;0,M9/PLANEL_Pot_anual!M9,0)</f>
        <v>0.51028384033727192</v>
      </c>
      <c r="N34" s="49">
        <f>IF(PLANEL_Pot_anual!N9&lt;&gt;0,N9/PLANEL_Pot_anual!N9,0)</f>
        <v>0.51028384033727192</v>
      </c>
      <c r="O34" s="49">
        <f>IF(PLANEL_Pot_anual!O9&lt;&gt;0,O9/PLANEL_Pot_anual!O9,0)</f>
        <v>0.50769415720667577</v>
      </c>
      <c r="P34" s="49">
        <f>IF(PLANEL_Pot_anual!P9&lt;&gt;0,P9/PLANEL_Pot_anual!P9,0)</f>
        <v>0.50278532073720239</v>
      </c>
      <c r="Q34" s="49">
        <f>IF(PLANEL_Pot_anual!Q9&lt;&gt;0,Q9/PLANEL_Pot_anual!Q9,0)</f>
        <v>0.3401366198511166</v>
      </c>
      <c r="R34" s="49">
        <f>IF(PLANEL_Pot_anual!R9&lt;&gt;0,R9/PLANEL_Pot_anual!R9,0)</f>
        <v>0.3401366198511166</v>
      </c>
      <c r="S34" s="49">
        <f>IF(PLANEL_Pot_anual!S9&lt;&gt;0,S9/PLANEL_Pot_anual!S9,0)</f>
        <v>0.61309281999999998</v>
      </c>
      <c r="T34" s="49">
        <f>IF(PLANEL_Pot_anual!T9&lt;&gt;0,T9/PLANEL_Pot_anual!T9,0)</f>
        <v>0.61309281999999998</v>
      </c>
      <c r="U34" s="49">
        <f>IF(PLANEL_Pot_anual!U9&lt;&gt;0,U9/PLANEL_Pot_anual!U9,0)</f>
        <v>0.61309281999999998</v>
      </c>
      <c r="V34" s="49">
        <f>IF(PLANEL_Pot_anual!V9&lt;&gt;0,V9/PLANEL_Pot_anual!V9,0)</f>
        <v>0.61309281999999998</v>
      </c>
      <c r="W34" s="49">
        <f>IF(PLANEL_Pot_anual!W9&lt;&gt;0,W9/PLANEL_Pot_anual!W9,0)</f>
        <v>0.61309281999999998</v>
      </c>
      <c r="X34" s="49">
        <f>IF(PLANEL_Pot_anual!X9&lt;&gt;0,X9/PLANEL_Pot_anual!X9,0)</f>
        <v>0.61309281999999998</v>
      </c>
      <c r="Y34" s="49">
        <f>IF(PLANEL_Pot_anual!Y9&lt;&gt;0,Y9/PLANEL_Pot_anual!Y9,0)</f>
        <v>0.61309281999999998</v>
      </c>
      <c r="Z34" s="49">
        <f>IF(PLANEL_Pot_anual!Z9&lt;&gt;0,Z9/PLANEL_Pot_anual!Z9,0)</f>
        <v>0.72618563999999997</v>
      </c>
      <c r="AA34" s="49">
        <f>IF(PLANEL_Pot_anual!AA9&lt;&gt;0,AA9/PLANEL_Pot_anual!AA9,0)</f>
        <v>0.61309281999999998</v>
      </c>
      <c r="AB34" s="79">
        <f>IF(PLANEL_Pot_anual!AB9&lt;&gt;0,AB9/PLANEL_Pot_anual!AB9,0)</f>
        <v>0.61309281999999998</v>
      </c>
      <c r="AC34" s="49">
        <f>IF(PLANEL_Pot_anual!AC9&lt;&gt;0,AC9/PLANEL_Pot_anual!AC9,0)</f>
        <v>0.61309281999999998</v>
      </c>
      <c r="AD34" s="49">
        <f>IF(PLANEL_Pot_anual!AD9&lt;&gt;0,AD9/PLANEL_Pot_anual!AD9,0)</f>
        <v>0.72618563999999997</v>
      </c>
      <c r="AE34" s="49">
        <f>IF(PLANEL_Pot_anual!AE9&lt;&gt;0,AE9/PLANEL_Pot_anual!AE9,0)</f>
        <v>0.72618563999999997</v>
      </c>
      <c r="AF34" s="49">
        <f>IF(PLANEL_Pot_anual!AF9&lt;&gt;0,AF9/PLANEL_Pot_anual!AF9,0)</f>
        <v>0.72618563999999997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3">
      <c r="B35" s="19" t="s">
        <v>50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0.21471148353396982</v>
      </c>
      <c r="P35" s="49">
        <f>IF(PLANEL_Pot_anual!P10&lt;&gt;0,P10/PLANEL_Pot_anual!P10,0)</f>
        <v>0.21471148353396982</v>
      </c>
      <c r="Q35" s="49">
        <f>IF(PLANEL_Pot_anual!Q10&lt;&gt;0,Q10/PLANEL_Pot_anual!Q10,0)</f>
        <v>0.21471148353396982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3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0.84059803768844221</v>
      </c>
      <c r="K36" s="47">
        <f>IF(PLANEL_Pot_anual!K11&lt;&gt;0,K11/PLANEL_Pot_anual!K11,0)</f>
        <v>0.84059803768844221</v>
      </c>
      <c r="L36" s="47">
        <f>IF(PLANEL_Pot_anual!L11&lt;&gt;0,L11/PLANEL_Pot_anual!L11,0)</f>
        <v>0.82152564472361811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0.85936850456553759</v>
      </c>
      <c r="P36" s="47">
        <f>IF(PLANEL_Pot_anual!P11&lt;&gt;0,P11/PLANEL_Pot_anual!P11,0)</f>
        <v>0.85936850456553759</v>
      </c>
      <c r="Q36" s="47">
        <f>IF(PLANEL_Pot_anual!Q11&lt;&gt;0,Q11/PLANEL_Pot_anual!Q11,0)</f>
        <v>0.85936850456553759</v>
      </c>
      <c r="R36" s="47">
        <f>IF(PLANEL_Pot_anual!R11&lt;&gt;0,R11/PLANEL_Pot_anual!R11,0)</f>
        <v>0.87263390456553758</v>
      </c>
      <c r="S36" s="47">
        <f>IF(PLANEL_Pot_anual!S11&lt;&gt;0,S11/PLANEL_Pot_anual!S11,0)</f>
        <v>0.87263390456553758</v>
      </c>
      <c r="T36" s="47">
        <f>IF(PLANEL_Pot_anual!T11&lt;&gt;0,T11/PLANEL_Pot_anual!T11,0)</f>
        <v>0.87263390456553758</v>
      </c>
      <c r="U36" s="47">
        <f>IF(PLANEL_Pot_anual!U11&lt;&gt;0,U11/PLANEL_Pot_anual!U11,0)</f>
        <v>0.87263390456553758</v>
      </c>
      <c r="V36" s="47">
        <f>IF(PLANEL_Pot_anual!V11&lt;&gt;0,V11/PLANEL_Pot_anual!V11,0)</f>
        <v>0.87263390456553758</v>
      </c>
      <c r="W36" s="47">
        <f>IF(PLANEL_Pot_anual!W11&lt;&gt;0,W11/PLANEL_Pot_anual!W11,0)</f>
        <v>0.87263390456553758</v>
      </c>
      <c r="X36" s="47">
        <f>IF(PLANEL_Pot_anual!X11&lt;&gt;0,X11/PLANEL_Pot_anual!X11,0)</f>
        <v>0.87263390456553758</v>
      </c>
      <c r="Y36" s="47">
        <f>IF(PLANEL_Pot_anual!Y11&lt;&gt;0,Y11/PLANEL_Pot_anual!Y11,0)</f>
        <v>0.87263390456553758</v>
      </c>
      <c r="Z36" s="47">
        <f>IF(PLANEL_Pot_anual!Z11&lt;&gt;0,Z11/PLANEL_Pot_anual!Z11,0)</f>
        <v>0.87263390456553758</v>
      </c>
      <c r="AA36" s="47">
        <f>IF(PLANEL_Pot_anual!AA11&lt;&gt;0,AA11/PLANEL_Pot_anual!AA11,0)</f>
        <v>0.85936850456553759</v>
      </c>
      <c r="AB36" s="77">
        <f>IF(PLANEL_Pot_anual!AB11&lt;&gt;0,AB11/PLANEL_Pot_anual!AB11,0)</f>
        <v>0.87263390456553758</v>
      </c>
      <c r="AC36" s="47">
        <f>IF(PLANEL_Pot_anual!AC11&lt;&gt;0,AC11/PLANEL_Pot_anual!AC11,0)</f>
        <v>0.87263390456553758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0.87263390456553758</v>
      </c>
      <c r="AH36" s="47">
        <f>IF(PLANEL_Pot_anual!AH11&lt;&gt;0,AH11/PLANEL_Pot_anual!AH11,0)</f>
        <v>0.87263390456553758</v>
      </c>
      <c r="AI36" s="47">
        <f>IF(PLANEL_Pot_anual!AI11&lt;&gt;0,AI11/PLANEL_Pot_anual!AI11,0)</f>
        <v>0.87263390456553758</v>
      </c>
      <c r="AJ36" s="47">
        <f>IF(PLANEL_Pot_anual!AJ11&lt;&gt;0,AJ11/PLANEL_Pot_anual!AJ11,0)</f>
        <v>0.87263390456553758</v>
      </c>
      <c r="AK36" s="47">
        <f>IF(PLANEL_Pot_anual!AK11&lt;&gt;0,AK11/PLANEL_Pot_anual!AK11,0)</f>
        <v>0.87263390456553758</v>
      </c>
      <c r="AL36" s="47">
        <f>IF(PLANEL_Pot_anual!AL11&lt;&gt;0,AL11/PLANEL_Pot_anual!AL11,0)</f>
        <v>0.87263390456553758</v>
      </c>
      <c r="AM36" s="46"/>
    </row>
    <row r="37" spans="2:39" x14ac:dyDescent="0.3">
      <c r="B37" s="16" t="s">
        <v>57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1.5739359714880975E-2</v>
      </c>
      <c r="K37" s="47">
        <f>IF(PLANEL_Pot_anual!K12&lt;&gt;0,K12/PLANEL_Pot_anual!K12,0)</f>
        <v>2.4969092453472768E-2</v>
      </c>
      <c r="L37" s="47">
        <f>IF(PLANEL_Pot_anual!L12&lt;&gt;0,L12/PLANEL_Pot_anual!L12,0)</f>
        <v>5.4952462263915579E-3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3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3">
      <c r="B39" s="23" t="s">
        <v>51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0.31644421732699357</v>
      </c>
      <c r="K39" s="52">
        <f>IF(PLANEL_Pot_anual!K14&lt;&gt;0,K14/PLANEL_Pot_anual!K14,0)</f>
        <v>0.31644421732699357</v>
      </c>
      <c r="L39" s="52">
        <f>IF(PLANEL_Pot_anual!L14&lt;&gt;0,L14/PLANEL_Pot_anual!L14,0)</f>
        <v>0.30946526737336916</v>
      </c>
      <c r="M39" s="52">
        <f>IF(PLANEL_Pot_anual!M14&lt;&gt;0,M14/PLANEL_Pot_anual!M14,0)</f>
        <v>0.30946526737336916</v>
      </c>
      <c r="N39" s="52">
        <f>IF(PLANEL_Pot_anual!N14&lt;&gt;0,N14/PLANEL_Pot_anual!N14,0)</f>
        <v>0.30946526737336916</v>
      </c>
      <c r="O39" s="52">
        <f>IF(PLANEL_Pot_anual!O14&lt;&gt;0,O14/PLANEL_Pot_anual!O14,0)</f>
        <v>0.30946526737336916</v>
      </c>
      <c r="P39" s="52">
        <f>IF(PLANEL_Pot_anual!P14&lt;&gt;0,P14/PLANEL_Pot_anual!P14,0)</f>
        <v>0.30946526737336916</v>
      </c>
      <c r="Q39" s="52">
        <f>IF(PLANEL_Pot_anual!Q14&lt;&gt;0,Q14/PLANEL_Pot_anual!Q14,0)</f>
        <v>0.30887710187062506</v>
      </c>
      <c r="R39" s="52">
        <f>IF(PLANEL_Pot_anual!R14&lt;&gt;0,R14/PLANEL_Pot_anual!R14,0)</f>
        <v>0.30887710187062506</v>
      </c>
      <c r="S39" s="52">
        <f>IF(PLANEL_Pot_anual!S14&lt;&gt;0,S14/PLANEL_Pot_anual!S14,0)</f>
        <v>0.30657932678658562</v>
      </c>
      <c r="T39" s="52">
        <f>IF(PLANEL_Pot_anual!T14&lt;&gt;0,T14/PLANEL_Pot_anual!T14,0)</f>
        <v>0.30657932678658562</v>
      </c>
      <c r="U39" s="52">
        <f>IF(PLANEL_Pot_anual!U14&lt;&gt;0,U14/PLANEL_Pot_anual!U14,0)</f>
        <v>0.30657932678658562</v>
      </c>
      <c r="V39" s="52">
        <f>IF(PLANEL_Pot_anual!V14&lt;&gt;0,V14/PLANEL_Pot_anual!V14,0)</f>
        <v>0.30657932678658562</v>
      </c>
      <c r="W39" s="52">
        <f>IF(PLANEL_Pot_anual!W14&lt;&gt;0,W14/PLANEL_Pot_anual!W14,0)</f>
        <v>0.30657932678658562</v>
      </c>
      <c r="X39" s="52">
        <f>IF(PLANEL_Pot_anual!X14&lt;&gt;0,X14/PLANEL_Pot_anual!X14,0)</f>
        <v>0.3058301275955036</v>
      </c>
      <c r="Y39" s="52">
        <f>IF(PLANEL_Pot_anual!Y14&lt;&gt;0,Y14/PLANEL_Pot_anual!Y14,0)</f>
        <v>0.3058301275955036</v>
      </c>
      <c r="Z39" s="52">
        <f>IF(PLANEL_Pot_anual!Z14&lt;&gt;0,Z14/PLANEL_Pot_anual!Z14,0)</f>
        <v>0.3058301275955036</v>
      </c>
      <c r="AA39" s="52">
        <f>IF(PLANEL_Pot_anual!AA14&lt;&gt;0,AA14/PLANEL_Pot_anual!AA14,0)</f>
        <v>0.3058301275955036</v>
      </c>
      <c r="AB39" s="52">
        <f>IF(PLANEL_Pot_anual!AB14&lt;&gt;0,AB14/PLANEL_Pot_anual!AB14,0)</f>
        <v>0.3058301275955036</v>
      </c>
      <c r="AC39" s="52">
        <f>IF(PLANEL_Pot_anual!AC14&lt;&gt;0,AC14/PLANEL_Pot_anual!AC14,0)</f>
        <v>0.3058301275955036</v>
      </c>
      <c r="AD39" s="52">
        <f>IF(PLANEL_Pot_anual!AD14&lt;&gt;0,AD14/PLANEL_Pot_anual!AD14,0)</f>
        <v>0.3058301275955036</v>
      </c>
      <c r="AE39" s="52">
        <f>IF(PLANEL_Pot_anual!AE14&lt;&gt;0,AE14/PLANEL_Pot_anual!AE14,0)</f>
        <v>0.3058301275955036</v>
      </c>
      <c r="AF39" s="52">
        <f>IF(PLANEL_Pot_anual!AF14&lt;&gt;0,AF14/PLANEL_Pot_anual!AF14,0)</f>
        <v>0.3058301275955036</v>
      </c>
      <c r="AG39" s="52">
        <f>IF(PLANEL_Pot_anual!AG14&lt;&gt;0,AG14/PLANEL_Pot_anual!AG14,0)</f>
        <v>0.3058301275955036</v>
      </c>
      <c r="AH39" s="52">
        <f>IF(PLANEL_Pot_anual!AH14&lt;&gt;0,AH14/PLANEL_Pot_anual!AH14,0)</f>
        <v>0.30583012758351452</v>
      </c>
      <c r="AI39" s="52">
        <f>IF(PLANEL_Pot_anual!AI14&lt;&gt;0,AI14/PLANEL_Pot_anual!AI14,0)</f>
        <v>0.30583012758351452</v>
      </c>
      <c r="AJ39" s="52">
        <f>IF(PLANEL_Pot_anual!AJ14&lt;&gt;0,AJ14/PLANEL_Pot_anual!AJ14,0)</f>
        <v>0.30583012758351452</v>
      </c>
      <c r="AK39" s="52">
        <f>IF(PLANEL_Pot_anual!AK14&lt;&gt;0,AK14/PLANEL_Pot_anual!AK14,0)</f>
        <v>0.30583012758351452</v>
      </c>
      <c r="AL39" s="52">
        <f>IF(PLANEL_Pot_anual!AL14&lt;&gt;0,AL14/PLANEL_Pot_anual!AL14,0)</f>
        <v>0.30583012758351452</v>
      </c>
      <c r="AM39" s="46"/>
    </row>
    <row r="40" spans="2:39" x14ac:dyDescent="0.3">
      <c r="B40" s="23" t="s">
        <v>52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0.96506992489400367</v>
      </c>
      <c r="E40" s="52">
        <f>IF(PLANEL_Pot_anual!E15&lt;&gt;0,E15/PLANEL_Pot_anual!E15,0)</f>
        <v>0.96508506723198062</v>
      </c>
      <c r="F40" s="52">
        <f>IF(PLANEL_Pot_anual!F15&lt;&gt;0,F15/PLANEL_Pot_anual!F15,0)</f>
        <v>0.95756011722772272</v>
      </c>
      <c r="G40" s="52">
        <f>IF(PLANEL_Pot_anual!G15&lt;&gt;0,G15/PLANEL_Pot_anual!G15,0)</f>
        <v>0.89023418789237674</v>
      </c>
      <c r="H40" s="52">
        <f>IF(PLANEL_Pot_anual!H15&lt;&gt;0,H15/PLANEL_Pot_anual!H15,0)</f>
        <v>0.87342876550764947</v>
      </c>
      <c r="I40" s="52">
        <f>IF(PLANEL_Pot_anual!I15&lt;&gt;0,I15/PLANEL_Pot_anual!I15,0)</f>
        <v>0.92030758964088399</v>
      </c>
      <c r="J40" s="52">
        <f>IF(PLANEL_Pot_anual!J15&lt;&gt;0,J15/PLANEL_Pot_anual!J15,0)</f>
        <v>0.92485603577348074</v>
      </c>
      <c r="K40" s="52">
        <f>IF(PLANEL_Pot_anual!K15&lt;&gt;0,K15/PLANEL_Pot_anual!K15,0)</f>
        <v>0.88917663314917139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0.88073498904899139</v>
      </c>
      <c r="P40" s="52">
        <f>IF(PLANEL_Pot_anual!P15&lt;&gt;0,P15/PLANEL_Pot_anual!P15,0)</f>
        <v>0.92911393357348704</v>
      </c>
      <c r="Q40" s="52">
        <f>IF(PLANEL_Pot_anual!Q15&lt;&gt;0,Q15/PLANEL_Pot_anual!Q15,0)</f>
        <v>0.67461682740315643</v>
      </c>
      <c r="R40" s="52">
        <f>IF(PLANEL_Pot_anual!R15&lt;&gt;0,R15/PLANEL_Pot_anual!R15,0)</f>
        <v>0.67739322625538023</v>
      </c>
      <c r="S40" s="52">
        <f>IF(PLANEL_Pot_anual!S15&lt;&gt;0,S15/PLANEL_Pot_anual!S15,0)</f>
        <v>0.59463180490034739</v>
      </c>
      <c r="T40" s="52">
        <f>IF(PLANEL_Pot_anual!T15&lt;&gt;0,T15/PLANEL_Pot_anual!T15,0)</f>
        <v>0.57101287319436833</v>
      </c>
      <c r="U40" s="52">
        <f>IF(PLANEL_Pot_anual!U15&lt;&gt;0,U15/PLANEL_Pot_anual!U15,0)</f>
        <v>0.56747447494971659</v>
      </c>
      <c r="V40" s="52">
        <f>IF(PLANEL_Pot_anual!V15&lt;&gt;0,V15/PLANEL_Pot_anual!V15,0)</f>
        <v>0.57101287319436833</v>
      </c>
      <c r="W40" s="52">
        <f>IF(PLANEL_Pot_anual!W15&lt;&gt;0,W15/PLANEL_Pot_anual!W15,0)</f>
        <v>0.57101287319436833</v>
      </c>
      <c r="X40" s="52">
        <f>IF(PLANEL_Pot_anual!X15&lt;&gt;0,X15/PLANEL_Pot_anual!X15,0)</f>
        <v>0.56535205442991354</v>
      </c>
      <c r="Y40" s="52">
        <f>IF(PLANEL_Pot_anual!Y15&lt;&gt;0,Y15/PLANEL_Pot_anual!Y15,0)</f>
        <v>0.56891652302449802</v>
      </c>
      <c r="Z40" s="52">
        <f>IF(PLANEL_Pot_anual!Z15&lt;&gt;0,Z15/PLANEL_Pot_anual!Z15,0)</f>
        <v>0.56535205442991354</v>
      </c>
      <c r="AA40" s="52">
        <f>IF(PLANEL_Pot_anual!AA15&lt;&gt;0,AA15/PLANEL_Pot_anual!AA15,0)</f>
        <v>0.56535205442991354</v>
      </c>
      <c r="AB40" s="82">
        <f>IF(PLANEL_Pot_anual!AB15&lt;&gt;0,AB15/PLANEL_Pot_anual!AB15,0)</f>
        <v>0.56535205442991354</v>
      </c>
      <c r="AC40" s="52">
        <f>IF(PLANEL_Pot_anual!AC15&lt;&gt;0,AC15/PLANEL_Pot_anual!AC15,0)</f>
        <v>0.56535205442991354</v>
      </c>
      <c r="AD40" s="52">
        <f>IF(PLANEL_Pot_anual!AD15&lt;&gt;0,AD15/PLANEL_Pot_anual!AD15,0)</f>
        <v>0.56535205442991354</v>
      </c>
      <c r="AE40" s="52">
        <f>IF(PLANEL_Pot_anual!AE15&lt;&gt;0,AE15/PLANEL_Pot_anual!AE15,0)</f>
        <v>0.56535205442991354</v>
      </c>
      <c r="AF40" s="52">
        <f>IF(PLANEL_Pot_anual!AF15&lt;&gt;0,AF15/PLANEL_Pot_anual!AF15,0)</f>
        <v>0.56891652302449802</v>
      </c>
      <c r="AG40" s="52">
        <f>IF(PLANEL_Pot_anual!AG15&lt;&gt;0,AG15/PLANEL_Pot_anual!AG15,0)</f>
        <v>0.56535205442991354</v>
      </c>
      <c r="AH40" s="52">
        <f>IF(PLANEL_Pot_anual!AH15&lt;&gt;0,AH15/PLANEL_Pot_anual!AH15,0)</f>
        <v>0.42783012500000001</v>
      </c>
      <c r="AI40" s="52">
        <f>IF(PLANEL_Pot_anual!AI15&lt;&gt;0,AI15/PLANEL_Pot_anual!AI15,0)</f>
        <v>0.42783012500000001</v>
      </c>
      <c r="AJ40" s="52">
        <f>IF(PLANEL_Pot_anual!AJ15&lt;&gt;0,AJ15/PLANEL_Pot_anual!AJ15,0)</f>
        <v>0.42783012500000001</v>
      </c>
      <c r="AK40" s="52">
        <f>IF(PLANEL_Pot_anual!AK15&lt;&gt;0,AK15/PLANEL_Pot_anual!AK15,0)</f>
        <v>0.42783012500000001</v>
      </c>
      <c r="AL40" s="52">
        <f>IF(PLANEL_Pot_anual!AL15&lt;&gt;0,AL15/PLANEL_Pot_anual!AL15,0)</f>
        <v>0.42783012500000001</v>
      </c>
      <c r="AM40" s="46"/>
    </row>
    <row r="41" spans="2:39" x14ac:dyDescent="0.3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3">
      <c r="B42" s="29" t="s">
        <v>58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0.44869790188788156</v>
      </c>
      <c r="K42" s="51">
        <f>IF(PLANEL_Pot_anual!K17&lt;&gt;0,K17/PLANEL_Pot_anual!K17,0)</f>
        <v>0.45052141597938206</v>
      </c>
      <c r="L42" s="51">
        <f>IF(PLANEL_Pot_anual!L17&lt;&gt;0,L17/PLANEL_Pot_anual!L17,0)</f>
        <v>0.45080512213645246</v>
      </c>
      <c r="M42" s="51">
        <f>IF(PLANEL_Pot_anual!M17&lt;&gt;0,M17/PLANEL_Pot_anual!M17,0)</f>
        <v>0.45193504048196737</v>
      </c>
      <c r="N42" s="51">
        <f>IF(PLANEL_Pot_anual!N17&lt;&gt;0,N17/PLANEL_Pot_anual!N17,0)</f>
        <v>0.45232283194463258</v>
      </c>
      <c r="O42" s="51">
        <f>IF(PLANEL_Pot_anual!O17&lt;&gt;0,O17/PLANEL_Pot_anual!O17,0)</f>
        <v>0.45317600743726044</v>
      </c>
      <c r="P42" s="51">
        <f>IF(PLANEL_Pot_anual!P17&lt;&gt;0,P17/PLANEL_Pot_anual!P17,0)</f>
        <v>0.45339676766883691</v>
      </c>
      <c r="Q42" s="51">
        <f>IF(PLANEL_Pot_anual!Q17&lt;&gt;0,Q17/PLANEL_Pot_anual!Q17,0)</f>
        <v>0.45345175275984584</v>
      </c>
      <c r="R42" s="51">
        <f>IF(PLANEL_Pot_anual!R17&lt;&gt;0,R17/PLANEL_Pot_anual!R17,0)</f>
        <v>0.45353623329602571</v>
      </c>
      <c r="S42" s="51">
        <f>IF(PLANEL_Pot_anual!S17&lt;&gt;0,S17/PLANEL_Pot_anual!S17,0)</f>
        <v>0.4539803847027758</v>
      </c>
      <c r="T42" s="51">
        <f>IF(PLANEL_Pot_anual!T17&lt;&gt;0,T17/PLANEL_Pot_anual!T17,0)</f>
        <v>0.4545502789222316</v>
      </c>
      <c r="U42" s="51">
        <f>IF(PLANEL_Pot_anual!U17&lt;&gt;0,U17/PLANEL_Pot_anual!U17,0)</f>
        <v>0.45492146123061228</v>
      </c>
      <c r="V42" s="51">
        <f>IF(PLANEL_Pot_anual!V17&lt;&gt;0,V17/PLANEL_Pot_anual!V17,0)</f>
        <v>0.45527781839233888</v>
      </c>
      <c r="W42" s="51">
        <f>IF(PLANEL_Pot_anual!W17&lt;&gt;0,W17/PLANEL_Pot_anual!W17,0)</f>
        <v>0.45585471515000237</v>
      </c>
      <c r="X42" s="51">
        <f>IF(PLANEL_Pot_anual!X17&lt;&gt;0,X17/PLANEL_Pot_anual!X17,0)</f>
        <v>0.45413858801473422</v>
      </c>
      <c r="Y42" s="51">
        <f>IF(PLANEL_Pot_anual!Y17&lt;&gt;0,Y17/PLANEL_Pot_anual!Y17,0)</f>
        <v>0.45271863798203993</v>
      </c>
      <c r="Z42" s="51">
        <f>IF(PLANEL_Pot_anual!Z17&lt;&gt;0,Z17/PLANEL_Pot_anual!Z17,0)</f>
        <v>0.4519537060731062</v>
      </c>
      <c r="AA42" s="51">
        <f>IF(PLANEL_Pot_anual!AA17&lt;&gt;0,AA17/PLANEL_Pot_anual!AA17,0)</f>
        <v>0.44488875100560132</v>
      </c>
      <c r="AB42" s="81">
        <f>IF(PLANEL_Pot_anual!AB17&lt;&gt;0,AB17/PLANEL_Pot_anual!AB17,0)</f>
        <v>0.445426519743574</v>
      </c>
      <c r="AC42" s="51">
        <f>IF(PLANEL_Pot_anual!AC17&lt;&gt;0,AC17/PLANEL_Pot_anual!AC17,0)</f>
        <v>0.445848205075635</v>
      </c>
      <c r="AD42" s="51">
        <f>IF(PLANEL_Pot_anual!AD17&lt;&gt;0,AD17/PLANEL_Pot_anual!AD17,0)</f>
        <v>0.4462338354543624</v>
      </c>
      <c r="AE42" s="51">
        <f>IF(PLANEL_Pot_anual!AE17&lt;&gt;0,AE17/PLANEL_Pot_anual!AE17,0)</f>
        <v>0.4465948761002001</v>
      </c>
      <c r="AF42" s="51">
        <f>IF(PLANEL_Pot_anual!AF17&lt;&gt;0,AF17/PLANEL_Pot_anual!AF17,0)</f>
        <v>0.44693789498309094</v>
      </c>
      <c r="AG42" s="51">
        <f>IF(PLANEL_Pot_anual!AG17&lt;&gt;0,AG17/PLANEL_Pot_anual!AG17,0)</f>
        <v>0.44731660282613189</v>
      </c>
      <c r="AH42" s="51">
        <f>IF(PLANEL_Pot_anual!AH17&lt;&gt;0,AH17/PLANEL_Pot_anual!AH17,0)</f>
        <v>0.44758473922225017</v>
      </c>
      <c r="AI42" s="51">
        <f>IF(PLANEL_Pot_anual!AI17&lt;&gt;0,AI17/PLANEL_Pot_anual!AI17,0)</f>
        <v>0.44785026363115182</v>
      </c>
      <c r="AJ42" s="51">
        <f>IF(PLANEL_Pot_anual!AJ17&lt;&gt;0,AJ17/PLANEL_Pot_anual!AJ17,0)</f>
        <v>0.4471920567016025</v>
      </c>
      <c r="AK42" s="51">
        <f>IF(PLANEL_Pot_anual!AK17&lt;&gt;0,AK17/PLANEL_Pot_anual!AK17,0)</f>
        <v>0.44648190398730619</v>
      </c>
      <c r="AL42" s="51">
        <f>IF(PLANEL_Pot_anual!AL17&lt;&gt;0,AL17/PLANEL_Pot_anual!AL17,0)</f>
        <v>0.44579797128187176</v>
      </c>
      <c r="AM42" s="46"/>
    </row>
    <row r="43" spans="2:39" x14ac:dyDescent="0.3">
      <c r="B43" s="29" t="s">
        <v>59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3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3">
      <c r="B45" s="25" t="s">
        <v>53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0.28132565997315379</v>
      </c>
      <c r="AH45" s="53">
        <f>IF(PLANEL_Pot_anual!AH20&lt;&gt;0,AH20/PLANEL_Pot_anual!AH20,0)</f>
        <v>0.28132565999635295</v>
      </c>
      <c r="AI45" s="53">
        <f>IF(PLANEL_Pot_anual!AI20&lt;&gt;0,AI20/PLANEL_Pot_anual!AI20,0)</f>
        <v>0.2813256599971557</v>
      </c>
      <c r="AJ45" s="53">
        <f>IF(PLANEL_Pot_anual!AJ20&lt;&gt;0,AJ20/PLANEL_Pot_anual!AJ20,0)</f>
        <v>0.28132565990100811</v>
      </c>
      <c r="AK45" s="53">
        <f>IF(PLANEL_Pot_anual!AK20&lt;&gt;0,AK20/PLANEL_Pot_anual!AK20,0)</f>
        <v>0.28132566000811143</v>
      </c>
      <c r="AL45" s="53">
        <f>IF(PLANEL_Pot_anual!AL20&lt;&gt;0,AL20/PLANEL_Pot_anual!AL20,0)</f>
        <v>0.28132565998680187</v>
      </c>
      <c r="AM45" s="46"/>
    </row>
    <row r="46" spans="2:39" x14ac:dyDescent="0.3">
      <c r="B46" s="25" t="s">
        <v>54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3">
      <c r="B47" s="231" t="s">
        <v>55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</v>
      </c>
      <c r="T47" s="260">
        <f>IF(PLANEL_Pot_anual!T22&lt;&gt;0,T22/PLANEL_Pot_anual!T22,0)</f>
        <v>0</v>
      </c>
      <c r="U47" s="260">
        <f>IF(PLANEL_Pot_anual!U22&lt;&gt;0,U22/PLANEL_Pot_anual!U22,0)</f>
        <v>0</v>
      </c>
      <c r="V47" s="260">
        <f>IF(PLANEL_Pot_anual!V22&lt;&gt;0,V22/PLANEL_Pot_anual!V22,0)</f>
        <v>0</v>
      </c>
      <c r="W47" s="260">
        <f>IF(PLANEL_Pot_anual!W22&lt;&gt;0,W22/PLANEL_Pot_anual!W22,0)</f>
        <v>0</v>
      </c>
      <c r="X47" s="260">
        <f>IF(PLANEL_Pot_anual!X22&lt;&gt;0,X22/PLANEL_Pot_anual!X22,0)</f>
        <v>0</v>
      </c>
      <c r="Y47" s="260">
        <f>IF(PLANEL_Pot_anual!Y22&lt;&gt;0,Y22/PLANEL_Pot_anual!Y22,0)</f>
        <v>0</v>
      </c>
      <c r="Z47" s="260">
        <f>IF(PLANEL_Pot_anual!Z22&lt;&gt;0,Z22/PLANEL_Pot_anual!Z22,0)</f>
        <v>0</v>
      </c>
      <c r="AA47" s="260">
        <f>IF(PLANEL_Pot_anual!AA22&lt;&gt;0,AA22/PLANEL_Pot_anual!AA22,0)</f>
        <v>0</v>
      </c>
      <c r="AB47" s="261">
        <f>IF(PLANEL_Pot_anual!AB22&lt;&gt;0,AB22/PLANEL_Pot_anual!AB22,0)</f>
        <v>0</v>
      </c>
      <c r="AC47" s="260">
        <f>IF(PLANEL_Pot_anual!AC22&lt;&gt;0,AC22/PLANEL_Pot_anual!AC22,0)</f>
        <v>0</v>
      </c>
      <c r="AD47" s="260">
        <f>IF(PLANEL_Pot_anual!AD22&lt;&gt;0,AD22/PLANEL_Pot_anual!AD22,0)</f>
        <v>0</v>
      </c>
      <c r="AE47" s="260">
        <f>IF(PLANEL_Pot_anual!AE22&lt;&gt;0,AE22/PLANEL_Pot_anual!AE22,0)</f>
        <v>0</v>
      </c>
      <c r="AF47" s="260">
        <f>IF(PLANEL_Pot_anual!AF22&lt;&gt;0,AF22/PLANEL_Pot_anual!AF22,0)</f>
        <v>0</v>
      </c>
      <c r="AG47" s="260">
        <f>IF(PLANEL_Pot_anual!AG22&lt;&gt;0,AG22/PLANEL_Pot_anual!AG22,0)</f>
        <v>0</v>
      </c>
      <c r="AH47" s="260">
        <f>IF(PLANEL_Pot_anual!AH22&lt;&gt;0,AH22/PLANEL_Pot_anual!AH22,0)</f>
        <v>0</v>
      </c>
      <c r="AI47" s="260">
        <f>IF(PLANEL_Pot_anual!AI22&lt;&gt;0,AI22/PLANEL_Pot_anual!AI22,0)</f>
        <v>0</v>
      </c>
      <c r="AJ47" s="260">
        <f>IF(PLANEL_Pot_anual!AJ22&lt;&gt;0,AJ22/PLANEL_Pot_anual!AJ22,0)</f>
        <v>0</v>
      </c>
      <c r="AK47" s="260">
        <f>IF(PLANEL_Pot_anual!AK22&lt;&gt;0,AK22/PLANEL_Pot_anual!AK22,0)</f>
        <v>0</v>
      </c>
      <c r="AL47" s="260">
        <f>IF(PLANEL_Pot_anual!AL22&lt;&gt;0,AL22/PLANEL_Pot_anual!AL22,0)</f>
        <v>0</v>
      </c>
      <c r="AM47" s="46"/>
    </row>
    <row r="48" spans="2:39" x14ac:dyDescent="0.3">
      <c r="B48" s="97" t="s">
        <v>56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3">
      <c r="B49" s="27" t="s">
        <v>9</v>
      </c>
      <c r="C49" s="28">
        <v>0</v>
      </c>
      <c r="D49" s="28">
        <f t="shared" ref="D49:AL49" si="1">D24-C24</f>
        <v>48.360287099989364</v>
      </c>
      <c r="E49" s="28">
        <f t="shared" si="1"/>
        <v>1198.3578170040128</v>
      </c>
      <c r="F49" s="28">
        <f t="shared" si="1"/>
        <v>1076.0798948999873</v>
      </c>
      <c r="G49" s="28">
        <f t="shared" si="1"/>
        <v>4998.8674191000027</v>
      </c>
      <c r="H49" s="28">
        <f t="shared" si="1"/>
        <v>3675.2549182000221</v>
      </c>
      <c r="I49" s="28">
        <f t="shared" si="1"/>
        <v>3771.6312726000033</v>
      </c>
      <c r="J49" s="28">
        <f t="shared" si="1"/>
        <v>3294.5613574900053</v>
      </c>
      <c r="K49" s="28">
        <f t="shared" si="1"/>
        <v>3434.5645722100016</v>
      </c>
      <c r="L49" s="28">
        <f t="shared" si="1"/>
        <v>3469.865559199985</v>
      </c>
      <c r="M49" s="28">
        <f t="shared" si="1"/>
        <v>3589.4305172999884</v>
      </c>
      <c r="N49" s="28">
        <f t="shared" si="1"/>
        <v>3088.7077120000031</v>
      </c>
      <c r="O49" s="28">
        <f t="shared" si="1"/>
        <v>2896.668479800006</v>
      </c>
      <c r="P49" s="28">
        <f t="shared" si="1"/>
        <v>3006.9110057000071</v>
      </c>
      <c r="Q49" s="28">
        <f t="shared" si="1"/>
        <v>3094.0697017999919</v>
      </c>
      <c r="R49" s="28">
        <f t="shared" si="1"/>
        <v>3195.4333362000179</v>
      </c>
      <c r="S49" s="28">
        <f t="shared" si="1"/>
        <v>3350.4964283999725</v>
      </c>
      <c r="T49" s="28">
        <f t="shared" si="1"/>
        <v>3409.5584418999933</v>
      </c>
      <c r="U49" s="28">
        <f t="shared" si="1"/>
        <v>3409.1576899000211</v>
      </c>
      <c r="V49" s="28">
        <f t="shared" si="1"/>
        <v>3513.5845502999873</v>
      </c>
      <c r="W49" s="28">
        <f t="shared" si="1"/>
        <v>3634.8852691999928</v>
      </c>
      <c r="X49" s="28">
        <f t="shared" si="1"/>
        <v>3876.3620891000173</v>
      </c>
      <c r="Y49" s="28">
        <f t="shared" si="1"/>
        <v>3824.4388426000078</v>
      </c>
      <c r="Z49" s="28">
        <f t="shared" si="1"/>
        <v>3853.1354532999976</v>
      </c>
      <c r="AA49" s="28">
        <f t="shared" si="1"/>
        <v>3704.8270088999707</v>
      </c>
      <c r="AB49" s="76">
        <f t="shared" si="1"/>
        <v>3674.4148054200341</v>
      </c>
      <c r="AC49" s="28">
        <f t="shared" si="1"/>
        <v>3243.7245136799756</v>
      </c>
      <c r="AD49" s="28">
        <f t="shared" si="1"/>
        <v>3252.7029984000255</v>
      </c>
      <c r="AE49" s="28">
        <f t="shared" si="1"/>
        <v>3264.7634457999666</v>
      </c>
      <c r="AF49" s="28">
        <f t="shared" si="1"/>
        <v>3327.162596500013</v>
      </c>
      <c r="AG49" s="28">
        <f t="shared" si="1"/>
        <v>3393.0832761000202</v>
      </c>
      <c r="AH49" s="28">
        <f t="shared" si="1"/>
        <v>3415.05903819995</v>
      </c>
      <c r="AI49" s="28">
        <f t="shared" si="1"/>
        <v>3382.923903100047</v>
      </c>
      <c r="AJ49" s="28">
        <f t="shared" si="1"/>
        <v>3710.7877665999695</v>
      </c>
      <c r="AK49" s="28">
        <f t="shared" si="1"/>
        <v>3565.8075555000105</v>
      </c>
      <c r="AL49" s="28">
        <f t="shared" si="1"/>
        <v>3524.6109402999864</v>
      </c>
    </row>
    <row r="50" spans="2:38" x14ac:dyDescent="0.3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4.4" x14ac:dyDescent="0.3"/>
  <cols>
    <col min="6" max="15" width="9.33203125" bestFit="1" customWidth="1"/>
    <col min="16" max="16" width="9.5546875" bestFit="1" customWidth="1"/>
    <col min="17" max="18" width="9.33203125" bestFit="1" customWidth="1"/>
    <col min="19" max="42" width="9.5546875" bestFit="1" customWidth="1"/>
  </cols>
  <sheetData>
    <row r="4" spans="2:11" x14ac:dyDescent="0.3">
      <c r="B4" s="262" t="s">
        <v>677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3">
      <c r="B5" s="89" t="s">
        <v>675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676</v>
      </c>
    </row>
    <row r="6" spans="2:11" x14ac:dyDescent="0.3">
      <c r="C6" s="265">
        <v>357.01270690000001</v>
      </c>
      <c r="D6" s="265">
        <v>16.526966940000001</v>
      </c>
      <c r="E6" s="265">
        <v>13.669088500000001</v>
      </c>
      <c r="F6" s="265">
        <v>8.3616263469999996</v>
      </c>
      <c r="G6" s="265">
        <v>5.2632869270000002</v>
      </c>
      <c r="H6" s="265">
        <v>4.6226463170000001</v>
      </c>
      <c r="I6" s="265">
        <v>4.1938845589999998</v>
      </c>
      <c r="J6" s="265">
        <v>3.526920525</v>
      </c>
      <c r="K6" s="265">
        <v>51.647140880000002</v>
      </c>
    </row>
    <row r="9" spans="2:11" x14ac:dyDescent="0.3">
      <c r="B9" s="262" t="s">
        <v>678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3">
      <c r="B10" s="89" t="s">
        <v>675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676</v>
      </c>
    </row>
    <row r="11" spans="2:11" x14ac:dyDescent="0.3">
      <c r="C11" s="265"/>
      <c r="D11" s="265">
        <v>4.6093661939999997</v>
      </c>
      <c r="E11" s="265">
        <v>164.86876620000001</v>
      </c>
      <c r="F11" s="265">
        <v>205.28066580000001</v>
      </c>
      <c r="G11" s="265">
        <v>236.6529051</v>
      </c>
      <c r="H11" s="265">
        <v>231.0922626</v>
      </c>
      <c r="I11" s="265">
        <v>185.09292690000001</v>
      </c>
      <c r="J11" s="265">
        <v>200.44318240000001</v>
      </c>
      <c r="K11" s="265">
        <v>175.43429649999999</v>
      </c>
    </row>
    <row r="13" spans="2:11" x14ac:dyDescent="0.3">
      <c r="B13" s="262" t="s">
        <v>680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3">
      <c r="B14" s="89" t="s">
        <v>675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676</v>
      </c>
    </row>
    <row r="15" spans="2:11" x14ac:dyDescent="0.3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178.53785470000003</v>
      </c>
      <c r="F15" s="265">
        <f t="shared" si="0"/>
        <v>213.64229214700001</v>
      </c>
      <c r="G15" s="265">
        <f t="shared" si="0"/>
        <v>241.91619202699999</v>
      </c>
      <c r="H15" s="265">
        <f t="shared" si="0"/>
        <v>235.714908917</v>
      </c>
      <c r="I15" s="265">
        <f t="shared" si="0"/>
        <v>189.28681145900001</v>
      </c>
      <c r="J15" s="265">
        <f>J6+J11</f>
        <v>203.97010292500002</v>
      </c>
      <c r="K15" s="265">
        <f t="shared" si="0"/>
        <v>227.08143737999998</v>
      </c>
    </row>
    <row r="17" spans="2:11" x14ac:dyDescent="0.3">
      <c r="B17" s="89" t="s">
        <v>683</v>
      </c>
    </row>
    <row r="18" spans="2:11" x14ac:dyDescent="0.3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3">
      <c r="B19" s="266" t="s">
        <v>681</v>
      </c>
      <c r="C19" s="1">
        <f>Planel_GerMed_Anual!C4+Planel_GerMed_Anual!C5+Planel_GerMed_Anual!C14+Planel_GerMed_Anual!C15+Planel_GerMed_Anual!C17+Planel_GerMed_Anual!C18+Planel_GerMed_Anual!C20+Planel_GerMed_Anual!C21</f>
        <v>55754.390200995993</v>
      </c>
      <c r="D19" s="1">
        <f>Planel_GerMed_Anual!H4+Planel_GerMed_Anual!H5+Planel_GerMed_Anual!H14+Planel_GerMed_Anual!H15+Planel_GerMed_Anual!H17+Planel_GerMed_Anual!H18+Planel_GerMed_Anual!H20+Planel_GerMed_Anual!H21</f>
        <v>68474.260120600011</v>
      </c>
      <c r="E19" s="1">
        <f>Planel_GerMed_Anual!M4+Planel_GerMed_Anual!M5+Planel_GerMed_Anual!M14+Planel_GerMed_Anual!M15+Planel_GerMed_Anual!M17+Planel_GerMed_Anual!M18+Planel_GerMed_Anual!M20+Planel_GerMed_Anual!M21</f>
        <v>86552.995041799993</v>
      </c>
      <c r="F19" s="1">
        <f>Planel_GerMed_Anual!R4+Planel_GerMed_Anual!R5+Planel_GerMed_Anual!R14+Planel_GerMed_Anual!R15+Planel_GerMed_Anual!R17+Planel_GerMed_Anual!R18+Planel_GerMed_Anual!R20+Planel_GerMed_Anual!R21</f>
        <v>101853.57241280001</v>
      </c>
      <c r="G19" s="1">
        <f>Planel_GerMed_Anual!W4+Planel_GerMed_Anual!W5+Planel_GerMed_Anual!W14+Planel_GerMed_Anual!W15+Planel_GerMed_Anual!W17+Planel_GerMed_Anual!W18+Planel_GerMed_Anual!W20+Planel_GerMed_Anual!W21</f>
        <v>120460.66992609999</v>
      </c>
      <c r="H19" s="1">
        <f>Planel_GerMed_Anual!AB4+Planel_GerMed_Anual!AB5+Planel_GerMed_Anual!AB14+Planel_GerMed_Anual!AB15+Planel_GerMed_Anual!AB17+Planel_GerMed_Anual!AB18+Planel_GerMed_Anual!AB20+Planel_GerMed_Anual!AB21</f>
        <v>139466.99553412001</v>
      </c>
      <c r="I19" s="1">
        <f>Planel_GerMed_Anual!AG4+Planel_GerMed_Anual!AG5+Planel_GerMed_Anual!AG14+Planel_GerMed_Anual!AG15+Planel_GerMed_Anual!AG17+Planel_GerMed_Anual!AG18+Planel_GerMed_Anual!AG20+Planel_GerMed_Anual!AG21</f>
        <v>156403.52996469999</v>
      </c>
      <c r="J19" s="1">
        <f>Planel_GerMed_Anual!AL4+Planel_GerMed_Anual!AL5+Planel_GerMed_Anual!AL14+Planel_GerMed_Anual!AL15+Planel_GerMed_Anual!AL17+Planel_GerMed_Anual!AL18+Planel_GerMed_Anual!AL20+Planel_GerMed_Anual!AL21</f>
        <v>173886.41978849997</v>
      </c>
    </row>
    <row r="20" spans="2:11" x14ac:dyDescent="0.3">
      <c r="B20" s="266" t="s">
        <v>682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3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3">
      <c r="B24" s="89"/>
      <c r="C24" s="89"/>
      <c r="D24" s="89"/>
      <c r="E24" s="89"/>
      <c r="F24" s="89"/>
      <c r="G24" s="89"/>
    </row>
    <row r="25" spans="2:11" x14ac:dyDescent="0.3">
      <c r="B25" s="1"/>
      <c r="C25" s="1"/>
      <c r="D25" s="1"/>
      <c r="E25" s="1"/>
      <c r="F25" s="1"/>
      <c r="G25" s="1"/>
    </row>
    <row r="26" spans="2:11" x14ac:dyDescent="0.3">
      <c r="B26" s="1"/>
      <c r="C26" s="1"/>
      <c r="D26" s="1"/>
      <c r="E26" s="1"/>
      <c r="F26" s="1"/>
      <c r="G26" s="1"/>
    </row>
    <row r="27" spans="2:11" x14ac:dyDescent="0.3">
      <c r="B27" s="1"/>
      <c r="C27" s="1"/>
      <c r="D27" s="1"/>
      <c r="E27" s="1"/>
      <c r="F27" s="1"/>
      <c r="G27" s="1"/>
    </row>
    <row r="37" spans="2:42" x14ac:dyDescent="0.3">
      <c r="B37" s="16" t="s">
        <v>677</v>
      </c>
    </row>
    <row r="38" spans="2:42" x14ac:dyDescent="0.3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676</v>
      </c>
    </row>
    <row r="39" spans="2:42" x14ac:dyDescent="0.3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16.692581709999999</v>
      </c>
      <c r="M39" s="265">
        <v>14.441665540000001</v>
      </c>
      <c r="N39" s="265">
        <v>14.18898332</v>
      </c>
      <c r="O39" s="265">
        <v>13.229895600000001</v>
      </c>
      <c r="P39" s="265">
        <v>9.7923163049999999</v>
      </c>
      <c r="Q39" s="265">
        <v>9.7375641599999998</v>
      </c>
      <c r="R39" s="265">
        <v>8.8584540799999996</v>
      </c>
      <c r="S39" s="265">
        <v>8.3317343410000007</v>
      </c>
      <c r="T39" s="265">
        <v>7.549323362</v>
      </c>
      <c r="U39" s="265">
        <v>7.3310557950000002</v>
      </c>
      <c r="V39" s="265">
        <v>5.5578616309999997</v>
      </c>
      <c r="W39" s="265">
        <v>5.4679453459999996</v>
      </c>
      <c r="X39" s="265">
        <v>5.3824184830000004</v>
      </c>
      <c r="Y39" s="265">
        <v>4.9927339149999996</v>
      </c>
      <c r="Z39" s="265">
        <v>4.9154752620000002</v>
      </c>
      <c r="AA39" s="265">
        <v>4.8233544239999997</v>
      </c>
      <c r="AB39" s="265">
        <v>4.6940739630000001</v>
      </c>
      <c r="AC39" s="265">
        <v>4.784521851</v>
      </c>
      <c r="AD39" s="265">
        <v>4.4593419609999998</v>
      </c>
      <c r="AE39" s="265">
        <v>4.351939389</v>
      </c>
      <c r="AF39" s="265">
        <v>4.3223175190000003</v>
      </c>
      <c r="AG39" s="265">
        <v>4.2710684900000002</v>
      </c>
      <c r="AH39" s="265">
        <v>4.2961035069999998</v>
      </c>
      <c r="AI39" s="265">
        <v>4.3309859069999996</v>
      </c>
      <c r="AJ39" s="265">
        <v>3.7489473719999999</v>
      </c>
      <c r="AK39" s="265">
        <v>3.7093391709999999</v>
      </c>
      <c r="AL39" s="265">
        <v>3.6334719359999998</v>
      </c>
      <c r="AM39" s="265">
        <v>3.4012096610000002</v>
      </c>
      <c r="AN39" s="265">
        <v>3.4041489500000002</v>
      </c>
      <c r="AO39" s="265">
        <v>3.4864329060000001</v>
      </c>
      <c r="AP39" s="265">
        <v>52.971426549999997</v>
      </c>
    </row>
    <row r="41" spans="2:42" x14ac:dyDescent="0.3">
      <c r="B41" s="16" t="s">
        <v>678</v>
      </c>
    </row>
    <row r="42" spans="2:42" x14ac:dyDescent="0.3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676</v>
      </c>
    </row>
    <row r="43" spans="2:42" x14ac:dyDescent="0.3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29.574788269999999</v>
      </c>
      <c r="M43" s="265">
        <v>112.8009926</v>
      </c>
      <c r="N43" s="265">
        <v>138.2193762</v>
      </c>
      <c r="O43" s="265">
        <v>256.89257859999998</v>
      </c>
      <c r="P43" s="265">
        <v>286.85609540000002</v>
      </c>
      <c r="Q43" s="265">
        <v>146.4094163</v>
      </c>
      <c r="R43" s="265">
        <v>267.79765579999997</v>
      </c>
      <c r="S43" s="265">
        <v>192.15414079999999</v>
      </c>
      <c r="T43" s="265">
        <v>259.49471599999998</v>
      </c>
      <c r="U43" s="265">
        <v>160.5474002</v>
      </c>
      <c r="V43" s="265">
        <v>359.04211379999998</v>
      </c>
      <c r="W43" s="265">
        <v>185.03680410000001</v>
      </c>
      <c r="X43" s="265">
        <v>207.9089434</v>
      </c>
      <c r="Y43" s="265">
        <v>228.33949229999999</v>
      </c>
      <c r="Z43" s="265">
        <v>202.93717219999999</v>
      </c>
      <c r="AA43" s="265">
        <v>202.0590502</v>
      </c>
      <c r="AB43" s="265">
        <v>248.3733641</v>
      </c>
      <c r="AC43" s="265">
        <v>195.59224879999999</v>
      </c>
      <c r="AD43" s="265">
        <v>327.89981110000002</v>
      </c>
      <c r="AE43" s="265">
        <v>181.5368388</v>
      </c>
      <c r="AF43" s="265">
        <v>199.73050760000001</v>
      </c>
      <c r="AG43" s="265">
        <v>168.6713973</v>
      </c>
      <c r="AH43" s="265">
        <v>169.29046740000001</v>
      </c>
      <c r="AI43" s="265">
        <v>170.17061290000001</v>
      </c>
      <c r="AJ43" s="265">
        <v>217.60164940000001</v>
      </c>
      <c r="AK43" s="265">
        <v>208.4717153</v>
      </c>
      <c r="AL43" s="265">
        <v>198.19647169999999</v>
      </c>
      <c r="AM43" s="265">
        <v>209.2743753</v>
      </c>
      <c r="AN43" s="265">
        <v>197.68018330000001</v>
      </c>
      <c r="AO43" s="265">
        <v>188.5931665</v>
      </c>
      <c r="AP43" s="265">
        <v>186.06667809999999</v>
      </c>
    </row>
    <row r="45" spans="2:42" x14ac:dyDescent="0.3">
      <c r="B45" s="16" t="s">
        <v>679</v>
      </c>
    </row>
    <row r="46" spans="2:42" x14ac:dyDescent="0.3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676</v>
      </c>
    </row>
    <row r="47" spans="2:42" x14ac:dyDescent="0.3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46.267369979999998</v>
      </c>
      <c r="M47" s="265">
        <f t="shared" si="2"/>
        <v>127.24265814</v>
      </c>
      <c r="N47" s="265">
        <f t="shared" si="2"/>
        <v>152.40835952</v>
      </c>
      <c r="O47" s="265">
        <f t="shared" si="2"/>
        <v>270.1224742</v>
      </c>
      <c r="P47" s="265">
        <f t="shared" si="2"/>
        <v>296.648411705</v>
      </c>
      <c r="Q47" s="265">
        <f t="shared" si="2"/>
        <v>156.14698046000001</v>
      </c>
      <c r="R47" s="265">
        <f t="shared" si="2"/>
        <v>276.65610987999997</v>
      </c>
      <c r="S47" s="265">
        <f t="shared" si="2"/>
        <v>200.48587514100001</v>
      </c>
      <c r="T47" s="265">
        <f t="shared" si="2"/>
        <v>267.04403936199998</v>
      </c>
      <c r="U47" s="265">
        <f t="shared" si="2"/>
        <v>167.878455995</v>
      </c>
      <c r="V47" s="265">
        <f t="shared" si="2"/>
        <v>364.59997543099996</v>
      </c>
      <c r="W47" s="265">
        <f t="shared" si="2"/>
        <v>190.50474944600001</v>
      </c>
      <c r="X47" s="265">
        <f t="shared" si="2"/>
        <v>213.29136188300001</v>
      </c>
      <c r="Y47" s="265">
        <f t="shared" si="2"/>
        <v>233.33222621499999</v>
      </c>
      <c r="Z47" s="265">
        <f t="shared" si="2"/>
        <v>207.85264746199999</v>
      </c>
      <c r="AA47" s="265">
        <f t="shared" si="2"/>
        <v>206.882404624</v>
      </c>
      <c r="AB47" s="265">
        <f t="shared" si="2"/>
        <v>253.067438063</v>
      </c>
      <c r="AC47" s="265">
        <f t="shared" si="2"/>
        <v>200.37677065099999</v>
      </c>
      <c r="AD47" s="265">
        <f t="shared" si="2"/>
        <v>332.35915306100003</v>
      </c>
      <c r="AE47" s="265">
        <f t="shared" si="2"/>
        <v>185.88877818899999</v>
      </c>
      <c r="AF47" s="265">
        <f t="shared" si="2"/>
        <v>204.052825119</v>
      </c>
      <c r="AG47" s="265">
        <f t="shared" si="2"/>
        <v>172.94246579</v>
      </c>
      <c r="AH47" s="265">
        <f t="shared" si="2"/>
        <v>173.58657090700001</v>
      </c>
      <c r="AI47" s="265">
        <f t="shared" si="2"/>
        <v>174.50159880700002</v>
      </c>
      <c r="AJ47" s="265">
        <f t="shared" si="2"/>
        <v>221.35059677200002</v>
      </c>
      <c r="AK47" s="265">
        <f t="shared" si="2"/>
        <v>212.18105447100001</v>
      </c>
      <c r="AL47" s="265">
        <f t="shared" si="2"/>
        <v>201.829943636</v>
      </c>
      <c r="AM47" s="265">
        <f t="shared" si="2"/>
        <v>212.675584961</v>
      </c>
      <c r="AN47" s="265">
        <f t="shared" si="2"/>
        <v>201.08433225000002</v>
      </c>
      <c r="AO47" s="265">
        <f t="shared" si="2"/>
        <v>192.079599406</v>
      </c>
      <c r="AP47" s="265">
        <f>AVERAGE(C47:AO47)</f>
        <v>210.41246184651283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8671875" defaultRowHeight="14.4" x14ac:dyDescent="0.3"/>
  <cols>
    <col min="1" max="1" width="8.88671875" style="33"/>
    <col min="2" max="2" width="23.5546875" style="33" bestFit="1" customWidth="1"/>
    <col min="3" max="16384" width="8.88671875" style="33"/>
  </cols>
  <sheetData>
    <row r="1" spans="1:159" s="60" customFormat="1" x14ac:dyDescent="0.3">
      <c r="A1" s="59" t="s">
        <v>74</v>
      </c>
    </row>
    <row r="3" spans="1:159" x14ac:dyDescent="0.3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3">
      <c r="C4" s="33" t="s">
        <v>75</v>
      </c>
      <c r="D4" s="33" t="s">
        <v>76</v>
      </c>
      <c r="E4" s="33" t="s">
        <v>77</v>
      </c>
      <c r="F4" s="33" t="s">
        <v>78</v>
      </c>
      <c r="G4" s="33" t="s">
        <v>79</v>
      </c>
      <c r="H4" s="33" t="s">
        <v>76</v>
      </c>
      <c r="I4" s="33" t="s">
        <v>77</v>
      </c>
      <c r="J4" s="33" t="s">
        <v>78</v>
      </c>
      <c r="K4" s="33" t="s">
        <v>79</v>
      </c>
      <c r="L4" s="33" t="s">
        <v>76</v>
      </c>
      <c r="M4" s="33" t="s">
        <v>77</v>
      </c>
      <c r="N4" s="33" t="s">
        <v>78</v>
      </c>
      <c r="O4" s="33" t="s">
        <v>79</v>
      </c>
      <c r="P4" s="33" t="s">
        <v>76</v>
      </c>
      <c r="Q4" s="33" t="s">
        <v>77</v>
      </c>
      <c r="R4" s="33" t="s">
        <v>78</v>
      </c>
      <c r="S4" s="33" t="s">
        <v>79</v>
      </c>
      <c r="T4" s="33" t="s">
        <v>76</v>
      </c>
      <c r="U4" s="33" t="s">
        <v>77</v>
      </c>
      <c r="V4" s="33" t="s">
        <v>78</v>
      </c>
      <c r="W4" s="33" t="s">
        <v>79</v>
      </c>
      <c r="X4" s="33" t="s">
        <v>76</v>
      </c>
      <c r="Y4" s="33" t="s">
        <v>77</v>
      </c>
      <c r="Z4" s="33" t="s">
        <v>78</v>
      </c>
      <c r="AA4" s="33" t="s">
        <v>79</v>
      </c>
      <c r="AB4" s="33" t="s">
        <v>76</v>
      </c>
      <c r="AC4" s="33" t="s">
        <v>77</v>
      </c>
      <c r="AD4" s="33" t="s">
        <v>78</v>
      </c>
      <c r="AE4" s="33" t="s">
        <v>79</v>
      </c>
      <c r="AF4" s="33" t="s">
        <v>76</v>
      </c>
      <c r="AG4" s="33" t="s">
        <v>77</v>
      </c>
      <c r="AH4" s="33" t="s">
        <v>78</v>
      </c>
      <c r="AI4" s="33" t="s">
        <v>79</v>
      </c>
      <c r="AJ4" s="33" t="s">
        <v>76</v>
      </c>
      <c r="AK4" s="33" t="s">
        <v>77</v>
      </c>
      <c r="AL4" s="33" t="s">
        <v>78</v>
      </c>
      <c r="AM4" s="33" t="s">
        <v>79</v>
      </c>
      <c r="AN4" s="33" t="s">
        <v>76</v>
      </c>
      <c r="AO4" s="33" t="s">
        <v>77</v>
      </c>
      <c r="AP4" s="33" t="s">
        <v>78</v>
      </c>
      <c r="AQ4" s="33" t="s">
        <v>79</v>
      </c>
      <c r="AR4" s="33" t="s">
        <v>76</v>
      </c>
      <c r="AS4" s="33" t="s">
        <v>77</v>
      </c>
      <c r="AT4" s="33" t="s">
        <v>78</v>
      </c>
      <c r="AU4" s="33" t="s">
        <v>79</v>
      </c>
      <c r="AV4" s="33" t="s">
        <v>76</v>
      </c>
      <c r="AW4" s="33" t="s">
        <v>77</v>
      </c>
      <c r="AX4" s="33" t="s">
        <v>78</v>
      </c>
      <c r="AY4" s="33" t="s">
        <v>79</v>
      </c>
      <c r="AZ4" s="33" t="s">
        <v>76</v>
      </c>
      <c r="BA4" s="33" t="s">
        <v>77</v>
      </c>
      <c r="BB4" s="33" t="s">
        <v>78</v>
      </c>
      <c r="BC4" s="33" t="s">
        <v>79</v>
      </c>
      <c r="BD4" s="33" t="s">
        <v>76</v>
      </c>
      <c r="BE4" s="33" t="s">
        <v>77</v>
      </c>
      <c r="BF4" s="33" t="s">
        <v>78</v>
      </c>
      <c r="BG4" s="33" t="s">
        <v>79</v>
      </c>
      <c r="BH4" s="33" t="s">
        <v>76</v>
      </c>
      <c r="BI4" s="33" t="s">
        <v>77</v>
      </c>
      <c r="BJ4" s="33" t="s">
        <v>78</v>
      </c>
      <c r="BK4" s="33" t="s">
        <v>79</v>
      </c>
      <c r="BL4" s="33" t="s">
        <v>76</v>
      </c>
      <c r="BM4" s="33" t="s">
        <v>77</v>
      </c>
      <c r="BN4" s="33" t="s">
        <v>78</v>
      </c>
      <c r="BO4" s="33" t="s">
        <v>79</v>
      </c>
      <c r="BP4" s="33" t="s">
        <v>76</v>
      </c>
      <c r="BQ4" s="33" t="s">
        <v>77</v>
      </c>
      <c r="BR4" s="33" t="s">
        <v>78</v>
      </c>
      <c r="BS4" s="33" t="s">
        <v>79</v>
      </c>
      <c r="BT4" s="33" t="s">
        <v>76</v>
      </c>
      <c r="BU4" s="33" t="s">
        <v>77</v>
      </c>
      <c r="BV4" s="33" t="s">
        <v>78</v>
      </c>
      <c r="BW4" s="33" t="s">
        <v>79</v>
      </c>
      <c r="BX4" s="33" t="s">
        <v>76</v>
      </c>
      <c r="BY4" s="33" t="s">
        <v>77</v>
      </c>
      <c r="BZ4" s="33" t="s">
        <v>78</v>
      </c>
      <c r="CA4" s="33" t="s">
        <v>79</v>
      </c>
      <c r="CB4" s="33" t="s">
        <v>76</v>
      </c>
      <c r="CC4" s="33" t="s">
        <v>77</v>
      </c>
      <c r="CD4" s="33" t="s">
        <v>78</v>
      </c>
      <c r="CE4" s="33" t="s">
        <v>79</v>
      </c>
      <c r="CF4" s="33" t="s">
        <v>76</v>
      </c>
      <c r="CG4" s="33" t="s">
        <v>77</v>
      </c>
      <c r="CH4" s="33" t="s">
        <v>78</v>
      </c>
      <c r="CI4" s="33" t="s">
        <v>79</v>
      </c>
      <c r="CJ4" s="33" t="s">
        <v>76</v>
      </c>
      <c r="CK4" s="33" t="s">
        <v>77</v>
      </c>
      <c r="CL4" s="33" t="s">
        <v>78</v>
      </c>
      <c r="CM4" s="33" t="s">
        <v>79</v>
      </c>
      <c r="CN4" s="33" t="s">
        <v>76</v>
      </c>
      <c r="CO4" s="33" t="s">
        <v>77</v>
      </c>
      <c r="CP4" s="33" t="s">
        <v>78</v>
      </c>
      <c r="CQ4" s="33" t="s">
        <v>79</v>
      </c>
      <c r="CR4" s="33" t="s">
        <v>76</v>
      </c>
      <c r="CS4" s="33" t="s">
        <v>77</v>
      </c>
      <c r="CT4" s="33" t="s">
        <v>78</v>
      </c>
      <c r="CU4" s="33" t="s">
        <v>79</v>
      </c>
      <c r="CV4" s="33" t="s">
        <v>76</v>
      </c>
      <c r="CW4" s="33" t="s">
        <v>77</v>
      </c>
      <c r="CX4" s="33" t="s">
        <v>78</v>
      </c>
      <c r="CY4" s="33" t="s">
        <v>79</v>
      </c>
      <c r="CZ4" s="33" t="s">
        <v>76</v>
      </c>
      <c r="DA4" s="33" t="s">
        <v>77</v>
      </c>
      <c r="DB4" s="33" t="s">
        <v>78</v>
      </c>
      <c r="DC4" s="33" t="s">
        <v>79</v>
      </c>
      <c r="DD4" s="33" t="s">
        <v>76</v>
      </c>
      <c r="DE4" s="33" t="s">
        <v>77</v>
      </c>
      <c r="DF4" s="33" t="s">
        <v>78</v>
      </c>
      <c r="DG4" s="33" t="s">
        <v>79</v>
      </c>
      <c r="DH4" s="33" t="s">
        <v>76</v>
      </c>
      <c r="DI4" s="33" t="s">
        <v>77</v>
      </c>
      <c r="DJ4" s="33" t="s">
        <v>78</v>
      </c>
      <c r="DK4" s="33" t="s">
        <v>79</v>
      </c>
      <c r="DL4" s="33" t="s">
        <v>76</v>
      </c>
      <c r="DM4" s="33" t="s">
        <v>77</v>
      </c>
      <c r="DN4" s="33" t="s">
        <v>78</v>
      </c>
      <c r="DO4" s="33" t="s">
        <v>79</v>
      </c>
      <c r="DP4" s="33" t="s">
        <v>76</v>
      </c>
      <c r="DQ4" s="33" t="s">
        <v>77</v>
      </c>
      <c r="DR4" s="33" t="s">
        <v>78</v>
      </c>
      <c r="DS4" s="33" t="s">
        <v>79</v>
      </c>
      <c r="DT4" s="33" t="s">
        <v>76</v>
      </c>
      <c r="DU4" s="33" t="s">
        <v>77</v>
      </c>
      <c r="DV4" s="33" t="s">
        <v>78</v>
      </c>
      <c r="DW4" s="33" t="s">
        <v>79</v>
      </c>
      <c r="DX4" s="33" t="s">
        <v>76</v>
      </c>
      <c r="DY4" s="33" t="s">
        <v>77</v>
      </c>
      <c r="DZ4" s="33" t="s">
        <v>78</v>
      </c>
      <c r="EA4" s="33" t="s">
        <v>79</v>
      </c>
      <c r="EB4" s="33" t="s">
        <v>76</v>
      </c>
      <c r="EC4" s="33" t="s">
        <v>77</v>
      </c>
      <c r="ED4" s="33" t="s">
        <v>78</v>
      </c>
      <c r="EE4" s="33" t="s">
        <v>79</v>
      </c>
      <c r="EF4" s="33" t="s">
        <v>76</v>
      </c>
      <c r="EG4" s="33" t="s">
        <v>77</v>
      </c>
      <c r="EH4" s="33" t="s">
        <v>78</v>
      </c>
      <c r="EI4" s="33" t="s">
        <v>79</v>
      </c>
      <c r="EJ4" s="33" t="s">
        <v>76</v>
      </c>
      <c r="EK4" s="33" t="s">
        <v>77</v>
      </c>
      <c r="EL4" s="33" t="s">
        <v>78</v>
      </c>
      <c r="EM4" s="33" t="s">
        <v>79</v>
      </c>
      <c r="EN4" s="33" t="s">
        <v>76</v>
      </c>
      <c r="EO4" s="33" t="s">
        <v>77</v>
      </c>
      <c r="EP4" s="33" t="s">
        <v>78</v>
      </c>
      <c r="EQ4" s="33" t="s">
        <v>79</v>
      </c>
      <c r="ER4" s="33" t="s">
        <v>76</v>
      </c>
      <c r="ES4" s="33" t="s">
        <v>77</v>
      </c>
      <c r="ET4" s="33" t="s">
        <v>78</v>
      </c>
      <c r="EU4" s="33" t="s">
        <v>79</v>
      </c>
      <c r="EV4" s="33" t="s">
        <v>76</v>
      </c>
      <c r="EW4" s="33" t="s">
        <v>77</v>
      </c>
      <c r="EX4" s="33" t="s">
        <v>78</v>
      </c>
      <c r="EY4" s="33" t="s">
        <v>79</v>
      </c>
      <c r="EZ4" s="33" t="s">
        <v>76</v>
      </c>
      <c r="FA4" s="33" t="s">
        <v>77</v>
      </c>
      <c r="FB4" s="33" t="s">
        <v>78</v>
      </c>
      <c r="FC4" s="33" t="s">
        <v>79</v>
      </c>
    </row>
    <row r="5" spans="1:159" x14ac:dyDescent="0.3">
      <c r="B5" s="33" t="s">
        <v>12</v>
      </c>
      <c r="C5" s="33" t="s">
        <v>13</v>
      </c>
    </row>
    <row r="6" spans="1:159" x14ac:dyDescent="0.3">
      <c r="B6" s="33" t="s">
        <v>14</v>
      </c>
      <c r="C6" s="33" t="s">
        <v>36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467.372387</v>
      </c>
      <c r="AS6" s="33">
        <v>4781.1433930000003</v>
      </c>
      <c r="AT6" s="33">
        <v>6542.5170790000002</v>
      </c>
      <c r="AU6" s="33">
        <v>4169.2477660000004</v>
      </c>
      <c r="AV6" s="33">
        <v>467.372387</v>
      </c>
      <c r="AW6" s="33">
        <v>4781.1433930000003</v>
      </c>
      <c r="AX6" s="33">
        <v>6542.5170790000002</v>
      </c>
      <c r="AY6" s="33">
        <v>4169.2477660000004</v>
      </c>
      <c r="AZ6" s="33">
        <v>293.18352629999998</v>
      </c>
      <c r="BA6" s="33">
        <v>2999.2197200000001</v>
      </c>
      <c r="BB6" s="33">
        <v>4104.1325539999998</v>
      </c>
      <c r="BC6" s="33">
        <v>2615.3765100000001</v>
      </c>
      <c r="BD6" s="33">
        <v>293.18352629999998</v>
      </c>
      <c r="BE6" s="33">
        <v>2999.2197200000001</v>
      </c>
      <c r="BF6" s="33">
        <v>4104.1325539999998</v>
      </c>
      <c r="BG6" s="33">
        <v>2615.3765100000001</v>
      </c>
      <c r="BH6" s="33">
        <v>293.18352629999998</v>
      </c>
      <c r="BI6" s="33">
        <v>2999.2197200000001</v>
      </c>
      <c r="BJ6" s="33">
        <v>4104.1325539999998</v>
      </c>
      <c r="BK6" s="33">
        <v>2615.3765100000001</v>
      </c>
      <c r="BL6" s="33">
        <v>293.18352629999998</v>
      </c>
      <c r="BM6" s="33">
        <v>2999.2197200000001</v>
      </c>
      <c r="BN6" s="33">
        <v>4104.1325539999998</v>
      </c>
      <c r="BO6" s="33">
        <v>2615.3765100000001</v>
      </c>
      <c r="BP6" s="33">
        <v>293.18352629999998</v>
      </c>
      <c r="BQ6" s="33">
        <v>2999.2197200000001</v>
      </c>
      <c r="BR6" s="33">
        <v>4104.1325539999998</v>
      </c>
      <c r="BS6" s="33">
        <v>2615.3765100000001</v>
      </c>
      <c r="BT6" s="33">
        <v>410.92520739999998</v>
      </c>
      <c r="BU6" s="33">
        <v>4203.69794</v>
      </c>
      <c r="BV6" s="33">
        <v>5752.3406660000001</v>
      </c>
      <c r="BW6" s="33">
        <v>3665.7043739999999</v>
      </c>
      <c r="BX6" s="33">
        <v>410.92520739999998</v>
      </c>
      <c r="BY6" s="33">
        <v>4203.69794</v>
      </c>
      <c r="BZ6" s="33">
        <v>5752.3406660000001</v>
      </c>
      <c r="CA6" s="33">
        <v>3665.7043739999999</v>
      </c>
      <c r="CB6" s="33">
        <v>302.70278860000002</v>
      </c>
      <c r="CC6" s="33">
        <v>3096.6002229999999</v>
      </c>
      <c r="CD6" s="33">
        <v>4237.3880429999999</v>
      </c>
      <c r="CE6" s="33">
        <v>2700.2941559999999</v>
      </c>
      <c r="CF6" s="33">
        <v>302.70278860000002</v>
      </c>
      <c r="CG6" s="33">
        <v>3096.6002229999999</v>
      </c>
      <c r="CH6" s="33">
        <v>4237.3880429999999</v>
      </c>
      <c r="CI6" s="33">
        <v>2700.2941559999999</v>
      </c>
      <c r="CJ6" s="33">
        <v>302.70278860000002</v>
      </c>
      <c r="CK6" s="33">
        <v>3096.6002229999999</v>
      </c>
      <c r="CL6" s="33">
        <v>4237.3880429999999</v>
      </c>
      <c r="CM6" s="33">
        <v>2700.2941559999999</v>
      </c>
      <c r="CN6" s="33">
        <v>302.70278860000002</v>
      </c>
      <c r="CO6" s="33">
        <v>3096.6002229999999</v>
      </c>
      <c r="CP6" s="33">
        <v>4237.3880429999999</v>
      </c>
      <c r="CQ6" s="33">
        <v>2700.2941559999999</v>
      </c>
      <c r="CR6" s="33">
        <v>302.70278860000002</v>
      </c>
      <c r="CS6" s="33">
        <v>3096.6002229999999</v>
      </c>
      <c r="CT6" s="33">
        <v>4237.3880429999999</v>
      </c>
      <c r="CU6" s="33">
        <v>2700.2941559999999</v>
      </c>
      <c r="CV6" s="33">
        <v>272.7195064</v>
      </c>
      <c r="CW6" s="33">
        <v>2789.8761300000001</v>
      </c>
      <c r="CX6" s="33">
        <v>3817.6667649999999</v>
      </c>
      <c r="CY6" s="33">
        <v>2432.8249270000001</v>
      </c>
      <c r="CZ6" s="33">
        <v>272.7195064</v>
      </c>
      <c r="DA6" s="33">
        <v>2789.8761300000001</v>
      </c>
      <c r="DB6" s="33">
        <v>3817.6667649999999</v>
      </c>
      <c r="DC6" s="33">
        <v>2432.8249270000001</v>
      </c>
      <c r="DD6" s="33">
        <v>272.7195064</v>
      </c>
      <c r="DE6" s="33">
        <v>2789.8761300000001</v>
      </c>
      <c r="DF6" s="33">
        <v>3817.6667649999999</v>
      </c>
      <c r="DG6" s="33">
        <v>2432.8249270000001</v>
      </c>
      <c r="DH6" s="33">
        <v>272.7195064</v>
      </c>
      <c r="DI6" s="33">
        <v>2789.8761300000001</v>
      </c>
      <c r="DJ6" s="33">
        <v>3817.6667649999999</v>
      </c>
      <c r="DK6" s="33">
        <v>2432.8249270000001</v>
      </c>
      <c r="DL6" s="33">
        <v>272.7195064</v>
      </c>
      <c r="DM6" s="33">
        <v>2789.8761300000001</v>
      </c>
      <c r="DN6" s="33">
        <v>3817.6667649999999</v>
      </c>
      <c r="DO6" s="33">
        <v>2432.8249270000001</v>
      </c>
      <c r="DP6" s="33">
        <v>272.7195064</v>
      </c>
      <c r="DQ6" s="33">
        <v>2789.8761300000001</v>
      </c>
      <c r="DR6" s="33">
        <v>3817.6667649999999</v>
      </c>
      <c r="DS6" s="33">
        <v>2432.8249270000001</v>
      </c>
      <c r="DT6" s="33">
        <v>272.7195064</v>
      </c>
      <c r="DU6" s="33">
        <v>2789.8761300000001</v>
      </c>
      <c r="DV6" s="33">
        <v>3817.6667649999999</v>
      </c>
      <c r="DW6" s="33">
        <v>2432.8249270000001</v>
      </c>
      <c r="DX6" s="33">
        <v>272.7195064</v>
      </c>
      <c r="DY6" s="33">
        <v>2789.8761300000001</v>
      </c>
      <c r="DZ6" s="33">
        <v>3817.6667649999999</v>
      </c>
      <c r="EA6" s="33">
        <v>2432.8249270000001</v>
      </c>
      <c r="EB6" s="33">
        <v>272.7195064</v>
      </c>
      <c r="EC6" s="33">
        <v>2789.8761300000001</v>
      </c>
      <c r="ED6" s="33">
        <v>3817.6667649999999</v>
      </c>
      <c r="EE6" s="33">
        <v>2432.8249270000001</v>
      </c>
      <c r="EF6" s="33">
        <v>272.7195064</v>
      </c>
      <c r="EG6" s="33">
        <v>2789.8761300000001</v>
      </c>
      <c r="EH6" s="33">
        <v>3817.6667649999999</v>
      </c>
      <c r="EI6" s="33">
        <v>2432.8249270000001</v>
      </c>
      <c r="EJ6" s="33">
        <v>272.7195064</v>
      </c>
      <c r="EK6" s="33">
        <v>2789.8761300000001</v>
      </c>
      <c r="EL6" s="33">
        <v>3817.6667649999999</v>
      </c>
      <c r="EM6" s="33">
        <v>2432.8249270000001</v>
      </c>
      <c r="EN6" s="33">
        <v>272.7195064</v>
      </c>
      <c r="EO6" s="33">
        <v>2789.8761300000001</v>
      </c>
      <c r="EP6" s="33">
        <v>3817.6667649999999</v>
      </c>
      <c r="EQ6" s="33">
        <v>2432.8249270000001</v>
      </c>
      <c r="ER6" s="33">
        <v>272.7195064</v>
      </c>
      <c r="ES6" s="33">
        <v>2789.8761300000001</v>
      </c>
      <c r="ET6" s="33">
        <v>3817.6667649999999</v>
      </c>
      <c r="EU6" s="33">
        <v>2432.8249270000001</v>
      </c>
      <c r="EV6" s="33">
        <v>272.7195064</v>
      </c>
      <c r="EW6" s="33">
        <v>2789.8761300000001</v>
      </c>
      <c r="EX6" s="33">
        <v>3817.6667649999999</v>
      </c>
      <c r="EY6" s="33">
        <v>2432.8249270000001</v>
      </c>
      <c r="EZ6" s="33">
        <v>272.7195064</v>
      </c>
      <c r="FA6" s="33">
        <v>2789.8761300000001</v>
      </c>
      <c r="FB6" s="33">
        <v>3817.6667649999999</v>
      </c>
      <c r="FC6" s="33">
        <v>2432.8249270000001</v>
      </c>
    </row>
    <row r="7" spans="1:159" x14ac:dyDescent="0.3">
      <c r="B7" s="33" t="s">
        <v>14</v>
      </c>
      <c r="C7" s="33" t="s">
        <v>37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3">
      <c r="B8" s="33" t="s">
        <v>14</v>
      </c>
      <c r="C8" s="33" t="s">
        <v>38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3">
      <c r="B9" s="33" t="s">
        <v>14</v>
      </c>
      <c r="C9" s="33" t="s">
        <v>39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3">
      <c r="B10" s="33" t="s">
        <v>14</v>
      </c>
      <c r="C10" s="33" t="s">
        <v>40</v>
      </c>
    </row>
    <row r="11" spans="1:159" x14ac:dyDescent="0.3">
      <c r="B11" s="33" t="s">
        <v>14</v>
      </c>
      <c r="C11" s="33" t="s">
        <v>41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3">
      <c r="B12" s="33" t="s">
        <v>14</v>
      </c>
      <c r="C12" s="33" t="s">
        <v>42</v>
      </c>
    </row>
    <row r="13" spans="1:159" x14ac:dyDescent="0.3">
      <c r="B13" s="33" t="s">
        <v>14</v>
      </c>
      <c r="C13" s="33" t="s">
        <v>43</v>
      </c>
    </row>
    <row r="14" spans="1:159" x14ac:dyDescent="0.3">
      <c r="B14" s="33" t="s">
        <v>14</v>
      </c>
      <c r="C14" s="33" t="s">
        <v>44</v>
      </c>
    </row>
    <row r="15" spans="1:159" x14ac:dyDescent="0.3">
      <c r="B15" s="33" t="s">
        <v>14</v>
      </c>
      <c r="C15" s="33" t="s">
        <v>45</v>
      </c>
    </row>
    <row r="16" spans="1:159" x14ac:dyDescent="0.3">
      <c r="B16" s="33" t="s">
        <v>14</v>
      </c>
      <c r="C16" s="33" t="s">
        <v>46</v>
      </c>
    </row>
    <row r="17" spans="2:159" x14ac:dyDescent="0.3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565.29229850000002</v>
      </c>
      <c r="AS17" s="33">
        <v>5782.8481380000003</v>
      </c>
      <c r="AT17" s="33">
        <v>7913.2499500000004</v>
      </c>
      <c r="AU17" s="33">
        <v>5042.7533130000002</v>
      </c>
      <c r="AV17" s="33">
        <v>565.29229850000002</v>
      </c>
      <c r="AW17" s="33">
        <v>5782.8481380000003</v>
      </c>
      <c r="AX17" s="33">
        <v>7913.2499500000004</v>
      </c>
      <c r="AY17" s="33">
        <v>5042.7533130000002</v>
      </c>
      <c r="AZ17" s="33">
        <v>335.78147539999998</v>
      </c>
      <c r="BA17" s="33">
        <v>3434.9898010000002</v>
      </c>
      <c r="BB17" s="33">
        <v>4700.4403750000001</v>
      </c>
      <c r="BC17" s="33">
        <v>2995.3762889999998</v>
      </c>
      <c r="BD17" s="33">
        <v>335.78147539999998</v>
      </c>
      <c r="BE17" s="33">
        <v>3434.9898010000002</v>
      </c>
      <c r="BF17" s="33">
        <v>4700.4403750000001</v>
      </c>
      <c r="BG17" s="33">
        <v>2995.3762889999998</v>
      </c>
      <c r="BH17" s="33">
        <v>335.78147539999998</v>
      </c>
      <c r="BI17" s="33">
        <v>3434.9898010000002</v>
      </c>
      <c r="BJ17" s="33">
        <v>4700.4403750000001</v>
      </c>
      <c r="BK17" s="33">
        <v>2995.3762889999998</v>
      </c>
      <c r="BL17" s="33">
        <v>335.78147539999998</v>
      </c>
      <c r="BM17" s="33">
        <v>3434.9898010000002</v>
      </c>
      <c r="BN17" s="33">
        <v>4700.4403750000001</v>
      </c>
      <c r="BO17" s="33">
        <v>2995.3762889999998</v>
      </c>
      <c r="BP17" s="33">
        <v>335.78147539999998</v>
      </c>
      <c r="BQ17" s="33">
        <v>3434.9898010000002</v>
      </c>
      <c r="BR17" s="33">
        <v>4700.4403750000001</v>
      </c>
      <c r="BS17" s="33">
        <v>2995.3762889999998</v>
      </c>
      <c r="BT17" s="33">
        <v>453.52315650000003</v>
      </c>
      <c r="BU17" s="33">
        <v>4639.4680209999997</v>
      </c>
      <c r="BV17" s="33">
        <v>6348.6484870000004</v>
      </c>
      <c r="BW17" s="33">
        <v>4045.704154</v>
      </c>
      <c r="BX17" s="33">
        <v>453.52315650000003</v>
      </c>
      <c r="BY17" s="33">
        <v>4639.4680209999997</v>
      </c>
      <c r="BZ17" s="33">
        <v>6348.6484870000004</v>
      </c>
      <c r="CA17" s="33">
        <v>4045.704154</v>
      </c>
      <c r="CB17" s="33">
        <v>317.83280339999999</v>
      </c>
      <c r="CC17" s="33">
        <v>3251.37781</v>
      </c>
      <c r="CD17" s="33">
        <v>4449.185708</v>
      </c>
      <c r="CE17" s="33">
        <v>2835.2631489999999</v>
      </c>
      <c r="CF17" s="33">
        <v>317.83280339999999</v>
      </c>
      <c r="CG17" s="33">
        <v>3251.37781</v>
      </c>
      <c r="CH17" s="33">
        <v>4449.185708</v>
      </c>
      <c r="CI17" s="33">
        <v>2835.2631489999999</v>
      </c>
      <c r="CJ17" s="33">
        <v>317.83280339999999</v>
      </c>
      <c r="CK17" s="33">
        <v>3251.37781</v>
      </c>
      <c r="CL17" s="33">
        <v>4449.185708</v>
      </c>
      <c r="CM17" s="33">
        <v>2835.2631489999999</v>
      </c>
      <c r="CN17" s="33">
        <v>317.83280339999999</v>
      </c>
      <c r="CO17" s="33">
        <v>3251.37781</v>
      </c>
      <c r="CP17" s="33">
        <v>4449.185708</v>
      </c>
      <c r="CQ17" s="33">
        <v>2835.2631489999999</v>
      </c>
      <c r="CR17" s="33">
        <v>317.83280339999999</v>
      </c>
      <c r="CS17" s="33">
        <v>3251.37781</v>
      </c>
      <c r="CT17" s="33">
        <v>4449.185708</v>
      </c>
      <c r="CU17" s="33">
        <v>2835.2631489999999</v>
      </c>
      <c r="CV17" s="33">
        <v>272.7195064</v>
      </c>
      <c r="CW17" s="33">
        <v>2789.8761300000001</v>
      </c>
      <c r="CX17" s="33">
        <v>3817.6667649999999</v>
      </c>
      <c r="CY17" s="33">
        <v>2432.8249270000001</v>
      </c>
      <c r="CZ17" s="33">
        <v>272.7195064</v>
      </c>
      <c r="DA17" s="33">
        <v>2789.8761300000001</v>
      </c>
      <c r="DB17" s="33">
        <v>3817.6667649999999</v>
      </c>
      <c r="DC17" s="33">
        <v>2432.8249270000001</v>
      </c>
      <c r="DD17" s="33">
        <v>272.7195064</v>
      </c>
      <c r="DE17" s="33">
        <v>2789.8761300000001</v>
      </c>
      <c r="DF17" s="33">
        <v>3817.6667649999999</v>
      </c>
      <c r="DG17" s="33">
        <v>2432.8249270000001</v>
      </c>
      <c r="DH17" s="33">
        <v>272.7195064</v>
      </c>
      <c r="DI17" s="33">
        <v>2789.8761300000001</v>
      </c>
      <c r="DJ17" s="33">
        <v>3817.6667649999999</v>
      </c>
      <c r="DK17" s="33">
        <v>2432.8249270000001</v>
      </c>
      <c r="DL17" s="33">
        <v>272.7195064</v>
      </c>
      <c r="DM17" s="33">
        <v>2789.8761300000001</v>
      </c>
      <c r="DN17" s="33">
        <v>3817.6667649999999</v>
      </c>
      <c r="DO17" s="33">
        <v>2432.8249270000001</v>
      </c>
      <c r="DP17" s="33">
        <v>272.7195064</v>
      </c>
      <c r="DQ17" s="33">
        <v>2789.8761300000001</v>
      </c>
      <c r="DR17" s="33">
        <v>3817.6667649999999</v>
      </c>
      <c r="DS17" s="33">
        <v>2432.8249270000001</v>
      </c>
      <c r="DT17" s="33">
        <v>272.7195064</v>
      </c>
      <c r="DU17" s="33">
        <v>2789.8761300000001</v>
      </c>
      <c r="DV17" s="33">
        <v>3817.6667649999999</v>
      </c>
      <c r="DW17" s="33">
        <v>2432.8249270000001</v>
      </c>
      <c r="DX17" s="33">
        <v>272.7195064</v>
      </c>
      <c r="DY17" s="33">
        <v>2789.8761300000001</v>
      </c>
      <c r="DZ17" s="33">
        <v>3817.6667649999999</v>
      </c>
      <c r="EA17" s="33">
        <v>2432.8249270000001</v>
      </c>
      <c r="EB17" s="33">
        <v>272.7195064</v>
      </c>
      <c r="EC17" s="33">
        <v>2789.8761300000001</v>
      </c>
      <c r="ED17" s="33">
        <v>3817.6667649999999</v>
      </c>
      <c r="EE17" s="33">
        <v>2432.8249270000001</v>
      </c>
      <c r="EF17" s="33">
        <v>272.7195064</v>
      </c>
      <c r="EG17" s="33">
        <v>2789.8761300000001</v>
      </c>
      <c r="EH17" s="33">
        <v>3817.6667649999999</v>
      </c>
      <c r="EI17" s="33">
        <v>2432.8249270000001</v>
      </c>
      <c r="EJ17" s="33">
        <v>272.7195064</v>
      </c>
      <c r="EK17" s="33">
        <v>2789.8761300000001</v>
      </c>
      <c r="EL17" s="33">
        <v>3817.6667649999999</v>
      </c>
      <c r="EM17" s="33">
        <v>2432.8249270000001</v>
      </c>
      <c r="EN17" s="33">
        <v>272.7195064</v>
      </c>
      <c r="EO17" s="33">
        <v>2789.8761300000001</v>
      </c>
      <c r="EP17" s="33">
        <v>3817.6667649999999</v>
      </c>
      <c r="EQ17" s="33">
        <v>2432.8249270000001</v>
      </c>
      <c r="ER17" s="33">
        <v>272.7195064</v>
      </c>
      <c r="ES17" s="33">
        <v>2789.8761300000001</v>
      </c>
      <c r="ET17" s="33">
        <v>3817.6667649999999</v>
      </c>
      <c r="EU17" s="33">
        <v>2432.8249270000001</v>
      </c>
      <c r="EV17" s="33">
        <v>272.7195064</v>
      </c>
      <c r="EW17" s="33">
        <v>2789.8761300000001</v>
      </c>
      <c r="EX17" s="33">
        <v>3817.6667649999999</v>
      </c>
      <c r="EY17" s="33">
        <v>2432.8249270000001</v>
      </c>
      <c r="EZ17" s="33">
        <v>272.7195064</v>
      </c>
      <c r="FA17" s="33">
        <v>2789.8761300000001</v>
      </c>
      <c r="FB17" s="33">
        <v>3817.6667649999999</v>
      </c>
      <c r="FC17" s="33">
        <v>2432.8249270000001</v>
      </c>
    </row>
    <row r="18" spans="2:159" x14ac:dyDescent="0.3">
      <c r="B18" s="33" t="s">
        <v>16</v>
      </c>
      <c r="C18" s="33" t="s">
        <v>36</v>
      </c>
    </row>
    <row r="19" spans="2:159" x14ac:dyDescent="0.3">
      <c r="B19" s="33" t="s">
        <v>16</v>
      </c>
      <c r="C19" s="33" t="s">
        <v>37</v>
      </c>
    </row>
    <row r="20" spans="2:159" x14ac:dyDescent="0.3">
      <c r="B20" s="33" t="s">
        <v>16</v>
      </c>
      <c r="C20" s="33" t="s">
        <v>38</v>
      </c>
    </row>
    <row r="21" spans="2:159" x14ac:dyDescent="0.3">
      <c r="B21" s="33" t="s">
        <v>16</v>
      </c>
      <c r="C21" s="33" t="s">
        <v>39</v>
      </c>
    </row>
    <row r="22" spans="2:159" x14ac:dyDescent="0.3">
      <c r="B22" s="33" t="s">
        <v>16</v>
      </c>
      <c r="C22" s="33" t="s">
        <v>40</v>
      </c>
    </row>
    <row r="23" spans="2:159" x14ac:dyDescent="0.3">
      <c r="B23" s="33" t="s">
        <v>16</v>
      </c>
      <c r="C23" s="33" t="s">
        <v>41</v>
      </c>
    </row>
    <row r="24" spans="2:159" x14ac:dyDescent="0.3">
      <c r="B24" s="33" t="s">
        <v>16</v>
      </c>
      <c r="C24" s="33" t="s">
        <v>42</v>
      </c>
    </row>
    <row r="25" spans="2:159" x14ac:dyDescent="0.3">
      <c r="B25" s="33" t="s">
        <v>16</v>
      </c>
      <c r="C25" s="33" t="s">
        <v>43</v>
      </c>
    </row>
    <row r="26" spans="2:159" x14ac:dyDescent="0.3">
      <c r="B26" s="33" t="s">
        <v>16</v>
      </c>
      <c r="C26" s="33" t="s">
        <v>44</v>
      </c>
    </row>
    <row r="27" spans="2:159" x14ac:dyDescent="0.3">
      <c r="B27" s="33" t="s">
        <v>16</v>
      </c>
      <c r="C27" s="33" t="s">
        <v>45</v>
      </c>
    </row>
    <row r="28" spans="2:159" x14ac:dyDescent="0.3">
      <c r="B28" s="33" t="s">
        <v>16</v>
      </c>
      <c r="C28" s="33" t="s">
        <v>46</v>
      </c>
    </row>
    <row r="29" spans="2:159" x14ac:dyDescent="0.3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3">
      <c r="B30" s="33" t="s">
        <v>17</v>
      </c>
      <c r="C30" s="33" t="s">
        <v>36</v>
      </c>
    </row>
    <row r="31" spans="2:159" x14ac:dyDescent="0.3">
      <c r="B31" s="33" t="s">
        <v>17</v>
      </c>
      <c r="C31" s="33" t="s">
        <v>37</v>
      </c>
    </row>
    <row r="32" spans="2:159" x14ac:dyDescent="0.3">
      <c r="B32" s="33" t="s">
        <v>17</v>
      </c>
      <c r="C32" s="33" t="s">
        <v>38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3">
      <c r="B33" s="33" t="s">
        <v>17</v>
      </c>
      <c r="C33" s="33" t="s">
        <v>39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O33" s="33">
        <v>312.73459939999998</v>
      </c>
      <c r="BS33" s="33">
        <v>312.73459939999998</v>
      </c>
      <c r="BW33" s="33">
        <v>312.73459939999998</v>
      </c>
      <c r="CA33" s="33">
        <v>312.73459939999998</v>
      </c>
    </row>
    <row r="34" spans="2:159" x14ac:dyDescent="0.3">
      <c r="B34" s="33" t="s">
        <v>17</v>
      </c>
      <c r="C34" s="33" t="s">
        <v>40</v>
      </c>
    </row>
    <row r="35" spans="2:159" x14ac:dyDescent="0.3">
      <c r="B35" s="33" t="s">
        <v>17</v>
      </c>
      <c r="C35" s="33" t="s">
        <v>41</v>
      </c>
    </row>
    <row r="36" spans="2:159" x14ac:dyDescent="0.3">
      <c r="B36" s="33" t="s">
        <v>17</v>
      </c>
      <c r="C36" s="33" t="s">
        <v>42</v>
      </c>
    </row>
    <row r="37" spans="2:159" x14ac:dyDescent="0.3">
      <c r="B37" s="33" t="s">
        <v>17</v>
      </c>
      <c r="C37" s="33" t="s">
        <v>43</v>
      </c>
    </row>
    <row r="38" spans="2:159" x14ac:dyDescent="0.3">
      <c r="B38" s="33" t="s">
        <v>17</v>
      </c>
      <c r="C38" s="33" t="s">
        <v>44</v>
      </c>
    </row>
    <row r="39" spans="2:159" x14ac:dyDescent="0.3">
      <c r="B39" s="33" t="s">
        <v>17</v>
      </c>
      <c r="C39" s="33" t="s">
        <v>45</v>
      </c>
    </row>
    <row r="40" spans="2:159" x14ac:dyDescent="0.3">
      <c r="B40" s="33" t="s">
        <v>17</v>
      </c>
      <c r="C40" s="33" t="s">
        <v>46</v>
      </c>
    </row>
    <row r="41" spans="2:159" x14ac:dyDescent="0.3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0</v>
      </c>
      <c r="BO41" s="33">
        <v>1241.3759130000001</v>
      </c>
      <c r="BP41" s="33">
        <v>0</v>
      </c>
      <c r="BQ41" s="33">
        <v>0</v>
      </c>
      <c r="BR41" s="33">
        <v>0</v>
      </c>
      <c r="BS41" s="33">
        <v>1241.3759130000001</v>
      </c>
      <c r="BT41" s="33">
        <v>0</v>
      </c>
      <c r="BU41" s="33">
        <v>0</v>
      </c>
      <c r="BV41" s="33">
        <v>0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3">
      <c r="B42" s="33" t="s">
        <v>18</v>
      </c>
      <c r="C42" s="33" t="s">
        <v>36</v>
      </c>
    </row>
    <row r="43" spans="2:159" x14ac:dyDescent="0.3">
      <c r="B43" s="33" t="s">
        <v>18</v>
      </c>
      <c r="C43" s="33" t="s">
        <v>37</v>
      </c>
    </row>
    <row r="44" spans="2:159" x14ac:dyDescent="0.3">
      <c r="B44" s="33" t="s">
        <v>18</v>
      </c>
      <c r="C44" s="33" t="s">
        <v>38</v>
      </c>
    </row>
    <row r="45" spans="2:159" x14ac:dyDescent="0.3">
      <c r="B45" s="33" t="s">
        <v>18</v>
      </c>
      <c r="C45" s="33" t="s">
        <v>39</v>
      </c>
    </row>
    <row r="46" spans="2:159" x14ac:dyDescent="0.3">
      <c r="B46" s="33" t="s">
        <v>18</v>
      </c>
      <c r="C46" s="33" t="s">
        <v>40</v>
      </c>
    </row>
    <row r="47" spans="2:159" x14ac:dyDescent="0.3">
      <c r="B47" s="33" t="s">
        <v>18</v>
      </c>
      <c r="C47" s="33" t="s">
        <v>41</v>
      </c>
    </row>
    <row r="48" spans="2:159" x14ac:dyDescent="0.3">
      <c r="B48" s="33" t="s">
        <v>18</v>
      </c>
      <c r="C48" s="33" t="s">
        <v>42</v>
      </c>
    </row>
    <row r="49" spans="2:159" x14ac:dyDescent="0.3">
      <c r="B49" s="33" t="s">
        <v>18</v>
      </c>
      <c r="C49" s="33" t="s">
        <v>43</v>
      </c>
    </row>
    <row r="50" spans="2:159" x14ac:dyDescent="0.3">
      <c r="B50" s="33" t="s">
        <v>18</v>
      </c>
      <c r="C50" s="33" t="s">
        <v>44</v>
      </c>
    </row>
    <row r="51" spans="2:159" x14ac:dyDescent="0.3">
      <c r="B51" s="33" t="s">
        <v>18</v>
      </c>
      <c r="C51" s="33" t="s">
        <v>45</v>
      </c>
    </row>
    <row r="52" spans="2:159" x14ac:dyDescent="0.3">
      <c r="B52" s="33" t="s">
        <v>18</v>
      </c>
      <c r="C52" s="33" t="s">
        <v>46</v>
      </c>
    </row>
    <row r="53" spans="2:159" x14ac:dyDescent="0.3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3">
      <c r="B54" s="33" t="s">
        <v>761</v>
      </c>
      <c r="C54" s="33" t="s">
        <v>36</v>
      </c>
    </row>
    <row r="55" spans="2:159" x14ac:dyDescent="0.3">
      <c r="B55" s="33" t="s">
        <v>761</v>
      </c>
      <c r="C55" s="33" t="s">
        <v>37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953.63414739999996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953.63414739999996</v>
      </c>
      <c r="BC55" s="33">
        <v>1360.900292</v>
      </c>
      <c r="BD55" s="33">
        <v>953.63414739999996</v>
      </c>
      <c r="BE55" s="33">
        <v>953.63414739999996</v>
      </c>
      <c r="BF55" s="33">
        <v>953.63414739999996</v>
      </c>
      <c r="BG55" s="33">
        <v>1360.900292</v>
      </c>
      <c r="BH55" s="33">
        <v>953.63414739999996</v>
      </c>
      <c r="BI55" s="33">
        <v>953.63414739999996</v>
      </c>
      <c r="BJ55" s="33">
        <v>953.63414739999996</v>
      </c>
      <c r="BK55" s="33">
        <v>1360.900292</v>
      </c>
      <c r="BL55" s="33">
        <v>953.63414739999996</v>
      </c>
      <c r="BM55" s="33">
        <v>953.63414739999996</v>
      </c>
      <c r="BN55" s="33">
        <v>953.63414739999996</v>
      </c>
      <c r="BO55" s="33">
        <v>1339.4747070000001</v>
      </c>
      <c r="BP55" s="33">
        <v>953.63414739999996</v>
      </c>
      <c r="BQ55" s="33">
        <v>953.63414739999996</v>
      </c>
      <c r="BR55" s="33">
        <v>953.63414739999996</v>
      </c>
      <c r="BS55" s="33">
        <v>1298.861742</v>
      </c>
      <c r="BT55" s="33">
        <v>235.69855680000001</v>
      </c>
      <c r="BU55" s="33">
        <v>235.69855680000001</v>
      </c>
      <c r="BV55" s="33">
        <v>235.69855680000001</v>
      </c>
      <c r="BW55" s="33">
        <v>389.50479200000001</v>
      </c>
      <c r="BX55" s="33">
        <v>235.69855680000001</v>
      </c>
      <c r="BY55" s="33">
        <v>235.69855680000001</v>
      </c>
      <c r="BZ55" s="33">
        <v>235.69855680000001</v>
      </c>
      <c r="CA55" s="33">
        <v>389.50479200000001</v>
      </c>
      <c r="CB55" s="33">
        <v>170</v>
      </c>
      <c r="CC55" s="33">
        <v>170</v>
      </c>
      <c r="CD55" s="33">
        <v>170</v>
      </c>
      <c r="CE55" s="33">
        <v>323.8062352</v>
      </c>
      <c r="CF55" s="33">
        <v>170</v>
      </c>
      <c r="CG55" s="33">
        <v>170</v>
      </c>
      <c r="CH55" s="33">
        <v>170</v>
      </c>
      <c r="CI55" s="33">
        <v>323.8062352</v>
      </c>
      <c r="CJ55" s="33">
        <v>170</v>
      </c>
      <c r="CK55" s="33">
        <v>170</v>
      </c>
      <c r="CL55" s="33">
        <v>170</v>
      </c>
      <c r="CM55" s="33">
        <v>323.8062352</v>
      </c>
      <c r="CN55" s="33">
        <v>170</v>
      </c>
      <c r="CO55" s="33">
        <v>170</v>
      </c>
      <c r="CP55" s="33">
        <v>170</v>
      </c>
      <c r="CQ55" s="33">
        <v>323.8062352</v>
      </c>
      <c r="CR55" s="33">
        <v>170</v>
      </c>
      <c r="CS55" s="33">
        <v>170</v>
      </c>
      <c r="CT55" s="33">
        <v>170</v>
      </c>
      <c r="CU55" s="33">
        <v>323.8062352</v>
      </c>
      <c r="CV55" s="33">
        <v>170</v>
      </c>
      <c r="CW55" s="33">
        <v>170</v>
      </c>
      <c r="CX55" s="33">
        <v>170</v>
      </c>
      <c r="CY55" s="33">
        <v>323.8062352</v>
      </c>
      <c r="CZ55" s="33">
        <v>170</v>
      </c>
      <c r="DA55" s="33">
        <v>170</v>
      </c>
      <c r="DB55" s="33">
        <v>170</v>
      </c>
      <c r="DC55" s="33">
        <v>323.8062352</v>
      </c>
      <c r="DD55" s="33">
        <v>170</v>
      </c>
      <c r="DE55" s="33">
        <v>170</v>
      </c>
      <c r="DF55" s="33">
        <v>323.8062352</v>
      </c>
      <c r="DG55" s="33">
        <v>323.8062352</v>
      </c>
      <c r="DH55" s="33">
        <v>170</v>
      </c>
      <c r="DI55" s="33">
        <v>170</v>
      </c>
      <c r="DJ55" s="33">
        <v>170</v>
      </c>
      <c r="DK55" s="33">
        <v>323.8062352</v>
      </c>
      <c r="DL55" s="33">
        <v>170</v>
      </c>
      <c r="DM55" s="33">
        <v>170</v>
      </c>
      <c r="DN55" s="33">
        <v>170</v>
      </c>
      <c r="DO55" s="33">
        <v>323.8062352</v>
      </c>
      <c r="DP55" s="33">
        <v>170</v>
      </c>
      <c r="DQ55" s="33">
        <v>170</v>
      </c>
      <c r="DR55" s="33">
        <v>170</v>
      </c>
      <c r="DS55" s="33">
        <v>323.8062352</v>
      </c>
      <c r="DT55" s="33">
        <v>323.8062352</v>
      </c>
      <c r="DU55" s="33">
        <v>170</v>
      </c>
      <c r="DV55" s="33">
        <v>170</v>
      </c>
      <c r="DW55" s="33">
        <v>323.8062352</v>
      </c>
      <c r="DX55" s="33">
        <v>323.8062352</v>
      </c>
      <c r="DY55" s="33">
        <v>170</v>
      </c>
      <c r="DZ55" s="33">
        <v>170</v>
      </c>
      <c r="EA55" s="33">
        <v>323.8062352</v>
      </c>
      <c r="EB55" s="33">
        <v>323.8062352</v>
      </c>
      <c r="EC55" s="33">
        <v>170</v>
      </c>
      <c r="ED55" s="33">
        <v>170</v>
      </c>
      <c r="EE55" s="33">
        <v>323.8062352</v>
      </c>
    </row>
    <row r="56" spans="2:159" x14ac:dyDescent="0.3">
      <c r="B56" s="33" t="s">
        <v>761</v>
      </c>
      <c r="C56" s="33" t="s">
        <v>38</v>
      </c>
    </row>
    <row r="57" spans="2:159" x14ac:dyDescent="0.3">
      <c r="B57" s="33" t="s">
        <v>761</v>
      </c>
      <c r="C57" s="33" t="s">
        <v>39</v>
      </c>
    </row>
    <row r="58" spans="2:159" x14ac:dyDescent="0.3">
      <c r="B58" s="33" t="s">
        <v>761</v>
      </c>
      <c r="C58" s="33" t="s">
        <v>40</v>
      </c>
    </row>
    <row r="59" spans="2:159" x14ac:dyDescent="0.3">
      <c r="B59" s="33" t="s">
        <v>761</v>
      </c>
      <c r="C59" s="33" t="s">
        <v>41</v>
      </c>
    </row>
    <row r="60" spans="2:159" x14ac:dyDescent="0.3">
      <c r="B60" s="33" t="s">
        <v>761</v>
      </c>
      <c r="C60" s="33" t="s">
        <v>42</v>
      </c>
    </row>
    <row r="61" spans="2:159" x14ac:dyDescent="0.3">
      <c r="B61" s="33" t="s">
        <v>761</v>
      </c>
      <c r="C61" s="33" t="s">
        <v>43</v>
      </c>
    </row>
    <row r="62" spans="2:159" x14ac:dyDescent="0.3">
      <c r="B62" s="33" t="s">
        <v>761</v>
      </c>
      <c r="C62" s="33" t="s">
        <v>44</v>
      </c>
    </row>
    <row r="63" spans="2:159" x14ac:dyDescent="0.3">
      <c r="B63" s="33" t="s">
        <v>761</v>
      </c>
      <c r="C63" s="33" t="s">
        <v>45</v>
      </c>
    </row>
    <row r="64" spans="2:159" x14ac:dyDescent="0.3">
      <c r="B64" s="33" t="s">
        <v>761</v>
      </c>
      <c r="C64" s="33" t="s">
        <v>46</v>
      </c>
    </row>
    <row r="65" spans="2:159" x14ac:dyDescent="0.3">
      <c r="B65" s="33" t="s">
        <v>761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953.63414739999996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953.63414739999996</v>
      </c>
      <c r="BC65" s="33">
        <v>1360.900292</v>
      </c>
      <c r="BD65" s="33">
        <v>953.63414739999996</v>
      </c>
      <c r="BE65" s="33">
        <v>953.63414739999996</v>
      </c>
      <c r="BF65" s="33">
        <v>953.63414739999996</v>
      </c>
      <c r="BG65" s="33">
        <v>1360.900292</v>
      </c>
      <c r="BH65" s="33">
        <v>953.63414739999996</v>
      </c>
      <c r="BI65" s="33">
        <v>953.63414739999996</v>
      </c>
      <c r="BJ65" s="33">
        <v>953.63414739999996</v>
      </c>
      <c r="BK65" s="33">
        <v>1360.900292</v>
      </c>
      <c r="BL65" s="33">
        <v>953.63414739999996</v>
      </c>
      <c r="BM65" s="33">
        <v>953.63414739999996</v>
      </c>
      <c r="BN65" s="33">
        <v>953.63414739999996</v>
      </c>
      <c r="BO65" s="33">
        <v>1339.4747070000001</v>
      </c>
      <c r="BP65" s="33">
        <v>953.63414739999996</v>
      </c>
      <c r="BQ65" s="33">
        <v>953.63414739999996</v>
      </c>
      <c r="BR65" s="33">
        <v>953.63414739999996</v>
      </c>
      <c r="BS65" s="33">
        <v>1298.861742</v>
      </c>
      <c r="BT65" s="33">
        <v>235.69855680000001</v>
      </c>
      <c r="BU65" s="33">
        <v>235.69855680000001</v>
      </c>
      <c r="BV65" s="33">
        <v>235.69855680000001</v>
      </c>
      <c r="BW65" s="33">
        <v>389.50479200000001</v>
      </c>
      <c r="BX65" s="33">
        <v>235.69855680000001</v>
      </c>
      <c r="BY65" s="33">
        <v>235.69855680000001</v>
      </c>
      <c r="BZ65" s="33">
        <v>235.69855680000001</v>
      </c>
      <c r="CA65" s="33">
        <v>389.50479200000001</v>
      </c>
      <c r="CB65" s="33">
        <v>170</v>
      </c>
      <c r="CC65" s="33">
        <v>170</v>
      </c>
      <c r="CD65" s="33">
        <v>170</v>
      </c>
      <c r="CE65" s="33">
        <v>323.8062352</v>
      </c>
      <c r="CF65" s="33">
        <v>170</v>
      </c>
      <c r="CG65" s="33">
        <v>170</v>
      </c>
      <c r="CH65" s="33">
        <v>170</v>
      </c>
      <c r="CI65" s="33">
        <v>323.8062352</v>
      </c>
      <c r="CJ65" s="33">
        <v>170</v>
      </c>
      <c r="CK65" s="33">
        <v>170</v>
      </c>
      <c r="CL65" s="33">
        <v>170</v>
      </c>
      <c r="CM65" s="33">
        <v>323.8062352</v>
      </c>
      <c r="CN65" s="33">
        <v>170</v>
      </c>
      <c r="CO65" s="33">
        <v>170</v>
      </c>
      <c r="CP65" s="33">
        <v>170</v>
      </c>
      <c r="CQ65" s="33">
        <v>323.8062352</v>
      </c>
      <c r="CR65" s="33">
        <v>170</v>
      </c>
      <c r="CS65" s="33">
        <v>170</v>
      </c>
      <c r="CT65" s="33">
        <v>170</v>
      </c>
      <c r="CU65" s="33">
        <v>323.8062352</v>
      </c>
      <c r="CV65" s="33">
        <v>170</v>
      </c>
      <c r="CW65" s="33">
        <v>170</v>
      </c>
      <c r="CX65" s="33">
        <v>170</v>
      </c>
      <c r="CY65" s="33">
        <v>323.8062352</v>
      </c>
      <c r="CZ65" s="33">
        <v>170</v>
      </c>
      <c r="DA65" s="33">
        <v>170</v>
      </c>
      <c r="DB65" s="33">
        <v>170</v>
      </c>
      <c r="DC65" s="33">
        <v>323.8062352</v>
      </c>
      <c r="DD65" s="33">
        <v>170</v>
      </c>
      <c r="DE65" s="33">
        <v>170</v>
      </c>
      <c r="DF65" s="33">
        <v>323.8062352</v>
      </c>
      <c r="DG65" s="33">
        <v>323.8062352</v>
      </c>
      <c r="DH65" s="33">
        <v>170</v>
      </c>
      <c r="DI65" s="33">
        <v>170</v>
      </c>
      <c r="DJ65" s="33">
        <v>170</v>
      </c>
      <c r="DK65" s="33">
        <v>323.8062352</v>
      </c>
      <c r="DL65" s="33">
        <v>170</v>
      </c>
      <c r="DM65" s="33">
        <v>170</v>
      </c>
      <c r="DN65" s="33">
        <v>170</v>
      </c>
      <c r="DO65" s="33">
        <v>323.8062352</v>
      </c>
      <c r="DP65" s="33">
        <v>170</v>
      </c>
      <c r="DQ65" s="33">
        <v>170</v>
      </c>
      <c r="DR65" s="33">
        <v>170</v>
      </c>
      <c r="DS65" s="33">
        <v>323.8062352</v>
      </c>
      <c r="DT65" s="33">
        <v>323.8062352</v>
      </c>
      <c r="DU65" s="33">
        <v>170</v>
      </c>
      <c r="DV65" s="33">
        <v>170</v>
      </c>
      <c r="DW65" s="33">
        <v>323.8062352</v>
      </c>
      <c r="DX65" s="33">
        <v>323.8062352</v>
      </c>
      <c r="DY65" s="33">
        <v>170</v>
      </c>
      <c r="DZ65" s="33">
        <v>170</v>
      </c>
      <c r="EA65" s="33">
        <v>323.8062352</v>
      </c>
      <c r="EB65" s="33">
        <v>323.8062352</v>
      </c>
      <c r="EC65" s="33">
        <v>170</v>
      </c>
      <c r="ED65" s="33">
        <v>170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3">
      <c r="B66" s="33" t="s">
        <v>19</v>
      </c>
      <c r="C66" s="33" t="s">
        <v>36</v>
      </c>
    </row>
    <row r="67" spans="2:159" x14ac:dyDescent="0.3">
      <c r="B67" s="33" t="s">
        <v>19</v>
      </c>
      <c r="C67" s="33" t="s">
        <v>37</v>
      </c>
    </row>
    <row r="68" spans="2:159" x14ac:dyDescent="0.3">
      <c r="B68" s="33" t="s">
        <v>19</v>
      </c>
      <c r="C68" s="33" t="s">
        <v>38</v>
      </c>
    </row>
    <row r="69" spans="2:159" x14ac:dyDescent="0.3">
      <c r="B69" s="33" t="s">
        <v>19</v>
      </c>
      <c r="C69" s="33" t="s">
        <v>39</v>
      </c>
    </row>
    <row r="70" spans="2:159" x14ac:dyDescent="0.3">
      <c r="B70" s="33" t="s">
        <v>19</v>
      </c>
      <c r="C70" s="33" t="s">
        <v>40</v>
      </c>
    </row>
    <row r="71" spans="2:159" x14ac:dyDescent="0.3">
      <c r="B71" s="33" t="s">
        <v>19</v>
      </c>
      <c r="C71" s="33" t="s">
        <v>41</v>
      </c>
    </row>
    <row r="72" spans="2:159" x14ac:dyDescent="0.3">
      <c r="B72" s="33" t="s">
        <v>19</v>
      </c>
      <c r="C72" s="33" t="s">
        <v>42</v>
      </c>
    </row>
    <row r="73" spans="2:159" x14ac:dyDescent="0.3">
      <c r="B73" s="33" t="s">
        <v>19</v>
      </c>
      <c r="C73" s="33" t="s">
        <v>43</v>
      </c>
    </row>
    <row r="74" spans="2:159" x14ac:dyDescent="0.3">
      <c r="B74" s="33" t="s">
        <v>19</v>
      </c>
      <c r="C74" s="33" t="s">
        <v>44</v>
      </c>
    </row>
    <row r="75" spans="2:159" x14ac:dyDescent="0.3">
      <c r="B75" s="33" t="s">
        <v>19</v>
      </c>
      <c r="C75" s="33" t="s">
        <v>45</v>
      </c>
    </row>
    <row r="76" spans="2:159" x14ac:dyDescent="0.3">
      <c r="B76" s="33" t="s">
        <v>19</v>
      </c>
      <c r="C76" s="33" t="s">
        <v>46</v>
      </c>
    </row>
    <row r="77" spans="2:159" x14ac:dyDescent="0.3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3">
      <c r="B78" s="33" t="s">
        <v>762</v>
      </c>
      <c r="C78" s="33" t="s">
        <v>36</v>
      </c>
    </row>
    <row r="79" spans="2:159" x14ac:dyDescent="0.3">
      <c r="B79" s="33" t="s">
        <v>762</v>
      </c>
      <c r="C79" s="33" t="s">
        <v>37</v>
      </c>
    </row>
    <row r="80" spans="2:159" x14ac:dyDescent="0.3">
      <c r="B80" s="33" t="s">
        <v>762</v>
      </c>
      <c r="C80" s="33" t="s">
        <v>38</v>
      </c>
    </row>
    <row r="81" spans="2:159" x14ac:dyDescent="0.3">
      <c r="B81" s="33" t="s">
        <v>762</v>
      </c>
      <c r="C81" s="33" t="s">
        <v>39</v>
      </c>
    </row>
    <row r="82" spans="2:159" x14ac:dyDescent="0.3">
      <c r="B82" s="33" t="s">
        <v>762</v>
      </c>
      <c r="C82" s="33" t="s">
        <v>40</v>
      </c>
    </row>
    <row r="83" spans="2:159" x14ac:dyDescent="0.3">
      <c r="B83" s="33" t="s">
        <v>762</v>
      </c>
      <c r="C83" s="33" t="s">
        <v>41</v>
      </c>
    </row>
    <row r="84" spans="2:159" x14ac:dyDescent="0.3">
      <c r="B84" s="33" t="s">
        <v>762</v>
      </c>
      <c r="C84" s="33" t="s">
        <v>42</v>
      </c>
    </row>
    <row r="85" spans="2:159" x14ac:dyDescent="0.3">
      <c r="B85" s="33" t="s">
        <v>762</v>
      </c>
      <c r="C85" s="33" t="s">
        <v>43</v>
      </c>
    </row>
    <row r="86" spans="2:159" x14ac:dyDescent="0.3">
      <c r="B86" s="33" t="s">
        <v>762</v>
      </c>
      <c r="C86" s="33" t="s">
        <v>44</v>
      </c>
    </row>
    <row r="87" spans="2:159" x14ac:dyDescent="0.3">
      <c r="B87" s="33" t="s">
        <v>762</v>
      </c>
      <c r="C87" s="33" t="s">
        <v>45</v>
      </c>
    </row>
    <row r="88" spans="2:159" x14ac:dyDescent="0.3">
      <c r="B88" s="33" t="s">
        <v>762</v>
      </c>
      <c r="C88" s="33" t="s">
        <v>46</v>
      </c>
    </row>
    <row r="89" spans="2:159" x14ac:dyDescent="0.3">
      <c r="B89" s="33" t="s">
        <v>762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3">
      <c r="B90" s="33" t="s">
        <v>673</v>
      </c>
      <c r="C90" s="33" t="s">
        <v>36</v>
      </c>
    </row>
    <row r="91" spans="2:159" x14ac:dyDescent="0.3">
      <c r="B91" s="33" t="s">
        <v>673</v>
      </c>
      <c r="C91" s="33" t="s">
        <v>37</v>
      </c>
    </row>
    <row r="92" spans="2:159" x14ac:dyDescent="0.3">
      <c r="B92" s="33" t="s">
        <v>673</v>
      </c>
      <c r="C92" s="33" t="s">
        <v>38</v>
      </c>
    </row>
    <row r="93" spans="2:159" x14ac:dyDescent="0.3">
      <c r="B93" s="33" t="s">
        <v>673</v>
      </c>
      <c r="C93" s="33" t="s">
        <v>39</v>
      </c>
    </row>
    <row r="94" spans="2:159" x14ac:dyDescent="0.3">
      <c r="B94" s="33" t="s">
        <v>673</v>
      </c>
      <c r="C94" s="33" t="s">
        <v>40</v>
      </c>
    </row>
    <row r="95" spans="2:159" x14ac:dyDescent="0.3">
      <c r="B95" s="33" t="s">
        <v>673</v>
      </c>
      <c r="C95" s="33" t="s">
        <v>41</v>
      </c>
    </row>
    <row r="96" spans="2:159" x14ac:dyDescent="0.3">
      <c r="B96" s="33" t="s">
        <v>673</v>
      </c>
      <c r="C96" s="33" t="s">
        <v>42</v>
      </c>
    </row>
    <row r="97" spans="2:159" x14ac:dyDescent="0.3">
      <c r="B97" s="33" t="s">
        <v>673</v>
      </c>
      <c r="C97" s="33" t="s">
        <v>43</v>
      </c>
    </row>
    <row r="98" spans="2:159" x14ac:dyDescent="0.3">
      <c r="B98" s="33" t="s">
        <v>673</v>
      </c>
      <c r="C98" s="33" t="s">
        <v>44</v>
      </c>
    </row>
    <row r="99" spans="2:159" x14ac:dyDescent="0.3">
      <c r="B99" s="33" t="s">
        <v>673</v>
      </c>
      <c r="C99" s="33" t="s">
        <v>45</v>
      </c>
    </row>
    <row r="100" spans="2:159" x14ac:dyDescent="0.3">
      <c r="B100" s="33" t="s">
        <v>673</v>
      </c>
      <c r="C100" s="33" t="s">
        <v>46</v>
      </c>
    </row>
    <row r="101" spans="2:159" x14ac:dyDescent="0.3">
      <c r="B101" s="33" t="s">
        <v>673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3">
      <c r="B102" s="33" t="s">
        <v>763</v>
      </c>
      <c r="C102" s="33" t="s">
        <v>36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1819.358168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1628.0187020000001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325.8410164</v>
      </c>
      <c r="BO102" s="33">
        <v>569.93430249999994</v>
      </c>
      <c r="BP102" s="33">
        <v>325.8410164</v>
      </c>
      <c r="BQ102" s="33">
        <v>325.8410164</v>
      </c>
      <c r="BR102" s="33">
        <v>325.8410164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3">
      <c r="B103" s="33" t="s">
        <v>763</v>
      </c>
      <c r="C103" s="33" t="s">
        <v>37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</row>
    <row r="104" spans="2:159" x14ac:dyDescent="0.3">
      <c r="B104" s="33" t="s">
        <v>763</v>
      </c>
      <c r="C104" s="33" t="s">
        <v>38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1113.4040339999999</v>
      </c>
      <c r="AU104" s="33">
        <v>2036.143464</v>
      </c>
      <c r="AV104" s="33">
        <v>1113.4040339999999</v>
      </c>
      <c r="AW104" s="33">
        <v>1113.4040339999999</v>
      </c>
      <c r="AX104" s="33">
        <v>1113.4040339999999</v>
      </c>
      <c r="AY104" s="33">
        <v>2036.143464</v>
      </c>
      <c r="AZ104" s="33">
        <v>910.25387450000005</v>
      </c>
      <c r="BA104" s="33">
        <v>910.25387450000005</v>
      </c>
      <c r="BB104" s="33">
        <v>910.25387450000005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1106.7870330000001</v>
      </c>
      <c r="BK104" s="33">
        <v>1196.4877489999999</v>
      </c>
      <c r="BL104" s="33">
        <v>598.24387460000003</v>
      </c>
      <c r="BM104" s="33">
        <v>598.24387460000003</v>
      </c>
      <c r="BN104" s="33">
        <v>598.24387460000003</v>
      </c>
      <c r="BO104" s="33">
        <v>1196.4877489999999</v>
      </c>
      <c r="BP104" s="33">
        <v>598.24387460000003</v>
      </c>
      <c r="BQ104" s="33">
        <v>598.24387460000003</v>
      </c>
      <c r="BR104" s="33">
        <v>598.24387460000003</v>
      </c>
      <c r="BS104" s="33">
        <v>1196.4877489999999</v>
      </c>
      <c r="BT104" s="33">
        <v>598.24387460000003</v>
      </c>
      <c r="BU104" s="33">
        <v>598.24387460000003</v>
      </c>
      <c r="BV104" s="33">
        <v>598.24387460000003</v>
      </c>
      <c r="BW104" s="33">
        <v>1196.4877489999999</v>
      </c>
      <c r="BX104" s="33">
        <v>598.24387460000003</v>
      </c>
      <c r="BY104" s="33">
        <v>598.24387460000003</v>
      </c>
      <c r="BZ104" s="33">
        <v>598.24387460000003</v>
      </c>
      <c r="CA104" s="33">
        <v>1196.4877489999999</v>
      </c>
      <c r="CB104" s="33">
        <v>598.24387460000003</v>
      </c>
      <c r="CC104" s="33">
        <v>598.24387460000003</v>
      </c>
      <c r="CD104" s="33">
        <v>598.24387460000003</v>
      </c>
      <c r="CE104" s="33">
        <v>1196.4877489999999</v>
      </c>
      <c r="CF104" s="33">
        <v>598.24387460000003</v>
      </c>
      <c r="CG104" s="33">
        <v>598.24387460000003</v>
      </c>
      <c r="CH104" s="33">
        <v>598.24387460000003</v>
      </c>
      <c r="CI104" s="33">
        <v>1196.4877489999999</v>
      </c>
      <c r="CJ104" s="33">
        <v>598.24387460000003</v>
      </c>
      <c r="CK104" s="33">
        <v>598.24387460000003</v>
      </c>
      <c r="CL104" s="33">
        <v>598.24387460000003</v>
      </c>
      <c r="CM104" s="33">
        <v>1196.4877489999999</v>
      </c>
      <c r="CN104" s="33">
        <v>598.24387460000003</v>
      </c>
      <c r="CO104" s="33">
        <v>598.24387460000003</v>
      </c>
      <c r="CP104" s="33">
        <v>598.24387460000003</v>
      </c>
      <c r="CQ104" s="33">
        <v>1196.4877489999999</v>
      </c>
      <c r="CR104" s="33">
        <v>598.24387460000003</v>
      </c>
      <c r="CS104" s="33">
        <v>598.24387460000003</v>
      </c>
      <c r="CT104" s="33">
        <v>598.24387460000003</v>
      </c>
      <c r="CU104" s="33">
        <v>1196.4877489999999</v>
      </c>
      <c r="CV104" s="33">
        <v>598.24387460000003</v>
      </c>
      <c r="CW104" s="33">
        <v>598.24387460000003</v>
      </c>
      <c r="CX104" s="33">
        <v>598.24387460000003</v>
      </c>
      <c r="CY104" s="33">
        <v>1196.4877489999999</v>
      </c>
      <c r="CZ104" s="33">
        <v>598.24387460000003</v>
      </c>
      <c r="DA104" s="33">
        <v>598.24387460000003</v>
      </c>
      <c r="DB104" s="33">
        <v>598.24387460000003</v>
      </c>
      <c r="DC104" s="33">
        <v>1196.4877489999999</v>
      </c>
      <c r="DD104" s="33">
        <v>598.24387460000003</v>
      </c>
      <c r="DE104" s="33">
        <v>598.24387460000003</v>
      </c>
      <c r="DF104" s="33">
        <v>598.24387460000003</v>
      </c>
      <c r="DG104" s="33">
        <v>1196.4877489999999</v>
      </c>
      <c r="DH104" s="33">
        <v>585.20707460000006</v>
      </c>
      <c r="DI104" s="33">
        <v>585.20707460000006</v>
      </c>
      <c r="DJ104" s="33">
        <v>585.20707460000006</v>
      </c>
      <c r="DK104" s="33">
        <v>1170.414149</v>
      </c>
      <c r="DL104" s="33">
        <v>585.20707460000006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3">
      <c r="B105" s="33" t="s">
        <v>763</v>
      </c>
      <c r="C105" s="33" t="s">
        <v>39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687.31863720000001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831.16929449999998</v>
      </c>
      <c r="BC105" s="33">
        <v>1518.0236170000001</v>
      </c>
      <c r="BD105" s="33">
        <v>831.16929449999998</v>
      </c>
      <c r="BE105" s="33">
        <v>831.16929449999998</v>
      </c>
      <c r="BF105" s="33">
        <v>831.16929449999998</v>
      </c>
      <c r="BG105" s="33">
        <v>1515.987932</v>
      </c>
      <c r="BH105" s="33">
        <v>831.16929449999998</v>
      </c>
      <c r="BI105" s="33">
        <v>831.16929449999998</v>
      </c>
      <c r="BJ105" s="33">
        <v>831.16929449999998</v>
      </c>
      <c r="BK105" s="33">
        <v>1515.987932</v>
      </c>
      <c r="BL105" s="33">
        <v>831.16929449999998</v>
      </c>
      <c r="BM105" s="33">
        <v>831.16929449999998</v>
      </c>
      <c r="BN105" s="33">
        <v>831.16929449999998</v>
      </c>
      <c r="BO105" s="33">
        <v>1515.987932</v>
      </c>
      <c r="BP105" s="33">
        <v>748.81870860000004</v>
      </c>
      <c r="BQ105" s="33">
        <v>748.81870860000004</v>
      </c>
      <c r="BR105" s="33">
        <v>748.81870860000004</v>
      </c>
      <c r="BS105" s="33">
        <v>1351.28676</v>
      </c>
      <c r="BT105" s="33">
        <v>748.81870860000004</v>
      </c>
      <c r="BU105" s="33">
        <v>748.81870860000004</v>
      </c>
      <c r="BV105" s="33">
        <v>748.81870860000004</v>
      </c>
      <c r="BW105" s="33">
        <v>1351.28676</v>
      </c>
      <c r="BX105" s="33">
        <v>748.81870860000004</v>
      </c>
      <c r="BY105" s="33">
        <v>748.81870860000004</v>
      </c>
      <c r="BZ105" s="33">
        <v>748.81870860000004</v>
      </c>
      <c r="CA105" s="33">
        <v>1351.28676</v>
      </c>
      <c r="CB105" s="33">
        <v>396.82721950000001</v>
      </c>
      <c r="CC105" s="33">
        <v>396.82721950000001</v>
      </c>
      <c r="CD105" s="33">
        <v>396.82721950000001</v>
      </c>
      <c r="CE105" s="33">
        <v>647.30378159999998</v>
      </c>
      <c r="CF105" s="33">
        <v>396.82721950000001</v>
      </c>
      <c r="CG105" s="33">
        <v>396.82721950000001</v>
      </c>
      <c r="CH105" s="33">
        <v>396.82721950000001</v>
      </c>
      <c r="CI105" s="33">
        <v>647.30378159999998</v>
      </c>
      <c r="CJ105" s="33">
        <v>396.82721950000001</v>
      </c>
      <c r="CK105" s="33">
        <v>396.82721950000001</v>
      </c>
      <c r="CL105" s="33">
        <v>396.82721950000001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3">
      <c r="B106" s="33" t="s">
        <v>763</v>
      </c>
      <c r="C106" s="33" t="s">
        <v>40</v>
      </c>
    </row>
    <row r="107" spans="2:159" x14ac:dyDescent="0.3">
      <c r="B107" s="33" t="s">
        <v>763</v>
      </c>
      <c r="C107" s="33" t="s">
        <v>41</v>
      </c>
    </row>
    <row r="108" spans="2:159" x14ac:dyDescent="0.3">
      <c r="B108" s="33" t="s">
        <v>763</v>
      </c>
      <c r="C108" s="33" t="s">
        <v>42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591.31756189999999</v>
      </c>
      <c r="W108" s="33">
        <v>844.36501850000002</v>
      </c>
      <c r="X108" s="33">
        <v>558.84255159999998</v>
      </c>
      <c r="Y108" s="33">
        <v>591.31756189999999</v>
      </c>
      <c r="Z108" s="33">
        <v>591.31756189999999</v>
      </c>
      <c r="AA108" s="33">
        <v>844.36501850000002</v>
      </c>
      <c r="AB108" s="33">
        <v>558.84255159999998</v>
      </c>
      <c r="AC108" s="33">
        <v>591.31756189999999</v>
      </c>
      <c r="AD108" s="33">
        <v>558.84255159999998</v>
      </c>
      <c r="AE108" s="33">
        <v>591.31756189999999</v>
      </c>
      <c r="AF108" s="33">
        <v>558.84255159999998</v>
      </c>
      <c r="AG108" s="33">
        <v>558.84255159999998</v>
      </c>
      <c r="AH108" s="33">
        <v>591.31756189999999</v>
      </c>
      <c r="AI108" s="33">
        <v>844.36501850000002</v>
      </c>
      <c r="AJ108" s="33">
        <v>558.84255159999998</v>
      </c>
      <c r="AK108" s="33">
        <v>558.84255159999998</v>
      </c>
      <c r="AL108" s="33">
        <v>591.31756189999999</v>
      </c>
      <c r="AM108" s="33">
        <v>844.36501850000002</v>
      </c>
      <c r="AN108" s="33">
        <v>558.84255159999998</v>
      </c>
      <c r="AO108" s="33">
        <v>558.84255159999998</v>
      </c>
      <c r="AP108" s="33">
        <v>591.31756189999999</v>
      </c>
      <c r="AQ108" s="33">
        <v>844.36501850000002</v>
      </c>
      <c r="AR108" s="33">
        <v>558.84255159999998</v>
      </c>
      <c r="AS108" s="33">
        <v>558.84255159999998</v>
      </c>
      <c r="AT108" s="33">
        <v>591.31756189999999</v>
      </c>
      <c r="AU108" s="33">
        <v>844.36501850000002</v>
      </c>
      <c r="AV108" s="33">
        <v>558.84255159999998</v>
      </c>
      <c r="AW108" s="33">
        <v>558.84255159999998</v>
      </c>
      <c r="AX108" s="33">
        <v>591.31756189999999</v>
      </c>
      <c r="AY108" s="33">
        <v>844.36501850000002</v>
      </c>
      <c r="AZ108" s="33">
        <v>591.31756189999999</v>
      </c>
      <c r="BA108" s="33">
        <v>563.63603680000006</v>
      </c>
      <c r="BB108" s="33">
        <v>591.31756189999999</v>
      </c>
      <c r="BC108" s="33">
        <v>844.36501850000002</v>
      </c>
      <c r="BD108" s="33">
        <v>591.31756189999999</v>
      </c>
      <c r="BE108" s="33">
        <v>558.84255159999998</v>
      </c>
      <c r="BF108" s="33">
        <v>591.31756189999999</v>
      </c>
      <c r="BG108" s="33">
        <v>844.36501850000002</v>
      </c>
      <c r="BH108" s="33">
        <v>591.31756189999999</v>
      </c>
      <c r="BI108" s="33">
        <v>591.31756189999999</v>
      </c>
      <c r="BJ108" s="33">
        <v>591.31756189999999</v>
      </c>
      <c r="BK108" s="33">
        <v>844.36501850000002</v>
      </c>
      <c r="BL108" s="33">
        <v>591.31756189999999</v>
      </c>
      <c r="BM108" s="33">
        <v>591.31756189999999</v>
      </c>
      <c r="BN108" s="33">
        <v>591.31756189999999</v>
      </c>
      <c r="BO108" s="33">
        <v>844.36501850000002</v>
      </c>
      <c r="BP108" s="33">
        <v>591.31756189999999</v>
      </c>
      <c r="BQ108" s="33">
        <v>591.31756189999999</v>
      </c>
      <c r="BR108" s="33">
        <v>591.31756189999999</v>
      </c>
      <c r="BS108" s="33">
        <v>844.36501850000002</v>
      </c>
      <c r="BT108" s="33">
        <v>591.28949309999996</v>
      </c>
      <c r="BU108" s="33">
        <v>558.84255159999998</v>
      </c>
      <c r="BV108" s="33">
        <v>591.31756189999999</v>
      </c>
      <c r="BW108" s="33">
        <v>844.36501850000002</v>
      </c>
      <c r="BX108" s="33">
        <v>591.31756189999999</v>
      </c>
      <c r="BY108" s="33">
        <v>591.31756189999999</v>
      </c>
      <c r="BZ108" s="33">
        <v>591.31756189999999</v>
      </c>
      <c r="CA108" s="33">
        <v>844.36501850000002</v>
      </c>
      <c r="CB108" s="33">
        <v>269.38775509999999</v>
      </c>
      <c r="CC108" s="33">
        <v>269.38775509999999</v>
      </c>
      <c r="CD108" s="33">
        <v>269.38775509999999</v>
      </c>
      <c r="CE108" s="33">
        <v>522.43521169999997</v>
      </c>
      <c r="CF108" s="33">
        <v>269.38775509999999</v>
      </c>
      <c r="CG108" s="33">
        <v>269.38775509999999</v>
      </c>
      <c r="CH108" s="33">
        <v>269.38775509999999</v>
      </c>
      <c r="CI108" s="33">
        <v>522.43521169999997</v>
      </c>
      <c r="CJ108" s="33">
        <v>269.38775509999999</v>
      </c>
      <c r="CK108" s="33">
        <v>269.38775509999999</v>
      </c>
      <c r="CL108" s="33">
        <v>269.38775509999999</v>
      </c>
      <c r="CM108" s="33">
        <v>522.43521169999997</v>
      </c>
      <c r="CN108" s="33">
        <v>269.38775509999999</v>
      </c>
      <c r="CO108" s="33">
        <v>269.38775509999999</v>
      </c>
      <c r="CP108" s="33">
        <v>269.38775509999999</v>
      </c>
      <c r="CQ108" s="33">
        <v>522.43521169999997</v>
      </c>
      <c r="CR108" s="33">
        <v>269.38775509999999</v>
      </c>
      <c r="CS108" s="33">
        <v>269.38775509999999</v>
      </c>
      <c r="CT108" s="33">
        <v>269.38775509999999</v>
      </c>
      <c r="CU108" s="33">
        <v>522.43521169999997</v>
      </c>
      <c r="CV108" s="33">
        <v>269.38775509999999</v>
      </c>
      <c r="CW108" s="33">
        <v>269.38775509999999</v>
      </c>
      <c r="CX108" s="33">
        <v>269.38775509999999</v>
      </c>
      <c r="CY108" s="33">
        <v>522.43521169999997</v>
      </c>
    </row>
    <row r="109" spans="2:159" x14ac:dyDescent="0.3">
      <c r="B109" s="33" t="s">
        <v>763</v>
      </c>
      <c r="C109" s="33" t="s">
        <v>43</v>
      </c>
    </row>
    <row r="110" spans="2:159" x14ac:dyDescent="0.3">
      <c r="B110" s="33" t="s">
        <v>763</v>
      </c>
      <c r="C110" s="33" t="s">
        <v>44</v>
      </c>
    </row>
    <row r="111" spans="2:159" x14ac:dyDescent="0.3">
      <c r="B111" s="33" t="s">
        <v>763</v>
      </c>
      <c r="C111" s="33" t="s">
        <v>45</v>
      </c>
    </row>
    <row r="112" spans="2:159" x14ac:dyDescent="0.3">
      <c r="B112" s="33" t="s">
        <v>763</v>
      </c>
      <c r="C112" s="33" t="s">
        <v>46</v>
      </c>
    </row>
    <row r="113" spans="2:159" x14ac:dyDescent="0.3">
      <c r="B113" s="33" t="s">
        <v>763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4586.1424859999997</v>
      </c>
      <c r="M113" s="33">
        <v>3794.674951</v>
      </c>
      <c r="N113" s="33">
        <v>3619.2893909999998</v>
      </c>
      <c r="O113" s="33">
        <v>4806.8140640000001</v>
      </c>
      <c r="P113" s="33">
        <v>5198.1859640000002</v>
      </c>
      <c r="Q113" s="33">
        <v>4772.4090910000004</v>
      </c>
      <c r="R113" s="33">
        <v>3848.091105</v>
      </c>
      <c r="S113" s="33">
        <v>5663.2388769999998</v>
      </c>
      <c r="T113" s="33">
        <v>3981.5655969999998</v>
      </c>
      <c r="U113" s="33">
        <v>3981.5655969999998</v>
      </c>
      <c r="V113" s="33">
        <v>3981.5655969999998</v>
      </c>
      <c r="W113" s="33">
        <v>5026.0638840000001</v>
      </c>
      <c r="X113" s="33">
        <v>3949.0905870000001</v>
      </c>
      <c r="Y113" s="33">
        <v>3981.5655969999998</v>
      </c>
      <c r="Z113" s="33">
        <v>3981.5655969999998</v>
      </c>
      <c r="AA113" s="33">
        <v>5202.5297860000001</v>
      </c>
      <c r="AB113" s="33">
        <v>3962.127387</v>
      </c>
      <c r="AC113" s="33">
        <v>3994.6023970000001</v>
      </c>
      <c r="AD113" s="33">
        <v>3962.127387</v>
      </c>
      <c r="AE113" s="33">
        <v>3994.6023970000001</v>
      </c>
      <c r="AF113" s="33">
        <v>3962.127387</v>
      </c>
      <c r="AG113" s="33">
        <v>3962.127387</v>
      </c>
      <c r="AH113" s="33">
        <v>3994.6023970000001</v>
      </c>
      <c r="AI113" s="33">
        <v>4882.9306740000002</v>
      </c>
      <c r="AJ113" s="33">
        <v>4549.8344619999998</v>
      </c>
      <c r="AK113" s="33">
        <v>4549.8344619999998</v>
      </c>
      <c r="AL113" s="33">
        <v>4582.3094719999999</v>
      </c>
      <c r="AM113" s="33">
        <v>6168.2729840000002</v>
      </c>
      <c r="AN113" s="33">
        <v>4549.8344619999998</v>
      </c>
      <c r="AO113" s="33">
        <v>4549.8344619999998</v>
      </c>
      <c r="AP113" s="33">
        <v>4582.3094719999999</v>
      </c>
      <c r="AQ113" s="33">
        <v>7503.9618190000001</v>
      </c>
      <c r="AR113" s="33">
        <v>4178.9233910000003</v>
      </c>
      <c r="AS113" s="33">
        <v>4178.9233910000003</v>
      </c>
      <c r="AT113" s="33">
        <v>4211.3984010000004</v>
      </c>
      <c r="AU113" s="33">
        <v>7265.167367</v>
      </c>
      <c r="AV113" s="33">
        <v>4138.5995190000003</v>
      </c>
      <c r="AW113" s="33">
        <v>4138.5995190000003</v>
      </c>
      <c r="AX113" s="33">
        <v>4171.0745290000004</v>
      </c>
      <c r="AY113" s="33">
        <v>7184.5196219999998</v>
      </c>
      <c r="AZ113" s="33">
        <v>3960.7594330000002</v>
      </c>
      <c r="BA113" s="33">
        <v>3933.0779080000002</v>
      </c>
      <c r="BB113" s="33">
        <v>3960.7594330000002</v>
      </c>
      <c r="BC113" s="33">
        <v>6538.2910419999998</v>
      </c>
      <c r="BD113" s="33">
        <v>2445.0225799999998</v>
      </c>
      <c r="BE113" s="33">
        <v>2412.5475700000002</v>
      </c>
      <c r="BF113" s="33">
        <v>3030.2296540000002</v>
      </c>
      <c r="BG113" s="33">
        <v>4323.6766669999997</v>
      </c>
      <c r="BH113" s="33">
        <v>2346.571747</v>
      </c>
      <c r="BI113" s="33">
        <v>2346.571747</v>
      </c>
      <c r="BJ113" s="33">
        <v>2855.1149049999999</v>
      </c>
      <c r="BK113" s="33">
        <v>4126.7750020000003</v>
      </c>
      <c r="BL113" s="33">
        <v>2346.571747</v>
      </c>
      <c r="BM113" s="33">
        <v>2346.571747</v>
      </c>
      <c r="BN113" s="33">
        <v>2346.571747</v>
      </c>
      <c r="BO113" s="33">
        <v>4126.7750020000003</v>
      </c>
      <c r="BP113" s="33">
        <v>2264.2211609999999</v>
      </c>
      <c r="BQ113" s="33">
        <v>2264.2211609999999</v>
      </c>
      <c r="BR113" s="33">
        <v>2264.2211609999999</v>
      </c>
      <c r="BS113" s="33">
        <v>3962.0738299999998</v>
      </c>
      <c r="BT113" s="33">
        <v>2264.1930929999999</v>
      </c>
      <c r="BU113" s="33">
        <v>2231.7461509999998</v>
      </c>
      <c r="BV113" s="33">
        <v>2264.2211609999999</v>
      </c>
      <c r="BW113" s="33">
        <v>3962.0738299999998</v>
      </c>
      <c r="BX113" s="33">
        <v>2264.2211609999999</v>
      </c>
      <c r="BY113" s="33">
        <v>2264.2211609999999</v>
      </c>
      <c r="BZ113" s="33">
        <v>2264.2211609999999</v>
      </c>
      <c r="CA113" s="33">
        <v>3962.0738299999998</v>
      </c>
      <c r="CB113" s="33">
        <v>1508.5521349999999</v>
      </c>
      <c r="CC113" s="33">
        <v>1508.5521349999999</v>
      </c>
      <c r="CD113" s="33">
        <v>1508.5521349999999</v>
      </c>
      <c r="CE113" s="33">
        <v>2854.4133149999998</v>
      </c>
      <c r="CF113" s="33">
        <v>1508.5521349999999</v>
      </c>
      <c r="CG113" s="33">
        <v>1508.5521349999999</v>
      </c>
      <c r="CH113" s="33">
        <v>1508.5521349999999</v>
      </c>
      <c r="CI113" s="33">
        <v>2854.4133149999998</v>
      </c>
      <c r="CJ113" s="33">
        <v>1508.5521349999999</v>
      </c>
      <c r="CK113" s="33">
        <v>1508.5521349999999</v>
      </c>
      <c r="CL113" s="33">
        <v>1508.5521349999999</v>
      </c>
      <c r="CM113" s="33">
        <v>2854.4133149999998</v>
      </c>
      <c r="CN113" s="33">
        <v>1013.982287</v>
      </c>
      <c r="CO113" s="33">
        <v>1013.982287</v>
      </c>
      <c r="CP113" s="33">
        <v>1013.982287</v>
      </c>
      <c r="CQ113" s="33">
        <v>1865.2736179999999</v>
      </c>
      <c r="CR113" s="33">
        <v>1013.982287</v>
      </c>
      <c r="CS113" s="33">
        <v>1013.982287</v>
      </c>
      <c r="CT113" s="33">
        <v>1013.982287</v>
      </c>
      <c r="CU113" s="33">
        <v>1865.2736179999999</v>
      </c>
      <c r="CV113" s="33">
        <v>1013.982287</v>
      </c>
      <c r="CW113" s="33">
        <v>1013.982287</v>
      </c>
      <c r="CX113" s="33">
        <v>1013.982287</v>
      </c>
      <c r="CY113" s="33">
        <v>1865.2736179999999</v>
      </c>
      <c r="CZ113" s="33">
        <v>744.59453180000003</v>
      </c>
      <c r="DA113" s="33">
        <v>744.59453180000003</v>
      </c>
      <c r="DB113" s="33">
        <v>744.59453180000003</v>
      </c>
      <c r="DC113" s="33">
        <v>1342.8384060000001</v>
      </c>
      <c r="DD113" s="33">
        <v>744.59453180000003</v>
      </c>
      <c r="DE113" s="33">
        <v>744.59453180000003</v>
      </c>
      <c r="DF113" s="33">
        <v>744.59453180000003</v>
      </c>
      <c r="DG113" s="33">
        <v>1342.8384060000001</v>
      </c>
      <c r="DH113" s="33">
        <v>731.55773180000006</v>
      </c>
      <c r="DI113" s="33">
        <v>731.55773180000006</v>
      </c>
      <c r="DJ113" s="33">
        <v>731.55773180000006</v>
      </c>
      <c r="DK113" s="33">
        <v>1316.7648059999999</v>
      </c>
      <c r="DL113" s="33">
        <v>731.55773180000006</v>
      </c>
      <c r="DM113" s="33">
        <v>731.55773180000006</v>
      </c>
      <c r="DN113" s="33">
        <v>731.55773180000006</v>
      </c>
      <c r="DO113" s="33">
        <v>1316.7648059999999</v>
      </c>
      <c r="DP113" s="33">
        <v>143.85065729999999</v>
      </c>
      <c r="DQ113" s="33">
        <v>143.85065729999999</v>
      </c>
      <c r="DR113" s="33">
        <v>143.85065729999999</v>
      </c>
      <c r="DS113" s="33">
        <v>143.85065729999999</v>
      </c>
      <c r="DT113" s="33">
        <v>143.85065729999999</v>
      </c>
      <c r="DU113" s="33">
        <v>143.85065729999999</v>
      </c>
      <c r="DV113" s="33">
        <v>143.85065729999999</v>
      </c>
      <c r="DW113" s="33">
        <v>143.85065729999999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3">
      <c r="B114" s="33" t="s">
        <v>764</v>
      </c>
      <c r="C114" s="33" t="s">
        <v>36</v>
      </c>
    </row>
    <row r="115" spans="2:159" x14ac:dyDescent="0.3">
      <c r="B115" s="33" t="s">
        <v>764</v>
      </c>
      <c r="C115" s="33" t="s">
        <v>37</v>
      </c>
    </row>
    <row r="116" spans="2:159" x14ac:dyDescent="0.3">
      <c r="B116" s="33" t="s">
        <v>764</v>
      </c>
      <c r="C116" s="33" t="s">
        <v>38</v>
      </c>
    </row>
    <row r="117" spans="2:159" x14ac:dyDescent="0.3">
      <c r="B117" s="33" t="s">
        <v>764</v>
      </c>
      <c r="C117" s="33" t="s">
        <v>39</v>
      </c>
    </row>
    <row r="118" spans="2:159" x14ac:dyDescent="0.3">
      <c r="B118" s="33" t="s">
        <v>764</v>
      </c>
      <c r="C118" s="33" t="s">
        <v>40</v>
      </c>
    </row>
    <row r="119" spans="2:159" x14ac:dyDescent="0.3">
      <c r="B119" s="33" t="s">
        <v>764</v>
      </c>
      <c r="C119" s="33" t="s">
        <v>41</v>
      </c>
    </row>
    <row r="120" spans="2:159" x14ac:dyDescent="0.3">
      <c r="B120" s="33" t="s">
        <v>764</v>
      </c>
      <c r="C120" s="33" t="s">
        <v>42</v>
      </c>
    </row>
    <row r="121" spans="2:159" x14ac:dyDescent="0.3">
      <c r="B121" s="33" t="s">
        <v>764</v>
      </c>
      <c r="C121" s="33" t="s">
        <v>43</v>
      </c>
    </row>
    <row r="122" spans="2:159" x14ac:dyDescent="0.3">
      <c r="B122" s="33" t="s">
        <v>764</v>
      </c>
      <c r="C122" s="33" t="s">
        <v>44</v>
      </c>
    </row>
    <row r="123" spans="2:159" x14ac:dyDescent="0.3">
      <c r="B123" s="33" t="s">
        <v>764</v>
      </c>
      <c r="C123" s="33" t="s">
        <v>45</v>
      </c>
    </row>
    <row r="124" spans="2:159" x14ac:dyDescent="0.3">
      <c r="B124" s="33" t="s">
        <v>764</v>
      </c>
      <c r="C124" s="33" t="s">
        <v>46</v>
      </c>
    </row>
    <row r="125" spans="2:159" x14ac:dyDescent="0.3">
      <c r="B125" s="33" t="s">
        <v>764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3">
      <c r="B126" s="33" t="s">
        <v>765</v>
      </c>
      <c r="C126" s="33" t="s">
        <v>36</v>
      </c>
    </row>
    <row r="127" spans="2:159" x14ac:dyDescent="0.3">
      <c r="B127" s="33" t="s">
        <v>765</v>
      </c>
      <c r="C127" s="33" t="s">
        <v>37</v>
      </c>
    </row>
    <row r="128" spans="2:159" x14ac:dyDescent="0.3">
      <c r="B128" s="33" t="s">
        <v>765</v>
      </c>
      <c r="C128" s="33" t="s">
        <v>38</v>
      </c>
    </row>
    <row r="129" spans="2:159" x14ac:dyDescent="0.3">
      <c r="B129" s="33" t="s">
        <v>765</v>
      </c>
      <c r="C129" s="33" t="s">
        <v>39</v>
      </c>
    </row>
    <row r="130" spans="2:159" x14ac:dyDescent="0.3">
      <c r="B130" s="33" t="s">
        <v>765</v>
      </c>
      <c r="C130" s="33" t="s">
        <v>40</v>
      </c>
    </row>
    <row r="131" spans="2:159" x14ac:dyDescent="0.3">
      <c r="B131" s="33" t="s">
        <v>765</v>
      </c>
      <c r="C131" s="33" t="s">
        <v>41</v>
      </c>
    </row>
    <row r="132" spans="2:159" x14ac:dyDescent="0.3">
      <c r="B132" s="33" t="s">
        <v>765</v>
      </c>
      <c r="C132" s="33" t="s">
        <v>42</v>
      </c>
    </row>
    <row r="133" spans="2:159" x14ac:dyDescent="0.3">
      <c r="B133" s="33" t="s">
        <v>765</v>
      </c>
      <c r="C133" s="33" t="s">
        <v>43</v>
      </c>
    </row>
    <row r="134" spans="2:159" x14ac:dyDescent="0.3">
      <c r="B134" s="33" t="s">
        <v>765</v>
      </c>
      <c r="C134" s="33" t="s">
        <v>44</v>
      </c>
    </row>
    <row r="135" spans="2:159" x14ac:dyDescent="0.3">
      <c r="B135" s="33" t="s">
        <v>765</v>
      </c>
      <c r="C135" s="33" t="s">
        <v>45</v>
      </c>
    </row>
    <row r="136" spans="2:159" x14ac:dyDescent="0.3">
      <c r="B136" s="33" t="s">
        <v>765</v>
      </c>
      <c r="C136" s="33" t="s">
        <v>46</v>
      </c>
    </row>
    <row r="137" spans="2:159" x14ac:dyDescent="0.3">
      <c r="B137" s="33" t="s">
        <v>765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0</v>
      </c>
      <c r="CE137" s="33">
        <v>0</v>
      </c>
      <c r="CF137" s="33">
        <v>0</v>
      </c>
      <c r="CG137" s="33">
        <v>0</v>
      </c>
      <c r="CH137" s="33">
        <v>0</v>
      </c>
      <c r="CI137" s="33">
        <v>0</v>
      </c>
      <c r="CJ137" s="33">
        <v>0</v>
      </c>
      <c r="CK137" s="33">
        <v>0</v>
      </c>
      <c r="CL137" s="33">
        <v>0</v>
      </c>
      <c r="CM137" s="33">
        <v>0</v>
      </c>
      <c r="CN137" s="33">
        <v>0</v>
      </c>
      <c r="CO137" s="33">
        <v>0</v>
      </c>
      <c r="CP137" s="33">
        <v>0</v>
      </c>
      <c r="CQ137" s="33">
        <v>0</v>
      </c>
      <c r="CR137" s="33">
        <v>0</v>
      </c>
      <c r="CS137" s="33">
        <v>0</v>
      </c>
      <c r="CT137" s="33">
        <v>0</v>
      </c>
      <c r="CU137" s="33">
        <v>0</v>
      </c>
      <c r="CV137" s="33">
        <v>0</v>
      </c>
      <c r="CW137" s="33">
        <v>0</v>
      </c>
      <c r="CX137" s="33">
        <v>0</v>
      </c>
      <c r="CY137" s="33">
        <v>0</v>
      </c>
      <c r="CZ137" s="33">
        <v>0</v>
      </c>
      <c r="DA137" s="33">
        <v>0</v>
      </c>
      <c r="DB137" s="33">
        <v>0</v>
      </c>
      <c r="DC137" s="33">
        <v>0</v>
      </c>
      <c r="DD137" s="33">
        <v>0</v>
      </c>
      <c r="DE137" s="33">
        <v>0</v>
      </c>
      <c r="DF137" s="33">
        <v>0</v>
      </c>
      <c r="DG137" s="33">
        <v>0</v>
      </c>
      <c r="DH137" s="33">
        <v>0</v>
      </c>
      <c r="DI137" s="33">
        <v>0</v>
      </c>
      <c r="DJ137" s="33">
        <v>0</v>
      </c>
      <c r="DK137" s="33">
        <v>0</v>
      </c>
      <c r="DL137" s="33">
        <v>0</v>
      </c>
      <c r="DM137" s="33">
        <v>0</v>
      </c>
      <c r="DN137" s="33">
        <v>0</v>
      </c>
      <c r="DO137" s="33">
        <v>0</v>
      </c>
      <c r="DP137" s="33">
        <v>0</v>
      </c>
      <c r="DQ137" s="33">
        <v>0</v>
      </c>
      <c r="DR137" s="33">
        <v>0</v>
      </c>
      <c r="DS137" s="33">
        <v>0</v>
      </c>
      <c r="DT137" s="33">
        <v>0</v>
      </c>
      <c r="DU137" s="33">
        <v>0</v>
      </c>
      <c r="DV137" s="33">
        <v>0</v>
      </c>
      <c r="DW137" s="33">
        <v>0</v>
      </c>
      <c r="DX137" s="33">
        <v>0</v>
      </c>
      <c r="DY137" s="33">
        <v>0</v>
      </c>
      <c r="DZ137" s="33">
        <v>0</v>
      </c>
      <c r="EA137" s="33">
        <v>0</v>
      </c>
      <c r="EB137" s="33">
        <v>0</v>
      </c>
      <c r="EC137" s="33">
        <v>0</v>
      </c>
      <c r="ED137" s="33">
        <v>0</v>
      </c>
      <c r="EE137" s="33">
        <v>0</v>
      </c>
      <c r="EF137" s="33">
        <v>0</v>
      </c>
      <c r="EG137" s="33">
        <v>0</v>
      </c>
      <c r="EH137" s="33">
        <v>0</v>
      </c>
      <c r="EI137" s="33">
        <v>0</v>
      </c>
      <c r="EJ137" s="33">
        <v>0</v>
      </c>
      <c r="EK137" s="33">
        <v>0</v>
      </c>
      <c r="EL137" s="33">
        <v>0</v>
      </c>
      <c r="EM137" s="33">
        <v>0</v>
      </c>
      <c r="EN137" s="33">
        <v>0</v>
      </c>
      <c r="EO137" s="33">
        <v>0</v>
      </c>
      <c r="EP137" s="33">
        <v>0</v>
      </c>
      <c r="EQ137" s="33">
        <v>0</v>
      </c>
      <c r="ER137" s="33">
        <v>0</v>
      </c>
      <c r="ES137" s="33">
        <v>0</v>
      </c>
      <c r="ET137" s="33">
        <v>0</v>
      </c>
      <c r="EU137" s="33">
        <v>0</v>
      </c>
      <c r="EV137" s="33">
        <v>0</v>
      </c>
      <c r="EW137" s="33">
        <v>0</v>
      </c>
      <c r="EX137" s="33">
        <v>0</v>
      </c>
      <c r="EY137" s="33">
        <v>0</v>
      </c>
      <c r="EZ137" s="33">
        <v>0</v>
      </c>
      <c r="FA137" s="33">
        <v>0</v>
      </c>
      <c r="FB137" s="33">
        <v>0</v>
      </c>
      <c r="FC137" s="33">
        <v>0</v>
      </c>
    </row>
    <row r="138" spans="2:159" x14ac:dyDescent="0.3">
      <c r="B138" s="33" t="s">
        <v>766</v>
      </c>
      <c r="C138" s="33" t="s">
        <v>36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996.4617475</v>
      </c>
      <c r="AU138" s="33">
        <v>1303.748288</v>
      </c>
      <c r="AY138" s="33">
        <v>1100.4988269999999</v>
      </c>
      <c r="BC138" s="33">
        <v>764.35720500000002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3">
      <c r="B139" s="33" t="s">
        <v>766</v>
      </c>
      <c r="C139" s="33" t="s">
        <v>37</v>
      </c>
    </row>
    <row r="140" spans="2:159" x14ac:dyDescent="0.3">
      <c r="B140" s="33" t="s">
        <v>766</v>
      </c>
      <c r="C140" s="33" t="s">
        <v>38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3">
      <c r="B141" s="33" t="s">
        <v>766</v>
      </c>
      <c r="C141" s="33" t="s">
        <v>39</v>
      </c>
    </row>
    <row r="142" spans="2:159" x14ac:dyDescent="0.3">
      <c r="B142" s="33" t="s">
        <v>766</v>
      </c>
      <c r="C142" s="33" t="s">
        <v>40</v>
      </c>
    </row>
    <row r="143" spans="2:159" x14ac:dyDescent="0.3">
      <c r="B143" s="33" t="s">
        <v>766</v>
      </c>
      <c r="C143" s="33" t="s">
        <v>41</v>
      </c>
    </row>
    <row r="144" spans="2:159" x14ac:dyDescent="0.3">
      <c r="B144" s="33" t="s">
        <v>766</v>
      </c>
      <c r="C144" s="33" t="s">
        <v>42</v>
      </c>
    </row>
    <row r="145" spans="2:159" x14ac:dyDescent="0.3">
      <c r="B145" s="33" t="s">
        <v>766</v>
      </c>
      <c r="C145" s="33" t="s">
        <v>43</v>
      </c>
    </row>
    <row r="146" spans="2:159" x14ac:dyDescent="0.3">
      <c r="B146" s="33" t="s">
        <v>766</v>
      </c>
      <c r="C146" s="33" t="s">
        <v>44</v>
      </c>
    </row>
    <row r="147" spans="2:159" x14ac:dyDescent="0.3">
      <c r="B147" s="33" t="s">
        <v>766</v>
      </c>
      <c r="C147" s="33" t="s">
        <v>45</v>
      </c>
    </row>
    <row r="148" spans="2:159" x14ac:dyDescent="0.3">
      <c r="B148" s="33" t="s">
        <v>766</v>
      </c>
      <c r="C148" s="33" t="s">
        <v>46</v>
      </c>
    </row>
    <row r="149" spans="2:159" x14ac:dyDescent="0.3">
      <c r="B149" s="33" t="s">
        <v>766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1164.0631060000001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931.95856379999998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3">
      <c r="B150" s="33" t="s">
        <v>21</v>
      </c>
      <c r="C150" s="33" t="s">
        <v>36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1741.616248</v>
      </c>
      <c r="AU150" s="33">
        <v>1769.944133</v>
      </c>
      <c r="AV150" s="33">
        <v>1589.8</v>
      </c>
      <c r="AW150" s="33">
        <v>1589.8</v>
      </c>
      <c r="AX150" s="33">
        <v>1741.616248</v>
      </c>
      <c r="AY150" s="33">
        <v>1769.944133</v>
      </c>
      <c r="AZ150" s="33">
        <v>1589.8</v>
      </c>
      <c r="BA150" s="33">
        <v>1589.8</v>
      </c>
      <c r="BB150" s="33">
        <v>1589.8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2872.5200399999999</v>
      </c>
      <c r="BO150" s="33">
        <v>3052.6641730000001</v>
      </c>
      <c r="BP150" s="33">
        <v>2872.5200399999999</v>
      </c>
      <c r="BQ150" s="33">
        <v>2872.5200399999999</v>
      </c>
      <c r="BR150" s="33">
        <v>2872.5200399999999</v>
      </c>
      <c r="BS150" s="33">
        <v>3052.6641730000001</v>
      </c>
      <c r="BT150" s="33">
        <v>2872.5200399999999</v>
      </c>
      <c r="BU150" s="33">
        <v>2872.5200399999999</v>
      </c>
      <c r="BV150" s="33">
        <v>2872.5200399999999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2872.5200399999999</v>
      </c>
      <c r="CC150" s="33">
        <v>2872.5200399999999</v>
      </c>
      <c r="CD150" s="33">
        <v>3052.6641730000001</v>
      </c>
      <c r="CE150" s="33">
        <v>3052.6641730000001</v>
      </c>
      <c r="CF150" s="33">
        <v>2872.5200399999999</v>
      </c>
      <c r="CG150" s="33">
        <v>2872.5200399999999</v>
      </c>
      <c r="CH150" s="33">
        <v>3052.6641730000001</v>
      </c>
      <c r="CI150" s="33">
        <v>3052.6641730000001</v>
      </c>
      <c r="CJ150" s="33">
        <v>2872.5200399999999</v>
      </c>
      <c r="CK150" s="33">
        <v>2872.5200399999999</v>
      </c>
      <c r="CL150" s="33">
        <v>3052.6641730000001</v>
      </c>
      <c r="CM150" s="33">
        <v>3052.6641730000001</v>
      </c>
      <c r="CN150" s="33">
        <v>2872.5200399999999</v>
      </c>
      <c r="CO150" s="33">
        <v>2872.5200399999999</v>
      </c>
      <c r="CP150" s="33">
        <v>3052.6641730000001</v>
      </c>
      <c r="CQ150" s="33">
        <v>3052.6641730000001</v>
      </c>
      <c r="CR150" s="33">
        <v>2872.5200399999999</v>
      </c>
      <c r="CS150" s="33">
        <v>2872.5200399999999</v>
      </c>
      <c r="CT150" s="33">
        <v>3052.6641730000001</v>
      </c>
      <c r="CU150" s="33">
        <v>3052.6641730000001</v>
      </c>
      <c r="CV150" s="33">
        <v>2872.5200399999999</v>
      </c>
      <c r="CW150" s="33">
        <v>2872.5200399999999</v>
      </c>
      <c r="CX150" s="33">
        <v>3052.6641730000001</v>
      </c>
      <c r="CY150" s="33">
        <v>3052.6641730000001</v>
      </c>
      <c r="CZ150" s="33">
        <v>2872.5200399999999</v>
      </c>
      <c r="DA150" s="33">
        <v>2872.5200399999999</v>
      </c>
      <c r="DB150" s="33">
        <v>3052.6641730000001</v>
      </c>
      <c r="DC150" s="33">
        <v>3052.6641730000001</v>
      </c>
      <c r="DD150" s="33">
        <v>2872.5200399999999</v>
      </c>
      <c r="DE150" s="33">
        <v>2872.5200399999999</v>
      </c>
      <c r="DF150" s="33">
        <v>3052.6641730000001</v>
      </c>
      <c r="DG150" s="33">
        <v>3052.6641730000001</v>
      </c>
      <c r="DH150" s="33">
        <v>2872.5200399999999</v>
      </c>
      <c r="DI150" s="33">
        <v>2872.5200399999999</v>
      </c>
      <c r="DJ150" s="33">
        <v>2872.5200399999999</v>
      </c>
      <c r="DK150" s="33">
        <v>3052.6641730000001</v>
      </c>
      <c r="DL150" s="33">
        <v>2872.5200399999999</v>
      </c>
      <c r="DM150" s="33">
        <v>2872.5200399999999</v>
      </c>
      <c r="DN150" s="33">
        <v>3052.6641730000001</v>
      </c>
      <c r="DO150" s="33">
        <v>3052.6641730000001</v>
      </c>
      <c r="DP150" s="33">
        <v>2872.5200399999999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2872.5200399999999</v>
      </c>
      <c r="EI150" s="33">
        <v>3052.6641730000001</v>
      </c>
      <c r="EJ150" s="33">
        <v>3052.6641730000001</v>
      </c>
      <c r="EK150" s="33">
        <v>2872.5200399999999</v>
      </c>
      <c r="EL150" s="33">
        <v>2872.5200399999999</v>
      </c>
      <c r="EM150" s="33">
        <v>3052.6641730000001</v>
      </c>
      <c r="EN150" s="33">
        <v>3052.6641730000001</v>
      </c>
      <c r="EO150" s="33">
        <v>2872.5200399999999</v>
      </c>
      <c r="EP150" s="33">
        <v>2872.5200399999999</v>
      </c>
      <c r="EQ150" s="33">
        <v>3052.6641730000001</v>
      </c>
      <c r="ER150" s="33">
        <v>3052.6641730000001</v>
      </c>
      <c r="ES150" s="33">
        <v>2872.5200399999999</v>
      </c>
      <c r="ET150" s="33">
        <v>2872.5200399999999</v>
      </c>
      <c r="EU150" s="33">
        <v>3052.6641730000001</v>
      </c>
      <c r="EV150" s="33">
        <v>3052.6641730000001</v>
      </c>
      <c r="EW150" s="33">
        <v>2872.5200399999999</v>
      </c>
      <c r="EX150" s="33">
        <v>2872.5200399999999</v>
      </c>
      <c r="EY150" s="33">
        <v>3052.6641730000001</v>
      </c>
      <c r="EZ150" s="33">
        <v>3052.6641730000001</v>
      </c>
      <c r="FA150" s="33">
        <v>2872.5200399999999</v>
      </c>
      <c r="FB150" s="33">
        <v>2872.5200399999999</v>
      </c>
      <c r="FC150" s="33">
        <v>3052.6641730000001</v>
      </c>
    </row>
    <row r="151" spans="2:159" x14ac:dyDescent="0.3">
      <c r="B151" s="33" t="s">
        <v>21</v>
      </c>
      <c r="C151" s="33" t="s">
        <v>37</v>
      </c>
    </row>
    <row r="152" spans="2:159" x14ac:dyDescent="0.3">
      <c r="B152" s="33" t="s">
        <v>21</v>
      </c>
      <c r="C152" s="33" t="s">
        <v>38</v>
      </c>
    </row>
    <row r="153" spans="2:159" x14ac:dyDescent="0.3">
      <c r="B153" s="33" t="s">
        <v>21</v>
      </c>
      <c r="C153" s="33" t="s">
        <v>39</v>
      </c>
    </row>
    <row r="154" spans="2:159" x14ac:dyDescent="0.3">
      <c r="B154" s="33" t="s">
        <v>21</v>
      </c>
      <c r="C154" s="33" t="s">
        <v>40</v>
      </c>
    </row>
    <row r="155" spans="2:159" x14ac:dyDescent="0.3">
      <c r="B155" s="33" t="s">
        <v>21</v>
      </c>
      <c r="C155" s="33" t="s">
        <v>41</v>
      </c>
    </row>
    <row r="156" spans="2:159" x14ac:dyDescent="0.3">
      <c r="B156" s="33" t="s">
        <v>21</v>
      </c>
      <c r="C156" s="33" t="s">
        <v>42</v>
      </c>
    </row>
    <row r="157" spans="2:159" x14ac:dyDescent="0.3">
      <c r="B157" s="33" t="s">
        <v>21</v>
      </c>
      <c r="C157" s="33" t="s">
        <v>43</v>
      </c>
    </row>
    <row r="158" spans="2:159" x14ac:dyDescent="0.3">
      <c r="B158" s="33" t="s">
        <v>21</v>
      </c>
      <c r="C158" s="33" t="s">
        <v>44</v>
      </c>
    </row>
    <row r="159" spans="2:159" x14ac:dyDescent="0.3">
      <c r="B159" s="33" t="s">
        <v>21</v>
      </c>
      <c r="C159" s="33" t="s">
        <v>45</v>
      </c>
    </row>
    <row r="160" spans="2:159" x14ac:dyDescent="0.3">
      <c r="B160" s="33" t="s">
        <v>21</v>
      </c>
      <c r="C160" s="33" t="s">
        <v>46</v>
      </c>
    </row>
    <row r="161" spans="2:159" x14ac:dyDescent="0.3">
      <c r="B161" s="33" t="s">
        <v>21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1741.616248</v>
      </c>
      <c r="AU161" s="33">
        <v>1769.944133</v>
      </c>
      <c r="AV161" s="33">
        <v>1589.8</v>
      </c>
      <c r="AW161" s="33">
        <v>1589.8</v>
      </c>
      <c r="AX161" s="33">
        <v>1741.616248</v>
      </c>
      <c r="AY161" s="33">
        <v>1769.944133</v>
      </c>
      <c r="AZ161" s="33">
        <v>1589.8</v>
      </c>
      <c r="BA161" s="33">
        <v>1589.8</v>
      </c>
      <c r="BB161" s="33">
        <v>1589.8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2872.5200399999999</v>
      </c>
      <c r="BO161" s="33">
        <v>3052.6641730000001</v>
      </c>
      <c r="BP161" s="33">
        <v>2872.5200399999999</v>
      </c>
      <c r="BQ161" s="33">
        <v>2872.5200399999999</v>
      </c>
      <c r="BR161" s="33">
        <v>2872.5200399999999</v>
      </c>
      <c r="BS161" s="33">
        <v>3052.6641730000001</v>
      </c>
      <c r="BT161" s="33">
        <v>2872.5200399999999</v>
      </c>
      <c r="BU161" s="33">
        <v>2872.5200399999999</v>
      </c>
      <c r="BV161" s="33">
        <v>2872.5200399999999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2872.5200399999999</v>
      </c>
      <c r="CC161" s="33">
        <v>2872.5200399999999</v>
      </c>
      <c r="CD161" s="33">
        <v>3052.6641730000001</v>
      </c>
      <c r="CE161" s="33">
        <v>3052.6641730000001</v>
      </c>
      <c r="CF161" s="33">
        <v>2872.5200399999999</v>
      </c>
      <c r="CG161" s="33">
        <v>2872.5200399999999</v>
      </c>
      <c r="CH161" s="33">
        <v>3052.6641730000001</v>
      </c>
      <c r="CI161" s="33">
        <v>3052.6641730000001</v>
      </c>
      <c r="CJ161" s="33">
        <v>2872.5200399999999</v>
      </c>
      <c r="CK161" s="33">
        <v>2872.5200399999999</v>
      </c>
      <c r="CL161" s="33">
        <v>3052.6641730000001</v>
      </c>
      <c r="CM161" s="33">
        <v>3052.6641730000001</v>
      </c>
      <c r="CN161" s="33">
        <v>2872.5200399999999</v>
      </c>
      <c r="CO161" s="33">
        <v>2872.5200399999999</v>
      </c>
      <c r="CP161" s="33">
        <v>3052.6641730000001</v>
      </c>
      <c r="CQ161" s="33">
        <v>3052.6641730000001</v>
      </c>
      <c r="CR161" s="33">
        <v>2872.5200399999999</v>
      </c>
      <c r="CS161" s="33">
        <v>2872.5200399999999</v>
      </c>
      <c r="CT161" s="33">
        <v>3052.6641730000001</v>
      </c>
      <c r="CU161" s="33">
        <v>3052.6641730000001</v>
      </c>
      <c r="CV161" s="33">
        <v>2872.5200399999999</v>
      </c>
      <c r="CW161" s="33">
        <v>2872.5200399999999</v>
      </c>
      <c r="CX161" s="33">
        <v>3052.6641730000001</v>
      </c>
      <c r="CY161" s="33">
        <v>3052.6641730000001</v>
      </c>
      <c r="CZ161" s="33">
        <v>2872.5200399999999</v>
      </c>
      <c r="DA161" s="33">
        <v>2872.5200399999999</v>
      </c>
      <c r="DB161" s="33">
        <v>3052.6641730000001</v>
      </c>
      <c r="DC161" s="33">
        <v>3052.6641730000001</v>
      </c>
      <c r="DD161" s="33">
        <v>2872.5200399999999</v>
      </c>
      <c r="DE161" s="33">
        <v>2872.5200399999999</v>
      </c>
      <c r="DF161" s="33">
        <v>3052.6641730000001</v>
      </c>
      <c r="DG161" s="33">
        <v>3052.6641730000001</v>
      </c>
      <c r="DH161" s="33">
        <v>2872.5200399999999</v>
      </c>
      <c r="DI161" s="33">
        <v>2872.5200399999999</v>
      </c>
      <c r="DJ161" s="33">
        <v>2872.5200399999999</v>
      </c>
      <c r="DK161" s="33">
        <v>3052.6641730000001</v>
      </c>
      <c r="DL161" s="33">
        <v>2872.5200399999999</v>
      </c>
      <c r="DM161" s="33">
        <v>2872.5200399999999</v>
      </c>
      <c r="DN161" s="33">
        <v>3052.6641730000001</v>
      </c>
      <c r="DO161" s="33">
        <v>3052.6641730000001</v>
      </c>
      <c r="DP161" s="33">
        <v>2872.5200399999999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2872.5200399999999</v>
      </c>
      <c r="EI161" s="33">
        <v>3052.6641730000001</v>
      </c>
      <c r="EJ161" s="33">
        <v>3052.6641730000001</v>
      </c>
      <c r="EK161" s="33">
        <v>2872.5200399999999</v>
      </c>
      <c r="EL161" s="33">
        <v>2872.5200399999999</v>
      </c>
      <c r="EM161" s="33">
        <v>3052.6641730000001</v>
      </c>
      <c r="EN161" s="33">
        <v>3052.6641730000001</v>
      </c>
      <c r="EO161" s="33">
        <v>2872.5200399999999</v>
      </c>
      <c r="EP161" s="33">
        <v>2872.5200399999999</v>
      </c>
      <c r="EQ161" s="33">
        <v>3052.6641730000001</v>
      </c>
      <c r="ER161" s="33">
        <v>3052.6641730000001</v>
      </c>
      <c r="ES161" s="33">
        <v>2872.5200399999999</v>
      </c>
      <c r="ET161" s="33">
        <v>2872.5200399999999</v>
      </c>
      <c r="EU161" s="33">
        <v>3052.6641730000001</v>
      </c>
      <c r="EV161" s="33">
        <v>3052.6641730000001</v>
      </c>
      <c r="EW161" s="33">
        <v>2872.5200399999999</v>
      </c>
      <c r="EX161" s="33">
        <v>2872.5200399999999</v>
      </c>
      <c r="EY161" s="33">
        <v>3052.6641730000001</v>
      </c>
      <c r="EZ161" s="33">
        <v>3052.6641730000001</v>
      </c>
      <c r="FA161" s="33">
        <v>2872.5200399999999</v>
      </c>
      <c r="FB161" s="33">
        <v>2872.5200399999999</v>
      </c>
      <c r="FC161" s="33">
        <v>3052.6641730000001</v>
      </c>
    </row>
    <row r="162" spans="2:159" x14ac:dyDescent="0.3">
      <c r="B162" s="33" t="s">
        <v>22</v>
      </c>
      <c r="C162" s="33" t="s">
        <v>36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  <c r="BC162" s="33">
        <v>88.10198561</v>
      </c>
    </row>
    <row r="163" spans="2:159" x14ac:dyDescent="0.3">
      <c r="B163" s="33" t="s">
        <v>22</v>
      </c>
      <c r="C163" s="33" t="s">
        <v>37</v>
      </c>
    </row>
    <row r="164" spans="2:159" x14ac:dyDescent="0.3">
      <c r="B164" s="33" t="s">
        <v>22</v>
      </c>
      <c r="C164" s="33" t="s">
        <v>38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165.41338200000001</v>
      </c>
      <c r="AY164" s="33">
        <v>337.60748580000001</v>
      </c>
    </row>
    <row r="165" spans="2:159" x14ac:dyDescent="0.3">
      <c r="B165" s="33" t="s">
        <v>22</v>
      </c>
      <c r="C165" s="33" t="s">
        <v>39</v>
      </c>
    </row>
    <row r="166" spans="2:159" x14ac:dyDescent="0.3">
      <c r="B166" s="33" t="s">
        <v>22</v>
      </c>
      <c r="C166" s="33" t="s">
        <v>40</v>
      </c>
    </row>
    <row r="167" spans="2:159" x14ac:dyDescent="0.3">
      <c r="B167" s="33" t="s">
        <v>22</v>
      </c>
      <c r="C167" s="33" t="s">
        <v>41</v>
      </c>
    </row>
    <row r="168" spans="2:159" x14ac:dyDescent="0.3">
      <c r="B168" s="33" t="s">
        <v>22</v>
      </c>
      <c r="C168" s="33" t="s">
        <v>42</v>
      </c>
    </row>
    <row r="169" spans="2:159" x14ac:dyDescent="0.3">
      <c r="B169" s="33" t="s">
        <v>22</v>
      </c>
      <c r="C169" s="33" t="s">
        <v>43</v>
      </c>
    </row>
    <row r="170" spans="2:159" x14ac:dyDescent="0.3">
      <c r="B170" s="33" t="s">
        <v>22</v>
      </c>
      <c r="C170" s="33" t="s">
        <v>44</v>
      </c>
    </row>
    <row r="171" spans="2:159" x14ac:dyDescent="0.3">
      <c r="B171" s="33" t="s">
        <v>22</v>
      </c>
      <c r="C171" s="33" t="s">
        <v>45</v>
      </c>
    </row>
    <row r="172" spans="2:159" x14ac:dyDescent="0.3">
      <c r="B172" s="33" t="s">
        <v>22</v>
      </c>
      <c r="C172" s="33" t="s">
        <v>46</v>
      </c>
    </row>
    <row r="173" spans="2:159" x14ac:dyDescent="0.3">
      <c r="B173" s="33" t="s">
        <v>22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326.35877160000001</v>
      </c>
      <c r="AV173" s="33">
        <v>0</v>
      </c>
      <c r="AW173" s="33">
        <v>0</v>
      </c>
      <c r="AX173" s="33">
        <v>0</v>
      </c>
      <c r="AY173" s="33">
        <v>498.5528754</v>
      </c>
      <c r="AZ173" s="33">
        <v>0</v>
      </c>
      <c r="BA173" s="33">
        <v>0</v>
      </c>
      <c r="BB173" s="33">
        <v>0</v>
      </c>
      <c r="BC173" s="33">
        <v>88.10198561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3">
      <c r="B174" s="33" t="s">
        <v>23</v>
      </c>
      <c r="C174" s="33" t="s">
        <v>36</v>
      </c>
    </row>
    <row r="175" spans="2:159" x14ac:dyDescent="0.3">
      <c r="B175" s="33" t="s">
        <v>23</v>
      </c>
      <c r="C175" s="33" t="s">
        <v>37</v>
      </c>
    </row>
    <row r="176" spans="2:159" x14ac:dyDescent="0.3">
      <c r="B176" s="33" t="s">
        <v>23</v>
      </c>
      <c r="C176" s="33" t="s">
        <v>38</v>
      </c>
      <c r="K176" s="33">
        <v>7.5442441499999999</v>
      </c>
      <c r="P176" s="33">
        <v>7.5442441499999999</v>
      </c>
      <c r="S176" s="33">
        <v>7.5442441499999999</v>
      </c>
      <c r="AU176" s="33">
        <v>7.5442441499999999</v>
      </c>
    </row>
    <row r="177" spans="2:159" x14ac:dyDescent="0.3">
      <c r="B177" s="33" t="s">
        <v>23</v>
      </c>
      <c r="C177" s="33" t="s">
        <v>39</v>
      </c>
    </row>
    <row r="178" spans="2:159" x14ac:dyDescent="0.3">
      <c r="B178" s="33" t="s">
        <v>23</v>
      </c>
      <c r="C178" s="33" t="s">
        <v>40</v>
      </c>
    </row>
    <row r="179" spans="2:159" x14ac:dyDescent="0.3">
      <c r="B179" s="33" t="s">
        <v>23</v>
      </c>
      <c r="C179" s="33" t="s">
        <v>41</v>
      </c>
    </row>
    <row r="180" spans="2:159" x14ac:dyDescent="0.3">
      <c r="B180" s="33" t="s">
        <v>23</v>
      </c>
      <c r="C180" s="33" t="s">
        <v>42</v>
      </c>
    </row>
    <row r="181" spans="2:159" x14ac:dyDescent="0.3">
      <c r="B181" s="33" t="s">
        <v>23</v>
      </c>
      <c r="C181" s="33" t="s">
        <v>43</v>
      </c>
    </row>
    <row r="182" spans="2:159" x14ac:dyDescent="0.3">
      <c r="B182" s="33" t="s">
        <v>23</v>
      </c>
      <c r="C182" s="33" t="s">
        <v>44</v>
      </c>
    </row>
    <row r="183" spans="2:159" x14ac:dyDescent="0.3">
      <c r="B183" s="33" t="s">
        <v>23</v>
      </c>
      <c r="C183" s="33" t="s">
        <v>45</v>
      </c>
    </row>
    <row r="184" spans="2:159" x14ac:dyDescent="0.3">
      <c r="B184" s="33" t="s">
        <v>23</v>
      </c>
      <c r="C184" s="33" t="s">
        <v>46</v>
      </c>
    </row>
    <row r="185" spans="2:159" x14ac:dyDescent="0.3">
      <c r="B185" s="33" t="s">
        <v>23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7.5442441499999999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3">
      <c r="B186" s="33" t="s">
        <v>691</v>
      </c>
      <c r="C186" s="33" t="s">
        <v>36</v>
      </c>
    </row>
    <row r="187" spans="2:159" x14ac:dyDescent="0.3">
      <c r="B187" s="33" t="s">
        <v>691</v>
      </c>
      <c r="C187" s="33" t="s">
        <v>37</v>
      </c>
    </row>
    <row r="188" spans="2:159" x14ac:dyDescent="0.3">
      <c r="B188" s="33" t="s">
        <v>691</v>
      </c>
      <c r="C188" s="33" t="s">
        <v>38</v>
      </c>
    </row>
    <row r="189" spans="2:159" x14ac:dyDescent="0.3">
      <c r="B189" s="33" t="s">
        <v>691</v>
      </c>
      <c r="C189" s="33" t="s">
        <v>39</v>
      </c>
    </row>
    <row r="190" spans="2:159" x14ac:dyDescent="0.3">
      <c r="B190" s="33" t="s">
        <v>691</v>
      </c>
      <c r="C190" s="33" t="s">
        <v>40</v>
      </c>
    </row>
    <row r="191" spans="2:159" x14ac:dyDescent="0.3">
      <c r="B191" s="33" t="s">
        <v>691</v>
      </c>
      <c r="C191" s="33" t="s">
        <v>41</v>
      </c>
    </row>
    <row r="192" spans="2:159" x14ac:dyDescent="0.3">
      <c r="B192" s="33" t="s">
        <v>691</v>
      </c>
      <c r="C192" s="33" t="s">
        <v>42</v>
      </c>
    </row>
    <row r="193" spans="2:159" x14ac:dyDescent="0.3">
      <c r="B193" s="33" t="s">
        <v>691</v>
      </c>
      <c r="C193" s="33" t="s">
        <v>43</v>
      </c>
    </row>
    <row r="194" spans="2:159" x14ac:dyDescent="0.3">
      <c r="B194" s="33" t="s">
        <v>691</v>
      </c>
      <c r="C194" s="33" t="s">
        <v>44</v>
      </c>
    </row>
    <row r="195" spans="2:159" x14ac:dyDescent="0.3">
      <c r="B195" s="33" t="s">
        <v>691</v>
      </c>
      <c r="C195" s="33" t="s">
        <v>45</v>
      </c>
    </row>
    <row r="196" spans="2:159" x14ac:dyDescent="0.3">
      <c r="B196" s="33" t="s">
        <v>691</v>
      </c>
      <c r="C196" s="33" t="s">
        <v>46</v>
      </c>
    </row>
    <row r="197" spans="2:159" x14ac:dyDescent="0.3">
      <c r="B197" s="33" t="s">
        <v>691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3">
      <c r="B198" s="33" t="s">
        <v>692</v>
      </c>
      <c r="C198" s="33" t="s">
        <v>36</v>
      </c>
    </row>
    <row r="199" spans="2:159" x14ac:dyDescent="0.3">
      <c r="B199" s="33" t="s">
        <v>692</v>
      </c>
      <c r="C199" s="33" t="s">
        <v>37</v>
      </c>
    </row>
    <row r="200" spans="2:159" x14ac:dyDescent="0.3">
      <c r="B200" s="33" t="s">
        <v>692</v>
      </c>
      <c r="C200" s="33" t="s">
        <v>38</v>
      </c>
    </row>
    <row r="201" spans="2:159" x14ac:dyDescent="0.3">
      <c r="B201" s="33" t="s">
        <v>692</v>
      </c>
      <c r="C201" s="33" t="s">
        <v>39</v>
      </c>
    </row>
    <row r="202" spans="2:159" x14ac:dyDescent="0.3">
      <c r="B202" s="33" t="s">
        <v>692</v>
      </c>
      <c r="C202" s="33" t="s">
        <v>40</v>
      </c>
    </row>
    <row r="203" spans="2:159" x14ac:dyDescent="0.3">
      <c r="B203" s="33" t="s">
        <v>692</v>
      </c>
      <c r="C203" s="33" t="s">
        <v>41</v>
      </c>
    </row>
    <row r="204" spans="2:159" x14ac:dyDescent="0.3">
      <c r="B204" s="33" t="s">
        <v>692</v>
      </c>
      <c r="C204" s="33" t="s">
        <v>42</v>
      </c>
    </row>
    <row r="205" spans="2:159" x14ac:dyDescent="0.3">
      <c r="B205" s="33" t="s">
        <v>692</v>
      </c>
      <c r="C205" s="33" t="s">
        <v>43</v>
      </c>
    </row>
    <row r="206" spans="2:159" x14ac:dyDescent="0.3">
      <c r="B206" s="33" t="s">
        <v>692</v>
      </c>
      <c r="C206" s="33" t="s">
        <v>44</v>
      </c>
    </row>
    <row r="207" spans="2:159" x14ac:dyDescent="0.3">
      <c r="B207" s="33" t="s">
        <v>692</v>
      </c>
      <c r="C207" s="33" t="s">
        <v>45</v>
      </c>
    </row>
    <row r="208" spans="2:159" x14ac:dyDescent="0.3">
      <c r="B208" s="33" t="s">
        <v>692</v>
      </c>
      <c r="C208" s="33" t="s">
        <v>46</v>
      </c>
    </row>
    <row r="209" spans="2:159" x14ac:dyDescent="0.3">
      <c r="B209" s="33" t="s">
        <v>692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3">
      <c r="B210" s="33" t="s">
        <v>693</v>
      </c>
      <c r="C210" s="33" t="s">
        <v>36</v>
      </c>
    </row>
    <row r="211" spans="2:159" x14ac:dyDescent="0.3">
      <c r="B211" s="33" t="s">
        <v>693</v>
      </c>
      <c r="C211" s="33" t="s">
        <v>37</v>
      </c>
    </row>
    <row r="212" spans="2:159" x14ac:dyDescent="0.3">
      <c r="B212" s="33" t="s">
        <v>693</v>
      </c>
      <c r="C212" s="33" t="s">
        <v>38</v>
      </c>
    </row>
    <row r="213" spans="2:159" x14ac:dyDescent="0.3">
      <c r="B213" s="33" t="s">
        <v>693</v>
      </c>
      <c r="C213" s="33" t="s">
        <v>39</v>
      </c>
    </row>
    <row r="214" spans="2:159" x14ac:dyDescent="0.3">
      <c r="B214" s="33" t="s">
        <v>693</v>
      </c>
      <c r="C214" s="33" t="s">
        <v>40</v>
      </c>
    </row>
    <row r="215" spans="2:159" x14ac:dyDescent="0.3">
      <c r="B215" s="33" t="s">
        <v>693</v>
      </c>
      <c r="C215" s="33" t="s">
        <v>41</v>
      </c>
    </row>
    <row r="216" spans="2:159" x14ac:dyDescent="0.3">
      <c r="B216" s="33" t="s">
        <v>693</v>
      </c>
      <c r="C216" s="33" t="s">
        <v>42</v>
      </c>
    </row>
    <row r="217" spans="2:159" x14ac:dyDescent="0.3">
      <c r="B217" s="33" t="s">
        <v>693</v>
      </c>
      <c r="C217" s="33" t="s">
        <v>43</v>
      </c>
    </row>
    <row r="218" spans="2:159" x14ac:dyDescent="0.3">
      <c r="B218" s="33" t="s">
        <v>693</v>
      </c>
      <c r="C218" s="33" t="s">
        <v>44</v>
      </c>
    </row>
    <row r="219" spans="2:159" x14ac:dyDescent="0.3">
      <c r="B219" s="33" t="s">
        <v>693</v>
      </c>
      <c r="C219" s="33" t="s">
        <v>45</v>
      </c>
    </row>
    <row r="220" spans="2:159" x14ac:dyDescent="0.3">
      <c r="B220" s="33" t="s">
        <v>693</v>
      </c>
      <c r="C220" s="33" t="s">
        <v>46</v>
      </c>
    </row>
    <row r="221" spans="2:159" x14ac:dyDescent="0.3">
      <c r="B221" s="33" t="s">
        <v>693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3">
      <c r="B222" s="33" t="s">
        <v>24</v>
      </c>
      <c r="C222" s="33" t="s">
        <v>36</v>
      </c>
    </row>
    <row r="223" spans="2:159" x14ac:dyDescent="0.3">
      <c r="B223" s="33" t="s">
        <v>24</v>
      </c>
      <c r="C223" s="33" t="s">
        <v>37</v>
      </c>
    </row>
    <row r="224" spans="2:159" x14ac:dyDescent="0.3">
      <c r="B224" s="33" t="s">
        <v>24</v>
      </c>
      <c r="C224" s="33" t="s">
        <v>38</v>
      </c>
    </row>
    <row r="225" spans="2:159" x14ac:dyDescent="0.3">
      <c r="B225" s="33" t="s">
        <v>24</v>
      </c>
      <c r="C225" s="33" t="s">
        <v>39</v>
      </c>
    </row>
    <row r="226" spans="2:159" x14ac:dyDescent="0.3">
      <c r="B226" s="33" t="s">
        <v>24</v>
      </c>
      <c r="C226" s="33" t="s">
        <v>40</v>
      </c>
    </row>
    <row r="227" spans="2:159" x14ac:dyDescent="0.3">
      <c r="B227" s="33" t="s">
        <v>24</v>
      </c>
      <c r="C227" s="33" t="s">
        <v>41</v>
      </c>
    </row>
    <row r="228" spans="2:159" x14ac:dyDescent="0.3">
      <c r="B228" s="33" t="s">
        <v>24</v>
      </c>
      <c r="C228" s="33" t="s">
        <v>42</v>
      </c>
    </row>
    <row r="229" spans="2:159" x14ac:dyDescent="0.3">
      <c r="B229" s="33" t="s">
        <v>24</v>
      </c>
      <c r="C229" s="33" t="s">
        <v>43</v>
      </c>
    </row>
    <row r="230" spans="2:159" x14ac:dyDescent="0.3">
      <c r="B230" s="33" t="s">
        <v>24</v>
      </c>
      <c r="C230" s="33" t="s">
        <v>44</v>
      </c>
    </row>
    <row r="231" spans="2:159" x14ac:dyDescent="0.3">
      <c r="B231" s="33" t="s">
        <v>24</v>
      </c>
      <c r="C231" s="33" t="s">
        <v>45</v>
      </c>
    </row>
    <row r="232" spans="2:159" x14ac:dyDescent="0.3">
      <c r="B232" s="33" t="s">
        <v>24</v>
      </c>
      <c r="C232" s="33" t="s">
        <v>46</v>
      </c>
    </row>
    <row r="233" spans="2:159" x14ac:dyDescent="0.3">
      <c r="B233" s="33" t="s">
        <v>24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3">
      <c r="B234" s="33" t="s">
        <v>1</v>
      </c>
      <c r="C234" s="33" t="s">
        <v>36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18621.50333</v>
      </c>
      <c r="AT234" s="33">
        <v>18517.583729999998</v>
      </c>
      <c r="AU234" s="33">
        <v>18892.126469999999</v>
      </c>
      <c r="AV234" s="33">
        <v>23938.447219999998</v>
      </c>
      <c r="AW234" s="33">
        <v>18656.66302</v>
      </c>
      <c r="AX234" s="33">
        <v>18517.583729999998</v>
      </c>
      <c r="AY234" s="33">
        <v>18892.126469999999</v>
      </c>
      <c r="AZ234" s="33">
        <v>23881.735840000001</v>
      </c>
      <c r="BA234" s="33">
        <v>18670.113890000001</v>
      </c>
      <c r="BB234" s="33">
        <v>18552.006119999998</v>
      </c>
      <c r="BC234" s="33">
        <v>18931.527480000001</v>
      </c>
      <c r="BD234" s="33">
        <v>23988.218509999999</v>
      </c>
      <c r="BE234" s="33">
        <v>18706.66044</v>
      </c>
      <c r="BF234" s="33">
        <v>18552.006119999998</v>
      </c>
      <c r="BG234" s="33">
        <v>18931.527480000001</v>
      </c>
      <c r="BH234" s="33">
        <v>24211.727419999999</v>
      </c>
      <c r="BI234" s="33">
        <v>18828.873729999999</v>
      </c>
      <c r="BJ234" s="33">
        <v>18650.977299999999</v>
      </c>
      <c r="BK234" s="33">
        <v>19054.233680000001</v>
      </c>
      <c r="BL234" s="33">
        <v>24454.76872</v>
      </c>
      <c r="BM234" s="33">
        <v>18937.353179999998</v>
      </c>
      <c r="BN234" s="33">
        <v>18823.336319999999</v>
      </c>
      <c r="BO234" s="33">
        <v>19293.282739999999</v>
      </c>
      <c r="BP234" s="33">
        <v>25430.36693</v>
      </c>
      <c r="BQ234" s="33">
        <v>19750.26614</v>
      </c>
      <c r="BR234" s="33">
        <v>19256.506460000001</v>
      </c>
      <c r="BS234" s="33">
        <v>19973.107599999999</v>
      </c>
      <c r="BT234" s="33">
        <v>26074.47422</v>
      </c>
      <c r="BU234" s="33">
        <v>20076.897789999999</v>
      </c>
      <c r="BV234" s="33">
        <v>19602.494350000001</v>
      </c>
      <c r="BW234" s="33">
        <v>20438.39471</v>
      </c>
      <c r="BX234" s="33">
        <v>27214.76412</v>
      </c>
      <c r="BY234" s="33">
        <v>21051.696629999999</v>
      </c>
      <c r="BZ234" s="33">
        <v>20306.486430000001</v>
      </c>
      <c r="CA234" s="33">
        <v>21363.262559999999</v>
      </c>
      <c r="CB234" s="33">
        <v>27496.40353</v>
      </c>
      <c r="CC234" s="33">
        <v>21036.202000000001</v>
      </c>
      <c r="CD234" s="33">
        <v>20562.999619999999</v>
      </c>
      <c r="CE234" s="33">
        <v>21668.7444</v>
      </c>
      <c r="CF234" s="33">
        <v>27633.56884</v>
      </c>
      <c r="CG234" s="33">
        <v>21064.948280000001</v>
      </c>
      <c r="CH234" s="33">
        <v>20562.999619999999</v>
      </c>
      <c r="CI234" s="33">
        <v>21668.7444</v>
      </c>
      <c r="CJ234" s="33">
        <v>27633.56884</v>
      </c>
      <c r="CK234" s="33">
        <v>20052.80039</v>
      </c>
      <c r="CL234" s="33">
        <v>20562.999619999999</v>
      </c>
      <c r="CM234" s="33">
        <v>21668.7444</v>
      </c>
      <c r="CN234" s="33">
        <v>27633.56884</v>
      </c>
      <c r="CO234" s="33">
        <v>21348.482899999999</v>
      </c>
      <c r="CP234" s="33">
        <v>20562.999619999999</v>
      </c>
      <c r="CQ234" s="33">
        <v>21668.7444</v>
      </c>
      <c r="CR234" s="33">
        <v>27633.56884</v>
      </c>
      <c r="CS234" s="33">
        <v>20384.6198</v>
      </c>
      <c r="CT234" s="33">
        <v>20562.999619999999</v>
      </c>
      <c r="CU234" s="33">
        <v>21668.7444</v>
      </c>
      <c r="CV234" s="33">
        <v>27633.56884</v>
      </c>
      <c r="CW234" s="33">
        <v>20520.453170000001</v>
      </c>
      <c r="CX234" s="33">
        <v>20562.999619999999</v>
      </c>
      <c r="CY234" s="33">
        <v>21668.7444</v>
      </c>
      <c r="CZ234" s="33">
        <v>27633.56884</v>
      </c>
      <c r="DA234" s="33">
        <v>21158.680100000001</v>
      </c>
      <c r="DB234" s="33">
        <v>20562.999619999999</v>
      </c>
      <c r="DC234" s="33">
        <v>21668.7444</v>
      </c>
      <c r="DD234" s="33">
        <v>27633.56884</v>
      </c>
      <c r="DE234" s="33">
        <v>20137.57286</v>
      </c>
      <c r="DF234" s="33">
        <v>20562.999619999999</v>
      </c>
      <c r="DG234" s="33">
        <v>21668.7444</v>
      </c>
      <c r="DH234" s="33">
        <v>28230.6299</v>
      </c>
      <c r="DI234" s="33">
        <v>21913.184130000001</v>
      </c>
      <c r="DJ234" s="33">
        <v>20879.645489999999</v>
      </c>
      <c r="DK234" s="33">
        <v>22073.284250000001</v>
      </c>
      <c r="DL234" s="33">
        <v>28230.6299</v>
      </c>
      <c r="DM234" s="33">
        <v>21264.807840000001</v>
      </c>
      <c r="DN234" s="33">
        <v>20879.645489999999</v>
      </c>
      <c r="DO234" s="33">
        <v>22073.284250000001</v>
      </c>
      <c r="DP234" s="33">
        <v>28230.6299</v>
      </c>
      <c r="DQ234" s="33">
        <v>21740.338309999999</v>
      </c>
      <c r="DR234" s="33">
        <v>20879.645489999999</v>
      </c>
      <c r="DS234" s="33">
        <v>22073.284250000001</v>
      </c>
      <c r="DT234" s="33">
        <v>28230.6299</v>
      </c>
      <c r="DU234" s="33">
        <v>21878.185939999999</v>
      </c>
      <c r="DV234" s="33">
        <v>20879.645489999999</v>
      </c>
      <c r="DW234" s="33">
        <v>22073.284250000001</v>
      </c>
      <c r="DX234" s="33">
        <v>28230.6299</v>
      </c>
      <c r="DY234" s="33">
        <v>21523.294409999999</v>
      </c>
      <c r="DZ234" s="33">
        <v>20879.645489999999</v>
      </c>
      <c r="EA234" s="33">
        <v>22073.284250000001</v>
      </c>
      <c r="EB234" s="33">
        <v>28230.6299</v>
      </c>
      <c r="EC234" s="33">
        <v>21530.437389999999</v>
      </c>
      <c r="ED234" s="33">
        <v>20879.645489999999</v>
      </c>
      <c r="EE234" s="33">
        <v>22073.284250000001</v>
      </c>
      <c r="EF234" s="33">
        <v>28230.6299</v>
      </c>
      <c r="EG234" s="33">
        <v>21038.900450000001</v>
      </c>
      <c r="EH234" s="33">
        <v>20879.645489999999</v>
      </c>
      <c r="EI234" s="33">
        <v>22073.284250000001</v>
      </c>
      <c r="EJ234" s="33">
        <v>28230.6299</v>
      </c>
      <c r="EK234" s="33">
        <v>21913.184130000001</v>
      </c>
      <c r="EL234" s="33">
        <v>20879.645489999999</v>
      </c>
      <c r="EM234" s="33">
        <v>22073.284250000001</v>
      </c>
      <c r="EN234" s="33">
        <v>28230.6299</v>
      </c>
      <c r="EO234" s="33">
        <v>20696.046009999998</v>
      </c>
      <c r="EP234" s="33">
        <v>20879.645489999999</v>
      </c>
      <c r="EQ234" s="33">
        <v>22073.284250000001</v>
      </c>
      <c r="ER234" s="33">
        <v>28268.538140000001</v>
      </c>
      <c r="ES234" s="33">
        <v>21555.3812</v>
      </c>
      <c r="ET234" s="33">
        <v>20668.74584</v>
      </c>
      <c r="EU234" s="33">
        <v>22094.532289999999</v>
      </c>
      <c r="EV234" s="33">
        <v>28268.538140000001</v>
      </c>
      <c r="EW234" s="33">
        <v>20936.832630000001</v>
      </c>
      <c r="EX234" s="33">
        <v>20866.635880000002</v>
      </c>
      <c r="EY234" s="33">
        <v>22094.532289999999</v>
      </c>
      <c r="EZ234" s="33">
        <v>28565.420289999998</v>
      </c>
      <c r="FA234" s="33">
        <v>22058.053250000001</v>
      </c>
      <c r="FB234" s="33">
        <v>20596.436290000001</v>
      </c>
      <c r="FC234" s="33">
        <v>22286.416539999998</v>
      </c>
    </row>
    <row r="235" spans="2:159" x14ac:dyDescent="0.3">
      <c r="B235" s="33" t="s">
        <v>1</v>
      </c>
      <c r="C235" s="33" t="s">
        <v>37</v>
      </c>
      <c r="D235" s="33">
        <v>6401.4287450000002</v>
      </c>
      <c r="E235" s="33">
        <v>6924.6591760000001</v>
      </c>
      <c r="F235" s="33">
        <v>9353.4621709999992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9057.3787809999994</v>
      </c>
      <c r="O235" s="33">
        <v>8465.1096859999998</v>
      </c>
      <c r="P235" s="33">
        <v>6401.4287450000002</v>
      </c>
      <c r="Q235" s="33">
        <v>6924.6591760000001</v>
      </c>
      <c r="R235" s="33">
        <v>8775.2181880000007</v>
      </c>
      <c r="S235" s="33">
        <v>8465.1096859999998</v>
      </c>
      <c r="T235" s="33">
        <v>6401.4287450000002</v>
      </c>
      <c r="U235" s="33">
        <v>6924.6591760000001</v>
      </c>
      <c r="V235" s="33">
        <v>7527.0823140000002</v>
      </c>
      <c r="W235" s="33">
        <v>8465.1096859999998</v>
      </c>
      <c r="X235" s="33">
        <v>6401.4287450000002</v>
      </c>
      <c r="Y235" s="33">
        <v>6924.6591760000001</v>
      </c>
      <c r="Z235" s="33">
        <v>7548.700605</v>
      </c>
      <c r="AA235" s="33">
        <v>8465.1096859999998</v>
      </c>
      <c r="AB235" s="33">
        <v>6401.4287450000002</v>
      </c>
      <c r="AC235" s="33">
        <v>6924.6591760000001</v>
      </c>
      <c r="AD235" s="33">
        <v>9464.2553960000005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6704.290438</v>
      </c>
      <c r="AS235" s="33">
        <v>7228.1542490000002</v>
      </c>
      <c r="AT235" s="33">
        <v>10059.355589999999</v>
      </c>
      <c r="AU235" s="33">
        <v>8832.3831809999992</v>
      </c>
      <c r="AV235" s="33">
        <v>6788.603889</v>
      </c>
      <c r="AW235" s="33">
        <v>7295.9871510000003</v>
      </c>
      <c r="AX235" s="33">
        <v>10131.682919999999</v>
      </c>
      <c r="AY235" s="33">
        <v>8913.8068669999993</v>
      </c>
      <c r="AZ235" s="33">
        <v>6682.2892940000002</v>
      </c>
      <c r="BA235" s="33">
        <v>7478.8506020000004</v>
      </c>
      <c r="BB235" s="33">
        <v>10314.100769999999</v>
      </c>
      <c r="BC235" s="33">
        <v>9122.2994159999998</v>
      </c>
      <c r="BD235" s="33">
        <v>6975.7976930000004</v>
      </c>
      <c r="BE235" s="33">
        <v>7478.8506020000004</v>
      </c>
      <c r="BF235" s="33">
        <v>10314.100769999999</v>
      </c>
      <c r="BG235" s="33">
        <v>9122.2994159999998</v>
      </c>
      <c r="BH235" s="33">
        <v>6975.7976930000004</v>
      </c>
      <c r="BI235" s="33">
        <v>7478.8506020000004</v>
      </c>
      <c r="BJ235" s="33">
        <v>10314.100769999999</v>
      </c>
      <c r="BK235" s="33">
        <v>9122.2994159999998</v>
      </c>
      <c r="BL235" s="33">
        <v>7179.6441240000004</v>
      </c>
      <c r="BM235" s="33">
        <v>7695.1007060000002</v>
      </c>
      <c r="BN235" s="33">
        <v>10806.070729999999</v>
      </c>
      <c r="BO235" s="33">
        <v>9529.8102390000004</v>
      </c>
      <c r="BP235" s="33">
        <v>7805.935007</v>
      </c>
      <c r="BQ235" s="33">
        <v>8376.1175459999995</v>
      </c>
      <c r="BR235" s="33">
        <v>11467.470149999999</v>
      </c>
      <c r="BS235" s="33">
        <v>10166.95606</v>
      </c>
      <c r="BT235" s="33">
        <v>8278.7938560000002</v>
      </c>
      <c r="BU235" s="33">
        <v>8914.9750469999999</v>
      </c>
      <c r="BV235" s="33">
        <v>12102.110500000001</v>
      </c>
      <c r="BW235" s="33">
        <v>10781.68413</v>
      </c>
      <c r="BX235" s="33">
        <v>8591.7905229999997</v>
      </c>
      <c r="BY235" s="33">
        <v>9174.6113609999993</v>
      </c>
      <c r="BZ235" s="33">
        <v>12389.6561</v>
      </c>
      <c r="CA235" s="33">
        <v>11084.032869999999</v>
      </c>
      <c r="CB235" s="33">
        <v>8591.7905229999997</v>
      </c>
      <c r="CC235" s="33">
        <v>8535.2596610000001</v>
      </c>
      <c r="CD235" s="33">
        <v>12389.6561</v>
      </c>
      <c r="CE235" s="33">
        <v>11084.032869999999</v>
      </c>
      <c r="CF235" s="33">
        <v>8591.7905229999997</v>
      </c>
      <c r="CG235" s="33">
        <v>9174.6113609999993</v>
      </c>
      <c r="CH235" s="33">
        <v>12389.6561</v>
      </c>
      <c r="CI235" s="33">
        <v>11084.032869999999</v>
      </c>
      <c r="CJ235" s="33">
        <v>8591.7905229999997</v>
      </c>
      <c r="CK235" s="33">
        <v>8923.5513859999992</v>
      </c>
      <c r="CL235" s="33">
        <v>12389.6561</v>
      </c>
      <c r="CM235" s="33">
        <v>11084.032869999999</v>
      </c>
      <c r="CN235" s="33">
        <v>8366.7865230000007</v>
      </c>
      <c r="CO235" s="33">
        <v>9089.7130469999993</v>
      </c>
      <c r="CP235" s="33">
        <v>12389.6561</v>
      </c>
      <c r="CQ235" s="33">
        <v>11084.032869999999</v>
      </c>
      <c r="CR235" s="33">
        <v>8591.7905229999997</v>
      </c>
      <c r="CS235" s="33">
        <v>9147.0495570000003</v>
      </c>
      <c r="CT235" s="33">
        <v>12389.6561</v>
      </c>
      <c r="CU235" s="33">
        <v>11084.032869999999</v>
      </c>
      <c r="CV235" s="33">
        <v>8623.2715819999994</v>
      </c>
      <c r="CW235" s="33">
        <v>9131.6514399999996</v>
      </c>
      <c r="CX235" s="33">
        <v>12408.355869999999</v>
      </c>
      <c r="CY235" s="33">
        <v>11108.32789</v>
      </c>
      <c r="CZ235" s="33">
        <v>8623.2715819999994</v>
      </c>
      <c r="DA235" s="33">
        <v>9199.4843419999997</v>
      </c>
      <c r="DB235" s="33">
        <v>12408.355869999999</v>
      </c>
      <c r="DC235" s="33">
        <v>11108.32789</v>
      </c>
      <c r="DD235" s="33">
        <v>8623.2715819999994</v>
      </c>
      <c r="DE235" s="33">
        <v>8146.6670469999999</v>
      </c>
      <c r="DF235" s="33">
        <v>12408.355869999999</v>
      </c>
      <c r="DG235" s="33">
        <v>11108.32789</v>
      </c>
      <c r="DH235" s="33">
        <v>8669.8669929999996</v>
      </c>
      <c r="DI235" s="33">
        <v>7985.6323279999997</v>
      </c>
      <c r="DJ235" s="33">
        <v>12447.273160000001</v>
      </c>
      <c r="DK235" s="33">
        <v>11153.928239999999</v>
      </c>
      <c r="DL235" s="33">
        <v>8669.8669929999996</v>
      </c>
      <c r="DM235" s="33">
        <v>9238.1165380000002</v>
      </c>
      <c r="DN235" s="33">
        <v>12447.273160000001</v>
      </c>
      <c r="DO235" s="33">
        <v>11153.928239999999</v>
      </c>
      <c r="DP235" s="33">
        <v>8669.8669929999996</v>
      </c>
      <c r="DQ235" s="33">
        <v>9238.1165380000002</v>
      </c>
      <c r="DR235" s="33">
        <v>12447.273160000001</v>
      </c>
      <c r="DS235" s="33">
        <v>11153.928239999999</v>
      </c>
      <c r="DT235" s="33">
        <v>8669.8669929999996</v>
      </c>
      <c r="DU235" s="33">
        <v>9238.1165380000002</v>
      </c>
      <c r="DV235" s="33">
        <v>12447.273160000001</v>
      </c>
      <c r="DW235" s="33">
        <v>11153.928239999999</v>
      </c>
      <c r="DX235" s="33">
        <v>8669.8669929999996</v>
      </c>
      <c r="DY235" s="33">
        <v>9238.1165380000002</v>
      </c>
      <c r="DZ235" s="33">
        <v>12447.273160000001</v>
      </c>
      <c r="EA235" s="33">
        <v>11153.928239999999</v>
      </c>
      <c r="EB235" s="33">
        <v>8669.8669929999996</v>
      </c>
      <c r="EC235" s="33">
        <v>9238.1165380000002</v>
      </c>
      <c r="ED235" s="33">
        <v>12447.273160000001</v>
      </c>
      <c r="EE235" s="33">
        <v>11153.928239999999</v>
      </c>
      <c r="EF235" s="33">
        <v>8669.8669929999996</v>
      </c>
      <c r="EG235" s="33">
        <v>9030.6892829999997</v>
      </c>
      <c r="EH235" s="33">
        <v>12189.198399999999</v>
      </c>
      <c r="EI235" s="33">
        <v>11153.928239999999</v>
      </c>
      <c r="EJ235" s="33">
        <v>8669.8669929999996</v>
      </c>
      <c r="EK235" s="33">
        <v>9238.1165380000002</v>
      </c>
      <c r="EL235" s="33">
        <v>12447.273160000001</v>
      </c>
      <c r="EM235" s="33">
        <v>11153.928239999999</v>
      </c>
      <c r="EN235" s="33">
        <v>8669.8669929999996</v>
      </c>
      <c r="EO235" s="33">
        <v>9238.1165380000002</v>
      </c>
      <c r="EP235" s="33">
        <v>12447.273160000001</v>
      </c>
      <c r="EQ235" s="33">
        <v>11153.928239999999</v>
      </c>
      <c r="ER235" s="33">
        <v>8669.8669929999996</v>
      </c>
      <c r="ES235" s="33">
        <v>9238.1165380000002</v>
      </c>
      <c r="ET235" s="33">
        <v>12447.273160000001</v>
      </c>
      <c r="EU235" s="33">
        <v>11153.928239999999</v>
      </c>
      <c r="EV235" s="33">
        <v>8669.8669929999996</v>
      </c>
      <c r="EW235" s="33">
        <v>9238.1165380000002</v>
      </c>
      <c r="EX235" s="33">
        <v>12447.273160000001</v>
      </c>
      <c r="EY235" s="33">
        <v>11153.928239999999</v>
      </c>
      <c r="EZ235" s="33">
        <v>8669.8669929999996</v>
      </c>
      <c r="FA235" s="33">
        <v>9238.1165380000002</v>
      </c>
      <c r="FB235" s="33">
        <v>12275.493479999999</v>
      </c>
      <c r="FC235" s="33">
        <v>11153.928239999999</v>
      </c>
    </row>
    <row r="236" spans="2:159" x14ac:dyDescent="0.3">
      <c r="B236" s="33" t="s">
        <v>1</v>
      </c>
      <c r="C236" s="33" t="s">
        <v>38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5633.4257939999998</v>
      </c>
      <c r="S236" s="33">
        <v>4448.2909019999997</v>
      </c>
      <c r="T236" s="33">
        <v>5403.3947840000001</v>
      </c>
      <c r="U236" s="33">
        <v>5154.8028629999999</v>
      </c>
      <c r="V236" s="33">
        <v>5721.7228249999998</v>
      </c>
      <c r="W236" s="33">
        <v>4448.2909019999997</v>
      </c>
      <c r="X236" s="33">
        <v>5403.3947840000001</v>
      </c>
      <c r="Y236" s="33">
        <v>5154.8028629999999</v>
      </c>
      <c r="Z236" s="33">
        <v>5382.6281559999998</v>
      </c>
      <c r="AA236" s="33">
        <v>4448.2909019999997</v>
      </c>
      <c r="AB236" s="33">
        <v>5403.3947840000001</v>
      </c>
      <c r="AC236" s="33">
        <v>5154.8028629999999</v>
      </c>
      <c r="AD236" s="33">
        <v>5795.8416079999997</v>
      </c>
      <c r="AE236" s="33">
        <v>4448.2909019999997</v>
      </c>
      <c r="AF236" s="33">
        <v>5403.3947840000001</v>
      </c>
      <c r="AG236" s="33">
        <v>5154.8028629999999</v>
      </c>
      <c r="AH236" s="33">
        <v>3092.247938</v>
      </c>
      <c r="AI236" s="33">
        <v>4448.2909019999997</v>
      </c>
      <c r="AJ236" s="33">
        <v>5403.3947840000001</v>
      </c>
      <c r="AK236" s="33">
        <v>5154.8028629999999</v>
      </c>
      <c r="AL236" s="33">
        <v>3381.456287</v>
      </c>
      <c r="AM236" s="33">
        <v>4448.2909019999997</v>
      </c>
      <c r="AN236" s="33">
        <v>5403.3947840000001</v>
      </c>
      <c r="AO236" s="33">
        <v>709.4734512</v>
      </c>
      <c r="AP236" s="33">
        <v>5795.8416079999997</v>
      </c>
      <c r="AQ236" s="33">
        <v>4448.2909019999997</v>
      </c>
      <c r="AR236" s="33">
        <v>4439.4072800000004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W236" s="33">
        <v>4121.67317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3123.092752</v>
      </c>
      <c r="BN236" s="33">
        <v>5795.8416079999997</v>
      </c>
      <c r="BO236" s="33">
        <v>4448.2909019999997</v>
      </c>
      <c r="BP236" s="33">
        <v>5760.3614900000002</v>
      </c>
      <c r="BQ236" s="33">
        <v>5321</v>
      </c>
      <c r="BR236" s="33">
        <v>5035.5481380000001</v>
      </c>
      <c r="BS236" s="33">
        <v>4731.6557249999996</v>
      </c>
      <c r="BT236" s="33">
        <v>5807.268118</v>
      </c>
      <c r="BU236" s="33">
        <v>5154.8028629999999</v>
      </c>
      <c r="BV236" s="33">
        <v>5071.6097060000002</v>
      </c>
      <c r="BW236" s="33">
        <v>4768.2582350000002</v>
      </c>
      <c r="BX236" s="33">
        <v>5807.268118</v>
      </c>
      <c r="BY236" s="33">
        <v>5274.7252550000003</v>
      </c>
      <c r="BZ236" s="33">
        <v>4872.1629240000002</v>
      </c>
      <c r="CA236" s="33">
        <v>4768.2582350000002</v>
      </c>
      <c r="CB236" s="33">
        <v>5485.9427839999998</v>
      </c>
      <c r="CC236" s="33">
        <v>5154.8028629999999</v>
      </c>
      <c r="CD236" s="33">
        <v>4708.6812470000004</v>
      </c>
      <c r="CE236" s="33">
        <v>4768.2582350000002</v>
      </c>
      <c r="CF236" s="33">
        <v>5704.9617250000001</v>
      </c>
      <c r="CG236" s="33">
        <v>5154.8028629999999</v>
      </c>
      <c r="CH236" s="33">
        <v>4434.5440779999999</v>
      </c>
      <c r="CI236" s="33">
        <v>4768.2582350000002</v>
      </c>
      <c r="CJ236" s="33">
        <v>5807.268118</v>
      </c>
      <c r="CK236" s="33">
        <v>5154.8028629999999</v>
      </c>
      <c r="CL236" s="33">
        <v>4073.103251</v>
      </c>
      <c r="CM236" s="33">
        <v>4768.2582350000002</v>
      </c>
      <c r="CN236" s="33">
        <v>5450.3014119999998</v>
      </c>
      <c r="CO236" s="33">
        <v>5325.7653330000003</v>
      </c>
      <c r="CP236" s="33">
        <v>3977.8507049999998</v>
      </c>
      <c r="CQ236" s="33">
        <v>4768.2582350000002</v>
      </c>
      <c r="CR236" s="33">
        <v>5807.268118</v>
      </c>
      <c r="CS236" s="33">
        <v>5200.0542349999996</v>
      </c>
      <c r="CT236" s="33">
        <v>3525.4515729999998</v>
      </c>
      <c r="CU236" s="33">
        <v>4768.2582350000002</v>
      </c>
      <c r="CV236" s="33">
        <v>5807.268118</v>
      </c>
      <c r="CW236" s="33">
        <v>5188.1105100000004</v>
      </c>
      <c r="CX236" s="33">
        <v>3037.0514520000002</v>
      </c>
      <c r="CY236" s="33">
        <v>4768.2582350000002</v>
      </c>
      <c r="CZ236" s="33">
        <v>5807.268118</v>
      </c>
      <c r="DA236" s="33">
        <v>5188.1105100000004</v>
      </c>
      <c r="DB236" s="33">
        <v>2876.2475159999999</v>
      </c>
      <c r="DC236" s="33">
        <v>4768.2582350000002</v>
      </c>
      <c r="DD236" s="33">
        <v>5807.268118</v>
      </c>
      <c r="DE236" s="33">
        <v>5154.8028629999999</v>
      </c>
      <c r="DF236" s="33">
        <v>1190.410576</v>
      </c>
      <c r="DG236" s="33">
        <v>4768.2582350000002</v>
      </c>
      <c r="DH236" s="33">
        <v>5831.0368170000002</v>
      </c>
      <c r="DI236" s="33">
        <v>5431.185039</v>
      </c>
      <c r="DJ236" s="33">
        <v>2907.418631</v>
      </c>
      <c r="DK236" s="33">
        <v>4787.813228</v>
      </c>
      <c r="DL236" s="33">
        <v>5610.9050129999996</v>
      </c>
      <c r="DM236" s="33">
        <v>5154.8028629999999</v>
      </c>
      <c r="DN236" s="33">
        <v>2083.159005</v>
      </c>
      <c r="DO236" s="33">
        <v>4787.813228</v>
      </c>
      <c r="DP236" s="33">
        <v>5831.0368170000002</v>
      </c>
      <c r="DQ236" s="33">
        <v>5247.206314</v>
      </c>
      <c r="DR236" s="33">
        <v>2141.442888</v>
      </c>
      <c r="DS236" s="33">
        <v>4787.813228</v>
      </c>
      <c r="DT236" s="33">
        <v>5831.0368170000002</v>
      </c>
      <c r="DU236" s="33">
        <v>5154.8028629999999</v>
      </c>
      <c r="DV236" s="33">
        <v>1593.6291100000001</v>
      </c>
      <c r="DW236" s="33">
        <v>4787.813228</v>
      </c>
      <c r="DX236" s="33">
        <v>5831.0368170000002</v>
      </c>
      <c r="DY236" s="33">
        <v>5154.8028629999999</v>
      </c>
      <c r="DZ236" s="33">
        <v>1094.553017</v>
      </c>
      <c r="EA236" s="33">
        <v>4787.813228</v>
      </c>
      <c r="EB236" s="33">
        <v>5831.0368170000002</v>
      </c>
      <c r="EC236" s="33">
        <v>5260.2225689999996</v>
      </c>
      <c r="ED236" s="33">
        <v>419.03961370000002</v>
      </c>
      <c r="EE236" s="33">
        <v>4787.813228</v>
      </c>
      <c r="EF236" s="33">
        <v>5831.0368170000002</v>
      </c>
      <c r="EG236" s="33">
        <v>5177.2084510000004</v>
      </c>
      <c r="EH236" s="33">
        <v>53.414071829999997</v>
      </c>
      <c r="EI236" s="33">
        <v>4787.813228</v>
      </c>
      <c r="EJ236" s="33">
        <v>5831.0368170000002</v>
      </c>
      <c r="EK236" s="33">
        <v>5229.4738820000002</v>
      </c>
      <c r="EL236" s="33">
        <v>1.9595358759999999</v>
      </c>
      <c r="EM236" s="33">
        <v>4787.813228</v>
      </c>
      <c r="EN236" s="33">
        <v>5831.0368170000002</v>
      </c>
      <c r="EO236" s="33">
        <v>5267.0025180000002</v>
      </c>
      <c r="EP236" s="33">
        <v>52.758964740000003</v>
      </c>
      <c r="EQ236" s="33">
        <v>4787.813228</v>
      </c>
      <c r="ER236" s="33">
        <v>5831.0368170000002</v>
      </c>
      <c r="ES236" s="33">
        <v>5398.6133920000002</v>
      </c>
      <c r="ET236" s="33">
        <v>22.5765098</v>
      </c>
      <c r="EU236" s="33">
        <v>4787.813228</v>
      </c>
      <c r="EV236" s="33">
        <v>5831.0368170000002</v>
      </c>
      <c r="EW236" s="33">
        <v>5275.7486269999999</v>
      </c>
      <c r="EX236" s="33">
        <v>120.73138059999999</v>
      </c>
      <c r="EY236" s="33">
        <v>4787.813228</v>
      </c>
      <c r="EZ236" s="33">
        <v>5831.0368170000002</v>
      </c>
      <c r="FA236" s="33">
        <v>5280.5139609999997</v>
      </c>
      <c r="FC236" s="33">
        <v>4787.813228</v>
      </c>
    </row>
    <row r="237" spans="2:159" x14ac:dyDescent="0.3">
      <c r="B237" s="33" t="s">
        <v>1</v>
      </c>
      <c r="C237" s="33" t="s">
        <v>39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4092.9069669999999</v>
      </c>
      <c r="M237" s="33">
        <v>4036.7459370000001</v>
      </c>
      <c r="N237" s="33">
        <v>3330.4720000000002</v>
      </c>
      <c r="O237" s="33">
        <v>3370.521647</v>
      </c>
      <c r="P237" s="33">
        <v>4316.0127789999997</v>
      </c>
      <c r="Q237" s="33">
        <v>4260.0342490000003</v>
      </c>
      <c r="R237" s="33">
        <v>3330.4720000000002</v>
      </c>
      <c r="S237" s="33">
        <v>3370.521647</v>
      </c>
      <c r="T237" s="33">
        <v>6907.3239130000002</v>
      </c>
      <c r="U237" s="33">
        <v>3821.8304109999999</v>
      </c>
      <c r="V237" s="33">
        <v>3330.4720000000002</v>
      </c>
      <c r="W237" s="33">
        <v>3370.521647</v>
      </c>
      <c r="X237" s="33">
        <v>5189.6600989999997</v>
      </c>
      <c r="Y237" s="33">
        <v>3436.421128</v>
      </c>
      <c r="Z237" s="33">
        <v>3330.4720000000002</v>
      </c>
      <c r="AA237" s="33">
        <v>3370.521647</v>
      </c>
      <c r="AB237" s="33">
        <v>6920.3366900000001</v>
      </c>
      <c r="AC237" s="33">
        <v>3203.9219240000002</v>
      </c>
      <c r="AD237" s="33">
        <v>830.43696369999998</v>
      </c>
      <c r="AE237" s="33">
        <v>2840.5618159999999</v>
      </c>
      <c r="AF237" s="33">
        <v>13682.277770000001</v>
      </c>
      <c r="AG237" s="33">
        <v>12225.08914</v>
      </c>
      <c r="AH237" s="33">
        <v>3963.4996080000001</v>
      </c>
      <c r="AI237" s="33">
        <v>4250.7534669999995</v>
      </c>
      <c r="AJ237" s="33">
        <v>16242.576880000001</v>
      </c>
      <c r="AK237" s="33">
        <v>15256.008949999999</v>
      </c>
      <c r="AL237" s="33">
        <v>4253.8245999999999</v>
      </c>
      <c r="AM237" s="33">
        <v>4654.4535470000001</v>
      </c>
      <c r="AN237" s="33">
        <v>13642.93953</v>
      </c>
      <c r="AO237" s="33">
        <v>15256.008949999999</v>
      </c>
      <c r="AP237" s="33">
        <v>4253.8245999999999</v>
      </c>
      <c r="AQ237" s="33">
        <v>4654.4535470000001</v>
      </c>
      <c r="AR237" s="33">
        <v>16242.576880000001</v>
      </c>
      <c r="AS237" s="33">
        <v>13638.12032</v>
      </c>
      <c r="AT237" s="33">
        <v>4253.8245999999999</v>
      </c>
      <c r="AU237" s="33">
        <v>4654.4535470000001</v>
      </c>
      <c r="AV237" s="33">
        <v>14103.997439999999</v>
      </c>
      <c r="AW237" s="33">
        <v>15256.008949999999</v>
      </c>
      <c r="AX237" s="33">
        <v>4253.8245999999999</v>
      </c>
      <c r="AY237" s="33">
        <v>4654.4535470000001</v>
      </c>
      <c r="AZ237" s="33">
        <v>16242.576880000001</v>
      </c>
      <c r="BA237" s="33">
        <v>11429.16497</v>
      </c>
      <c r="BB237" s="33">
        <v>4253.8245999999999</v>
      </c>
      <c r="BC237" s="33">
        <v>4654.4535470000001</v>
      </c>
      <c r="BD237" s="33">
        <v>16242.576880000001</v>
      </c>
      <c r="BE237" s="33">
        <v>15256.008949999999</v>
      </c>
      <c r="BF237" s="33">
        <v>4253.8245999999999</v>
      </c>
      <c r="BG237" s="33">
        <v>4654.4535470000001</v>
      </c>
      <c r="BH237" s="33">
        <v>16242.576880000001</v>
      </c>
      <c r="BI237" s="33">
        <v>15256.008949999999</v>
      </c>
      <c r="BJ237" s="33">
        <v>4253.8245999999999</v>
      </c>
      <c r="BK237" s="33">
        <v>4654.4535470000001</v>
      </c>
      <c r="BL237" s="33">
        <v>16242.576880000001</v>
      </c>
      <c r="BM237" s="33">
        <v>15256.008949999999</v>
      </c>
      <c r="BN237" s="33">
        <v>4253.8245999999999</v>
      </c>
      <c r="BO237" s="33">
        <v>4654.4535470000001</v>
      </c>
      <c r="BP237" s="33">
        <v>16242.576880000001</v>
      </c>
      <c r="BQ237" s="33">
        <v>14466.742109999999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16147.160029999999</v>
      </c>
      <c r="BY237" s="33">
        <v>15256.008949999999</v>
      </c>
      <c r="BZ237" s="33">
        <v>4751.9223650000004</v>
      </c>
      <c r="CA237" s="33">
        <v>5332.7969590000002</v>
      </c>
      <c r="CB237" s="33">
        <v>16242.576880000001</v>
      </c>
      <c r="CC237" s="33">
        <v>13777.92836</v>
      </c>
      <c r="CD237" s="33">
        <v>4751.9223650000004</v>
      </c>
      <c r="CE237" s="33">
        <v>5332.7969590000002</v>
      </c>
      <c r="CF237" s="33">
        <v>17299.364249999999</v>
      </c>
      <c r="CG237" s="33">
        <v>16072.755010000001</v>
      </c>
      <c r="CH237" s="33">
        <v>4751.9223650000004</v>
      </c>
      <c r="CI237" s="33">
        <v>5332.7969590000002</v>
      </c>
      <c r="CJ237" s="33">
        <v>17299.364249999999</v>
      </c>
      <c r="CK237" s="33">
        <v>15256.008949999999</v>
      </c>
      <c r="CL237" s="33">
        <v>4751.9223650000004</v>
      </c>
      <c r="CM237" s="33">
        <v>5332.7969590000002</v>
      </c>
      <c r="CN237" s="33">
        <v>17299.364249999999</v>
      </c>
      <c r="CO237" s="33">
        <v>16142.89193</v>
      </c>
      <c r="CP237" s="33">
        <v>4751.9223650000004</v>
      </c>
      <c r="CQ237" s="33">
        <v>5332.7969590000002</v>
      </c>
      <c r="CR237" s="33">
        <v>17299.364249999999</v>
      </c>
      <c r="CS237" s="33">
        <v>16142.89193</v>
      </c>
      <c r="CT237" s="33">
        <v>4751.9223650000004</v>
      </c>
      <c r="CU237" s="33">
        <v>5332.7969590000002</v>
      </c>
      <c r="CV237" s="33">
        <v>17299.364249999999</v>
      </c>
      <c r="CW237" s="33">
        <v>16142.89193</v>
      </c>
      <c r="CX237" s="33">
        <v>4751.9223650000004</v>
      </c>
      <c r="CY237" s="33">
        <v>5332.7969590000002</v>
      </c>
      <c r="CZ237" s="33">
        <v>17299.364249999999</v>
      </c>
      <c r="DA237" s="33">
        <v>15256.008949999999</v>
      </c>
      <c r="DB237" s="33">
        <v>4751.9223650000004</v>
      </c>
      <c r="DC237" s="33">
        <v>5332.7969590000002</v>
      </c>
      <c r="DD237" s="33">
        <v>18277.72119</v>
      </c>
      <c r="DE237" s="33">
        <v>16182.2495</v>
      </c>
      <c r="DF237" s="33">
        <v>5063.904286</v>
      </c>
      <c r="DG237" s="33">
        <v>5783.7551160000003</v>
      </c>
      <c r="DH237" s="33">
        <v>18277.72119</v>
      </c>
      <c r="DI237" s="33">
        <v>17069.13248</v>
      </c>
      <c r="DJ237" s="33">
        <v>5063.904286</v>
      </c>
      <c r="DK237" s="33">
        <v>5783.7551160000003</v>
      </c>
      <c r="DL237" s="33">
        <v>17885.785319999999</v>
      </c>
      <c r="DM237" s="33">
        <v>15256.008949999999</v>
      </c>
      <c r="DN237" s="33">
        <v>5063.904286</v>
      </c>
      <c r="DO237" s="33">
        <v>5783.7551160000003</v>
      </c>
      <c r="DP237" s="33">
        <v>18277.72119</v>
      </c>
      <c r="DQ237" s="33">
        <v>15256.008949999999</v>
      </c>
      <c r="DR237" s="33">
        <v>5063.904286</v>
      </c>
      <c r="DS237" s="33">
        <v>5783.7551160000003</v>
      </c>
      <c r="DT237" s="33">
        <v>18277.72119</v>
      </c>
      <c r="DU237" s="33">
        <v>16182.2495</v>
      </c>
      <c r="DV237" s="33">
        <v>5063.904286</v>
      </c>
      <c r="DW237" s="33">
        <v>5783.7551160000003</v>
      </c>
      <c r="DX237" s="33">
        <v>18277.72119</v>
      </c>
      <c r="DY237" s="33">
        <v>17069.13248</v>
      </c>
      <c r="DZ237" s="33">
        <v>5063.904286</v>
      </c>
      <c r="EA237" s="33">
        <v>5783.7551160000003</v>
      </c>
      <c r="EB237" s="33">
        <v>18277.72119</v>
      </c>
      <c r="EC237" s="33">
        <v>15256.008949999999</v>
      </c>
      <c r="ED237" s="33">
        <v>5063.904286</v>
      </c>
      <c r="EE237" s="33">
        <v>5783.7551160000003</v>
      </c>
      <c r="EF237" s="33">
        <v>18277.72119</v>
      </c>
      <c r="EG237" s="33">
        <v>15256.008949999999</v>
      </c>
      <c r="EH237" s="33">
        <v>5063.904286</v>
      </c>
      <c r="EI237" s="33">
        <v>5783.7551160000003</v>
      </c>
      <c r="EJ237" s="33">
        <v>18277.72119</v>
      </c>
      <c r="EK237" s="33">
        <v>16938.135399999999</v>
      </c>
      <c r="EL237" s="33">
        <v>5063.904286</v>
      </c>
      <c r="EM237" s="33">
        <v>5783.7551160000003</v>
      </c>
      <c r="EN237" s="33">
        <v>18611.855100000001</v>
      </c>
      <c r="EO237" s="33">
        <v>15759.74757</v>
      </c>
      <c r="EP237" s="33">
        <v>5314.4542419999998</v>
      </c>
      <c r="EQ237" s="33">
        <v>5892.7401819999995</v>
      </c>
      <c r="ER237" s="33">
        <v>18762.215690000001</v>
      </c>
      <c r="ES237" s="33">
        <v>15256.008949999999</v>
      </c>
      <c r="ET237" s="33">
        <v>4923.3804449999998</v>
      </c>
      <c r="EU237" s="33">
        <v>5944.2521159999997</v>
      </c>
      <c r="EV237" s="33">
        <v>20234.895499999999</v>
      </c>
      <c r="EW237" s="33">
        <v>19035.876919999999</v>
      </c>
      <c r="EX237" s="33">
        <v>5890.8085819999997</v>
      </c>
      <c r="EY237" s="33">
        <v>6667.9619160000002</v>
      </c>
      <c r="EZ237" s="33">
        <v>20952.87527</v>
      </c>
      <c r="FA237" s="33">
        <v>18663.614600000001</v>
      </c>
      <c r="FB237" s="33">
        <v>6346.9198150000002</v>
      </c>
      <c r="FC237" s="33">
        <v>6932.388371</v>
      </c>
    </row>
    <row r="238" spans="2:159" x14ac:dyDescent="0.3">
      <c r="B238" s="33" t="s">
        <v>1</v>
      </c>
      <c r="C238" s="33" t="s">
        <v>40</v>
      </c>
      <c r="D238" s="33">
        <v>10522.45298</v>
      </c>
      <c r="E238" s="33">
        <v>9132.3163530000002</v>
      </c>
      <c r="F238" s="33">
        <v>7296</v>
      </c>
      <c r="G238" s="33">
        <v>9001.3516080000009</v>
      </c>
      <c r="H238" s="33">
        <v>10522.45298</v>
      </c>
      <c r="I238" s="33">
        <v>9132.3163530000002</v>
      </c>
      <c r="J238" s="33">
        <v>7732.0913170000003</v>
      </c>
      <c r="K238" s="33">
        <v>9001.3516080000009</v>
      </c>
      <c r="L238" s="33">
        <v>10522.45298</v>
      </c>
      <c r="M238" s="33">
        <v>9132.3163530000002</v>
      </c>
      <c r="N238" s="33">
        <v>6137.9730369999997</v>
      </c>
      <c r="O238" s="33">
        <v>9001.3516080000009</v>
      </c>
      <c r="P238" s="33">
        <v>10522.45298</v>
      </c>
      <c r="Q238" s="33">
        <v>9132.3163530000002</v>
      </c>
      <c r="R238" s="33">
        <v>8432.1894900000007</v>
      </c>
      <c r="S238" s="33">
        <v>9001.3516080000009</v>
      </c>
      <c r="T238" s="33">
        <v>7751.4007410000004</v>
      </c>
      <c r="U238" s="33">
        <v>8637</v>
      </c>
      <c r="V238" s="33">
        <v>7578</v>
      </c>
      <c r="W238" s="33">
        <v>9001.3516080000009</v>
      </c>
      <c r="X238" s="33">
        <v>10522.45298</v>
      </c>
      <c r="Y238" s="33">
        <v>9132.3163530000002</v>
      </c>
      <c r="Z238" s="33">
        <v>7836</v>
      </c>
      <c r="AA238" s="33">
        <v>9001.3516080000009</v>
      </c>
      <c r="AB238" s="33">
        <v>10522.45298</v>
      </c>
      <c r="AC238" s="33">
        <v>9132.3163530000002</v>
      </c>
      <c r="AD238" s="33">
        <v>6606.0349249999999</v>
      </c>
      <c r="AE238" s="33">
        <v>9001.3516080000009</v>
      </c>
      <c r="AF238" s="33">
        <v>5178.0244030000003</v>
      </c>
      <c r="AG238" s="33">
        <v>2896.2595240000001</v>
      </c>
      <c r="AH238" s="33">
        <v>6862.1483230000003</v>
      </c>
      <c r="AI238" s="33">
        <v>9001.3516080000009</v>
      </c>
      <c r="AJ238" s="33">
        <v>3784</v>
      </c>
      <c r="AK238" s="33">
        <v>4831.0157490000001</v>
      </c>
      <c r="AL238" s="33">
        <v>8432.1894900000007</v>
      </c>
      <c r="AM238" s="33">
        <v>9001.3516080000009</v>
      </c>
      <c r="AN238" s="33">
        <v>6317.0121349999999</v>
      </c>
      <c r="AO238" s="33">
        <v>9132.3163530000002</v>
      </c>
      <c r="AP238" s="33">
        <v>8432.1894900000007</v>
      </c>
      <c r="AQ238" s="33">
        <v>9001.3516080000009</v>
      </c>
      <c r="AR238" s="33">
        <v>9503</v>
      </c>
      <c r="AS238" s="33">
        <v>9132.3163530000002</v>
      </c>
      <c r="AT238" s="33">
        <v>8432.1894900000007</v>
      </c>
      <c r="AU238" s="33">
        <v>9001.3516080000009</v>
      </c>
      <c r="AV238" s="33">
        <v>9156.7801189999991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3">
      <c r="B239" s="33" t="s">
        <v>1</v>
      </c>
      <c r="C239" s="33" t="s">
        <v>41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2132.6900270000001</v>
      </c>
      <c r="V239" s="33">
        <v>499.66908819999998</v>
      </c>
      <c r="W239" s="33">
        <v>1269.763569</v>
      </c>
      <c r="X239" s="33">
        <v>3679.7888240000002</v>
      </c>
      <c r="Y239" s="33">
        <v>2778.2334230000001</v>
      </c>
      <c r="Z239" s="33">
        <v>1026.196471</v>
      </c>
      <c r="AA239" s="33">
        <v>1269.763569</v>
      </c>
      <c r="AB239" s="33">
        <v>611.68507620000003</v>
      </c>
      <c r="AC239" s="33">
        <v>1146.73359</v>
      </c>
      <c r="AD239" s="33">
        <v>187.3330885</v>
      </c>
      <c r="AE239" s="33">
        <v>3033.456549</v>
      </c>
      <c r="AF239" s="33">
        <v>3144.1258039999998</v>
      </c>
      <c r="AG239" s="33">
        <v>2320.2064260000002</v>
      </c>
      <c r="AH239" s="33">
        <v>2404.2362349999999</v>
      </c>
      <c r="AI239" s="33">
        <v>3033.456549</v>
      </c>
      <c r="AJ239" s="33">
        <v>4874.4255359999997</v>
      </c>
      <c r="AK239" s="33">
        <v>213.0175897</v>
      </c>
      <c r="AL239" s="33">
        <v>2404.2362349999999</v>
      </c>
      <c r="AM239" s="33">
        <v>3033.456549</v>
      </c>
      <c r="AN239" s="33">
        <v>6760.6702750000004</v>
      </c>
      <c r="AO239" s="33">
        <v>489.30881599999998</v>
      </c>
      <c r="AP239" s="33">
        <v>2404.2362349999999</v>
      </c>
      <c r="AQ239" s="33">
        <v>3033.456549</v>
      </c>
      <c r="AR239" s="33">
        <v>6760.6702750000004</v>
      </c>
      <c r="AS239" s="33">
        <v>598.03100419999998</v>
      </c>
      <c r="AT239" s="33">
        <v>2404.2362349999999</v>
      </c>
      <c r="AU239" s="33">
        <v>3033.456549</v>
      </c>
      <c r="AV239" s="33">
        <v>6760.6702750000004</v>
      </c>
      <c r="AW239" s="33">
        <v>535.85541460000002</v>
      </c>
      <c r="AX239" s="33">
        <v>2404.2362349999999</v>
      </c>
      <c r="AY239" s="33">
        <v>3033.456549</v>
      </c>
      <c r="AZ239" s="33">
        <v>3264.6422689999999</v>
      </c>
      <c r="BA239" s="33">
        <v>6385.7270589999998</v>
      </c>
      <c r="BB239" s="33">
        <v>2404.2362349999999</v>
      </c>
      <c r="BC239" s="33">
        <v>3033.456549</v>
      </c>
      <c r="BD239" s="33">
        <v>6760.6702750000004</v>
      </c>
      <c r="BE239" s="33">
        <v>1034.0129119999999</v>
      </c>
      <c r="BF239" s="33">
        <v>2404.2362349999999</v>
      </c>
      <c r="BG239" s="33">
        <v>3033.456549</v>
      </c>
      <c r="BH239" s="33">
        <v>6760.6702750000004</v>
      </c>
      <c r="BI239" s="33">
        <v>798.44899539999994</v>
      </c>
      <c r="BJ239" s="33">
        <v>2404.2362349999999</v>
      </c>
      <c r="BK239" s="33">
        <v>3033.456549</v>
      </c>
      <c r="BL239" s="33">
        <v>6760.6702750000004</v>
      </c>
      <c r="BM239" s="33">
        <v>1983.0378840000001</v>
      </c>
      <c r="BN239" s="33">
        <v>2404.2362349999999</v>
      </c>
      <c r="BO239" s="33">
        <v>3033.456549</v>
      </c>
      <c r="BP239" s="33">
        <v>6760.6702750000004</v>
      </c>
      <c r="BQ239" s="33">
        <v>1112.184894</v>
      </c>
      <c r="BR239" s="33">
        <v>2404.2362349999999</v>
      </c>
      <c r="BS239" s="33">
        <v>3033.456549</v>
      </c>
      <c r="BT239" s="33">
        <v>6760.6702750000004</v>
      </c>
      <c r="BU239" s="33">
        <v>671.42652820000001</v>
      </c>
      <c r="BV239" s="33">
        <v>2404.2362349999999</v>
      </c>
      <c r="BW239" s="33">
        <v>3033.456549</v>
      </c>
      <c r="BX239" s="33">
        <v>6760.6702750000004</v>
      </c>
      <c r="BY239" s="33">
        <v>788.68069890000004</v>
      </c>
      <c r="BZ239" s="33">
        <v>2404.2362349999999</v>
      </c>
      <c r="CA239" s="33">
        <v>3033.456549</v>
      </c>
      <c r="CB239" s="33">
        <v>6760.6702750000004</v>
      </c>
      <c r="CC239" s="33">
        <v>6385.7270589999998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946.19190890000004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982.50531479999995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1114.5018050000001</v>
      </c>
      <c r="DZ239" s="33">
        <v>2404.2362349999999</v>
      </c>
      <c r="EA239" s="33">
        <v>3033.456549</v>
      </c>
      <c r="EB239" s="33">
        <v>6760.6702750000004</v>
      </c>
      <c r="EC239" s="33">
        <v>1137.1199409999999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1176.7118869999999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4819.4608669999998</v>
      </c>
      <c r="EX239" s="33">
        <v>2404.2362349999999</v>
      </c>
      <c r="EY239" s="33">
        <v>3033.456549</v>
      </c>
      <c r="EZ239" s="33">
        <v>6760.6702750000004</v>
      </c>
      <c r="FA239" s="33">
        <v>1871.986443</v>
      </c>
      <c r="FB239" s="33">
        <v>2404.2362349999999</v>
      </c>
      <c r="FC239" s="33">
        <v>3033.456549</v>
      </c>
    </row>
    <row r="240" spans="2:159" x14ac:dyDescent="0.3">
      <c r="B240" s="33" t="s">
        <v>1</v>
      </c>
      <c r="C240" s="33" t="s">
        <v>42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N240" s="33">
        <v>228.36537250000001</v>
      </c>
      <c r="O240" s="33">
        <v>133.44058820000001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V240" s="33">
        <v>228.36537250000001</v>
      </c>
      <c r="W240" s="33">
        <v>133.44058820000001</v>
      </c>
      <c r="Y240" s="33">
        <v>304.86015689999999</v>
      </c>
      <c r="Z240" s="33">
        <v>228.36537250000001</v>
      </c>
      <c r="AA240" s="33">
        <v>133.44058820000001</v>
      </c>
      <c r="AC240" s="33">
        <v>304.86015689999999</v>
      </c>
      <c r="AE240" s="33">
        <v>133.44058820000001</v>
      </c>
      <c r="AH240" s="33">
        <v>340.89690200000001</v>
      </c>
      <c r="AI240" s="33">
        <v>166.65094120000001</v>
      </c>
      <c r="AL240" s="33">
        <v>340.89690200000001</v>
      </c>
      <c r="AM240" s="33">
        <v>166.65094120000001</v>
      </c>
      <c r="AP240" s="33">
        <v>340.89690200000001</v>
      </c>
      <c r="AQ240" s="33">
        <v>166.65094120000001</v>
      </c>
      <c r="AT240" s="33">
        <v>340.89690200000001</v>
      </c>
      <c r="AU240" s="33">
        <v>166.65094120000001</v>
      </c>
      <c r="AX240" s="33">
        <v>340.89690200000001</v>
      </c>
      <c r="AY240" s="33">
        <v>166.65094120000001</v>
      </c>
      <c r="AZ240" s="33">
        <v>340.78552939999997</v>
      </c>
      <c r="BB240" s="33">
        <v>342.84683769999998</v>
      </c>
      <c r="BC240" s="33">
        <v>168.8829021</v>
      </c>
      <c r="BD240" s="33">
        <v>25.564097230000002</v>
      </c>
      <c r="BE240" s="33">
        <v>70.172627700000007</v>
      </c>
      <c r="BF240" s="33">
        <v>389.20959679999999</v>
      </c>
      <c r="BG240" s="33">
        <v>221.95124730000001</v>
      </c>
      <c r="BH240" s="33">
        <v>340.78552939999997</v>
      </c>
      <c r="BI240" s="33">
        <v>643.12260849999996</v>
      </c>
      <c r="BJ240" s="33">
        <v>440.02233719999998</v>
      </c>
      <c r="BK240" s="33">
        <v>280.1131881</v>
      </c>
      <c r="BL240" s="33">
        <v>875.64100980000001</v>
      </c>
      <c r="BM240" s="33">
        <v>791.00973069999998</v>
      </c>
      <c r="BN240" s="33">
        <v>589.83340920000001</v>
      </c>
      <c r="BO240" s="33">
        <v>441.58692400000001</v>
      </c>
      <c r="BP240" s="33">
        <v>340.78552939999997</v>
      </c>
      <c r="BQ240" s="33">
        <v>1072.4512910000001</v>
      </c>
      <c r="BR240" s="33">
        <v>625.37776599999995</v>
      </c>
      <c r="BS240" s="33">
        <v>474.81662690000002</v>
      </c>
      <c r="BT240" s="33">
        <v>263.54728499999999</v>
      </c>
      <c r="BU240" s="33">
        <v>516.27512119999994</v>
      </c>
      <c r="BV240" s="33">
        <v>695.10124410000003</v>
      </c>
      <c r="BW240" s="33">
        <v>539.99970169999995</v>
      </c>
      <c r="BX240" s="33">
        <v>340.78552939999997</v>
      </c>
      <c r="BY240" s="33">
        <v>791.00973069999998</v>
      </c>
      <c r="BZ240" s="33">
        <v>695.10124410000003</v>
      </c>
      <c r="CA240" s="33">
        <v>539.99970169999995</v>
      </c>
      <c r="CB240" s="33">
        <v>722.59218720000001</v>
      </c>
      <c r="CC240" s="33">
        <v>1217.3593020000001</v>
      </c>
      <c r="CD240" s="33">
        <v>706.29726549999998</v>
      </c>
      <c r="CE240" s="33">
        <v>559.90808059999995</v>
      </c>
      <c r="CF240" s="33">
        <v>1302.7531670000001</v>
      </c>
      <c r="CG240" s="33">
        <v>1379.8677769999999</v>
      </c>
      <c r="CH240" s="33">
        <v>720.57530629999997</v>
      </c>
      <c r="CI240" s="33">
        <v>585.29680029999997</v>
      </c>
      <c r="CJ240" s="33">
        <v>1362.74352</v>
      </c>
      <c r="CK240" s="33">
        <v>683.51594179999995</v>
      </c>
      <c r="CL240" s="33">
        <v>731.34504570000001</v>
      </c>
      <c r="CM240" s="33">
        <v>604.44717960000003</v>
      </c>
      <c r="CN240" s="33">
        <v>1362.74352</v>
      </c>
      <c r="CO240" s="33">
        <v>1146.259397</v>
      </c>
      <c r="CP240" s="33">
        <v>731.34504570000001</v>
      </c>
      <c r="CQ240" s="33">
        <v>604.44717960000003</v>
      </c>
      <c r="CR240" s="33">
        <v>1362.74352</v>
      </c>
      <c r="CS240" s="33">
        <v>913.28777600000001</v>
      </c>
      <c r="CT240" s="33">
        <v>731.34504570000001</v>
      </c>
      <c r="CU240" s="33">
        <v>604.44717960000003</v>
      </c>
      <c r="CV240" s="33">
        <v>1124.3628220000001</v>
      </c>
      <c r="CW240" s="33">
        <v>1247.382314</v>
      </c>
      <c r="CX240" s="33">
        <v>731.34504570000001</v>
      </c>
      <c r="CY240" s="33">
        <v>604.44717960000003</v>
      </c>
      <c r="CZ240" s="33">
        <v>1362.74352</v>
      </c>
      <c r="DA240" s="33">
        <v>668.92923310000003</v>
      </c>
      <c r="DB240" s="33">
        <v>731.34504570000001</v>
      </c>
      <c r="DC240" s="33">
        <v>604.44717960000003</v>
      </c>
      <c r="DD240" s="33">
        <v>1514.974109</v>
      </c>
      <c r="DE240" s="33">
        <v>1084.3561179999999</v>
      </c>
      <c r="DF240" s="33">
        <v>758.67416990000004</v>
      </c>
      <c r="DG240" s="33">
        <v>653.04288559999998</v>
      </c>
      <c r="DH240" s="33">
        <v>2399.656152</v>
      </c>
      <c r="DI240" s="33">
        <v>1567.679112</v>
      </c>
      <c r="DJ240" s="33">
        <v>988.39536220000002</v>
      </c>
      <c r="DK240" s="33">
        <v>1024.4820970000001</v>
      </c>
      <c r="DL240" s="33">
        <v>2399.656152</v>
      </c>
      <c r="DM240" s="33">
        <v>1314.9116329999999</v>
      </c>
      <c r="DN240" s="33">
        <v>988.39536220000002</v>
      </c>
      <c r="DO240" s="33">
        <v>1024.4820970000001</v>
      </c>
      <c r="DP240" s="33">
        <v>2399.656152</v>
      </c>
      <c r="DQ240" s="33">
        <v>1247.7709090000001</v>
      </c>
      <c r="DR240" s="33">
        <v>988.39536220000002</v>
      </c>
      <c r="DS240" s="33">
        <v>1024.4820970000001</v>
      </c>
      <c r="DT240" s="33">
        <v>2399.656152</v>
      </c>
      <c r="DU240" s="33">
        <v>2368.6363999999999</v>
      </c>
      <c r="DV240" s="33">
        <v>988.39536220000002</v>
      </c>
      <c r="DW240" s="33">
        <v>1024.4820970000001</v>
      </c>
      <c r="DX240" s="33">
        <v>2399.656152</v>
      </c>
      <c r="DY240" s="33">
        <v>1897.3240539999999</v>
      </c>
      <c r="DZ240" s="33">
        <v>988.39536220000002</v>
      </c>
      <c r="EA240" s="33">
        <v>1024.4820970000001</v>
      </c>
      <c r="EB240" s="33">
        <v>2399.656152</v>
      </c>
      <c r="EC240" s="33">
        <v>1244.0679270000001</v>
      </c>
      <c r="ED240" s="33">
        <v>988.39536220000002</v>
      </c>
      <c r="EE240" s="33">
        <v>1024.4820970000001</v>
      </c>
      <c r="EF240" s="33">
        <v>2938.0129360000001</v>
      </c>
      <c r="EG240" s="33">
        <v>1201.3197230000001</v>
      </c>
      <c r="EH240" s="33">
        <v>1111.6952450000001</v>
      </c>
      <c r="EI240" s="33">
        <v>1211.6445289999999</v>
      </c>
      <c r="EJ240" s="33">
        <v>2938.0129360000001</v>
      </c>
      <c r="EK240" s="33">
        <v>2588.5075619999998</v>
      </c>
      <c r="EL240" s="33">
        <v>1111.6952450000001</v>
      </c>
      <c r="EM240" s="33">
        <v>1211.6445289999999</v>
      </c>
      <c r="EN240" s="33">
        <v>2938.0129360000001</v>
      </c>
      <c r="EO240" s="33">
        <v>2336.2622820000001</v>
      </c>
      <c r="EP240" s="33">
        <v>1111.6952450000001</v>
      </c>
      <c r="EQ240" s="33">
        <v>1211.6445289999999</v>
      </c>
      <c r="ER240" s="33">
        <v>2938.0129360000001</v>
      </c>
      <c r="ES240" s="33">
        <v>1271.5033060000001</v>
      </c>
      <c r="ET240" s="33">
        <v>1111.6952450000001</v>
      </c>
      <c r="EU240" s="33">
        <v>1211.6445289999999</v>
      </c>
      <c r="EV240" s="33">
        <v>2938.0129360000001</v>
      </c>
      <c r="EW240" s="33">
        <v>1380.704342</v>
      </c>
      <c r="EX240" s="33">
        <v>1111.6952450000001</v>
      </c>
      <c r="EY240" s="33">
        <v>1211.6445289999999</v>
      </c>
      <c r="EZ240" s="33">
        <v>2938.0129360000001</v>
      </c>
      <c r="FA240" s="33">
        <v>2835.4083999999998</v>
      </c>
      <c r="FB240" s="33">
        <v>1111.6952450000001</v>
      </c>
      <c r="FC240" s="33">
        <v>1211.6445289999999</v>
      </c>
    </row>
    <row r="241" spans="2:159" x14ac:dyDescent="0.3">
      <c r="B241" s="33" t="s">
        <v>1</v>
      </c>
      <c r="C241" s="33" t="s">
        <v>43</v>
      </c>
      <c r="AZ241" s="33">
        <v>781.48788690000003</v>
      </c>
      <c r="BB241" s="33">
        <v>418.77167759999998</v>
      </c>
      <c r="BC241" s="33">
        <v>586.89614070000005</v>
      </c>
      <c r="BE241" s="33">
        <v>1443.526791</v>
      </c>
      <c r="BF241" s="33">
        <v>928.66</v>
      </c>
      <c r="BG241" s="33">
        <v>1301.4895690000001</v>
      </c>
      <c r="BH241" s="33">
        <v>1420.2510130000001</v>
      </c>
      <c r="BI241" s="33">
        <v>1447.7547520000001</v>
      </c>
      <c r="BJ241" s="33">
        <v>928.66</v>
      </c>
      <c r="BK241" s="33">
        <v>1301.4895690000001</v>
      </c>
      <c r="BL241" s="33">
        <v>502.82378449999999</v>
      </c>
      <c r="BN241" s="33">
        <v>175.43357839999999</v>
      </c>
      <c r="BO241" s="33">
        <v>1417.5249630000001</v>
      </c>
      <c r="BP241" s="33">
        <v>2320.977797</v>
      </c>
      <c r="BQ241" s="33">
        <v>1279.7430320000001</v>
      </c>
      <c r="BR241" s="33">
        <v>1025.7164310000001</v>
      </c>
      <c r="BS241" s="33">
        <v>1509.7669410000001</v>
      </c>
      <c r="BT241" s="33">
        <v>202.88330400000001</v>
      </c>
      <c r="BV241" s="33">
        <v>618.66766859999996</v>
      </c>
      <c r="BW241" s="33">
        <v>1509.7669410000001</v>
      </c>
      <c r="BX241" s="33">
        <v>2478.6741929999998</v>
      </c>
      <c r="BY241" s="33">
        <v>384.94046400000002</v>
      </c>
      <c r="BZ241" s="33">
        <v>1327.493309</v>
      </c>
      <c r="CA241" s="33">
        <v>2042.137213</v>
      </c>
      <c r="CB241" s="33">
        <v>4805.1440590000002</v>
      </c>
      <c r="CD241" s="33">
        <v>1632.5720699999999</v>
      </c>
      <c r="CE241" s="33">
        <v>2506.3845219999998</v>
      </c>
      <c r="CF241" s="33">
        <v>5989.0537999999997</v>
      </c>
      <c r="CG241" s="33">
        <v>584.33788240000001</v>
      </c>
      <c r="CH241" s="33">
        <v>1840.5329180000001</v>
      </c>
      <c r="CI241" s="33">
        <v>2822.8446520000002</v>
      </c>
      <c r="CJ241" s="33">
        <v>5050.6274480000002</v>
      </c>
      <c r="CK241" s="33">
        <v>2405.5175239999999</v>
      </c>
      <c r="CL241" s="33">
        <v>2046.5504880000001</v>
      </c>
      <c r="CM241" s="33">
        <v>3136.3476380000002</v>
      </c>
      <c r="CN241" s="33">
        <v>6199.6063670000003</v>
      </c>
      <c r="CO241" s="33">
        <v>1237.9379610000001</v>
      </c>
      <c r="CP241" s="33">
        <v>2261.4759479999998</v>
      </c>
      <c r="CQ241" s="33">
        <v>3463.406023</v>
      </c>
      <c r="CR241" s="33">
        <v>7080.6308719999997</v>
      </c>
      <c r="CS241" s="33">
        <v>5078.7903740000002</v>
      </c>
      <c r="CT241" s="33">
        <v>2479.784314</v>
      </c>
      <c r="CU241" s="33">
        <v>3795.612275</v>
      </c>
      <c r="CV241" s="33">
        <v>7807.6536470000001</v>
      </c>
      <c r="CW241" s="33">
        <v>5006.3650930000003</v>
      </c>
      <c r="CX241" s="33">
        <v>2479.784314</v>
      </c>
      <c r="CY241" s="33">
        <v>3795.612275</v>
      </c>
      <c r="CZ241" s="33">
        <v>8902.0125879999996</v>
      </c>
      <c r="DA241" s="33">
        <v>2693.0211570000001</v>
      </c>
      <c r="DB241" s="33">
        <v>2479.784314</v>
      </c>
      <c r="DC241" s="33">
        <v>3795.612275</v>
      </c>
      <c r="DD241" s="33">
        <v>8574.5367499999993</v>
      </c>
      <c r="DE241" s="33">
        <v>5098.2280000000001</v>
      </c>
      <c r="DF241" s="33">
        <v>2479.784314</v>
      </c>
      <c r="DG241" s="33">
        <v>3795.612275</v>
      </c>
      <c r="DH241" s="33">
        <v>10293.08834</v>
      </c>
      <c r="DI241" s="33">
        <v>3957.3357430000001</v>
      </c>
      <c r="DJ241" s="33">
        <v>2705.31585</v>
      </c>
      <c r="DK241" s="33">
        <v>4113.568491</v>
      </c>
      <c r="DL241" s="33">
        <v>9626.5889800000004</v>
      </c>
      <c r="DM241" s="33">
        <v>5360.68498</v>
      </c>
      <c r="DN241" s="33">
        <v>2705.31585</v>
      </c>
      <c r="DO241" s="33">
        <v>4113.568491</v>
      </c>
      <c r="DP241" s="33">
        <v>10354.025180000001</v>
      </c>
      <c r="DQ241" s="33">
        <v>6819.6519749999998</v>
      </c>
      <c r="DR241" s="33">
        <v>2705.31585</v>
      </c>
      <c r="DS241" s="33">
        <v>4113.568491</v>
      </c>
      <c r="DT241" s="33">
        <v>10354.025180000001</v>
      </c>
      <c r="DU241" s="33">
        <v>5327.2416199999998</v>
      </c>
      <c r="DV241" s="33">
        <v>2705.31585</v>
      </c>
      <c r="DW241" s="33">
        <v>4113.568491</v>
      </c>
      <c r="DX241" s="33">
        <v>10354.025180000001</v>
      </c>
      <c r="DY241" s="33">
        <v>7382.3863920000003</v>
      </c>
      <c r="DZ241" s="33">
        <v>2705.31585</v>
      </c>
      <c r="EA241" s="33">
        <v>4113.568491</v>
      </c>
      <c r="EB241" s="33">
        <v>10354.025180000001</v>
      </c>
      <c r="EC241" s="33">
        <v>7881.3071790000004</v>
      </c>
      <c r="ED241" s="33">
        <v>2705.31585</v>
      </c>
      <c r="EE241" s="33">
        <v>4113.568491</v>
      </c>
      <c r="EF241" s="33">
        <v>10482.406849999999</v>
      </c>
      <c r="EG241" s="33">
        <v>4234.3985279999997</v>
      </c>
      <c r="EH241" s="33">
        <v>2724.367373</v>
      </c>
      <c r="EI241" s="33">
        <v>4154.8179069999996</v>
      </c>
      <c r="EJ241" s="33">
        <v>11631.513220000001</v>
      </c>
      <c r="EK241" s="33">
        <v>7254.4663499999997</v>
      </c>
      <c r="EL241" s="33">
        <v>2542.7780389999998</v>
      </c>
      <c r="EM241" s="33">
        <v>4622.796276</v>
      </c>
      <c r="EN241" s="33">
        <v>11982.29682</v>
      </c>
      <c r="EO241" s="33">
        <v>2298.2730179999999</v>
      </c>
      <c r="EP241" s="33">
        <v>2542.7780389999998</v>
      </c>
      <c r="EQ241" s="33">
        <v>4776.1208239999996</v>
      </c>
      <c r="ER241" s="33">
        <v>11982.29682</v>
      </c>
      <c r="ES241" s="33">
        <v>4614.8918039999999</v>
      </c>
      <c r="ET241" s="33">
        <v>2867.6780389999999</v>
      </c>
      <c r="EU241" s="33">
        <v>4776.1208239999996</v>
      </c>
      <c r="EV241" s="33">
        <v>11982.29682</v>
      </c>
      <c r="EW241" s="33">
        <v>653.60007840000003</v>
      </c>
      <c r="EX241" s="33">
        <v>273.84643139999997</v>
      </c>
      <c r="EY241" s="33">
        <v>4776.1208239999996</v>
      </c>
      <c r="EZ241" s="33">
        <v>11982.29682</v>
      </c>
      <c r="FA241" s="33">
        <v>6775.3613329999998</v>
      </c>
      <c r="FB241" s="33">
        <v>2331.9253330000001</v>
      </c>
      <c r="FC241" s="33">
        <v>4776.1208239999996</v>
      </c>
    </row>
    <row r="242" spans="2:159" x14ac:dyDescent="0.3">
      <c r="B242" s="33" t="s">
        <v>1</v>
      </c>
      <c r="C242" s="33" t="s">
        <v>44</v>
      </c>
      <c r="AL242" s="33">
        <v>741.76945409999996</v>
      </c>
      <c r="AM242" s="33">
        <v>1460.131294</v>
      </c>
      <c r="AN242" s="33">
        <v>1969.064754</v>
      </c>
      <c r="AO242" s="33">
        <v>2181.1181569999999</v>
      </c>
      <c r="AP242" s="33">
        <v>843.2366667</v>
      </c>
      <c r="AQ242" s="33">
        <v>1460.131294</v>
      </c>
      <c r="AS242" s="33">
        <v>2181.1181569999999</v>
      </c>
      <c r="AT242" s="33">
        <v>843.2366667</v>
      </c>
      <c r="AU242" s="33">
        <v>1460.131294</v>
      </c>
      <c r="AV242" s="33">
        <v>2908.2947060000001</v>
      </c>
      <c r="AX242" s="33">
        <v>843.2366667</v>
      </c>
      <c r="AY242" s="33">
        <v>1460.131294</v>
      </c>
      <c r="AZ242" s="33">
        <v>2908.2947060000001</v>
      </c>
      <c r="BA242" s="33">
        <v>1.7999999999999999E-2</v>
      </c>
      <c r="BB242" s="33">
        <v>843.2366667</v>
      </c>
      <c r="BC242" s="33">
        <v>1460.131294</v>
      </c>
      <c r="BD242" s="33">
        <v>2789.8195139999998</v>
      </c>
      <c r="BF242" s="33">
        <v>843.2366667</v>
      </c>
      <c r="BG242" s="33">
        <v>1460.131294</v>
      </c>
      <c r="BH242" s="33">
        <v>2908.2947060000001</v>
      </c>
      <c r="BJ242" s="33">
        <v>843.2366667</v>
      </c>
      <c r="BK242" s="33">
        <v>1460.131294</v>
      </c>
      <c r="BL242" s="33">
        <v>2908.2947060000001</v>
      </c>
      <c r="BM242" s="33">
        <v>2181.1181569999999</v>
      </c>
      <c r="BN242" s="33">
        <v>843.2366667</v>
      </c>
      <c r="BO242" s="33">
        <v>1460.131294</v>
      </c>
      <c r="BQ242" s="33">
        <v>159.18458820000001</v>
      </c>
      <c r="BR242" s="33">
        <v>906.87400000000002</v>
      </c>
      <c r="BS242" s="33">
        <v>1590.6875689999999</v>
      </c>
      <c r="BT242" s="33">
        <v>3147.918784</v>
      </c>
      <c r="BU242" s="33">
        <v>2340.302745</v>
      </c>
      <c r="BV242" s="33">
        <v>885.85192159999997</v>
      </c>
      <c r="BW242" s="33">
        <v>1590.6875689999999</v>
      </c>
      <c r="BX242" s="33">
        <v>3491.6398370000002</v>
      </c>
      <c r="BY242" s="33">
        <v>2181.1181569999999</v>
      </c>
      <c r="BZ242" s="33">
        <v>1048.2915290000001</v>
      </c>
      <c r="CA242" s="33">
        <v>1763.077628</v>
      </c>
      <c r="CB242" s="33">
        <v>1845.582183</v>
      </c>
      <c r="CD242" s="33">
        <v>1048.2915290000001</v>
      </c>
      <c r="CE242" s="33">
        <v>1763.077628</v>
      </c>
      <c r="CF242" s="33">
        <v>42.92003922</v>
      </c>
      <c r="CH242" s="33">
        <v>1048.2915290000001</v>
      </c>
      <c r="CI242" s="33">
        <v>1763.077628</v>
      </c>
      <c r="CJ242" s="33">
        <v>3383.0998880000002</v>
      </c>
      <c r="CK242" s="33">
        <v>2181.1181569999999</v>
      </c>
      <c r="CL242" s="33">
        <v>1048.2915290000001</v>
      </c>
      <c r="CM242" s="33">
        <v>1763.077628</v>
      </c>
      <c r="CN242" s="33">
        <v>3491.6398370000002</v>
      </c>
      <c r="CP242" s="33">
        <v>1048.2915290000001</v>
      </c>
      <c r="CQ242" s="33">
        <v>1763.077628</v>
      </c>
      <c r="CR242" s="33">
        <v>3537.187582</v>
      </c>
      <c r="CS242" s="33">
        <v>16.91353131</v>
      </c>
      <c r="CT242" s="33">
        <v>1067.0312879999999</v>
      </c>
      <c r="CU242" s="33">
        <v>1785.9216710000001</v>
      </c>
      <c r="CV242" s="33">
        <v>4372.718648</v>
      </c>
      <c r="CW242" s="33">
        <v>3279.5084310000002</v>
      </c>
      <c r="CX242" s="33">
        <v>1410.7947489999999</v>
      </c>
      <c r="CY242" s="33">
        <v>2204.9744139999998</v>
      </c>
      <c r="CZ242" s="33">
        <v>5183.6754469999996</v>
      </c>
      <c r="DA242" s="33">
        <v>2181.1181569999999</v>
      </c>
      <c r="DB242" s="33">
        <v>1744.447592</v>
      </c>
      <c r="DC242" s="33">
        <v>2611.7021639999998</v>
      </c>
      <c r="DD242" s="33">
        <v>5460.1954219999998</v>
      </c>
      <c r="DE242" s="33">
        <v>3617.403292</v>
      </c>
      <c r="DF242" s="33">
        <v>1858.216508</v>
      </c>
      <c r="DG242" s="33">
        <v>2750.3881550000001</v>
      </c>
      <c r="DH242" s="33">
        <v>3756.489333</v>
      </c>
      <c r="DI242" s="33">
        <v>665.12052410000001</v>
      </c>
      <c r="DJ242" s="33">
        <v>1974.0965880000001</v>
      </c>
      <c r="DK242" s="33">
        <v>2891.6476859999998</v>
      </c>
      <c r="DL242" s="33">
        <v>5739.5631350000003</v>
      </c>
      <c r="DM242" s="33">
        <v>2181.1181569999999</v>
      </c>
      <c r="DN242" s="33">
        <v>1974.0965880000001</v>
      </c>
      <c r="DO242" s="33">
        <v>2891.6476859999998</v>
      </c>
      <c r="DP242" s="33">
        <v>5574.512917</v>
      </c>
      <c r="DQ242" s="33">
        <v>3823.4417360000002</v>
      </c>
      <c r="DR242" s="33">
        <v>1974.0965880000001</v>
      </c>
      <c r="DS242" s="33">
        <v>2891.6476859999998</v>
      </c>
      <c r="DT242" s="33">
        <v>5741.8466669999998</v>
      </c>
      <c r="DU242" s="33">
        <v>159.18458820000001</v>
      </c>
      <c r="DV242" s="33">
        <v>1974.0965880000001</v>
      </c>
      <c r="DW242" s="33">
        <v>2891.6476859999998</v>
      </c>
      <c r="DX242" s="33">
        <v>5741.8466669999998</v>
      </c>
      <c r="DY242" s="33">
        <v>3633.9924000000001</v>
      </c>
      <c r="DZ242" s="33">
        <v>1974.0965880000001</v>
      </c>
      <c r="EA242" s="33">
        <v>2891.6476859999998</v>
      </c>
      <c r="EB242" s="33">
        <v>5741.8466669999998</v>
      </c>
      <c r="EC242" s="33">
        <v>4084.7978469999998</v>
      </c>
      <c r="ED242" s="33">
        <v>1974.0965880000001</v>
      </c>
      <c r="EE242" s="33">
        <v>2891.6476859999998</v>
      </c>
      <c r="EF242" s="33">
        <v>5741.8466669999998</v>
      </c>
      <c r="EG242" s="33">
        <v>2181.1181569999999</v>
      </c>
      <c r="EH242" s="33">
        <v>1974.0965880000001</v>
      </c>
      <c r="EI242" s="33">
        <v>2891.6476859999998</v>
      </c>
      <c r="EJ242" s="33">
        <v>5741.8466669999998</v>
      </c>
      <c r="EK242" s="33">
        <v>3598.1962199999998</v>
      </c>
      <c r="EL242" s="33">
        <v>1686.9572929999999</v>
      </c>
      <c r="EM242" s="33">
        <v>2891.6476859999998</v>
      </c>
      <c r="EN242" s="33">
        <v>5741.8466669999998</v>
      </c>
      <c r="EO242" s="33">
        <v>4514.7559609999998</v>
      </c>
      <c r="EP242" s="33">
        <v>906.87400000000002</v>
      </c>
      <c r="EQ242" s="33">
        <v>2891.6476859999998</v>
      </c>
      <c r="ER242" s="33">
        <v>5741.8466669999998</v>
      </c>
      <c r="ES242" s="33">
        <v>4557.5851759999996</v>
      </c>
      <c r="ET242" s="33">
        <v>22.783862840000001</v>
      </c>
      <c r="EU242" s="33">
        <v>2891.6476859999998</v>
      </c>
      <c r="EV242" s="33">
        <v>5741.8466669999998</v>
      </c>
      <c r="EW242" s="33">
        <v>4295.3685930000001</v>
      </c>
      <c r="EX242" s="33">
        <v>1974.0965880000001</v>
      </c>
      <c r="EY242" s="33">
        <v>2891.6476859999998</v>
      </c>
      <c r="EZ242" s="33">
        <v>5967.3250980000003</v>
      </c>
      <c r="FA242" s="33">
        <v>150.5503922</v>
      </c>
      <c r="FB242" s="33">
        <v>955.55399999999997</v>
      </c>
      <c r="FC242" s="33">
        <v>2990.0047840000002</v>
      </c>
    </row>
    <row r="243" spans="2:159" x14ac:dyDescent="0.3">
      <c r="B243" s="33" t="s">
        <v>1</v>
      </c>
      <c r="C243" s="33" t="s">
        <v>45</v>
      </c>
    </row>
    <row r="244" spans="2:159" x14ac:dyDescent="0.3">
      <c r="B244" s="33" t="s">
        <v>1</v>
      </c>
      <c r="C244" s="33" t="s">
        <v>46</v>
      </c>
    </row>
    <row r="245" spans="2:159" x14ac:dyDescent="0.3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44427.162819999998</v>
      </c>
      <c r="G245" s="33">
        <v>44185.336349999998</v>
      </c>
      <c r="H245" s="33">
        <v>50433.766920000002</v>
      </c>
      <c r="I245" s="33">
        <v>44067.386760000001</v>
      </c>
      <c r="J245" s="33">
        <v>45459.529309999998</v>
      </c>
      <c r="K245" s="33">
        <v>44415.753109999998</v>
      </c>
      <c r="L245" s="33">
        <v>50427.383450000001</v>
      </c>
      <c r="M245" s="33">
        <v>44061.206429999998</v>
      </c>
      <c r="N245" s="33">
        <v>43268.84605</v>
      </c>
      <c r="O245" s="33">
        <v>44443.310389999999</v>
      </c>
      <c r="P245" s="33">
        <v>50608.455300000001</v>
      </c>
      <c r="Q245" s="33">
        <v>44242.42641</v>
      </c>
      <c r="R245" s="33">
        <v>45075.379309999997</v>
      </c>
      <c r="S245" s="33">
        <v>44400.424729999999</v>
      </c>
      <c r="T245" s="33">
        <v>53830.022770000003</v>
      </c>
      <c r="U245" s="33">
        <v>45258.192589999999</v>
      </c>
      <c r="V245" s="33">
        <v>43060.70321</v>
      </c>
      <c r="W245" s="33">
        <v>45172.438040000001</v>
      </c>
      <c r="X245" s="33">
        <v>54674.026610000001</v>
      </c>
      <c r="Y245" s="33">
        <v>46013.643060000002</v>
      </c>
      <c r="Z245" s="33">
        <v>43527.754209999999</v>
      </c>
      <c r="AA245" s="33">
        <v>45172.438040000001</v>
      </c>
      <c r="AB245" s="33">
        <v>53609.867810000003</v>
      </c>
      <c r="AC245" s="33">
        <v>44362.466260000001</v>
      </c>
      <c r="AD245" s="33">
        <v>41304.373469999999</v>
      </c>
      <c r="AE245" s="33">
        <v>46641.726949999997</v>
      </c>
      <c r="AF245" s="33">
        <v>57896.363270000002</v>
      </c>
      <c r="AG245" s="33">
        <v>48311.643640000002</v>
      </c>
      <c r="AH245" s="33">
        <v>45060.422610000001</v>
      </c>
      <c r="AI245" s="33">
        <v>48426.768210000002</v>
      </c>
      <c r="AJ245" s="33">
        <v>60792.937709999998</v>
      </c>
      <c r="AK245" s="33">
        <v>51170.130839999998</v>
      </c>
      <c r="AL245" s="33">
        <v>47951.766580000003</v>
      </c>
      <c r="AM245" s="33">
        <v>50290.599589999998</v>
      </c>
      <c r="AN245" s="33">
        <v>64581.621980000004</v>
      </c>
      <c r="AO245" s="33">
        <v>53483.511409999999</v>
      </c>
      <c r="AP245" s="33">
        <v>50467.61911</v>
      </c>
      <c r="AQ245" s="33">
        <v>50290.599589999998</v>
      </c>
      <c r="AR245" s="33">
        <v>67531.680710000001</v>
      </c>
      <c r="AS245" s="33">
        <v>56554.046280000002</v>
      </c>
      <c r="AT245" s="33">
        <v>50647.164819999998</v>
      </c>
      <c r="AU245" s="33">
        <v>50488.844490000003</v>
      </c>
      <c r="AV245" s="33">
        <v>69060.188429999995</v>
      </c>
      <c r="AW245" s="33">
        <v>54998.504059999999</v>
      </c>
      <c r="AX245" s="33">
        <v>50719.492149999998</v>
      </c>
      <c r="AY245" s="33">
        <v>50570.268179999999</v>
      </c>
      <c r="AZ245" s="33">
        <v>70027.660170000003</v>
      </c>
      <c r="BA245" s="33">
        <v>58250.993739999998</v>
      </c>
      <c r="BB245" s="33">
        <v>51357.05401</v>
      </c>
      <c r="BC245" s="33">
        <v>51407.289839999998</v>
      </c>
      <c r="BD245" s="33">
        <v>72708.494730000006</v>
      </c>
      <c r="BE245" s="33">
        <v>58276.351540000003</v>
      </c>
      <c r="BF245" s="33">
        <v>51913.305090000002</v>
      </c>
      <c r="BG245" s="33">
        <v>52174.95162</v>
      </c>
      <c r="BH245" s="33">
        <v>74785.951279999994</v>
      </c>
      <c r="BI245" s="33">
        <v>58740.17886</v>
      </c>
      <c r="BJ245" s="33">
        <v>52063.089</v>
      </c>
      <c r="BK245" s="33">
        <v>52355.819750000002</v>
      </c>
      <c r="BL245" s="33">
        <v>74850.267259999993</v>
      </c>
      <c r="BM245" s="33">
        <v>59099.03772</v>
      </c>
      <c r="BN245" s="33">
        <v>52124.002639999999</v>
      </c>
      <c r="BO245" s="33">
        <v>53279.888760000002</v>
      </c>
      <c r="BP245" s="33">
        <v>75184.12689</v>
      </c>
      <c r="BQ245" s="33">
        <v>60670.005960000002</v>
      </c>
      <c r="BR245" s="33">
        <v>53407.743269999999</v>
      </c>
      <c r="BS245" s="33">
        <v>55136.252229999998</v>
      </c>
      <c r="BT245" s="33">
        <v>77300.585699999996</v>
      </c>
      <c r="BU245" s="33">
        <v>62063.005389999998</v>
      </c>
      <c r="BV245" s="33">
        <v>54066.085720000003</v>
      </c>
      <c r="BW245" s="33">
        <v>56318.052989999996</v>
      </c>
      <c r="BX245" s="33">
        <v>81355.205600000001</v>
      </c>
      <c r="BY245" s="33">
        <v>64035.107600000003</v>
      </c>
      <c r="BZ245" s="33">
        <v>56227.539629999999</v>
      </c>
      <c r="CA245" s="33">
        <v>58928.373319999999</v>
      </c>
      <c r="CB245" s="33">
        <v>82473.15539</v>
      </c>
      <c r="CC245" s="33">
        <v>65239.595600000001</v>
      </c>
      <c r="CD245" s="33">
        <v>56636.84592</v>
      </c>
      <c r="CE245" s="33">
        <v>59718.010860000002</v>
      </c>
      <c r="CF245" s="33">
        <v>83847.535600000003</v>
      </c>
      <c r="CG245" s="33">
        <v>68949.366590000005</v>
      </c>
      <c r="CH245" s="33">
        <v>56584.947639999999</v>
      </c>
      <c r="CI245" s="33">
        <v>60059.859709999997</v>
      </c>
      <c r="CJ245" s="33">
        <v>86411.58584</v>
      </c>
      <c r="CK245" s="33">
        <v>70175.358619999999</v>
      </c>
      <c r="CL245" s="33">
        <v>56440.294130000002</v>
      </c>
      <c r="CM245" s="33">
        <v>60392.513070000001</v>
      </c>
      <c r="CN245" s="33">
        <v>87087.134000000005</v>
      </c>
      <c r="CO245" s="33">
        <v>69809.093980000005</v>
      </c>
      <c r="CP245" s="33">
        <v>56559.967040000003</v>
      </c>
      <c r="CQ245" s="33">
        <v>60719.571459999999</v>
      </c>
      <c r="CR245" s="33">
        <v>88595.676959999997</v>
      </c>
      <c r="CS245" s="33">
        <v>72401.65062</v>
      </c>
      <c r="CT245" s="33">
        <v>56344.616029999997</v>
      </c>
      <c r="CU245" s="33">
        <v>61074.621749999998</v>
      </c>
      <c r="CV245" s="33">
        <v>89951.331160000002</v>
      </c>
      <c r="CW245" s="33">
        <v>70594.871150000006</v>
      </c>
      <c r="CX245" s="33">
        <v>56218.67914</v>
      </c>
      <c r="CY245" s="33">
        <v>61517.969510000003</v>
      </c>
      <c r="CZ245" s="33">
        <v>92095.027600000001</v>
      </c>
      <c r="DA245" s="33">
        <v>71863.395860000004</v>
      </c>
      <c r="DB245" s="33">
        <v>56391.528039999997</v>
      </c>
      <c r="DC245" s="33">
        <v>61924.697260000001</v>
      </c>
      <c r="DD245" s="33">
        <v>93174.659270000004</v>
      </c>
      <c r="DE245" s="33">
        <v>74939.323090000005</v>
      </c>
      <c r="DF245" s="33">
        <v>55158.771070000003</v>
      </c>
      <c r="DG245" s="33">
        <v>62562.937120000002</v>
      </c>
      <c r="DH245" s="33">
        <v>94741.611990000005</v>
      </c>
      <c r="DI245" s="33">
        <v>74107.312770000004</v>
      </c>
      <c r="DJ245" s="33">
        <v>57802.475100000003</v>
      </c>
      <c r="DK245" s="33">
        <v>63863.287270000001</v>
      </c>
      <c r="DL245" s="33">
        <v>95446.118749999994</v>
      </c>
      <c r="DM245" s="33">
        <v>75288.49437</v>
      </c>
      <c r="DN245" s="33">
        <v>56978.215470000003</v>
      </c>
      <c r="DO245" s="33">
        <v>63863.287270000001</v>
      </c>
      <c r="DP245" s="33">
        <v>96620.572409999993</v>
      </c>
      <c r="DQ245" s="33">
        <v>73487.356400000004</v>
      </c>
      <c r="DR245" s="33">
        <v>57036.499360000002</v>
      </c>
      <c r="DS245" s="33">
        <v>63863.287270000001</v>
      </c>
      <c r="DT245" s="33">
        <v>96787.906159999999</v>
      </c>
      <c r="DU245" s="33">
        <v>75826.460860000007</v>
      </c>
      <c r="DV245" s="33">
        <v>56488.685579999998</v>
      </c>
      <c r="DW245" s="33">
        <v>63863.287270000001</v>
      </c>
      <c r="DX245" s="33">
        <v>96787.906159999999</v>
      </c>
      <c r="DY245" s="33">
        <v>76145.867289999995</v>
      </c>
      <c r="DZ245" s="33">
        <v>55989.609479999999</v>
      </c>
      <c r="EA245" s="33">
        <v>63863.287270000001</v>
      </c>
      <c r="EB245" s="33">
        <v>96787.906159999999</v>
      </c>
      <c r="EC245" s="33">
        <v>74764.394700000004</v>
      </c>
      <c r="ED245" s="33">
        <v>55314.096080000003</v>
      </c>
      <c r="EE245" s="33">
        <v>63863.287270000001</v>
      </c>
      <c r="EF245" s="33">
        <v>97454.644620000006</v>
      </c>
      <c r="EG245" s="33">
        <v>73637.686960000006</v>
      </c>
      <c r="EH245" s="33">
        <v>54832.747179999998</v>
      </c>
      <c r="EI245" s="33">
        <v>64091.699119999997</v>
      </c>
      <c r="EJ245" s="33">
        <v>98603.750979999997</v>
      </c>
      <c r="EK245" s="33">
        <v>77069.108319999999</v>
      </c>
      <c r="EL245" s="33">
        <v>54570.638780000001</v>
      </c>
      <c r="EM245" s="33">
        <v>64559.677490000002</v>
      </c>
      <c r="EN245" s="33">
        <v>99288.668489999996</v>
      </c>
      <c r="EO245" s="33">
        <v>75628.247310000006</v>
      </c>
      <c r="EP245" s="33">
        <v>54091.904869999998</v>
      </c>
      <c r="EQ245" s="33">
        <v>64821.987099999998</v>
      </c>
      <c r="ER245" s="33">
        <v>99476.937319999997</v>
      </c>
      <c r="ES245" s="33">
        <v>77410.143779999999</v>
      </c>
      <c r="ET245" s="33">
        <v>52900.558839999998</v>
      </c>
      <c r="EU245" s="33">
        <v>64894.747080000001</v>
      </c>
      <c r="EV245" s="33">
        <v>100949.6171</v>
      </c>
      <c r="EW245" s="33">
        <v>74768.024959999995</v>
      </c>
      <c r="EX245" s="33">
        <v>53521.512999999999</v>
      </c>
      <c r="EY245" s="33">
        <v>65618.456879999998</v>
      </c>
      <c r="EZ245" s="33">
        <v>102189.9575</v>
      </c>
      <c r="FA245" s="33">
        <v>76005.921270000006</v>
      </c>
      <c r="FB245" s="33">
        <v>54454.449890000004</v>
      </c>
      <c r="FC245" s="33">
        <v>66173.124679999994</v>
      </c>
    </row>
    <row r="246" spans="2:159" x14ac:dyDescent="0.3">
      <c r="B246" s="33" t="s">
        <v>25</v>
      </c>
      <c r="C246" s="33" t="s">
        <v>36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3532.4238529999998</v>
      </c>
      <c r="AP246" s="33">
        <v>2473.4539989999998</v>
      </c>
      <c r="AQ246" s="33">
        <v>3031.1471700000002</v>
      </c>
      <c r="AR246" s="33">
        <v>2342.7673100000002</v>
      </c>
      <c r="AS246" s="33">
        <v>2124.3119839999999</v>
      </c>
      <c r="AT246" s="33">
        <v>3207.1786219999999</v>
      </c>
      <c r="AU246" s="33">
        <v>3915.3822460000001</v>
      </c>
      <c r="AV246" s="33">
        <v>2342.7673100000002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2124.3119839999999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2342.7673100000002</v>
      </c>
      <c r="BI246" s="33">
        <v>4600.7556649999997</v>
      </c>
      <c r="BJ246" s="33">
        <v>3207.1786219999999</v>
      </c>
      <c r="BK246" s="33">
        <v>3915.3822460000001</v>
      </c>
      <c r="BL246" s="33">
        <v>3156.3563570000001</v>
      </c>
      <c r="BM246" s="33">
        <v>4600.7556649999997</v>
      </c>
      <c r="BN246" s="33">
        <v>3195.138895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5120.4220130000003</v>
      </c>
      <c r="BV246" s="33">
        <v>3992.1527890000002</v>
      </c>
      <c r="BW246" s="33">
        <v>4861.3797930000001</v>
      </c>
      <c r="BX246" s="33">
        <v>4969.5392400000001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2695.7024769999998</v>
      </c>
      <c r="CH246" s="33">
        <v>3992.1527890000002</v>
      </c>
      <c r="CI246" s="33">
        <v>4861.3797930000001</v>
      </c>
      <c r="CJ246" s="33">
        <v>4969.5392400000001</v>
      </c>
      <c r="CK246" s="33">
        <v>2124.3119839999999</v>
      </c>
      <c r="CL246" s="33">
        <v>3992.1527890000002</v>
      </c>
      <c r="CM246" s="33">
        <v>4861.3797930000001</v>
      </c>
      <c r="CN246" s="33">
        <v>6181.8734000000004</v>
      </c>
      <c r="CO246" s="33">
        <v>4780.4354949999997</v>
      </c>
      <c r="CP246" s="33">
        <v>3992.1527890000002</v>
      </c>
      <c r="CQ246" s="33">
        <v>4861.3797930000001</v>
      </c>
      <c r="CR246" s="33">
        <v>6181.8734000000004</v>
      </c>
      <c r="CS246" s="33">
        <v>3192.7810669999999</v>
      </c>
      <c r="CT246" s="33">
        <v>3992.1527890000002</v>
      </c>
      <c r="CU246" s="33">
        <v>4861.3797930000001</v>
      </c>
      <c r="CV246" s="33">
        <v>6181.8734000000004</v>
      </c>
      <c r="CW246" s="33">
        <v>4600.7556649999997</v>
      </c>
      <c r="CX246" s="33">
        <v>3992.1527890000002</v>
      </c>
      <c r="CY246" s="33">
        <v>4861.3797930000001</v>
      </c>
      <c r="CZ246" s="33">
        <v>5716.9320770000004</v>
      </c>
      <c r="DA246" s="33">
        <v>4201.4891189999998</v>
      </c>
      <c r="DB246" s="33">
        <v>3992.1527890000002</v>
      </c>
      <c r="DC246" s="33">
        <v>4861.3797930000001</v>
      </c>
      <c r="DD246" s="33">
        <v>6181.8734000000004</v>
      </c>
      <c r="DE246" s="33">
        <v>3267.2651409999999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3146.2491409999998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3267.2651409999999</v>
      </c>
      <c r="DV246" s="33">
        <v>3992.1527890000002</v>
      </c>
      <c r="DW246" s="33">
        <v>4861.3797930000001</v>
      </c>
      <c r="DX246" s="33">
        <v>6181.8734000000004</v>
      </c>
      <c r="DY246" s="33">
        <v>3267.2651409999999</v>
      </c>
      <c r="DZ246" s="33">
        <v>3992.1527890000002</v>
      </c>
      <c r="EA246" s="33">
        <v>4861.3797930000001</v>
      </c>
      <c r="EB246" s="33">
        <v>6181.8734000000004</v>
      </c>
      <c r="EC246" s="33">
        <v>4696.9497869999996</v>
      </c>
      <c r="ED246" s="33">
        <v>3992.1527890000002</v>
      </c>
      <c r="EE246" s="33">
        <v>4861.3797930000001</v>
      </c>
      <c r="EF246" s="33">
        <v>6181.8734000000004</v>
      </c>
      <c r="EG246" s="33">
        <v>5576.4355269999996</v>
      </c>
      <c r="EH246" s="33">
        <v>3992.1527890000002</v>
      </c>
      <c r="EI246" s="33">
        <v>4861.3797930000001</v>
      </c>
      <c r="EJ246" s="33">
        <v>6181.8734000000004</v>
      </c>
      <c r="EK246" s="33">
        <v>3267.2651409999999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2124.3119839999999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3">
      <c r="B247" s="33" t="s">
        <v>25</v>
      </c>
      <c r="C247" s="33" t="s">
        <v>37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782.75027780000005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991.70724199999995</v>
      </c>
      <c r="BA247" s="33">
        <v>2453.092079</v>
      </c>
      <c r="BB247" s="33">
        <v>2836.1044019999999</v>
      </c>
      <c r="BC247" s="33">
        <v>2668.8047259999998</v>
      </c>
      <c r="BD247" s="33">
        <v>991.70724199999995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1314.014707</v>
      </c>
      <c r="CP247" s="33">
        <v>2836.1044019999999</v>
      </c>
      <c r="CQ247" s="33">
        <v>2668.8047259999998</v>
      </c>
      <c r="CR247" s="33">
        <v>2415.4457670000002</v>
      </c>
      <c r="CS247" s="33">
        <v>990.78436850000003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2371.1831259999999</v>
      </c>
      <c r="DB247" s="33">
        <v>2836.1044019999999</v>
      </c>
      <c r="DC247" s="33">
        <v>2668.8047259999998</v>
      </c>
      <c r="DD247" s="33">
        <v>2465.7940520000002</v>
      </c>
      <c r="DE247" s="33">
        <v>990.78436850000003</v>
      </c>
      <c r="DF247" s="33">
        <v>2836.1044019999999</v>
      </c>
      <c r="DG247" s="33">
        <v>2668.8047259999998</v>
      </c>
      <c r="DH247" s="33">
        <v>2465.7940520000002</v>
      </c>
      <c r="DI247" s="33">
        <v>990.78436850000003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2107.3532110000001</v>
      </c>
      <c r="EL247" s="33">
        <v>2836.1044019999999</v>
      </c>
      <c r="EM247" s="33">
        <v>2668.8047259999998</v>
      </c>
      <c r="EN247" s="33">
        <v>2465.7940520000002</v>
      </c>
      <c r="EO247" s="33">
        <v>990.78436850000003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2835.7664140000002</v>
      </c>
      <c r="EY247" s="33">
        <v>2668.8047259999998</v>
      </c>
      <c r="EZ247" s="33">
        <v>2465.7940520000002</v>
      </c>
      <c r="FA247" s="33">
        <v>2453.092079</v>
      </c>
      <c r="FB247" s="33">
        <v>2510.5388029999999</v>
      </c>
      <c r="FC247" s="33">
        <v>2668.8047259999998</v>
      </c>
    </row>
    <row r="248" spans="2:159" x14ac:dyDescent="0.3">
      <c r="B248" s="33" t="s">
        <v>25</v>
      </c>
      <c r="C248" s="33" t="s">
        <v>38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55.792816889999997</v>
      </c>
      <c r="AI248" s="33">
        <v>55.553853750000002</v>
      </c>
      <c r="AJ248" s="33">
        <v>105.2766835</v>
      </c>
      <c r="AK248" s="33">
        <v>104.6626727</v>
      </c>
      <c r="AL248" s="33">
        <v>57.8966359</v>
      </c>
      <c r="AM248" s="33">
        <v>107.4420198</v>
      </c>
      <c r="AN248" s="33">
        <v>105.2766835</v>
      </c>
      <c r="AO248" s="33">
        <v>1.7976075739999999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102.8650651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1.7976075739999999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56.751142489999999</v>
      </c>
      <c r="CI248" s="33">
        <v>107.4420198</v>
      </c>
      <c r="CJ248" s="33">
        <v>105.2766835</v>
      </c>
      <c r="CK248" s="33">
        <v>104.6626727</v>
      </c>
      <c r="CM248" s="33">
        <v>107.4420198</v>
      </c>
      <c r="CN248" s="33">
        <v>105.2766835</v>
      </c>
      <c r="CO248" s="33">
        <v>104.6626727</v>
      </c>
      <c r="CP248" s="33">
        <v>110.4401404</v>
      </c>
      <c r="CQ248" s="33">
        <v>107.4420198</v>
      </c>
      <c r="CR248" s="33">
        <v>105.2766835</v>
      </c>
      <c r="CS248" s="33">
        <v>104.6626727</v>
      </c>
      <c r="CT248" s="33">
        <v>55.792816889999997</v>
      </c>
      <c r="CU248" s="33">
        <v>107.4420198</v>
      </c>
      <c r="CV248" s="33">
        <v>105.2766835</v>
      </c>
      <c r="CW248" s="33">
        <v>104.6626727</v>
      </c>
      <c r="CX248" s="33">
        <v>110.4401404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2.103819009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110.4401404</v>
      </c>
      <c r="DO248" s="33">
        <v>107.4420198</v>
      </c>
      <c r="DP248" s="33">
        <v>105.2766835</v>
      </c>
      <c r="DQ248" s="33">
        <v>104.6626727</v>
      </c>
      <c r="DR248" s="33">
        <v>55.792816889999997</v>
      </c>
      <c r="DS248" s="33">
        <v>107.4420198</v>
      </c>
      <c r="DT248" s="33">
        <v>105.2766835</v>
      </c>
      <c r="DU248" s="33">
        <v>104.6626727</v>
      </c>
      <c r="DV248" s="33">
        <v>54.647323489999998</v>
      </c>
      <c r="DW248" s="33">
        <v>107.4420198</v>
      </c>
      <c r="DX248" s="33">
        <v>105.2766835</v>
      </c>
      <c r="DY248" s="33">
        <v>104.6626727</v>
      </c>
      <c r="EA248" s="33">
        <v>107.4420198</v>
      </c>
      <c r="EB248" s="33">
        <v>105.2766835</v>
      </c>
      <c r="EC248" s="33">
        <v>104.6626727</v>
      </c>
      <c r="ED248" s="33">
        <v>54.647323489999998</v>
      </c>
      <c r="EE248" s="33">
        <v>107.4420198</v>
      </c>
      <c r="EF248" s="33">
        <v>105.2766835</v>
      </c>
      <c r="EG248" s="33">
        <v>104.6626727</v>
      </c>
      <c r="EH248" s="33">
        <v>54.647323489999998</v>
      </c>
      <c r="EI248" s="33">
        <v>107.4420198</v>
      </c>
      <c r="EJ248" s="33">
        <v>105.2766835</v>
      </c>
      <c r="EK248" s="33">
        <v>104.6626727</v>
      </c>
      <c r="EM248" s="33">
        <v>107.4420198</v>
      </c>
      <c r="EN248" s="33">
        <v>105.2766835</v>
      </c>
      <c r="EO248" s="33">
        <v>104.6626727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3">
      <c r="B249" s="33" t="s">
        <v>25</v>
      </c>
      <c r="C249" s="33" t="s">
        <v>39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3">
      <c r="B250" s="33" t="s">
        <v>25</v>
      </c>
      <c r="C250" s="33" t="s">
        <v>40</v>
      </c>
    </row>
    <row r="251" spans="2:159" x14ac:dyDescent="0.3">
      <c r="B251" s="33" t="s">
        <v>25</v>
      </c>
      <c r="C251" s="33" t="s">
        <v>41</v>
      </c>
      <c r="T251" s="33">
        <v>90.534813310000004</v>
      </c>
      <c r="U251" s="33">
        <v>4.0140233030000001</v>
      </c>
      <c r="W251" s="33">
        <v>50.509284309999998</v>
      </c>
      <c r="X251" s="33">
        <v>189.3327165</v>
      </c>
      <c r="Z251" s="33">
        <v>105.1966548</v>
      </c>
      <c r="AA251" s="33">
        <v>127.60236399999999</v>
      </c>
      <c r="AC251" s="33">
        <v>4.0140233030000001</v>
      </c>
      <c r="AE251" s="33">
        <v>127.60236399999999</v>
      </c>
      <c r="AH251" s="33">
        <v>105.1966548</v>
      </c>
      <c r="AI251" s="33">
        <v>127.60236399999999</v>
      </c>
      <c r="AJ251" s="33">
        <v>181.11690300000001</v>
      </c>
      <c r="AL251" s="33">
        <v>163.84764620000001</v>
      </c>
      <c r="AM251" s="33">
        <v>198.2845548</v>
      </c>
      <c r="AN251" s="33">
        <v>279.91480610000002</v>
      </c>
      <c r="AO251" s="33">
        <v>85.398142489999998</v>
      </c>
      <c r="AP251" s="33">
        <v>163.84764620000001</v>
      </c>
      <c r="AQ251" s="33">
        <v>198.2845548</v>
      </c>
      <c r="AR251" s="33">
        <v>279.91480610000002</v>
      </c>
      <c r="AT251" s="33">
        <v>163.84764620000001</v>
      </c>
      <c r="AU251" s="33">
        <v>198.2845548</v>
      </c>
      <c r="AV251" s="33">
        <v>279.91480610000002</v>
      </c>
      <c r="AW251" s="33">
        <v>85.398142489999998</v>
      </c>
      <c r="AX251" s="33">
        <v>163.84764620000001</v>
      </c>
      <c r="AY251" s="33">
        <v>198.2845548</v>
      </c>
      <c r="AZ251" s="33">
        <v>4.2576876739999996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F251" s="33">
        <v>163.84764620000001</v>
      </c>
      <c r="BG251" s="33">
        <v>198.2845548</v>
      </c>
      <c r="BH251" s="33">
        <v>279.91480610000002</v>
      </c>
      <c r="BI251" s="33">
        <v>4.0140233030000001</v>
      </c>
      <c r="BJ251" s="33">
        <v>163.84764620000001</v>
      </c>
      <c r="BK251" s="33">
        <v>198.2845548</v>
      </c>
      <c r="BL251" s="33">
        <v>279.91480610000002</v>
      </c>
      <c r="BM251" s="33">
        <v>93.143770979999999</v>
      </c>
      <c r="BN251" s="33">
        <v>163.84764620000001</v>
      </c>
      <c r="BO251" s="33">
        <v>198.2845548</v>
      </c>
      <c r="BP251" s="33">
        <v>279.91480610000002</v>
      </c>
      <c r="BR251" s="33">
        <v>163.84764620000001</v>
      </c>
      <c r="BS251" s="33">
        <v>198.2845548</v>
      </c>
      <c r="BT251" s="33">
        <v>279.91480610000002</v>
      </c>
      <c r="BU251" s="33">
        <v>93.143770979999999</v>
      </c>
      <c r="BV251" s="33">
        <v>163.84764620000001</v>
      </c>
      <c r="BW251" s="33">
        <v>198.2845548</v>
      </c>
      <c r="BX251" s="33">
        <v>279.91480610000002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85.398142489999998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Z251" s="33">
        <v>163.84764620000001</v>
      </c>
      <c r="EA251" s="33">
        <v>198.2845548</v>
      </c>
      <c r="EB251" s="33">
        <v>279.91480610000002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4.0140233030000001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B251" s="33">
        <v>163.84764620000001</v>
      </c>
      <c r="FC251" s="33">
        <v>198.2845548</v>
      </c>
    </row>
    <row r="252" spans="2:159" x14ac:dyDescent="0.3">
      <c r="B252" s="33" t="s">
        <v>25</v>
      </c>
      <c r="C252" s="33" t="s">
        <v>42</v>
      </c>
    </row>
    <row r="253" spans="2:159" x14ac:dyDescent="0.3">
      <c r="B253" s="33" t="s">
        <v>25</v>
      </c>
      <c r="C253" s="33" t="s">
        <v>43</v>
      </c>
      <c r="AG253" s="33">
        <v>0.2254504742</v>
      </c>
      <c r="AI253" s="33">
        <v>1.706231469</v>
      </c>
      <c r="AL253" s="33">
        <v>1.4807809949999999</v>
      </c>
      <c r="AM253" s="33">
        <v>1.706231469</v>
      </c>
      <c r="AO253" s="33">
        <v>0.13769999999999999</v>
      </c>
      <c r="AP253" s="33">
        <v>1.4807809949999999</v>
      </c>
      <c r="AQ253" s="33">
        <v>1.706231469</v>
      </c>
      <c r="AS253" s="33">
        <v>0.2254504742</v>
      </c>
      <c r="AT253" s="33">
        <v>1.4807809949999999</v>
      </c>
      <c r="AU253" s="33">
        <v>1.706231469</v>
      </c>
      <c r="AV253" s="33">
        <v>1.6184809950000001</v>
      </c>
      <c r="AX253" s="33">
        <v>1.4807809949999999</v>
      </c>
      <c r="AY253" s="33">
        <v>1.706231469</v>
      </c>
      <c r="BB253" s="33">
        <v>1.4807809949999999</v>
      </c>
      <c r="BC253" s="33">
        <v>1.706231469</v>
      </c>
      <c r="BE253" s="33">
        <v>1.9712020889999999</v>
      </c>
      <c r="BF253" s="33">
        <v>1.4807809949999999</v>
      </c>
      <c r="BG253" s="33">
        <v>1.706231469</v>
      </c>
      <c r="BH253" s="33">
        <v>2.0989980300000002</v>
      </c>
      <c r="BI253" s="33">
        <v>1.9712020889999999</v>
      </c>
      <c r="BJ253" s="33">
        <v>1.4807809949999999</v>
      </c>
      <c r="BK253" s="33">
        <v>1.706231469</v>
      </c>
      <c r="BL253" s="33">
        <v>2.0989980300000002</v>
      </c>
      <c r="BM253" s="33">
        <v>1.9712020889999999</v>
      </c>
      <c r="BN253" s="33">
        <v>1.4807809949999999</v>
      </c>
      <c r="BO253" s="33">
        <v>1.706231469</v>
      </c>
      <c r="BR253" s="33">
        <v>1.4807809949999999</v>
      </c>
      <c r="BS253" s="33">
        <v>1.706231469</v>
      </c>
      <c r="BT253" s="33">
        <v>2.0989980300000002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Z253" s="33">
        <v>1.4807809949999999</v>
      </c>
      <c r="CA253" s="33">
        <v>1.706231469</v>
      </c>
      <c r="CC253" s="33">
        <v>1.9712020889999999</v>
      </c>
      <c r="CD253" s="33">
        <v>1.4807809949999999</v>
      </c>
      <c r="CE253" s="33">
        <v>1.706231469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B253" s="33">
        <v>1.4807809949999999</v>
      </c>
      <c r="DC253" s="33">
        <v>1.706231469</v>
      </c>
      <c r="DD253" s="33">
        <v>2.0989980300000002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N253" s="33">
        <v>1.4807809949999999</v>
      </c>
      <c r="DO253" s="33">
        <v>1.706231469</v>
      </c>
      <c r="DP253" s="33">
        <v>2.0989980300000002</v>
      </c>
      <c r="DR253" s="33">
        <v>1.4807809949999999</v>
      </c>
      <c r="DS253" s="33">
        <v>1.706231469</v>
      </c>
      <c r="DT253" s="33">
        <v>2.0989980300000002</v>
      </c>
      <c r="DV253" s="33">
        <v>1.4807809949999999</v>
      </c>
      <c r="DW253" s="33">
        <v>1.706231469</v>
      </c>
      <c r="DX253" s="33">
        <v>2.0989980300000002</v>
      </c>
      <c r="DZ253" s="33">
        <v>1.4807809949999999</v>
      </c>
      <c r="EA253" s="33">
        <v>1.706231469</v>
      </c>
      <c r="EB253" s="33">
        <v>2.0989980300000002</v>
      </c>
      <c r="ED253" s="33">
        <v>1.4807809949999999</v>
      </c>
      <c r="EE253" s="33">
        <v>1.706231469</v>
      </c>
      <c r="EF253" s="33">
        <v>2.0989980300000002</v>
      </c>
      <c r="EH253" s="33">
        <v>1.4807809949999999</v>
      </c>
      <c r="EI253" s="33">
        <v>1.706231469</v>
      </c>
      <c r="EJ253" s="33">
        <v>2.0989980300000002</v>
      </c>
      <c r="EL253" s="33">
        <v>1.4807809949999999</v>
      </c>
      <c r="EM253" s="33">
        <v>1.706231469</v>
      </c>
      <c r="EN253" s="33">
        <v>2.0989980300000002</v>
      </c>
      <c r="EP253" s="33">
        <v>1.4807809949999999</v>
      </c>
      <c r="EQ253" s="33">
        <v>1.706231469</v>
      </c>
      <c r="ER253" s="33">
        <v>2.0989980300000002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C253" s="33">
        <v>1.706231469</v>
      </c>
    </row>
    <row r="254" spans="2:159" x14ac:dyDescent="0.3">
      <c r="B254" s="33" t="s">
        <v>25</v>
      </c>
      <c r="C254" s="33" t="s">
        <v>44</v>
      </c>
      <c r="AL254" s="33">
        <v>2.0531999999999999</v>
      </c>
      <c r="AM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D254" s="33">
        <v>2.0531999999999999</v>
      </c>
      <c r="CE254" s="33">
        <v>2.0531999999999999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P254" s="33">
        <v>2.0531999999999999</v>
      </c>
      <c r="CQ254" s="33">
        <v>2.0531999999999999</v>
      </c>
      <c r="CR254" s="33">
        <v>2.0531999999999999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B254" s="33">
        <v>2.0531999999999999</v>
      </c>
      <c r="FC254" s="33">
        <v>2.0531999999999999</v>
      </c>
    </row>
    <row r="255" spans="2:159" x14ac:dyDescent="0.3">
      <c r="B255" s="33" t="s">
        <v>25</v>
      </c>
      <c r="C255" s="33" t="s">
        <v>45</v>
      </c>
    </row>
    <row r="256" spans="2:159" x14ac:dyDescent="0.3">
      <c r="B256" s="33" t="s">
        <v>25</v>
      </c>
      <c r="C256" s="33" t="s">
        <v>46</v>
      </c>
    </row>
    <row r="257" spans="2:159" x14ac:dyDescent="0.3">
      <c r="B257" s="33" t="s">
        <v>25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2959.9774889999999</v>
      </c>
      <c r="V257" s="33">
        <v>2347.405679</v>
      </c>
      <c r="W257" s="33">
        <v>2906.3120899999999</v>
      </c>
      <c r="X257" s="33">
        <v>3502.0154389999998</v>
      </c>
      <c r="Y257" s="33">
        <v>3086.769331</v>
      </c>
      <c r="Z257" s="33">
        <v>2716.486042</v>
      </c>
      <c r="AA257" s="33">
        <v>3015.8324349999998</v>
      </c>
      <c r="AB257" s="33">
        <v>3433.2065640000001</v>
      </c>
      <c r="AC257" s="33">
        <v>3206.4681</v>
      </c>
      <c r="AD257" s="33">
        <v>2710.639392</v>
      </c>
      <c r="AE257" s="33">
        <v>3123.1952759999999</v>
      </c>
      <c r="AF257" s="33">
        <v>3501.6642660000002</v>
      </c>
      <c r="AG257" s="33">
        <v>3268.1772620000002</v>
      </c>
      <c r="AH257" s="33">
        <v>2867.9748540000001</v>
      </c>
      <c r="AI257" s="33">
        <v>3184.5163849999999</v>
      </c>
      <c r="AJ257" s="33">
        <v>3734.697529</v>
      </c>
      <c r="AK257" s="33">
        <v>3319.7545690000002</v>
      </c>
      <c r="AL257" s="33">
        <v>2937.7346499999999</v>
      </c>
      <c r="AM257" s="33">
        <v>3314.0706719999998</v>
      </c>
      <c r="AN257" s="33">
        <v>3833.4954320000002</v>
      </c>
      <c r="AO257" s="33">
        <v>4712.3409970000002</v>
      </c>
      <c r="AP257" s="33">
        <v>3959.4657390000002</v>
      </c>
      <c r="AQ257" s="33">
        <v>4479.5343350000003</v>
      </c>
      <c r="AR257" s="33">
        <v>3833.4954320000002</v>
      </c>
      <c r="AS257" s="33">
        <v>3321.7838000000002</v>
      </c>
      <c r="AT257" s="33">
        <v>4693.1903609999999</v>
      </c>
      <c r="AU257" s="33">
        <v>5363.7694110000002</v>
      </c>
      <c r="AV257" s="33">
        <v>3837.167113</v>
      </c>
      <c r="AW257" s="33">
        <v>5879.798785</v>
      </c>
      <c r="AX257" s="33">
        <v>4693.1903609999999</v>
      </c>
      <c r="AY257" s="33">
        <v>5363.7694110000002</v>
      </c>
      <c r="AZ257" s="33">
        <v>6186.6634430000004</v>
      </c>
      <c r="BA257" s="33">
        <v>5055.0961770000004</v>
      </c>
      <c r="BB257" s="33">
        <v>6399.1372419999998</v>
      </c>
      <c r="BC257" s="33">
        <v>6983.5825960000002</v>
      </c>
      <c r="BD257" s="33">
        <v>6460.2673610000002</v>
      </c>
      <c r="BE257" s="33">
        <v>7260.4771629999996</v>
      </c>
      <c r="BF257" s="33">
        <v>6399.1372419999998</v>
      </c>
      <c r="BG257" s="33">
        <v>6983.5825960000002</v>
      </c>
      <c r="BH257" s="33">
        <v>5311.7344400000002</v>
      </c>
      <c r="BI257" s="33">
        <v>7264.4911860000002</v>
      </c>
      <c r="BJ257" s="33">
        <v>6399.1372419999998</v>
      </c>
      <c r="BK257" s="33">
        <v>6983.5825960000002</v>
      </c>
      <c r="BL257" s="33">
        <v>6125.3234869999997</v>
      </c>
      <c r="BM257" s="33">
        <v>7252.5596480000004</v>
      </c>
      <c r="BN257" s="33">
        <v>6387.0975159999998</v>
      </c>
      <c r="BO257" s="33">
        <v>6983.5825960000002</v>
      </c>
      <c r="BP257" s="33">
        <v>7934.354171</v>
      </c>
      <c r="BQ257" s="33">
        <v>7258.5059600000004</v>
      </c>
      <c r="BR257" s="33">
        <v>6399.1372419999998</v>
      </c>
      <c r="BS257" s="33">
        <v>6983.5825960000002</v>
      </c>
      <c r="BT257" s="33">
        <v>9150.8405299999995</v>
      </c>
      <c r="BU257" s="33">
        <v>7875.0910620000004</v>
      </c>
      <c r="BV257" s="33">
        <v>7184.1114100000004</v>
      </c>
      <c r="BW257" s="33">
        <v>7929.5801419999998</v>
      </c>
      <c r="BX257" s="33">
        <v>7938.5063689999997</v>
      </c>
      <c r="BY257" s="33">
        <v>8403.2628980000009</v>
      </c>
      <c r="BZ257" s="33">
        <v>7184.1114100000004</v>
      </c>
      <c r="CA257" s="33">
        <v>7929.5801419999998</v>
      </c>
      <c r="CB257" s="33">
        <v>9148.741532</v>
      </c>
      <c r="CC257" s="33">
        <v>8676.4642179999992</v>
      </c>
      <c r="CD257" s="33">
        <v>7184.1114100000004</v>
      </c>
      <c r="CE257" s="33">
        <v>7929.5801419999998</v>
      </c>
      <c r="CF257" s="33">
        <v>9146.6883319999997</v>
      </c>
      <c r="CG257" s="33">
        <v>5628.457872</v>
      </c>
      <c r="CH257" s="33">
        <v>7128.318593</v>
      </c>
      <c r="CI257" s="33">
        <v>7929.5801419999998</v>
      </c>
      <c r="CJ257" s="33">
        <v>7938.5063689999997</v>
      </c>
      <c r="CK257" s="33">
        <v>5056.8999569999996</v>
      </c>
      <c r="CL257" s="33">
        <v>7071.5674499999996</v>
      </c>
      <c r="CM257" s="33">
        <v>7929.5801419999998</v>
      </c>
      <c r="CN257" s="33">
        <v>9150.8405299999995</v>
      </c>
      <c r="CO257" s="33">
        <v>6574.1135190000005</v>
      </c>
      <c r="CP257" s="33">
        <v>7182.0075909999996</v>
      </c>
      <c r="CQ257" s="33">
        <v>7929.5801419999998</v>
      </c>
      <c r="CR257" s="33">
        <v>9100.4922439999991</v>
      </c>
      <c r="CS257" s="33">
        <v>4661.2575509999997</v>
      </c>
      <c r="CT257" s="33">
        <v>7127.360267</v>
      </c>
      <c r="CU257" s="33">
        <v>7929.5801419999998</v>
      </c>
      <c r="CV257" s="33">
        <v>9150.8405299999995</v>
      </c>
      <c r="CW257" s="33">
        <v>7262.2809429999998</v>
      </c>
      <c r="CX257" s="33">
        <v>7182.0075909999996</v>
      </c>
      <c r="CY257" s="33">
        <v>7929.5801419999998</v>
      </c>
      <c r="CZ257" s="33">
        <v>8685.8992070000004</v>
      </c>
      <c r="DA257" s="33">
        <v>7052.1681399999998</v>
      </c>
      <c r="DB257" s="33">
        <v>7184.1114100000004</v>
      </c>
      <c r="DC257" s="33">
        <v>7929.5801419999998</v>
      </c>
      <c r="DD257" s="33">
        <v>9150.8405299999995</v>
      </c>
      <c r="DE257" s="33">
        <v>4735.7416249999997</v>
      </c>
      <c r="DF257" s="33">
        <v>7073.6712690000004</v>
      </c>
      <c r="DG257" s="33">
        <v>7929.5801419999998</v>
      </c>
      <c r="DH257" s="33">
        <v>9150.8405299999995</v>
      </c>
      <c r="DI257" s="33">
        <v>7215.9602880000002</v>
      </c>
      <c r="DJ257" s="33">
        <v>7184.1114100000004</v>
      </c>
      <c r="DK257" s="33">
        <v>7929.5801419999998</v>
      </c>
      <c r="DL257" s="33">
        <v>9150.8405299999995</v>
      </c>
      <c r="DM257" s="33">
        <v>6078.8371139999999</v>
      </c>
      <c r="DN257" s="33">
        <v>7182.0075909999996</v>
      </c>
      <c r="DO257" s="33">
        <v>7929.5801419999998</v>
      </c>
      <c r="DP257" s="33">
        <v>9150.8405299999995</v>
      </c>
      <c r="DQ257" s="33">
        <v>8488.6610409999994</v>
      </c>
      <c r="DR257" s="33">
        <v>7127.360267</v>
      </c>
      <c r="DS257" s="33">
        <v>7929.5801419999998</v>
      </c>
      <c r="DT257" s="33">
        <v>9150.8405299999995</v>
      </c>
      <c r="DU257" s="33">
        <v>6198.0493349999997</v>
      </c>
      <c r="DV257" s="33">
        <v>7126.214774</v>
      </c>
      <c r="DW257" s="33">
        <v>7929.5801419999998</v>
      </c>
      <c r="DX257" s="33">
        <v>9150.8405299999995</v>
      </c>
      <c r="DY257" s="33">
        <v>5926.8192170000002</v>
      </c>
      <c r="DZ257" s="33">
        <v>7071.5674499999996</v>
      </c>
      <c r="EA257" s="33">
        <v>7929.5801419999998</v>
      </c>
      <c r="EB257" s="33">
        <v>9150.8405299999995</v>
      </c>
      <c r="EC257" s="33">
        <v>7356.5038629999999</v>
      </c>
      <c r="ED257" s="33">
        <v>7126.214774</v>
      </c>
      <c r="EE257" s="33">
        <v>7929.5801419999998</v>
      </c>
      <c r="EF257" s="33">
        <v>9150.8405299999995</v>
      </c>
      <c r="EG257" s="33">
        <v>8509.0234999999993</v>
      </c>
      <c r="EH257" s="33">
        <v>7126.214774</v>
      </c>
      <c r="EI257" s="33">
        <v>7929.5801419999998</v>
      </c>
      <c r="EJ257" s="33">
        <v>9150.8405299999995</v>
      </c>
      <c r="EK257" s="33">
        <v>5585.0943729999999</v>
      </c>
      <c r="EL257" s="33">
        <v>7071.5674499999996</v>
      </c>
      <c r="EM257" s="33">
        <v>7929.5801419999998</v>
      </c>
      <c r="EN257" s="33">
        <v>9150.8405299999995</v>
      </c>
      <c r="EO257" s="33">
        <v>7213.9890859999996</v>
      </c>
      <c r="EP257" s="33">
        <v>7071.5674499999996</v>
      </c>
      <c r="EQ257" s="33">
        <v>7929.5801419999998</v>
      </c>
      <c r="ER257" s="33">
        <v>9150.8405299999995</v>
      </c>
      <c r="ES257" s="33">
        <v>5056.8999569999996</v>
      </c>
      <c r="ET257" s="33">
        <v>7069.5142500000002</v>
      </c>
      <c r="EU257" s="33">
        <v>7929.5801419999998</v>
      </c>
      <c r="EV257" s="33">
        <v>9150.8405299999995</v>
      </c>
      <c r="EW257" s="33">
        <v>8678.2679979999994</v>
      </c>
      <c r="EX257" s="33">
        <v>7071.2294629999997</v>
      </c>
      <c r="EY257" s="33">
        <v>7929.5801419999998</v>
      </c>
      <c r="EZ257" s="33">
        <v>9150.8405299999995</v>
      </c>
      <c r="FA257" s="33">
        <v>8403.4303199999995</v>
      </c>
      <c r="FB257" s="33">
        <v>6744.5210699999998</v>
      </c>
      <c r="FC257" s="33">
        <v>7929.5801419999998</v>
      </c>
    </row>
    <row r="258" spans="2:159" x14ac:dyDescent="0.3">
      <c r="B258" s="33" t="s">
        <v>26</v>
      </c>
      <c r="C258" s="33" t="s">
        <v>36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</row>
    <row r="259" spans="2:159" x14ac:dyDescent="0.3">
      <c r="B259" s="33" t="s">
        <v>26</v>
      </c>
      <c r="C259" s="33" t="s">
        <v>37</v>
      </c>
    </row>
    <row r="260" spans="2:159" x14ac:dyDescent="0.3">
      <c r="B260" s="33" t="s">
        <v>26</v>
      </c>
      <c r="C260" s="33" t="s">
        <v>38</v>
      </c>
    </row>
    <row r="261" spans="2:159" x14ac:dyDescent="0.3">
      <c r="B261" s="33" t="s">
        <v>26</v>
      </c>
      <c r="C261" s="33" t="s">
        <v>39</v>
      </c>
    </row>
    <row r="262" spans="2:159" x14ac:dyDescent="0.3">
      <c r="B262" s="33" t="s">
        <v>26</v>
      </c>
      <c r="C262" s="33" t="s">
        <v>40</v>
      </c>
    </row>
    <row r="263" spans="2:159" x14ac:dyDescent="0.3">
      <c r="B263" s="33" t="s">
        <v>26</v>
      </c>
      <c r="C263" s="33" t="s">
        <v>41</v>
      </c>
    </row>
    <row r="264" spans="2:159" x14ac:dyDescent="0.3">
      <c r="B264" s="33" t="s">
        <v>26</v>
      </c>
      <c r="C264" s="33" t="s">
        <v>42</v>
      </c>
    </row>
    <row r="265" spans="2:159" x14ac:dyDescent="0.3">
      <c r="B265" s="33" t="s">
        <v>26</v>
      </c>
      <c r="C265" s="33" t="s">
        <v>43</v>
      </c>
    </row>
    <row r="266" spans="2:159" x14ac:dyDescent="0.3">
      <c r="B266" s="33" t="s">
        <v>26</v>
      </c>
      <c r="C266" s="33" t="s">
        <v>44</v>
      </c>
    </row>
    <row r="267" spans="2:159" x14ac:dyDescent="0.3">
      <c r="B267" s="33" t="s">
        <v>26</v>
      </c>
      <c r="C267" s="33" t="s">
        <v>45</v>
      </c>
    </row>
    <row r="268" spans="2:159" x14ac:dyDescent="0.3">
      <c r="B268" s="33" t="s">
        <v>26</v>
      </c>
      <c r="C268" s="33" t="s">
        <v>46</v>
      </c>
    </row>
    <row r="269" spans="2:159" x14ac:dyDescent="0.3">
      <c r="B269" s="33" t="s">
        <v>26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0</v>
      </c>
      <c r="CC269" s="33">
        <v>0</v>
      </c>
      <c r="CD269" s="33">
        <v>0</v>
      </c>
      <c r="CE269" s="33">
        <v>0</v>
      </c>
      <c r="CF269" s="33">
        <v>0</v>
      </c>
      <c r="CG269" s="33">
        <v>0</v>
      </c>
      <c r="CH269" s="33">
        <v>0</v>
      </c>
      <c r="CI269" s="33">
        <v>0</v>
      </c>
      <c r="CJ269" s="33">
        <v>0</v>
      </c>
      <c r="CK269" s="33">
        <v>0</v>
      </c>
      <c r="CL269" s="33">
        <v>0</v>
      </c>
      <c r="CM269" s="33">
        <v>0</v>
      </c>
      <c r="CN269" s="33">
        <v>0</v>
      </c>
      <c r="CO269" s="33">
        <v>0</v>
      </c>
      <c r="CP269" s="33">
        <v>0</v>
      </c>
      <c r="CQ269" s="33">
        <v>0</v>
      </c>
      <c r="CR269" s="33">
        <v>0</v>
      </c>
      <c r="CS269" s="33">
        <v>0</v>
      </c>
      <c r="CT269" s="33">
        <v>0</v>
      </c>
      <c r="CU269" s="33">
        <v>0</v>
      </c>
      <c r="CV269" s="33">
        <v>0</v>
      </c>
      <c r="CW269" s="33">
        <v>0</v>
      </c>
      <c r="CX269" s="33">
        <v>0</v>
      </c>
      <c r="CY269" s="33">
        <v>0</v>
      </c>
      <c r="CZ269" s="33">
        <v>0</v>
      </c>
      <c r="DA269" s="33">
        <v>0</v>
      </c>
      <c r="DB269" s="33">
        <v>0</v>
      </c>
      <c r="DC269" s="33">
        <v>0</v>
      </c>
      <c r="DD269" s="33">
        <v>0</v>
      </c>
      <c r="DE269" s="33">
        <v>0</v>
      </c>
      <c r="DF269" s="33">
        <v>0</v>
      </c>
      <c r="DG269" s="33">
        <v>0</v>
      </c>
      <c r="DH269" s="33">
        <v>0</v>
      </c>
      <c r="DI269" s="33">
        <v>0</v>
      </c>
      <c r="DJ269" s="33">
        <v>0</v>
      </c>
      <c r="DK269" s="33">
        <v>0</v>
      </c>
      <c r="DL269" s="33">
        <v>0</v>
      </c>
      <c r="DM269" s="33">
        <v>0</v>
      </c>
      <c r="DN269" s="33">
        <v>0</v>
      </c>
      <c r="DO269" s="33">
        <v>0</v>
      </c>
      <c r="DP269" s="33">
        <v>0</v>
      </c>
      <c r="DQ269" s="33">
        <v>0</v>
      </c>
      <c r="DR269" s="33">
        <v>0</v>
      </c>
      <c r="DS269" s="33">
        <v>0</v>
      </c>
      <c r="DT269" s="33">
        <v>0</v>
      </c>
      <c r="DU269" s="33">
        <v>0</v>
      </c>
      <c r="DV269" s="33">
        <v>0</v>
      </c>
      <c r="DW269" s="33">
        <v>0</v>
      </c>
      <c r="DX269" s="33">
        <v>0</v>
      </c>
      <c r="DY269" s="33">
        <v>0</v>
      </c>
      <c r="DZ269" s="33">
        <v>0</v>
      </c>
      <c r="EA269" s="33">
        <v>0</v>
      </c>
      <c r="EB269" s="33">
        <v>0</v>
      </c>
      <c r="EC269" s="33">
        <v>0</v>
      </c>
      <c r="ED269" s="33">
        <v>0</v>
      </c>
      <c r="EE269" s="33">
        <v>0</v>
      </c>
      <c r="EF269" s="33">
        <v>0</v>
      </c>
      <c r="EG269" s="33">
        <v>0</v>
      </c>
      <c r="EH269" s="33">
        <v>0</v>
      </c>
      <c r="EI269" s="33">
        <v>0</v>
      </c>
      <c r="EJ269" s="33">
        <v>0</v>
      </c>
      <c r="EK269" s="33">
        <v>0</v>
      </c>
      <c r="EL269" s="33">
        <v>0</v>
      </c>
      <c r="EM269" s="33">
        <v>0</v>
      </c>
      <c r="EN269" s="33">
        <v>0</v>
      </c>
      <c r="EO269" s="33">
        <v>0</v>
      </c>
      <c r="EP269" s="33">
        <v>0</v>
      </c>
      <c r="EQ269" s="33">
        <v>0</v>
      </c>
      <c r="ER269" s="33">
        <v>0</v>
      </c>
      <c r="ES269" s="33">
        <v>0</v>
      </c>
      <c r="ET269" s="33">
        <v>0</v>
      </c>
      <c r="EU269" s="33">
        <v>0</v>
      </c>
      <c r="EV269" s="33">
        <v>0</v>
      </c>
      <c r="EW269" s="33">
        <v>0</v>
      </c>
      <c r="EX269" s="33">
        <v>0</v>
      </c>
      <c r="EY269" s="33">
        <v>0</v>
      </c>
      <c r="EZ269" s="33">
        <v>0</v>
      </c>
      <c r="FA269" s="33">
        <v>0</v>
      </c>
      <c r="FB269" s="33">
        <v>0</v>
      </c>
      <c r="FC269" s="33">
        <v>0</v>
      </c>
    </row>
    <row r="270" spans="2:159" x14ac:dyDescent="0.3">
      <c r="B270" s="33" t="s">
        <v>60</v>
      </c>
      <c r="C270" s="33" t="s">
        <v>36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3">
      <c r="B271" s="33" t="s">
        <v>60</v>
      </c>
      <c r="C271" s="33" t="s">
        <v>37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3">
      <c r="B272" s="33" t="s">
        <v>60</v>
      </c>
      <c r="C272" s="33" t="s">
        <v>38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3">
      <c r="B273" s="33" t="s">
        <v>60</v>
      </c>
      <c r="C273" s="33" t="s">
        <v>39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3">
      <c r="B274" s="33" t="s">
        <v>60</v>
      </c>
      <c r="C274" s="33" t="s">
        <v>40</v>
      </c>
    </row>
    <row r="275" spans="2:159" x14ac:dyDescent="0.3">
      <c r="B275" s="33" t="s">
        <v>60</v>
      </c>
      <c r="C275" s="33" t="s">
        <v>41</v>
      </c>
    </row>
    <row r="276" spans="2:159" x14ac:dyDescent="0.3">
      <c r="B276" s="33" t="s">
        <v>60</v>
      </c>
      <c r="C276" s="33" t="s">
        <v>42</v>
      </c>
    </row>
    <row r="277" spans="2:159" x14ac:dyDescent="0.3">
      <c r="B277" s="33" t="s">
        <v>60</v>
      </c>
      <c r="C277" s="33" t="s">
        <v>43</v>
      </c>
    </row>
    <row r="278" spans="2:159" x14ac:dyDescent="0.3">
      <c r="B278" s="33" t="s">
        <v>60</v>
      </c>
      <c r="C278" s="33" t="s">
        <v>44</v>
      </c>
    </row>
    <row r="279" spans="2:159" x14ac:dyDescent="0.3">
      <c r="B279" s="33" t="s">
        <v>60</v>
      </c>
      <c r="C279" s="33" t="s">
        <v>45</v>
      </c>
    </row>
    <row r="280" spans="2:159" x14ac:dyDescent="0.3">
      <c r="B280" s="33" t="s">
        <v>60</v>
      </c>
      <c r="C280" s="33" t="s">
        <v>46</v>
      </c>
    </row>
    <row r="281" spans="2:159" x14ac:dyDescent="0.3">
      <c r="B281" s="33" t="s">
        <v>60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3">
      <c r="B282" s="33" t="s">
        <v>61</v>
      </c>
      <c r="C282" s="33" t="s">
        <v>36</v>
      </c>
    </row>
    <row r="283" spans="2:159" x14ac:dyDescent="0.3">
      <c r="B283" s="33" t="s">
        <v>61</v>
      </c>
      <c r="C283" s="33" t="s">
        <v>37</v>
      </c>
    </row>
    <row r="284" spans="2:159" x14ac:dyDescent="0.3">
      <c r="B284" s="33" t="s">
        <v>61</v>
      </c>
      <c r="C284" s="33" t="s">
        <v>38</v>
      </c>
    </row>
    <row r="285" spans="2:159" x14ac:dyDescent="0.3">
      <c r="B285" s="33" t="s">
        <v>61</v>
      </c>
      <c r="C285" s="33" t="s">
        <v>39</v>
      </c>
    </row>
    <row r="286" spans="2:159" x14ac:dyDescent="0.3">
      <c r="B286" s="33" t="s">
        <v>61</v>
      </c>
      <c r="C286" s="33" t="s">
        <v>40</v>
      </c>
    </row>
    <row r="287" spans="2:159" x14ac:dyDescent="0.3">
      <c r="B287" s="33" t="s">
        <v>61</v>
      </c>
      <c r="C287" s="33" t="s">
        <v>41</v>
      </c>
    </row>
    <row r="288" spans="2:159" x14ac:dyDescent="0.3">
      <c r="B288" s="33" t="s">
        <v>61</v>
      </c>
      <c r="C288" s="33" t="s">
        <v>42</v>
      </c>
    </row>
    <row r="289" spans="2:159" x14ac:dyDescent="0.3">
      <c r="B289" s="33" t="s">
        <v>61</v>
      </c>
      <c r="C289" s="33" t="s">
        <v>43</v>
      </c>
    </row>
    <row r="290" spans="2:159" x14ac:dyDescent="0.3">
      <c r="B290" s="33" t="s">
        <v>61</v>
      </c>
      <c r="C290" s="33" t="s">
        <v>44</v>
      </c>
    </row>
    <row r="291" spans="2:159" x14ac:dyDescent="0.3">
      <c r="B291" s="33" t="s">
        <v>61</v>
      </c>
      <c r="C291" s="33" t="s">
        <v>45</v>
      </c>
    </row>
    <row r="292" spans="2:159" x14ac:dyDescent="0.3">
      <c r="B292" s="33" t="s">
        <v>61</v>
      </c>
      <c r="C292" s="33" t="s">
        <v>46</v>
      </c>
    </row>
    <row r="293" spans="2:159" x14ac:dyDescent="0.3">
      <c r="B293" s="33" t="s">
        <v>61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3">
      <c r="B294" s="33" t="s">
        <v>62</v>
      </c>
      <c r="C294" s="33" t="s">
        <v>36</v>
      </c>
    </row>
    <row r="295" spans="2:159" x14ac:dyDescent="0.3">
      <c r="B295" s="33" t="s">
        <v>62</v>
      </c>
      <c r="C295" s="33" t="s">
        <v>37</v>
      </c>
    </row>
    <row r="296" spans="2:159" x14ac:dyDescent="0.3">
      <c r="B296" s="33" t="s">
        <v>62</v>
      </c>
      <c r="C296" s="33" t="s">
        <v>38</v>
      </c>
    </row>
    <row r="297" spans="2:159" x14ac:dyDescent="0.3">
      <c r="B297" s="33" t="s">
        <v>62</v>
      </c>
      <c r="C297" s="33" t="s">
        <v>39</v>
      </c>
    </row>
    <row r="298" spans="2:159" x14ac:dyDescent="0.3">
      <c r="B298" s="33" t="s">
        <v>62</v>
      </c>
      <c r="C298" s="33" t="s">
        <v>40</v>
      </c>
    </row>
    <row r="299" spans="2:159" x14ac:dyDescent="0.3">
      <c r="B299" s="33" t="s">
        <v>62</v>
      </c>
      <c r="C299" s="33" t="s">
        <v>41</v>
      </c>
    </row>
    <row r="300" spans="2:159" x14ac:dyDescent="0.3">
      <c r="B300" s="33" t="s">
        <v>62</v>
      </c>
      <c r="C300" s="33" t="s">
        <v>42</v>
      </c>
    </row>
    <row r="301" spans="2:159" x14ac:dyDescent="0.3">
      <c r="B301" s="33" t="s">
        <v>62</v>
      </c>
      <c r="C301" s="33" t="s">
        <v>43</v>
      </c>
    </row>
    <row r="302" spans="2:159" x14ac:dyDescent="0.3">
      <c r="B302" s="33" t="s">
        <v>62</v>
      </c>
      <c r="C302" s="33" t="s">
        <v>44</v>
      </c>
    </row>
    <row r="303" spans="2:159" x14ac:dyDescent="0.3">
      <c r="B303" s="33" t="s">
        <v>62</v>
      </c>
      <c r="C303" s="33" t="s">
        <v>45</v>
      </c>
    </row>
    <row r="304" spans="2:159" x14ac:dyDescent="0.3">
      <c r="B304" s="33" t="s">
        <v>62</v>
      </c>
      <c r="C304" s="33" t="s">
        <v>46</v>
      </c>
    </row>
    <row r="305" spans="2:159" x14ac:dyDescent="0.3">
      <c r="B305" s="33" t="s">
        <v>62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3">
      <c r="B306" s="33" t="s">
        <v>63</v>
      </c>
      <c r="C306" s="33" t="s">
        <v>36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3">
      <c r="B307" s="33" t="s">
        <v>63</v>
      </c>
      <c r="C307" s="33" t="s">
        <v>37</v>
      </c>
    </row>
    <row r="308" spans="2:159" x14ac:dyDescent="0.3">
      <c r="B308" s="33" t="s">
        <v>63</v>
      </c>
      <c r="C308" s="33" t="s">
        <v>38</v>
      </c>
    </row>
    <row r="309" spans="2:159" x14ac:dyDescent="0.3">
      <c r="B309" s="33" t="s">
        <v>63</v>
      </c>
      <c r="C309" s="33" t="s">
        <v>39</v>
      </c>
    </row>
    <row r="310" spans="2:159" x14ac:dyDescent="0.3">
      <c r="B310" s="33" t="s">
        <v>63</v>
      </c>
      <c r="C310" s="33" t="s">
        <v>40</v>
      </c>
    </row>
    <row r="311" spans="2:159" x14ac:dyDescent="0.3">
      <c r="B311" s="33" t="s">
        <v>63</v>
      </c>
      <c r="C311" s="33" t="s">
        <v>41</v>
      </c>
    </row>
    <row r="312" spans="2:159" x14ac:dyDescent="0.3">
      <c r="B312" s="33" t="s">
        <v>63</v>
      </c>
      <c r="C312" s="33" t="s">
        <v>42</v>
      </c>
    </row>
    <row r="313" spans="2:159" x14ac:dyDescent="0.3">
      <c r="B313" s="33" t="s">
        <v>63</v>
      </c>
      <c r="C313" s="33" t="s">
        <v>43</v>
      </c>
    </row>
    <row r="314" spans="2:159" x14ac:dyDescent="0.3">
      <c r="B314" s="33" t="s">
        <v>63</v>
      </c>
      <c r="C314" s="33" t="s">
        <v>44</v>
      </c>
    </row>
    <row r="315" spans="2:159" x14ac:dyDescent="0.3">
      <c r="B315" s="33" t="s">
        <v>63</v>
      </c>
      <c r="C315" s="33" t="s">
        <v>45</v>
      </c>
    </row>
    <row r="316" spans="2:159" x14ac:dyDescent="0.3">
      <c r="B316" s="33" t="s">
        <v>63</v>
      </c>
      <c r="C316" s="33" t="s">
        <v>46</v>
      </c>
    </row>
    <row r="317" spans="2:159" x14ac:dyDescent="0.3">
      <c r="B317" s="33" t="s">
        <v>63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3">
      <c r="B318" s="33" t="s">
        <v>64</v>
      </c>
      <c r="C318" s="33" t="s">
        <v>36</v>
      </c>
    </row>
    <row r="319" spans="2:159" x14ac:dyDescent="0.3">
      <c r="B319" s="33" t="s">
        <v>64</v>
      </c>
      <c r="C319" s="33" t="s">
        <v>37</v>
      </c>
    </row>
    <row r="320" spans="2:159" x14ac:dyDescent="0.3">
      <c r="B320" s="33" t="s">
        <v>64</v>
      </c>
      <c r="C320" s="33" t="s">
        <v>38</v>
      </c>
    </row>
    <row r="321" spans="2:159" x14ac:dyDescent="0.3">
      <c r="B321" s="33" t="s">
        <v>64</v>
      </c>
      <c r="C321" s="33" t="s">
        <v>39</v>
      </c>
    </row>
    <row r="322" spans="2:159" x14ac:dyDescent="0.3">
      <c r="B322" s="33" t="s">
        <v>64</v>
      </c>
      <c r="C322" s="33" t="s">
        <v>40</v>
      </c>
    </row>
    <row r="323" spans="2:159" x14ac:dyDescent="0.3">
      <c r="B323" s="33" t="s">
        <v>64</v>
      </c>
      <c r="C323" s="33" t="s">
        <v>41</v>
      </c>
    </row>
    <row r="324" spans="2:159" x14ac:dyDescent="0.3">
      <c r="B324" s="33" t="s">
        <v>64</v>
      </c>
      <c r="C324" s="33" t="s">
        <v>42</v>
      </c>
    </row>
    <row r="325" spans="2:159" x14ac:dyDescent="0.3">
      <c r="B325" s="33" t="s">
        <v>64</v>
      </c>
      <c r="C325" s="33" t="s">
        <v>43</v>
      </c>
    </row>
    <row r="326" spans="2:159" x14ac:dyDescent="0.3">
      <c r="B326" s="33" t="s">
        <v>64</v>
      </c>
      <c r="C326" s="33" t="s">
        <v>44</v>
      </c>
    </row>
    <row r="327" spans="2:159" x14ac:dyDescent="0.3">
      <c r="B327" s="33" t="s">
        <v>64</v>
      </c>
      <c r="C327" s="33" t="s">
        <v>45</v>
      </c>
    </row>
    <row r="328" spans="2:159" x14ac:dyDescent="0.3">
      <c r="B328" s="33" t="s">
        <v>64</v>
      </c>
      <c r="C328" s="33" t="s">
        <v>46</v>
      </c>
    </row>
    <row r="329" spans="2:159" x14ac:dyDescent="0.3">
      <c r="B329" s="33" t="s">
        <v>64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3">
      <c r="B330" s="33" t="s">
        <v>65</v>
      </c>
      <c r="C330" s="33" t="s">
        <v>36</v>
      </c>
    </row>
    <row r="331" spans="2:159" x14ac:dyDescent="0.3">
      <c r="B331" s="33" t="s">
        <v>65</v>
      </c>
      <c r="C331" s="33" t="s">
        <v>37</v>
      </c>
    </row>
    <row r="332" spans="2:159" x14ac:dyDescent="0.3">
      <c r="B332" s="33" t="s">
        <v>65</v>
      </c>
      <c r="C332" s="33" t="s">
        <v>38</v>
      </c>
    </row>
    <row r="333" spans="2:159" x14ac:dyDescent="0.3">
      <c r="B333" s="33" t="s">
        <v>65</v>
      </c>
      <c r="C333" s="33" t="s">
        <v>39</v>
      </c>
    </row>
    <row r="334" spans="2:159" x14ac:dyDescent="0.3">
      <c r="B334" s="33" t="s">
        <v>65</v>
      </c>
      <c r="C334" s="33" t="s">
        <v>40</v>
      </c>
    </row>
    <row r="335" spans="2:159" x14ac:dyDescent="0.3">
      <c r="B335" s="33" t="s">
        <v>65</v>
      </c>
      <c r="C335" s="33" t="s">
        <v>41</v>
      </c>
    </row>
    <row r="336" spans="2:159" x14ac:dyDescent="0.3">
      <c r="B336" s="33" t="s">
        <v>65</v>
      </c>
      <c r="C336" s="33" t="s">
        <v>42</v>
      </c>
    </row>
    <row r="337" spans="2:159" x14ac:dyDescent="0.3">
      <c r="B337" s="33" t="s">
        <v>65</v>
      </c>
      <c r="C337" s="33" t="s">
        <v>43</v>
      </c>
    </row>
    <row r="338" spans="2:159" x14ac:dyDescent="0.3">
      <c r="B338" s="33" t="s">
        <v>65</v>
      </c>
      <c r="C338" s="33" t="s">
        <v>44</v>
      </c>
    </row>
    <row r="339" spans="2:159" x14ac:dyDescent="0.3">
      <c r="B339" s="33" t="s">
        <v>65</v>
      </c>
      <c r="C339" s="33" t="s">
        <v>45</v>
      </c>
    </row>
    <row r="340" spans="2:159" x14ac:dyDescent="0.3">
      <c r="B340" s="33" t="s">
        <v>65</v>
      </c>
      <c r="C340" s="33" t="s">
        <v>46</v>
      </c>
    </row>
    <row r="341" spans="2:159" x14ac:dyDescent="0.3">
      <c r="B341" s="33" t="s">
        <v>65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3">
      <c r="B342" s="33" t="s">
        <v>66</v>
      </c>
      <c r="C342" s="33" t="s">
        <v>36</v>
      </c>
    </row>
    <row r="343" spans="2:159" x14ac:dyDescent="0.3">
      <c r="B343" s="33" t="s">
        <v>66</v>
      </c>
      <c r="C343" s="33" t="s">
        <v>37</v>
      </c>
    </row>
    <row r="344" spans="2:159" x14ac:dyDescent="0.3">
      <c r="B344" s="33" t="s">
        <v>66</v>
      </c>
      <c r="C344" s="33" t="s">
        <v>38</v>
      </c>
    </row>
    <row r="345" spans="2:159" x14ac:dyDescent="0.3">
      <c r="B345" s="33" t="s">
        <v>66</v>
      </c>
      <c r="C345" s="33" t="s">
        <v>39</v>
      </c>
    </row>
    <row r="346" spans="2:159" x14ac:dyDescent="0.3">
      <c r="B346" s="33" t="s">
        <v>66</v>
      </c>
      <c r="C346" s="33" t="s">
        <v>40</v>
      </c>
    </row>
    <row r="347" spans="2:159" x14ac:dyDescent="0.3">
      <c r="B347" s="33" t="s">
        <v>66</v>
      </c>
      <c r="C347" s="33" t="s">
        <v>41</v>
      </c>
    </row>
    <row r="348" spans="2:159" x14ac:dyDescent="0.3">
      <c r="B348" s="33" t="s">
        <v>66</v>
      </c>
      <c r="C348" s="33" t="s">
        <v>42</v>
      </c>
    </row>
    <row r="349" spans="2:159" x14ac:dyDescent="0.3">
      <c r="B349" s="33" t="s">
        <v>66</v>
      </c>
      <c r="C349" s="33" t="s">
        <v>43</v>
      </c>
    </row>
    <row r="350" spans="2:159" x14ac:dyDescent="0.3">
      <c r="B350" s="33" t="s">
        <v>66</v>
      </c>
      <c r="C350" s="33" t="s">
        <v>44</v>
      </c>
    </row>
    <row r="351" spans="2:159" x14ac:dyDescent="0.3">
      <c r="B351" s="33" t="s">
        <v>66</v>
      </c>
      <c r="C351" s="33" t="s">
        <v>45</v>
      </c>
    </row>
    <row r="352" spans="2:159" x14ac:dyDescent="0.3">
      <c r="B352" s="33" t="s">
        <v>66</v>
      </c>
      <c r="C352" s="33" t="s">
        <v>46</v>
      </c>
    </row>
    <row r="353" spans="2:159" x14ac:dyDescent="0.3">
      <c r="B353" s="33" t="s">
        <v>66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3">
      <c r="B354" s="33" t="s">
        <v>67</v>
      </c>
      <c r="C354" s="33" t="s">
        <v>36</v>
      </c>
    </row>
    <row r="355" spans="2:159" x14ac:dyDescent="0.3">
      <c r="B355" s="33" t="s">
        <v>67</v>
      </c>
      <c r="C355" s="33" t="s">
        <v>37</v>
      </c>
    </row>
    <row r="356" spans="2:159" x14ac:dyDescent="0.3">
      <c r="B356" s="33" t="s">
        <v>67</v>
      </c>
      <c r="C356" s="33" t="s">
        <v>38</v>
      </c>
    </row>
    <row r="357" spans="2:159" x14ac:dyDescent="0.3">
      <c r="B357" s="33" t="s">
        <v>67</v>
      </c>
      <c r="C357" s="33" t="s">
        <v>39</v>
      </c>
    </row>
    <row r="358" spans="2:159" x14ac:dyDescent="0.3">
      <c r="B358" s="33" t="s">
        <v>67</v>
      </c>
      <c r="C358" s="33" t="s">
        <v>40</v>
      </c>
    </row>
    <row r="359" spans="2:159" x14ac:dyDescent="0.3">
      <c r="B359" s="33" t="s">
        <v>67</v>
      </c>
      <c r="C359" s="33" t="s">
        <v>41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3">
      <c r="B360" s="33" t="s">
        <v>67</v>
      </c>
      <c r="C360" s="33" t="s">
        <v>42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3">
      <c r="B361" s="33" t="s">
        <v>67</v>
      </c>
      <c r="C361" s="33" t="s">
        <v>43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3">
      <c r="B362" s="33" t="s">
        <v>67</v>
      </c>
      <c r="C362" s="33" t="s">
        <v>44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3">
      <c r="B363" s="33" t="s">
        <v>67</v>
      </c>
      <c r="C363" s="33" t="s">
        <v>45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3">
      <c r="B364" s="33" t="s">
        <v>67</v>
      </c>
      <c r="C364" s="33" t="s">
        <v>46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3">
      <c r="B365" s="33" t="s">
        <v>67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3">
      <c r="B366" s="33" t="s">
        <v>27</v>
      </c>
      <c r="C366" s="33" t="s">
        <v>36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3">
      <c r="B367" s="33" t="s">
        <v>27</v>
      </c>
      <c r="C367" s="33" t="s">
        <v>37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199.25583</v>
      </c>
      <c r="BU367" s="58">
        <v>199.25583</v>
      </c>
      <c r="BV367" s="58">
        <v>199.25583</v>
      </c>
      <c r="BW367" s="58">
        <v>640.59637999999995</v>
      </c>
      <c r="BX367" s="58">
        <v>199.25583</v>
      </c>
      <c r="BY367" s="58">
        <v>199.25583</v>
      </c>
      <c r="BZ367" s="58">
        <v>199.25583</v>
      </c>
      <c r="CA367" s="58">
        <v>640.59637999999995</v>
      </c>
      <c r="CB367" s="58">
        <v>195.99027000000001</v>
      </c>
      <c r="CC367" s="58">
        <v>195.99027000000001</v>
      </c>
      <c r="CD367" s="58">
        <v>195.99027000000001</v>
      </c>
      <c r="CE367" s="58">
        <v>637.33082000000002</v>
      </c>
      <c r="CF367" s="58">
        <v>195.99027000000001</v>
      </c>
      <c r="CG367" s="58">
        <v>195.99027000000001</v>
      </c>
      <c r="CH367" s="58">
        <v>195.99027000000001</v>
      </c>
      <c r="CI367" s="58">
        <v>637.33082000000002</v>
      </c>
      <c r="CJ367" s="58">
        <v>195.99027000000001</v>
      </c>
      <c r="CK367" s="58">
        <v>195.99027000000001</v>
      </c>
      <c r="CL367" s="58">
        <v>195.99027000000001</v>
      </c>
      <c r="CM367" s="58">
        <v>637.33082000000002</v>
      </c>
      <c r="CN367" s="58">
        <v>195.99027000000001</v>
      </c>
      <c r="CO367" s="58">
        <v>195.99027000000001</v>
      </c>
      <c r="CP367" s="58">
        <v>195.99027000000001</v>
      </c>
      <c r="CQ367" s="58">
        <v>637.33082000000002</v>
      </c>
      <c r="CR367" s="58">
        <v>195.99027000000001</v>
      </c>
      <c r="CS367" s="58">
        <v>195.99027000000001</v>
      </c>
      <c r="CT367" s="58">
        <v>195.99027000000001</v>
      </c>
      <c r="CU367" s="58">
        <v>637.33082000000002</v>
      </c>
      <c r="CV367" s="58">
        <v>189.14595</v>
      </c>
      <c r="CW367" s="58">
        <v>189.14595</v>
      </c>
      <c r="CX367" s="58">
        <v>189.14595</v>
      </c>
      <c r="CY367" s="58">
        <v>630.48649999999998</v>
      </c>
      <c r="CZ367" s="58">
        <v>189.14595</v>
      </c>
      <c r="DA367" s="58">
        <v>189.14595</v>
      </c>
      <c r="DB367" s="58">
        <v>189.14595</v>
      </c>
      <c r="DC367" s="58">
        <v>630.48649999999998</v>
      </c>
      <c r="DD367" s="58">
        <v>189.14595</v>
      </c>
      <c r="DE367" s="58">
        <v>189.14595</v>
      </c>
      <c r="DF367" s="58">
        <v>189.14595</v>
      </c>
      <c r="DG367" s="58">
        <v>630.48649999999998</v>
      </c>
      <c r="DH367" s="58">
        <v>189.14595</v>
      </c>
      <c r="DI367" s="58">
        <v>189.14595</v>
      </c>
      <c r="DJ367" s="58">
        <v>189.14595</v>
      </c>
      <c r="DK367" s="58">
        <v>630.48649999999998</v>
      </c>
      <c r="DL367" s="58">
        <v>189.14595</v>
      </c>
      <c r="DM367" s="58">
        <v>189.14595</v>
      </c>
      <c r="DN367" s="58">
        <v>189.14595</v>
      </c>
      <c r="DO367" s="58">
        <v>630.48649999999998</v>
      </c>
      <c r="DP367" s="58">
        <v>189.14595</v>
      </c>
      <c r="DQ367" s="58">
        <v>189.14595</v>
      </c>
      <c r="DR367" s="58">
        <v>189.14595</v>
      </c>
      <c r="DS367" s="58">
        <v>630.48649999999998</v>
      </c>
      <c r="DT367" s="58">
        <v>189.14595</v>
      </c>
      <c r="DU367" s="58">
        <v>189.14595</v>
      </c>
      <c r="DV367" s="58">
        <v>189.14595</v>
      </c>
      <c r="DW367" s="58">
        <v>630.48649999999998</v>
      </c>
      <c r="DX367" s="58">
        <v>189.14595</v>
      </c>
      <c r="DY367" s="58">
        <v>189.14595</v>
      </c>
      <c r="DZ367" s="58">
        <v>189.14595</v>
      </c>
      <c r="EA367" s="58">
        <v>630.48649999999998</v>
      </c>
      <c r="EB367" s="58">
        <v>189.14595</v>
      </c>
      <c r="EC367" s="58">
        <v>189.14595</v>
      </c>
      <c r="ED367" s="58">
        <v>189.14595</v>
      </c>
      <c r="EE367" s="58">
        <v>630.48649999999998</v>
      </c>
      <c r="EF367" s="58">
        <v>189.14595</v>
      </c>
      <c r="EG367" s="58">
        <v>189.14595</v>
      </c>
      <c r="EH367" s="58">
        <v>189.14595</v>
      </c>
      <c r="EI367" s="58">
        <v>630.48649999999998</v>
      </c>
      <c r="EJ367" s="58">
        <v>189.14595</v>
      </c>
      <c r="EK367" s="58">
        <v>189.14595</v>
      </c>
      <c r="EL367" s="58">
        <v>189.14595</v>
      </c>
      <c r="EM367" s="58">
        <v>630.48649999999998</v>
      </c>
      <c r="EN367" s="58">
        <v>189.14595</v>
      </c>
      <c r="EO367" s="58">
        <v>189.14595</v>
      </c>
      <c r="EP367" s="58">
        <v>189.14595</v>
      </c>
      <c r="EQ367" s="58">
        <v>630.48649999999998</v>
      </c>
      <c r="ER367" s="58">
        <v>189.14595</v>
      </c>
      <c r="ES367" s="58">
        <v>189.14595</v>
      </c>
      <c r="ET367" s="58">
        <v>189.14595</v>
      </c>
      <c r="EU367" s="58">
        <v>630.48649999999998</v>
      </c>
      <c r="EV367" s="58">
        <v>189.14595</v>
      </c>
      <c r="EW367" s="58">
        <v>189.14595</v>
      </c>
      <c r="EX367" s="58">
        <v>189.14595</v>
      </c>
      <c r="EY367" s="58">
        <v>630.48649999999998</v>
      </c>
      <c r="EZ367" s="58">
        <v>189.14595</v>
      </c>
      <c r="FA367" s="58">
        <v>189.14595</v>
      </c>
      <c r="FB367" s="58">
        <v>189.14595</v>
      </c>
      <c r="FC367" s="58">
        <v>630.48649999999998</v>
      </c>
    </row>
    <row r="368" spans="2:159" x14ac:dyDescent="0.3">
      <c r="B368" s="33" t="s">
        <v>27</v>
      </c>
      <c r="C368" s="33" t="s">
        <v>38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186.72345000000001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67.904700000000005</v>
      </c>
      <c r="AI368" s="58">
        <v>186.72345000000001</v>
      </c>
      <c r="AJ368" s="58">
        <v>186.72345000000001</v>
      </c>
      <c r="AK368" s="58">
        <v>186.72345000000001</v>
      </c>
      <c r="AL368" s="58">
        <v>23.76</v>
      </c>
      <c r="AM368" s="58">
        <v>186.72345000000001</v>
      </c>
      <c r="AN368" s="58">
        <v>186.72345000000001</v>
      </c>
      <c r="AO368" s="58">
        <v>158.05994999999999</v>
      </c>
      <c r="AP368" s="58">
        <v>186.72345000000001</v>
      </c>
      <c r="AQ368" s="58">
        <v>186.72345000000001</v>
      </c>
      <c r="AR368" s="58">
        <v>171.24225000000001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67.904700000000005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23.76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142.57875000000001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142.57875000000001</v>
      </c>
      <c r="CE368" s="58">
        <v>158.05994999999999</v>
      </c>
      <c r="CF368" s="58">
        <v>158.05994999999999</v>
      </c>
      <c r="CG368" s="58">
        <v>158.05994999999999</v>
      </c>
      <c r="CH368" s="58">
        <v>39.241199999999999</v>
      </c>
      <c r="CI368" s="58">
        <v>158.05994999999999</v>
      </c>
      <c r="CJ368" s="58">
        <v>158.05994999999999</v>
      </c>
      <c r="CK368" s="58">
        <v>158.05994999999999</v>
      </c>
      <c r="CL368" s="58">
        <v>23.76</v>
      </c>
      <c r="CM368" s="58">
        <v>158.05994999999999</v>
      </c>
      <c r="CN368" s="58">
        <v>158.05994999999999</v>
      </c>
      <c r="CO368" s="58">
        <v>158.05994999999999</v>
      </c>
      <c r="CP368" s="58">
        <v>39.241199999999999</v>
      </c>
      <c r="CQ368" s="58">
        <v>158.05994999999999</v>
      </c>
      <c r="CR368" s="58">
        <v>158.05994999999999</v>
      </c>
      <c r="CS368" s="58">
        <v>158.05994999999999</v>
      </c>
      <c r="CT368" s="58">
        <v>39.241199999999999</v>
      </c>
      <c r="CU368" s="58">
        <v>158.05994999999999</v>
      </c>
      <c r="CV368" s="58">
        <v>158.05994999999999</v>
      </c>
      <c r="CW368" s="58">
        <v>158.05994999999999</v>
      </c>
      <c r="CX368" s="58">
        <v>23.76</v>
      </c>
      <c r="CY368" s="58">
        <v>158.05994999999999</v>
      </c>
      <c r="CZ368" s="58">
        <v>158.05994999999999</v>
      </c>
      <c r="DA368" s="58">
        <v>158.05994999999999</v>
      </c>
      <c r="DB368" s="58">
        <v>39.241199999999999</v>
      </c>
      <c r="DC368" s="58">
        <v>158.05994999999999</v>
      </c>
      <c r="DD368" s="58">
        <v>158.05994999999999</v>
      </c>
      <c r="DE368" s="58">
        <v>158.05994999999999</v>
      </c>
      <c r="DF368" s="58">
        <v>23.76</v>
      </c>
      <c r="DG368" s="58">
        <v>158.05994999999999</v>
      </c>
      <c r="DH368" s="58">
        <v>158.05994999999999</v>
      </c>
      <c r="DI368" s="58">
        <v>158.05994999999999</v>
      </c>
      <c r="DJ368" s="58">
        <v>23.76</v>
      </c>
      <c r="DK368" s="58">
        <v>158.05994999999999</v>
      </c>
      <c r="DL368" s="58">
        <v>158.05994999999999</v>
      </c>
      <c r="DM368" s="58">
        <v>158.05994999999999</v>
      </c>
      <c r="DN368" s="58">
        <v>23.76</v>
      </c>
      <c r="DO368" s="58">
        <v>158.05994999999999</v>
      </c>
      <c r="DP368" s="58">
        <v>158.05994999999999</v>
      </c>
      <c r="DQ368" s="58">
        <v>158.05994999999999</v>
      </c>
      <c r="DR368" s="58">
        <v>23.76</v>
      </c>
      <c r="DS368" s="58">
        <v>158.05994999999999</v>
      </c>
      <c r="DT368" s="58">
        <v>158.05994999999999</v>
      </c>
      <c r="DU368" s="58">
        <v>158.05994999999999</v>
      </c>
      <c r="DV368" s="58">
        <v>23.76</v>
      </c>
      <c r="DW368" s="58">
        <v>158.05994999999999</v>
      </c>
      <c r="DX368" s="58">
        <v>158.05994999999999</v>
      </c>
      <c r="DY368" s="58">
        <v>158.05994999999999</v>
      </c>
      <c r="DZ368" s="58">
        <v>23.76</v>
      </c>
      <c r="EA368" s="58">
        <v>158.05994999999999</v>
      </c>
      <c r="EB368" s="58">
        <v>158.05994999999999</v>
      </c>
      <c r="EC368" s="58">
        <v>158.05994999999999</v>
      </c>
      <c r="ED368" s="58">
        <v>39.241199999999999</v>
      </c>
      <c r="EE368" s="58">
        <v>158.05994999999999</v>
      </c>
      <c r="EF368" s="58">
        <v>158.05994999999999</v>
      </c>
      <c r="EG368" s="58">
        <v>158.05994999999999</v>
      </c>
      <c r="EH368" s="58">
        <v>23.76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3">
      <c r="B369" s="33" t="s">
        <v>27</v>
      </c>
      <c r="C369" s="33" t="s">
        <v>39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254.79</v>
      </c>
      <c r="U369" s="58">
        <v>254.79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254.8</v>
      </c>
      <c r="AA369" s="58">
        <v>254.8</v>
      </c>
      <c r="AB369" s="58">
        <v>254.79</v>
      </c>
      <c r="AC369" s="58">
        <v>254.79</v>
      </c>
      <c r="AD369" s="58">
        <v>254.79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254.79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3">
      <c r="B370" s="33" t="s">
        <v>27</v>
      </c>
      <c r="C370" s="33" t="s">
        <v>40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3">
      <c r="B371" s="33" t="s">
        <v>27</v>
      </c>
      <c r="C371" s="33" t="s">
        <v>41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3">
      <c r="B372" s="33" t="s">
        <v>27</v>
      </c>
      <c r="C372" s="33" t="s">
        <v>42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3">
      <c r="B373" s="33" t="s">
        <v>27</v>
      </c>
      <c r="C373" s="33" t="s">
        <v>43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3">
      <c r="B374" s="33" t="s">
        <v>27</v>
      </c>
      <c r="C374" s="33" t="s">
        <v>44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3">
      <c r="B375" s="33" t="s">
        <v>27</v>
      </c>
      <c r="C375" s="33" t="s">
        <v>45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3">
      <c r="B376" s="33" t="s">
        <v>27</v>
      </c>
      <c r="C376" s="33" t="s">
        <v>46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3">
      <c r="B377" s="33" t="s">
        <v>27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318.66108919999999</v>
      </c>
      <c r="U377" s="58">
        <v>318.66108919999999</v>
      </c>
      <c r="V377" s="58">
        <v>318.67108919999998</v>
      </c>
      <c r="W377" s="58">
        <v>318.67108919999998</v>
      </c>
      <c r="X377" s="58">
        <v>318.67108919999998</v>
      </c>
      <c r="Y377" s="58">
        <v>318.67108919999998</v>
      </c>
      <c r="Z377" s="58">
        <v>318.67108919999998</v>
      </c>
      <c r="AA377" s="58">
        <v>318.67108919999998</v>
      </c>
      <c r="AB377" s="58">
        <v>483.56535919999999</v>
      </c>
      <c r="AC377" s="58">
        <v>483.56535919999999</v>
      </c>
      <c r="AD377" s="58">
        <v>483.56535919999999</v>
      </c>
      <c r="AE377" s="58">
        <v>483.57535919999998</v>
      </c>
      <c r="AF377" s="58">
        <v>625.27135920000001</v>
      </c>
      <c r="AG377" s="58">
        <v>625.27135920000001</v>
      </c>
      <c r="AH377" s="58">
        <v>506.45260919999998</v>
      </c>
      <c r="AI377" s="58">
        <v>625.27135920000001</v>
      </c>
      <c r="AJ377" s="58">
        <v>668.7361449</v>
      </c>
      <c r="AK377" s="58">
        <v>668.7361449</v>
      </c>
      <c r="AL377" s="58">
        <v>505.77269489999998</v>
      </c>
      <c r="AM377" s="58">
        <v>668.7361449</v>
      </c>
      <c r="AN377" s="58">
        <v>673.46856990000003</v>
      </c>
      <c r="AO377" s="58">
        <v>644.80506990000003</v>
      </c>
      <c r="AP377" s="58">
        <v>673.46856990000003</v>
      </c>
      <c r="AQ377" s="58">
        <v>673.46856990000003</v>
      </c>
      <c r="AR377" s="58">
        <v>657.98736989999998</v>
      </c>
      <c r="AS377" s="58">
        <v>673.45856990000004</v>
      </c>
      <c r="AT377" s="58">
        <v>673.46856990000003</v>
      </c>
      <c r="AU377" s="58">
        <v>673.46856990000003</v>
      </c>
      <c r="AV377" s="58">
        <v>673.46856990000003</v>
      </c>
      <c r="AW377" s="58">
        <v>554.64981990000001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510.50511990000001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833.95101990000001</v>
      </c>
      <c r="BU377" s="58">
        <v>833.95101990000001</v>
      </c>
      <c r="BV377" s="58">
        <v>818.46981989999995</v>
      </c>
      <c r="BW377" s="58">
        <v>1275.2915700000001</v>
      </c>
      <c r="BX377" s="58">
        <v>833.95101990000001</v>
      </c>
      <c r="BY377" s="58">
        <v>833.95101990000001</v>
      </c>
      <c r="BZ377" s="58">
        <v>833.95101990000001</v>
      </c>
      <c r="CA377" s="58">
        <v>1275.2915700000001</v>
      </c>
      <c r="CB377" s="58">
        <v>543.94343070000002</v>
      </c>
      <c r="CC377" s="58">
        <v>543.94343070000002</v>
      </c>
      <c r="CD377" s="58">
        <v>528.46223069999996</v>
      </c>
      <c r="CE377" s="58">
        <v>985.28398070000003</v>
      </c>
      <c r="CF377" s="58">
        <v>543.94343070000002</v>
      </c>
      <c r="CG377" s="58">
        <v>543.94343070000002</v>
      </c>
      <c r="CH377" s="58">
        <v>425.1246807</v>
      </c>
      <c r="CI377" s="58">
        <v>985.28398070000003</v>
      </c>
      <c r="CJ377" s="58">
        <v>543.94343070000002</v>
      </c>
      <c r="CK377" s="58">
        <v>543.94343070000002</v>
      </c>
      <c r="CL377" s="58">
        <v>409.6434807</v>
      </c>
      <c r="CM377" s="58">
        <v>985.28398070000003</v>
      </c>
      <c r="CN377" s="58">
        <v>543.94343070000002</v>
      </c>
      <c r="CO377" s="58">
        <v>543.94343070000002</v>
      </c>
      <c r="CP377" s="58">
        <v>425.1246807</v>
      </c>
      <c r="CQ377" s="58">
        <v>985.28398070000003</v>
      </c>
      <c r="CR377" s="58">
        <v>543.94343070000002</v>
      </c>
      <c r="CS377" s="58">
        <v>543.94343070000002</v>
      </c>
      <c r="CT377" s="58">
        <v>425.1246807</v>
      </c>
      <c r="CU377" s="58">
        <v>985.28398070000003</v>
      </c>
      <c r="CV377" s="58">
        <v>537.09911069999998</v>
      </c>
      <c r="CW377" s="58">
        <v>537.09911069999998</v>
      </c>
      <c r="CX377" s="58">
        <v>402.79916070000002</v>
      </c>
      <c r="CY377" s="58">
        <v>978.43966069999999</v>
      </c>
      <c r="CZ377" s="58">
        <v>537.09911069999998</v>
      </c>
      <c r="DA377" s="58">
        <v>537.09911069999998</v>
      </c>
      <c r="DB377" s="58">
        <v>418.28036070000002</v>
      </c>
      <c r="DC377" s="58">
        <v>978.43966069999999</v>
      </c>
      <c r="DD377" s="58">
        <v>537.09911069999998</v>
      </c>
      <c r="DE377" s="58">
        <v>537.09911069999998</v>
      </c>
      <c r="DF377" s="58">
        <v>402.79916070000002</v>
      </c>
      <c r="DG377" s="58">
        <v>978.43966069999999</v>
      </c>
      <c r="DH377" s="58">
        <v>537.09911069999998</v>
      </c>
      <c r="DI377" s="58">
        <v>537.09911069999998</v>
      </c>
      <c r="DJ377" s="58">
        <v>402.79916070000002</v>
      </c>
      <c r="DK377" s="58">
        <v>978.43966069999999</v>
      </c>
      <c r="DL377" s="58">
        <v>537.09911069999998</v>
      </c>
      <c r="DM377" s="58">
        <v>537.09911069999998</v>
      </c>
      <c r="DN377" s="58">
        <v>402.79916070000002</v>
      </c>
      <c r="DO377" s="58">
        <v>978.43966069999999</v>
      </c>
      <c r="DP377" s="58">
        <v>537.09911069999998</v>
      </c>
      <c r="DQ377" s="58">
        <v>537.09911069999998</v>
      </c>
      <c r="DR377" s="58">
        <v>402.79916070000002</v>
      </c>
      <c r="DS377" s="58">
        <v>978.43966069999999</v>
      </c>
      <c r="DT377" s="58">
        <v>537.09911069999998</v>
      </c>
      <c r="DU377" s="58">
        <v>537.09911069999998</v>
      </c>
      <c r="DV377" s="58">
        <v>402.79916070000002</v>
      </c>
      <c r="DW377" s="58">
        <v>978.43966069999999</v>
      </c>
      <c r="DX377" s="58">
        <v>537.09911069999998</v>
      </c>
      <c r="DY377" s="58">
        <v>537.09911069999998</v>
      </c>
      <c r="DZ377" s="58">
        <v>402.79916070000002</v>
      </c>
      <c r="EA377" s="58">
        <v>978.43966069999999</v>
      </c>
      <c r="EB377" s="58">
        <v>537.09911069999998</v>
      </c>
      <c r="EC377" s="58">
        <v>537.09911069999998</v>
      </c>
      <c r="ED377" s="58">
        <v>418.28036070000002</v>
      </c>
      <c r="EE377" s="58">
        <v>978.43966069999999</v>
      </c>
      <c r="EF377" s="58">
        <v>537.09911069999998</v>
      </c>
      <c r="EG377" s="58">
        <v>537.09911069999998</v>
      </c>
      <c r="EH377" s="58">
        <v>402.79916070000002</v>
      </c>
      <c r="EI377" s="58">
        <v>978.43966069999999</v>
      </c>
      <c r="EJ377" s="58">
        <v>189.14595</v>
      </c>
      <c r="EK377" s="58">
        <v>189.14595</v>
      </c>
      <c r="EL377" s="58">
        <v>189.14595</v>
      </c>
      <c r="EM377" s="58">
        <v>630.48649999999998</v>
      </c>
      <c r="EN377" s="58">
        <v>189.14595</v>
      </c>
      <c r="EO377" s="58">
        <v>189.14595</v>
      </c>
      <c r="EP377" s="58">
        <v>189.14595</v>
      </c>
      <c r="EQ377" s="58">
        <v>630.48649999999998</v>
      </c>
      <c r="ER377" s="58">
        <v>189.14595</v>
      </c>
      <c r="ES377" s="58">
        <v>189.14595</v>
      </c>
      <c r="ET377" s="58">
        <v>189.14595</v>
      </c>
      <c r="EU377" s="58">
        <v>630.48649999999998</v>
      </c>
      <c r="EV377" s="58">
        <v>189.14595</v>
      </c>
      <c r="EW377" s="58">
        <v>189.14595</v>
      </c>
      <c r="EX377" s="58">
        <v>189.14595</v>
      </c>
      <c r="EY377" s="58">
        <v>630.48649999999998</v>
      </c>
      <c r="EZ377" s="58">
        <v>189.14595</v>
      </c>
      <c r="FA377" s="58">
        <v>189.14595</v>
      </c>
      <c r="FB377" s="58">
        <v>189.14595</v>
      </c>
      <c r="FC377" s="58">
        <v>630.48649999999998</v>
      </c>
    </row>
    <row r="378" spans="2:159" x14ac:dyDescent="0.3">
      <c r="B378" s="33" t="s">
        <v>28</v>
      </c>
      <c r="C378" s="33" t="s">
        <v>36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3">
      <c r="B379" s="33" t="s">
        <v>28</v>
      </c>
      <c r="C379" s="33" t="s">
        <v>37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3">
      <c r="B380" s="33" t="s">
        <v>28</v>
      </c>
      <c r="C380" s="33" t="s">
        <v>38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3">
      <c r="B381" s="33" t="s">
        <v>28</v>
      </c>
      <c r="C381" s="33" t="s">
        <v>39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3">
      <c r="B382" s="33" t="s">
        <v>28</v>
      </c>
      <c r="C382" s="33" t="s">
        <v>40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3">
      <c r="B383" s="33" t="s">
        <v>28</v>
      </c>
      <c r="C383" s="33" t="s">
        <v>41</v>
      </c>
    </row>
    <row r="384" spans="2:159" x14ac:dyDescent="0.3">
      <c r="B384" s="33" t="s">
        <v>28</v>
      </c>
      <c r="C384" s="33" t="s">
        <v>42</v>
      </c>
    </row>
    <row r="385" spans="2:159" x14ac:dyDescent="0.3">
      <c r="B385" s="33" t="s">
        <v>28</v>
      </c>
      <c r="C385" s="33" t="s">
        <v>43</v>
      </c>
    </row>
    <row r="386" spans="2:159" x14ac:dyDescent="0.3">
      <c r="B386" s="33" t="s">
        <v>28</v>
      </c>
      <c r="C386" s="33" t="s">
        <v>44</v>
      </c>
    </row>
    <row r="387" spans="2:159" x14ac:dyDescent="0.3">
      <c r="B387" s="33" t="s">
        <v>28</v>
      </c>
      <c r="C387" s="33" t="s">
        <v>45</v>
      </c>
    </row>
    <row r="388" spans="2:159" x14ac:dyDescent="0.3">
      <c r="B388" s="33" t="s">
        <v>28</v>
      </c>
      <c r="C388" s="33" t="s">
        <v>46</v>
      </c>
    </row>
    <row r="389" spans="2:159" x14ac:dyDescent="0.3">
      <c r="B389" s="33" t="s">
        <v>28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3">
      <c r="B390" s="33" t="s">
        <v>29</v>
      </c>
      <c r="C390" s="33" t="s">
        <v>36</v>
      </c>
    </row>
    <row r="391" spans="2:159" x14ac:dyDescent="0.3">
      <c r="B391" s="33" t="s">
        <v>29</v>
      </c>
      <c r="C391" s="33" t="s">
        <v>37</v>
      </c>
    </row>
    <row r="392" spans="2:159" x14ac:dyDescent="0.3">
      <c r="B392" s="33" t="s">
        <v>29</v>
      </c>
      <c r="C392" s="33" t="s">
        <v>38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3">
      <c r="B393" s="33" t="s">
        <v>29</v>
      </c>
      <c r="C393" s="33" t="s">
        <v>39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3">
      <c r="B394" s="33" t="s">
        <v>29</v>
      </c>
      <c r="C394" s="33" t="s">
        <v>40</v>
      </c>
    </row>
    <row r="395" spans="2:159" x14ac:dyDescent="0.3">
      <c r="B395" s="33" t="s">
        <v>29</v>
      </c>
      <c r="C395" s="33" t="s">
        <v>41</v>
      </c>
    </row>
    <row r="396" spans="2:159" x14ac:dyDescent="0.3">
      <c r="B396" s="33" t="s">
        <v>29</v>
      </c>
      <c r="C396" s="33" t="s">
        <v>42</v>
      </c>
    </row>
    <row r="397" spans="2:159" x14ac:dyDescent="0.3">
      <c r="B397" s="33" t="s">
        <v>29</v>
      </c>
      <c r="C397" s="33" t="s">
        <v>43</v>
      </c>
    </row>
    <row r="398" spans="2:159" x14ac:dyDescent="0.3">
      <c r="B398" s="33" t="s">
        <v>29</v>
      </c>
      <c r="C398" s="33" t="s">
        <v>44</v>
      </c>
    </row>
    <row r="399" spans="2:159" x14ac:dyDescent="0.3">
      <c r="B399" s="33" t="s">
        <v>29</v>
      </c>
      <c r="C399" s="33" t="s">
        <v>45</v>
      </c>
    </row>
    <row r="400" spans="2:159" x14ac:dyDescent="0.3">
      <c r="B400" s="33" t="s">
        <v>29</v>
      </c>
      <c r="C400" s="33" t="s">
        <v>46</v>
      </c>
    </row>
    <row r="401" spans="2:159" x14ac:dyDescent="0.3">
      <c r="B401" s="33" t="s">
        <v>29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3">
      <c r="B402" s="33" t="s">
        <v>30</v>
      </c>
      <c r="C402" s="33" t="s">
        <v>36</v>
      </c>
    </row>
    <row r="403" spans="2:159" x14ac:dyDescent="0.3">
      <c r="B403" s="33" t="s">
        <v>30</v>
      </c>
      <c r="C403" s="33" t="s">
        <v>37</v>
      </c>
    </row>
    <row r="404" spans="2:159" x14ac:dyDescent="0.3">
      <c r="B404" s="33" t="s">
        <v>30</v>
      </c>
      <c r="C404" s="33" t="s">
        <v>38</v>
      </c>
    </row>
    <row r="405" spans="2:159" x14ac:dyDescent="0.3">
      <c r="B405" s="33" t="s">
        <v>30</v>
      </c>
      <c r="C405" s="33" t="s">
        <v>39</v>
      </c>
    </row>
    <row r="406" spans="2:159" x14ac:dyDescent="0.3">
      <c r="B406" s="33" t="s">
        <v>30</v>
      </c>
      <c r="C406" s="33" t="s">
        <v>40</v>
      </c>
    </row>
    <row r="407" spans="2:159" x14ac:dyDescent="0.3">
      <c r="B407" s="33" t="s">
        <v>30</v>
      </c>
      <c r="C407" s="33" t="s">
        <v>41</v>
      </c>
    </row>
    <row r="408" spans="2:159" x14ac:dyDescent="0.3">
      <c r="B408" s="33" t="s">
        <v>30</v>
      </c>
      <c r="C408" s="33" t="s">
        <v>42</v>
      </c>
    </row>
    <row r="409" spans="2:159" x14ac:dyDescent="0.3">
      <c r="B409" s="33" t="s">
        <v>30</v>
      </c>
      <c r="C409" s="33" t="s">
        <v>43</v>
      </c>
    </row>
    <row r="410" spans="2:159" x14ac:dyDescent="0.3">
      <c r="B410" s="33" t="s">
        <v>30</v>
      </c>
      <c r="C410" s="33" t="s">
        <v>44</v>
      </c>
    </row>
    <row r="411" spans="2:159" x14ac:dyDescent="0.3">
      <c r="B411" s="33" t="s">
        <v>30</v>
      </c>
      <c r="C411" s="33" t="s">
        <v>45</v>
      </c>
    </row>
    <row r="412" spans="2:159" x14ac:dyDescent="0.3">
      <c r="B412" s="33" t="s">
        <v>30</v>
      </c>
      <c r="C412" s="33" t="s">
        <v>46</v>
      </c>
    </row>
    <row r="413" spans="2:159" x14ac:dyDescent="0.3">
      <c r="B413" s="33" t="s">
        <v>30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3">
      <c r="B414" s="33" t="s">
        <v>31</v>
      </c>
      <c r="C414" s="33" t="s">
        <v>36</v>
      </c>
    </row>
    <row r="415" spans="2:159" x14ac:dyDescent="0.3">
      <c r="B415" s="33" t="s">
        <v>31</v>
      </c>
      <c r="C415" s="33" t="s">
        <v>37</v>
      </c>
    </row>
    <row r="416" spans="2:159" x14ac:dyDescent="0.3">
      <c r="B416" s="33" t="s">
        <v>31</v>
      </c>
      <c r="C416" s="33" t="s">
        <v>38</v>
      </c>
      <c r="AR416" s="33">
        <v>765.52660109999999</v>
      </c>
      <c r="AS416" s="33">
        <v>929.80269580000004</v>
      </c>
      <c r="AT416" s="33">
        <v>1235.3562320000001</v>
      </c>
      <c r="AU416" s="33">
        <v>1015.226265</v>
      </c>
      <c r="AV416" s="33">
        <v>2824.4928420000001</v>
      </c>
      <c r="AW416" s="33">
        <v>3430.6071860000002</v>
      </c>
      <c r="AX416" s="33">
        <v>4557.9798650000002</v>
      </c>
      <c r="AY416" s="33">
        <v>3745.7866450000001</v>
      </c>
      <c r="AZ416" s="33">
        <v>3266.0448470000001</v>
      </c>
      <c r="BA416" s="33">
        <v>3966.91284</v>
      </c>
      <c r="BB416" s="33">
        <v>5270.527306</v>
      </c>
      <c r="BC416" s="33">
        <v>4331.3641960000004</v>
      </c>
      <c r="BD416" s="33">
        <v>5560.3191230000002</v>
      </c>
      <c r="BE416" s="33">
        <v>6753.5206509999998</v>
      </c>
      <c r="BF416" s="33">
        <v>8972.8754939999999</v>
      </c>
      <c r="BG416" s="33">
        <v>7373.9854459999997</v>
      </c>
      <c r="BH416" s="33">
        <v>6651.6967839999998</v>
      </c>
      <c r="BI416" s="33">
        <v>8079.0995279999997</v>
      </c>
      <c r="BJ416" s="33">
        <v>10734.06863</v>
      </c>
      <c r="BK416" s="33">
        <v>8821.3489539999991</v>
      </c>
      <c r="BL416" s="33">
        <v>8861.5057510000006</v>
      </c>
      <c r="BM416" s="33">
        <v>10763.11643</v>
      </c>
      <c r="BN416" s="33">
        <v>14300.112289999999</v>
      </c>
      <c r="BO416" s="33">
        <v>11751.95398</v>
      </c>
      <c r="BP416" s="33">
        <v>9935.1129450000008</v>
      </c>
      <c r="BQ416" s="33">
        <v>12067.111430000001</v>
      </c>
      <c r="BR416" s="33">
        <v>16032.62861</v>
      </c>
      <c r="BS416" s="33">
        <v>13175.75064</v>
      </c>
      <c r="BT416" s="33">
        <v>10265.23782</v>
      </c>
      <c r="BU416" s="33">
        <v>12468.07856</v>
      </c>
      <c r="BV416" s="33">
        <v>16565.36232</v>
      </c>
      <c r="BW416" s="33">
        <v>13613.55574</v>
      </c>
      <c r="BX416" s="33">
        <v>10265.23782</v>
      </c>
      <c r="BY416" s="33">
        <v>12468.07856</v>
      </c>
      <c r="BZ416" s="33">
        <v>16565.36232</v>
      </c>
      <c r="CA416" s="33">
        <v>13613.55574</v>
      </c>
      <c r="CB416" s="33">
        <v>10265.23782</v>
      </c>
      <c r="CC416" s="33">
        <v>12468.07856</v>
      </c>
      <c r="CD416" s="33">
        <v>16565.36232</v>
      </c>
      <c r="CE416" s="33">
        <v>13613.55574</v>
      </c>
      <c r="CF416" s="33">
        <v>10265.23782</v>
      </c>
      <c r="CG416" s="33">
        <v>12468.07856</v>
      </c>
      <c r="CH416" s="33">
        <v>16565.36232</v>
      </c>
      <c r="CI416" s="33">
        <v>13613.55574</v>
      </c>
      <c r="CJ416" s="33">
        <v>10265.23782</v>
      </c>
      <c r="CK416" s="33">
        <v>12468.07856</v>
      </c>
      <c r="CL416" s="33">
        <v>16565.36232</v>
      </c>
      <c r="CM416" s="33">
        <v>13613.55574</v>
      </c>
      <c r="CN416" s="33">
        <v>10265.23782</v>
      </c>
      <c r="CO416" s="33">
        <v>12468.07856</v>
      </c>
      <c r="CP416" s="33">
        <v>16565.36232</v>
      </c>
      <c r="CQ416" s="33">
        <v>13613.55574</v>
      </c>
      <c r="CR416" s="33">
        <v>10265.23782</v>
      </c>
      <c r="CS416" s="33">
        <v>12468.07856</v>
      </c>
      <c r="CT416" s="33">
        <v>16565.36232</v>
      </c>
      <c r="CU416" s="33">
        <v>13613.55574</v>
      </c>
      <c r="CV416" s="33">
        <v>10265.23782</v>
      </c>
      <c r="CW416" s="33">
        <v>12468.07856</v>
      </c>
      <c r="CX416" s="33">
        <v>16565.36232</v>
      </c>
      <c r="CY416" s="33">
        <v>13613.55574</v>
      </c>
      <c r="CZ416" s="33">
        <v>10265.23782</v>
      </c>
      <c r="DA416" s="33">
        <v>12468.07856</v>
      </c>
      <c r="DB416" s="33">
        <v>16565.36232</v>
      </c>
      <c r="DC416" s="33">
        <v>13613.55574</v>
      </c>
      <c r="DD416" s="33">
        <v>10265.23782</v>
      </c>
      <c r="DE416" s="33">
        <v>12468.07856</v>
      </c>
      <c r="DF416" s="33">
        <v>16565.36232</v>
      </c>
      <c r="DG416" s="33">
        <v>13613.55574</v>
      </c>
      <c r="DH416" s="33">
        <v>10265.23782</v>
      </c>
      <c r="DI416" s="33">
        <v>12468.07856</v>
      </c>
      <c r="DJ416" s="33">
        <v>16565.36232</v>
      </c>
      <c r="DK416" s="33">
        <v>13613.55574</v>
      </c>
      <c r="DL416" s="33">
        <v>10265.23782</v>
      </c>
      <c r="DM416" s="33">
        <v>12468.07856</v>
      </c>
      <c r="DN416" s="33">
        <v>16565.36232</v>
      </c>
      <c r="DO416" s="33">
        <v>13613.55574</v>
      </c>
      <c r="DP416" s="33">
        <v>10265.23782</v>
      </c>
      <c r="DQ416" s="33">
        <v>12468.07856</v>
      </c>
      <c r="DR416" s="33">
        <v>16565.36232</v>
      </c>
      <c r="DS416" s="33">
        <v>13613.55574</v>
      </c>
      <c r="DT416" s="33">
        <v>10265.23782</v>
      </c>
      <c r="DU416" s="33">
        <v>12468.07856</v>
      </c>
      <c r="DV416" s="33">
        <v>16565.36232</v>
      </c>
      <c r="DW416" s="33">
        <v>13613.55574</v>
      </c>
      <c r="DX416" s="33">
        <v>10265.23782</v>
      </c>
      <c r="DY416" s="33">
        <v>12468.07856</v>
      </c>
      <c r="DZ416" s="33">
        <v>16565.36232</v>
      </c>
      <c r="EA416" s="33">
        <v>13613.55574</v>
      </c>
      <c r="EB416" s="33">
        <v>10265.23782</v>
      </c>
      <c r="EC416" s="33">
        <v>12468.07856</v>
      </c>
      <c r="ED416" s="33">
        <v>16565.36232</v>
      </c>
      <c r="EE416" s="33">
        <v>13613.55574</v>
      </c>
      <c r="EF416" s="33">
        <v>10265.23782</v>
      </c>
      <c r="EG416" s="33">
        <v>12468.07856</v>
      </c>
      <c r="EH416" s="33">
        <v>16565.36232</v>
      </c>
      <c r="EI416" s="33">
        <v>13613.55574</v>
      </c>
      <c r="EJ416" s="33">
        <v>10265.23782</v>
      </c>
      <c r="EK416" s="33">
        <v>12468.07856</v>
      </c>
      <c r="EL416" s="33">
        <v>16565.36232</v>
      </c>
      <c r="EM416" s="33">
        <v>13613.55574</v>
      </c>
      <c r="EN416" s="33">
        <v>10265.23782</v>
      </c>
      <c r="EO416" s="33">
        <v>12468.07856</v>
      </c>
      <c r="EP416" s="33">
        <v>16565.36232</v>
      </c>
      <c r="EQ416" s="33">
        <v>13613.55574</v>
      </c>
      <c r="ER416" s="33">
        <v>10265.23782</v>
      </c>
      <c r="ES416" s="33">
        <v>12468.07856</v>
      </c>
      <c r="ET416" s="33">
        <v>16565.36232</v>
      </c>
      <c r="EU416" s="33">
        <v>13613.55574</v>
      </c>
      <c r="EV416" s="33">
        <v>10265.23782</v>
      </c>
      <c r="EW416" s="33">
        <v>12468.07856</v>
      </c>
      <c r="EX416" s="33">
        <v>16565.36232</v>
      </c>
      <c r="EY416" s="33">
        <v>13613.55574</v>
      </c>
      <c r="EZ416" s="33">
        <v>10265.23782</v>
      </c>
      <c r="FA416" s="33">
        <v>12468.07856</v>
      </c>
      <c r="FB416" s="33">
        <v>16565.36232</v>
      </c>
      <c r="FC416" s="33">
        <v>13613.55574</v>
      </c>
    </row>
    <row r="417" spans="2:159" x14ac:dyDescent="0.3">
      <c r="B417" s="33" t="s">
        <v>31</v>
      </c>
      <c r="C417" s="33" t="s">
        <v>39</v>
      </c>
    </row>
    <row r="418" spans="2:159" x14ac:dyDescent="0.3">
      <c r="B418" s="33" t="s">
        <v>31</v>
      </c>
      <c r="C418" s="33" t="s">
        <v>40</v>
      </c>
    </row>
    <row r="419" spans="2:159" x14ac:dyDescent="0.3">
      <c r="B419" s="33" t="s">
        <v>31</v>
      </c>
      <c r="C419" s="33" t="s">
        <v>41</v>
      </c>
    </row>
    <row r="420" spans="2:159" x14ac:dyDescent="0.3">
      <c r="B420" s="33" t="s">
        <v>31</v>
      </c>
      <c r="C420" s="33" t="s">
        <v>42</v>
      </c>
    </row>
    <row r="421" spans="2:159" x14ac:dyDescent="0.3">
      <c r="B421" s="33" t="s">
        <v>31</v>
      </c>
      <c r="C421" s="33" t="s">
        <v>43</v>
      </c>
    </row>
    <row r="422" spans="2:159" x14ac:dyDescent="0.3">
      <c r="B422" s="33" t="s">
        <v>31</v>
      </c>
      <c r="C422" s="33" t="s">
        <v>44</v>
      </c>
    </row>
    <row r="423" spans="2:159" x14ac:dyDescent="0.3">
      <c r="B423" s="33" t="s">
        <v>31</v>
      </c>
      <c r="C423" s="33" t="s">
        <v>45</v>
      </c>
    </row>
    <row r="424" spans="2:159" x14ac:dyDescent="0.3">
      <c r="B424" s="33" t="s">
        <v>31</v>
      </c>
      <c r="C424" s="33" t="s">
        <v>46</v>
      </c>
    </row>
    <row r="425" spans="2:159" x14ac:dyDescent="0.3">
      <c r="B425" s="33" t="s">
        <v>31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765.52660109999999</v>
      </c>
      <c r="AS425" s="33">
        <v>929.80269580000004</v>
      </c>
      <c r="AT425" s="33">
        <v>1235.3562320000001</v>
      </c>
      <c r="AU425" s="33">
        <v>1015.226265</v>
      </c>
      <c r="AV425" s="33">
        <v>2824.4928420000001</v>
      </c>
      <c r="AW425" s="33">
        <v>3430.6071860000002</v>
      </c>
      <c r="AX425" s="33">
        <v>4557.9798650000002</v>
      </c>
      <c r="AY425" s="33">
        <v>3745.7866450000001</v>
      </c>
      <c r="AZ425" s="33">
        <v>3266.0448470000001</v>
      </c>
      <c r="BA425" s="33">
        <v>3966.91284</v>
      </c>
      <c r="BB425" s="33">
        <v>5270.527306</v>
      </c>
      <c r="BC425" s="33">
        <v>4331.3641960000004</v>
      </c>
      <c r="BD425" s="33">
        <v>5560.3191230000002</v>
      </c>
      <c r="BE425" s="33">
        <v>6753.5206509999998</v>
      </c>
      <c r="BF425" s="33">
        <v>8972.8754939999999</v>
      </c>
      <c r="BG425" s="33">
        <v>7373.9854459999997</v>
      </c>
      <c r="BH425" s="33">
        <v>6651.6967839999998</v>
      </c>
      <c r="BI425" s="33">
        <v>8079.0995279999997</v>
      </c>
      <c r="BJ425" s="33">
        <v>10734.06863</v>
      </c>
      <c r="BK425" s="33">
        <v>8821.3489539999991</v>
      </c>
      <c r="BL425" s="33">
        <v>8861.5057510000006</v>
      </c>
      <c r="BM425" s="33">
        <v>10763.11643</v>
      </c>
      <c r="BN425" s="33">
        <v>14300.112289999999</v>
      </c>
      <c r="BO425" s="33">
        <v>11751.95398</v>
      </c>
      <c r="BP425" s="33">
        <v>9935.1129450000008</v>
      </c>
      <c r="BQ425" s="33">
        <v>12067.111430000001</v>
      </c>
      <c r="BR425" s="33">
        <v>16032.62861</v>
      </c>
      <c r="BS425" s="33">
        <v>13175.75064</v>
      </c>
      <c r="BT425" s="33">
        <v>10265.23782</v>
      </c>
      <c r="BU425" s="33">
        <v>12468.07856</v>
      </c>
      <c r="BV425" s="33">
        <v>16565.36232</v>
      </c>
      <c r="BW425" s="33">
        <v>13613.55574</v>
      </c>
      <c r="BX425" s="33">
        <v>10265.23782</v>
      </c>
      <c r="BY425" s="33">
        <v>12468.07856</v>
      </c>
      <c r="BZ425" s="33">
        <v>16565.36232</v>
      </c>
      <c r="CA425" s="33">
        <v>13613.55574</v>
      </c>
      <c r="CB425" s="33">
        <v>10265.23782</v>
      </c>
      <c r="CC425" s="33">
        <v>12468.07856</v>
      </c>
      <c r="CD425" s="33">
        <v>16565.36232</v>
      </c>
      <c r="CE425" s="33">
        <v>13613.55574</v>
      </c>
      <c r="CF425" s="33">
        <v>10265.23782</v>
      </c>
      <c r="CG425" s="33">
        <v>12468.07856</v>
      </c>
      <c r="CH425" s="33">
        <v>16565.36232</v>
      </c>
      <c r="CI425" s="33">
        <v>13613.55574</v>
      </c>
      <c r="CJ425" s="33">
        <v>10265.23782</v>
      </c>
      <c r="CK425" s="33">
        <v>12468.07856</v>
      </c>
      <c r="CL425" s="33">
        <v>16565.36232</v>
      </c>
      <c r="CM425" s="33">
        <v>13613.55574</v>
      </c>
      <c r="CN425" s="33">
        <v>10265.23782</v>
      </c>
      <c r="CO425" s="33">
        <v>12468.07856</v>
      </c>
      <c r="CP425" s="33">
        <v>16565.36232</v>
      </c>
      <c r="CQ425" s="33">
        <v>13613.55574</v>
      </c>
      <c r="CR425" s="33">
        <v>10265.23782</v>
      </c>
      <c r="CS425" s="33">
        <v>12468.07856</v>
      </c>
      <c r="CT425" s="33">
        <v>16565.36232</v>
      </c>
      <c r="CU425" s="33">
        <v>13613.55574</v>
      </c>
      <c r="CV425" s="33">
        <v>10265.23782</v>
      </c>
      <c r="CW425" s="33">
        <v>12468.07856</v>
      </c>
      <c r="CX425" s="33">
        <v>16565.36232</v>
      </c>
      <c r="CY425" s="33">
        <v>13613.55574</v>
      </c>
      <c r="CZ425" s="33">
        <v>10265.23782</v>
      </c>
      <c r="DA425" s="33">
        <v>12468.07856</v>
      </c>
      <c r="DB425" s="33">
        <v>16565.36232</v>
      </c>
      <c r="DC425" s="33">
        <v>13613.55574</v>
      </c>
      <c r="DD425" s="33">
        <v>10265.23782</v>
      </c>
      <c r="DE425" s="33">
        <v>12468.07856</v>
      </c>
      <c r="DF425" s="33">
        <v>16565.36232</v>
      </c>
      <c r="DG425" s="33">
        <v>13613.55574</v>
      </c>
      <c r="DH425" s="33">
        <v>10265.23782</v>
      </c>
      <c r="DI425" s="33">
        <v>12468.07856</v>
      </c>
      <c r="DJ425" s="33">
        <v>16565.36232</v>
      </c>
      <c r="DK425" s="33">
        <v>13613.55574</v>
      </c>
      <c r="DL425" s="33">
        <v>10265.23782</v>
      </c>
      <c r="DM425" s="33">
        <v>12468.07856</v>
      </c>
      <c r="DN425" s="33">
        <v>16565.36232</v>
      </c>
      <c r="DO425" s="33">
        <v>13613.55574</v>
      </c>
      <c r="DP425" s="33">
        <v>10265.23782</v>
      </c>
      <c r="DQ425" s="33">
        <v>12468.07856</v>
      </c>
      <c r="DR425" s="33">
        <v>16565.36232</v>
      </c>
      <c r="DS425" s="33">
        <v>13613.55574</v>
      </c>
      <c r="DT425" s="33">
        <v>10265.23782</v>
      </c>
      <c r="DU425" s="33">
        <v>12468.07856</v>
      </c>
      <c r="DV425" s="33">
        <v>16565.36232</v>
      </c>
      <c r="DW425" s="33">
        <v>13613.55574</v>
      </c>
      <c r="DX425" s="33">
        <v>10265.23782</v>
      </c>
      <c r="DY425" s="33">
        <v>12468.07856</v>
      </c>
      <c r="DZ425" s="33">
        <v>16565.36232</v>
      </c>
      <c r="EA425" s="33">
        <v>13613.55574</v>
      </c>
      <c r="EB425" s="33">
        <v>10265.23782</v>
      </c>
      <c r="EC425" s="33">
        <v>12468.07856</v>
      </c>
      <c r="ED425" s="33">
        <v>16565.36232</v>
      </c>
      <c r="EE425" s="33">
        <v>13613.55574</v>
      </c>
      <c r="EF425" s="33">
        <v>10265.23782</v>
      </c>
      <c r="EG425" s="33">
        <v>12468.07856</v>
      </c>
      <c r="EH425" s="33">
        <v>16565.36232</v>
      </c>
      <c r="EI425" s="33">
        <v>13613.55574</v>
      </c>
      <c r="EJ425" s="33">
        <v>10265.23782</v>
      </c>
      <c r="EK425" s="33">
        <v>12468.07856</v>
      </c>
      <c r="EL425" s="33">
        <v>16565.36232</v>
      </c>
      <c r="EM425" s="33">
        <v>13613.55574</v>
      </c>
      <c r="EN425" s="33">
        <v>10265.23782</v>
      </c>
      <c r="EO425" s="33">
        <v>12468.07856</v>
      </c>
      <c r="EP425" s="33">
        <v>16565.36232</v>
      </c>
      <c r="EQ425" s="33">
        <v>13613.55574</v>
      </c>
      <c r="ER425" s="33">
        <v>10265.23782</v>
      </c>
      <c r="ES425" s="33">
        <v>12468.07856</v>
      </c>
      <c r="ET425" s="33">
        <v>16565.36232</v>
      </c>
      <c r="EU425" s="33">
        <v>13613.55574</v>
      </c>
      <c r="EV425" s="33">
        <v>10265.23782</v>
      </c>
      <c r="EW425" s="33">
        <v>12468.07856</v>
      </c>
      <c r="EX425" s="33">
        <v>16565.36232</v>
      </c>
      <c r="EY425" s="33">
        <v>13613.55574</v>
      </c>
      <c r="EZ425" s="33">
        <v>10265.23782</v>
      </c>
      <c r="FA425" s="33">
        <v>12468.07856</v>
      </c>
      <c r="FB425" s="33">
        <v>16565.36232</v>
      </c>
      <c r="FC425" s="33">
        <v>13613.55574</v>
      </c>
    </row>
    <row r="426" spans="2:159" x14ac:dyDescent="0.3">
      <c r="B426" s="33" t="s">
        <v>32</v>
      </c>
      <c r="C426" s="33" t="s">
        <v>36</v>
      </c>
    </row>
    <row r="427" spans="2:159" x14ac:dyDescent="0.3">
      <c r="B427" s="33" t="s">
        <v>32</v>
      </c>
      <c r="C427" s="33" t="s">
        <v>37</v>
      </c>
      <c r="CV427" s="33">
        <v>823.12693119999994</v>
      </c>
      <c r="CW427" s="33">
        <v>814.24426649999998</v>
      </c>
      <c r="CX427" s="33">
        <v>994.8584492</v>
      </c>
      <c r="CY427" s="33">
        <v>923.79713140000001</v>
      </c>
      <c r="CZ427" s="33">
        <v>1708.8479170000001</v>
      </c>
      <c r="DA427" s="33">
        <v>1690.4071120000001</v>
      </c>
      <c r="DB427" s="33">
        <v>2065.3701449999999</v>
      </c>
      <c r="DC427" s="33">
        <v>1917.8437060000001</v>
      </c>
      <c r="DD427" s="33">
        <v>2268.668424</v>
      </c>
      <c r="DE427" s="33">
        <v>2244.1863910000002</v>
      </c>
      <c r="DF427" s="33">
        <v>2741.9877350000002</v>
      </c>
      <c r="DG427" s="33">
        <v>2546.1314689999999</v>
      </c>
      <c r="DH427" s="33">
        <v>6597.9324839999999</v>
      </c>
      <c r="DI427" s="33">
        <v>6526.7317739999999</v>
      </c>
      <c r="DJ427" s="33">
        <v>7974.4795489999997</v>
      </c>
      <c r="DK427" s="33">
        <v>7404.8738670000002</v>
      </c>
      <c r="DL427" s="33">
        <v>6597.9324839999999</v>
      </c>
      <c r="DM427" s="33">
        <v>6526.7317739999999</v>
      </c>
      <c r="DN427" s="33">
        <v>7974.4795489999997</v>
      </c>
      <c r="DO427" s="33">
        <v>7404.8738670000002</v>
      </c>
      <c r="DP427" s="33">
        <v>6597.9324839999999</v>
      </c>
      <c r="DQ427" s="33">
        <v>6526.7317739999999</v>
      </c>
      <c r="DR427" s="33">
        <v>7974.4795489999997</v>
      </c>
      <c r="DS427" s="33">
        <v>7404.8738670000002</v>
      </c>
      <c r="DT427" s="33">
        <v>6597.9324839999999</v>
      </c>
      <c r="DU427" s="33">
        <v>6526.7317739999999</v>
      </c>
      <c r="DV427" s="33">
        <v>7974.4795489999997</v>
      </c>
      <c r="DW427" s="33">
        <v>7404.8738670000002</v>
      </c>
      <c r="DX427" s="33">
        <v>6597.9324839999999</v>
      </c>
      <c r="DY427" s="33">
        <v>6526.7317739999999</v>
      </c>
      <c r="DZ427" s="33">
        <v>7974.4795489999997</v>
      </c>
      <c r="EA427" s="33">
        <v>7404.8738670000002</v>
      </c>
      <c r="EB427" s="33">
        <v>6597.9324839999999</v>
      </c>
      <c r="EC427" s="33">
        <v>6526.7317739999999</v>
      </c>
      <c r="ED427" s="33">
        <v>7974.4795489999997</v>
      </c>
      <c r="EE427" s="33">
        <v>7404.8738670000002</v>
      </c>
      <c r="EF427" s="33">
        <v>6597.9324839999999</v>
      </c>
      <c r="EG427" s="33">
        <v>6526.7317739999999</v>
      </c>
      <c r="EH427" s="33">
        <v>7974.4795489999997</v>
      </c>
      <c r="EI427" s="33">
        <v>7404.8738670000002</v>
      </c>
      <c r="EJ427" s="33">
        <v>6597.9324839999999</v>
      </c>
      <c r="EK427" s="33">
        <v>6526.7317739999999</v>
      </c>
      <c r="EL427" s="33">
        <v>7974.4795489999997</v>
      </c>
      <c r="EM427" s="33">
        <v>7404.8738670000002</v>
      </c>
      <c r="EN427" s="33">
        <v>6597.9324839999999</v>
      </c>
      <c r="EO427" s="33">
        <v>6526.7317739999999</v>
      </c>
      <c r="EP427" s="33">
        <v>7974.4795489999997</v>
      </c>
      <c r="EQ427" s="33">
        <v>7404.8738670000002</v>
      </c>
      <c r="ER427" s="33">
        <v>6597.9324839999999</v>
      </c>
      <c r="ES427" s="33">
        <v>6526.7317739999999</v>
      </c>
      <c r="ET427" s="33">
        <v>7974.4795489999997</v>
      </c>
      <c r="EU427" s="33">
        <v>7404.8738670000002</v>
      </c>
      <c r="EV427" s="33">
        <v>6597.9324839999999</v>
      </c>
      <c r="EW427" s="33">
        <v>6526.7317739999999</v>
      </c>
      <c r="EX427" s="33">
        <v>7974.4795489999997</v>
      </c>
      <c r="EY427" s="33">
        <v>7404.8738670000002</v>
      </c>
      <c r="EZ427" s="33">
        <v>6597.9324839999999</v>
      </c>
      <c r="FA427" s="33">
        <v>6526.7317739999999</v>
      </c>
      <c r="FB427" s="33">
        <v>7974.4795489999997</v>
      </c>
      <c r="FC427" s="33">
        <v>7404.8738670000002</v>
      </c>
    </row>
    <row r="428" spans="2:159" x14ac:dyDescent="0.3">
      <c r="B428" s="33" t="s">
        <v>32</v>
      </c>
      <c r="C428" s="33" t="s">
        <v>38</v>
      </c>
    </row>
    <row r="429" spans="2:159" x14ac:dyDescent="0.3">
      <c r="B429" s="33" t="s">
        <v>32</v>
      </c>
      <c r="C429" s="33" t="s">
        <v>39</v>
      </c>
    </row>
    <row r="430" spans="2:159" x14ac:dyDescent="0.3">
      <c r="B430" s="33" t="s">
        <v>32</v>
      </c>
      <c r="C430" s="33" t="s">
        <v>40</v>
      </c>
    </row>
    <row r="431" spans="2:159" x14ac:dyDescent="0.3">
      <c r="B431" s="33" t="s">
        <v>32</v>
      </c>
      <c r="C431" s="33" t="s">
        <v>41</v>
      </c>
    </row>
    <row r="432" spans="2:159" x14ac:dyDescent="0.3">
      <c r="B432" s="33" t="s">
        <v>32</v>
      </c>
      <c r="C432" s="33" t="s">
        <v>42</v>
      </c>
    </row>
    <row r="433" spans="2:159" x14ac:dyDescent="0.3">
      <c r="B433" s="33" t="s">
        <v>32</v>
      </c>
      <c r="C433" s="33" t="s">
        <v>43</v>
      </c>
    </row>
    <row r="434" spans="2:159" x14ac:dyDescent="0.3">
      <c r="B434" s="33" t="s">
        <v>32</v>
      </c>
      <c r="C434" s="33" t="s">
        <v>44</v>
      </c>
    </row>
    <row r="435" spans="2:159" x14ac:dyDescent="0.3">
      <c r="B435" s="33" t="s">
        <v>32</v>
      </c>
      <c r="C435" s="33" t="s">
        <v>45</v>
      </c>
    </row>
    <row r="436" spans="2:159" x14ac:dyDescent="0.3">
      <c r="B436" s="33" t="s">
        <v>32</v>
      </c>
      <c r="C436" s="33" t="s">
        <v>46</v>
      </c>
    </row>
    <row r="437" spans="2:159" x14ac:dyDescent="0.3">
      <c r="B437" s="33" t="s">
        <v>32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823.12693119999994</v>
      </c>
      <c r="CW437" s="33">
        <v>814.24426649999998</v>
      </c>
      <c r="CX437" s="33">
        <v>994.8584492</v>
      </c>
      <c r="CY437" s="33">
        <v>923.79713140000001</v>
      </c>
      <c r="CZ437" s="33">
        <v>1708.8479170000001</v>
      </c>
      <c r="DA437" s="33">
        <v>1690.4071120000001</v>
      </c>
      <c r="DB437" s="33">
        <v>2065.3701449999999</v>
      </c>
      <c r="DC437" s="33">
        <v>1917.8437060000001</v>
      </c>
      <c r="DD437" s="33">
        <v>2268.668424</v>
      </c>
      <c r="DE437" s="33">
        <v>2244.1863910000002</v>
      </c>
      <c r="DF437" s="33">
        <v>2741.9877350000002</v>
      </c>
      <c r="DG437" s="33">
        <v>2546.1314689999999</v>
      </c>
      <c r="DH437" s="33">
        <v>6597.9324839999999</v>
      </c>
      <c r="DI437" s="33">
        <v>6526.7317739999999</v>
      </c>
      <c r="DJ437" s="33">
        <v>7974.4795489999997</v>
      </c>
      <c r="DK437" s="33">
        <v>7404.8738670000002</v>
      </c>
      <c r="DL437" s="33">
        <v>6597.9324839999999</v>
      </c>
      <c r="DM437" s="33">
        <v>6526.7317739999999</v>
      </c>
      <c r="DN437" s="33">
        <v>7974.4795489999997</v>
      </c>
      <c r="DO437" s="33">
        <v>7404.8738670000002</v>
      </c>
      <c r="DP437" s="33">
        <v>6597.9324839999999</v>
      </c>
      <c r="DQ437" s="33">
        <v>6526.7317739999999</v>
      </c>
      <c r="DR437" s="33">
        <v>7974.4795489999997</v>
      </c>
      <c r="DS437" s="33">
        <v>7404.8738670000002</v>
      </c>
      <c r="DT437" s="33">
        <v>6597.9324839999999</v>
      </c>
      <c r="DU437" s="33">
        <v>6526.7317739999999</v>
      </c>
      <c r="DV437" s="33">
        <v>7974.4795489999997</v>
      </c>
      <c r="DW437" s="33">
        <v>7404.8738670000002</v>
      </c>
      <c r="DX437" s="33">
        <v>6597.9324839999999</v>
      </c>
      <c r="DY437" s="33">
        <v>6526.7317739999999</v>
      </c>
      <c r="DZ437" s="33">
        <v>7974.4795489999997</v>
      </c>
      <c r="EA437" s="33">
        <v>7404.8738670000002</v>
      </c>
      <c r="EB437" s="33">
        <v>6597.9324839999999</v>
      </c>
      <c r="EC437" s="33">
        <v>6526.7317739999999</v>
      </c>
      <c r="ED437" s="33">
        <v>7974.4795489999997</v>
      </c>
      <c r="EE437" s="33">
        <v>7404.8738670000002</v>
      </c>
      <c r="EF437" s="33">
        <v>6597.9324839999999</v>
      </c>
      <c r="EG437" s="33">
        <v>6526.7317739999999</v>
      </c>
      <c r="EH437" s="33">
        <v>7974.4795489999997</v>
      </c>
      <c r="EI437" s="33">
        <v>7404.8738670000002</v>
      </c>
      <c r="EJ437" s="33">
        <v>6597.9324839999999</v>
      </c>
      <c r="EK437" s="33">
        <v>6526.7317739999999</v>
      </c>
      <c r="EL437" s="33">
        <v>7974.4795489999997</v>
      </c>
      <c r="EM437" s="33">
        <v>7404.8738670000002</v>
      </c>
      <c r="EN437" s="33">
        <v>6597.9324839999999</v>
      </c>
      <c r="EO437" s="33">
        <v>6526.7317739999999</v>
      </c>
      <c r="EP437" s="33">
        <v>7974.4795489999997</v>
      </c>
      <c r="EQ437" s="33">
        <v>7404.8738670000002</v>
      </c>
      <c r="ER437" s="33">
        <v>6597.9324839999999</v>
      </c>
      <c r="ES437" s="33">
        <v>6526.7317739999999</v>
      </c>
      <c r="ET437" s="33">
        <v>7974.4795489999997</v>
      </c>
      <c r="EU437" s="33">
        <v>7404.8738670000002</v>
      </c>
      <c r="EV437" s="33">
        <v>6597.9324839999999</v>
      </c>
      <c r="EW437" s="33">
        <v>6526.7317739999999</v>
      </c>
      <c r="EX437" s="33">
        <v>7974.4795489999997</v>
      </c>
      <c r="EY437" s="33">
        <v>7404.8738670000002</v>
      </c>
      <c r="EZ437" s="33">
        <v>6597.9324839999999</v>
      </c>
      <c r="FA437" s="33">
        <v>6526.7317739999999</v>
      </c>
      <c r="FB437" s="33">
        <v>7974.4795489999997</v>
      </c>
      <c r="FC437" s="33">
        <v>7404.8738670000002</v>
      </c>
    </row>
    <row r="438" spans="2:159" x14ac:dyDescent="0.3">
      <c r="B438" s="33" t="s">
        <v>33</v>
      </c>
      <c r="C438" s="33" t="s">
        <v>36</v>
      </c>
    </row>
    <row r="439" spans="2:159" x14ac:dyDescent="0.3">
      <c r="B439" s="33" t="s">
        <v>33</v>
      </c>
      <c r="C439" s="33" t="s">
        <v>37</v>
      </c>
    </row>
    <row r="440" spans="2:159" x14ac:dyDescent="0.3">
      <c r="B440" s="33" t="s">
        <v>33</v>
      </c>
      <c r="C440" s="33" t="s">
        <v>38</v>
      </c>
      <c r="BX440" s="33">
        <v>567.00214930000004</v>
      </c>
      <c r="BY440" s="33">
        <v>688.67643029999999</v>
      </c>
      <c r="BZ440" s="33">
        <v>914.99059279999994</v>
      </c>
      <c r="CA440" s="33">
        <v>751.94705639999995</v>
      </c>
      <c r="CB440" s="33">
        <v>3365.5920460000002</v>
      </c>
      <c r="CC440" s="33">
        <v>4087.8220980000001</v>
      </c>
      <c r="CD440" s="33">
        <v>5431.1699959999996</v>
      </c>
      <c r="CE440" s="33">
        <v>4463.3817259999996</v>
      </c>
      <c r="CF440" s="33">
        <v>5686.3915180000004</v>
      </c>
      <c r="CG440" s="33">
        <v>6906.6472080000003</v>
      </c>
      <c r="CH440" s="33">
        <v>9176.3227929999994</v>
      </c>
      <c r="CI440" s="33">
        <v>7541.1801679999999</v>
      </c>
      <c r="CJ440" s="33">
        <v>8505.8894029999992</v>
      </c>
      <c r="CK440" s="33">
        <v>10331.18756</v>
      </c>
      <c r="CL440" s="33">
        <v>13726.242130000001</v>
      </c>
      <c r="CM440" s="33">
        <v>11280.3426</v>
      </c>
      <c r="CN440" s="33">
        <v>11269.611849999999</v>
      </c>
      <c r="CO440" s="33">
        <v>13687.983490000001</v>
      </c>
      <c r="CP440" s="33">
        <v>18186.154740000002</v>
      </c>
      <c r="CQ440" s="33">
        <v>14945.53674</v>
      </c>
      <c r="CR440" s="33">
        <v>14113.36742</v>
      </c>
      <c r="CS440" s="33">
        <v>17141.98703</v>
      </c>
      <c r="CT440" s="33">
        <v>22775.219519999999</v>
      </c>
      <c r="CU440" s="33">
        <v>18716.86923</v>
      </c>
      <c r="CV440" s="33">
        <v>16107.62862</v>
      </c>
      <c r="CW440" s="33">
        <v>19564.201290000001</v>
      </c>
      <c r="CX440" s="33">
        <v>25993.426449999999</v>
      </c>
      <c r="CY440" s="33">
        <v>21361.61908</v>
      </c>
      <c r="CZ440" s="33">
        <v>18996.389940000001</v>
      </c>
      <c r="DA440" s="33">
        <v>23072.868470000001</v>
      </c>
      <c r="DB440" s="33">
        <v>30655.118539999999</v>
      </c>
      <c r="DC440" s="33">
        <v>25192.637309999998</v>
      </c>
      <c r="DD440" s="33">
        <v>21197.67815</v>
      </c>
      <c r="DE440" s="33">
        <v>25746.536120000001</v>
      </c>
      <c r="DF440" s="33">
        <v>34207.411950000002</v>
      </c>
      <c r="DG440" s="33">
        <v>28111.94227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3">
      <c r="B441" s="33" t="s">
        <v>33</v>
      </c>
      <c r="C441" s="33" t="s">
        <v>39</v>
      </c>
    </row>
    <row r="442" spans="2:159" x14ac:dyDescent="0.3">
      <c r="B442" s="33" t="s">
        <v>33</v>
      </c>
      <c r="C442" s="33" t="s">
        <v>40</v>
      </c>
    </row>
    <row r="443" spans="2:159" x14ac:dyDescent="0.3">
      <c r="B443" s="33" t="s">
        <v>33</v>
      </c>
      <c r="C443" s="33" t="s">
        <v>41</v>
      </c>
    </row>
    <row r="444" spans="2:159" x14ac:dyDescent="0.3">
      <c r="B444" s="33" t="s">
        <v>33</v>
      </c>
      <c r="C444" s="33" t="s">
        <v>42</v>
      </c>
    </row>
    <row r="445" spans="2:159" x14ac:dyDescent="0.3">
      <c r="B445" s="33" t="s">
        <v>33</v>
      </c>
      <c r="C445" s="33" t="s">
        <v>43</v>
      </c>
    </row>
    <row r="446" spans="2:159" x14ac:dyDescent="0.3">
      <c r="B446" s="33" t="s">
        <v>33</v>
      </c>
      <c r="C446" s="33" t="s">
        <v>44</v>
      </c>
    </row>
    <row r="447" spans="2:159" x14ac:dyDescent="0.3">
      <c r="B447" s="33" t="s">
        <v>33</v>
      </c>
      <c r="C447" s="33" t="s">
        <v>45</v>
      </c>
    </row>
    <row r="448" spans="2:159" x14ac:dyDescent="0.3">
      <c r="B448" s="33" t="s">
        <v>33</v>
      </c>
      <c r="C448" s="33" t="s">
        <v>46</v>
      </c>
    </row>
    <row r="449" spans="2:159" x14ac:dyDescent="0.3">
      <c r="B449" s="33" t="s">
        <v>33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567.00214930000004</v>
      </c>
      <c r="BY449" s="33">
        <v>688.67643029999999</v>
      </c>
      <c r="BZ449" s="33">
        <v>914.99059279999994</v>
      </c>
      <c r="CA449" s="33">
        <v>751.94705639999995</v>
      </c>
      <c r="CB449" s="33">
        <v>3365.5920460000002</v>
      </c>
      <c r="CC449" s="33">
        <v>4087.8220980000001</v>
      </c>
      <c r="CD449" s="33">
        <v>5431.1699959999996</v>
      </c>
      <c r="CE449" s="33">
        <v>4463.3817259999996</v>
      </c>
      <c r="CF449" s="33">
        <v>5686.3915180000004</v>
      </c>
      <c r="CG449" s="33">
        <v>6906.6472080000003</v>
      </c>
      <c r="CH449" s="33">
        <v>9176.3227929999994</v>
      </c>
      <c r="CI449" s="33">
        <v>7541.1801679999999</v>
      </c>
      <c r="CJ449" s="33">
        <v>8505.8894029999992</v>
      </c>
      <c r="CK449" s="33">
        <v>10331.18756</v>
      </c>
      <c r="CL449" s="33">
        <v>13726.242130000001</v>
      </c>
      <c r="CM449" s="33">
        <v>11280.3426</v>
      </c>
      <c r="CN449" s="33">
        <v>11269.611849999999</v>
      </c>
      <c r="CO449" s="33">
        <v>13687.983490000001</v>
      </c>
      <c r="CP449" s="33">
        <v>18186.154740000002</v>
      </c>
      <c r="CQ449" s="33">
        <v>14945.53674</v>
      </c>
      <c r="CR449" s="33">
        <v>14113.36742</v>
      </c>
      <c r="CS449" s="33">
        <v>17141.98703</v>
      </c>
      <c r="CT449" s="33">
        <v>22775.219519999999</v>
      </c>
      <c r="CU449" s="33">
        <v>18716.86923</v>
      </c>
      <c r="CV449" s="33">
        <v>16107.62862</v>
      </c>
      <c r="CW449" s="33">
        <v>19564.201290000001</v>
      </c>
      <c r="CX449" s="33">
        <v>25993.426449999999</v>
      </c>
      <c r="CY449" s="33">
        <v>21361.61908</v>
      </c>
      <c r="CZ449" s="33">
        <v>18996.389940000001</v>
      </c>
      <c r="DA449" s="33">
        <v>23072.868470000001</v>
      </c>
      <c r="DB449" s="33">
        <v>30655.118539999999</v>
      </c>
      <c r="DC449" s="33">
        <v>25192.637309999998</v>
      </c>
      <c r="DD449" s="33">
        <v>21197.67815</v>
      </c>
      <c r="DE449" s="33">
        <v>25746.536120000001</v>
      </c>
      <c r="DF449" s="33">
        <v>34207.411950000002</v>
      </c>
      <c r="DG449" s="33">
        <v>28111.94227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3">
      <c r="B450" s="33" t="s">
        <v>34</v>
      </c>
      <c r="C450" s="33" t="s">
        <v>36</v>
      </c>
    </row>
    <row r="451" spans="2:159" x14ac:dyDescent="0.3">
      <c r="B451" s="33" t="s">
        <v>34</v>
      </c>
      <c r="C451" s="33" t="s">
        <v>37</v>
      </c>
      <c r="ER451" s="33">
        <v>827.93643970000005</v>
      </c>
      <c r="ES451" s="33">
        <v>819.0018738</v>
      </c>
      <c r="ET451" s="33">
        <v>1000.67138</v>
      </c>
      <c r="EU451" s="33">
        <v>929.19485320000001</v>
      </c>
      <c r="EV451" s="33">
        <v>1568.635959</v>
      </c>
      <c r="EW451" s="33">
        <v>1551.7082330000001</v>
      </c>
      <c r="EX451" s="33">
        <v>1895.905332</v>
      </c>
      <c r="EY451" s="33">
        <v>1760.483522</v>
      </c>
      <c r="EZ451" s="33">
        <v>2312.1850399999998</v>
      </c>
      <c r="FA451" s="33">
        <v>2287.2334019999998</v>
      </c>
      <c r="FB451" s="33">
        <v>2794.583357</v>
      </c>
      <c r="FC451" s="33">
        <v>2594.9702600000001</v>
      </c>
    </row>
    <row r="452" spans="2:159" x14ac:dyDescent="0.3">
      <c r="B452" s="33" t="s">
        <v>34</v>
      </c>
      <c r="C452" s="33" t="s">
        <v>38</v>
      </c>
    </row>
    <row r="453" spans="2:159" x14ac:dyDescent="0.3">
      <c r="B453" s="33" t="s">
        <v>34</v>
      </c>
      <c r="C453" s="33" t="s">
        <v>39</v>
      </c>
    </row>
    <row r="454" spans="2:159" x14ac:dyDescent="0.3">
      <c r="B454" s="33" t="s">
        <v>34</v>
      </c>
      <c r="C454" s="33" t="s">
        <v>40</v>
      </c>
    </row>
    <row r="455" spans="2:159" x14ac:dyDescent="0.3">
      <c r="B455" s="33" t="s">
        <v>34</v>
      </c>
      <c r="C455" s="33" t="s">
        <v>41</v>
      </c>
    </row>
    <row r="456" spans="2:159" x14ac:dyDescent="0.3">
      <c r="B456" s="33" t="s">
        <v>34</v>
      </c>
      <c r="C456" s="33" t="s">
        <v>42</v>
      </c>
    </row>
    <row r="457" spans="2:159" x14ac:dyDescent="0.3">
      <c r="B457" s="33" t="s">
        <v>34</v>
      </c>
      <c r="C457" s="33" t="s">
        <v>43</v>
      </c>
    </row>
    <row r="458" spans="2:159" x14ac:dyDescent="0.3">
      <c r="B458" s="33" t="s">
        <v>34</v>
      </c>
      <c r="C458" s="33" t="s">
        <v>44</v>
      </c>
    </row>
    <row r="459" spans="2:159" x14ac:dyDescent="0.3">
      <c r="B459" s="33" t="s">
        <v>34</v>
      </c>
      <c r="C459" s="33" t="s">
        <v>45</v>
      </c>
    </row>
    <row r="460" spans="2:159" x14ac:dyDescent="0.3">
      <c r="B460" s="33" t="s">
        <v>34</v>
      </c>
      <c r="C460" s="33" t="s">
        <v>46</v>
      </c>
    </row>
    <row r="461" spans="2:159" x14ac:dyDescent="0.3">
      <c r="B461" s="33" t="s">
        <v>34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827.93643970000005</v>
      </c>
      <c r="ES461" s="33">
        <v>819.0018738</v>
      </c>
      <c r="ET461" s="33">
        <v>1000.67138</v>
      </c>
      <c r="EU461" s="33">
        <v>929.19485320000001</v>
      </c>
      <c r="EV461" s="33">
        <v>1568.635959</v>
      </c>
      <c r="EW461" s="33">
        <v>1551.7082330000001</v>
      </c>
      <c r="EX461" s="33">
        <v>1895.905332</v>
      </c>
      <c r="EY461" s="33">
        <v>1760.483522</v>
      </c>
      <c r="EZ461" s="33">
        <v>2312.1850399999998</v>
      </c>
      <c r="FA461" s="33">
        <v>2287.2334019999998</v>
      </c>
      <c r="FB461" s="33">
        <v>2794.583357</v>
      </c>
      <c r="FC461" s="33">
        <v>2594.9702600000001</v>
      </c>
    </row>
    <row r="462" spans="2:159" x14ac:dyDescent="0.3">
      <c r="B462" s="33" t="s">
        <v>35</v>
      </c>
      <c r="C462" s="33" t="s">
        <v>36</v>
      </c>
    </row>
    <row r="463" spans="2:159" x14ac:dyDescent="0.3">
      <c r="B463" s="33" t="s">
        <v>35</v>
      </c>
      <c r="C463" s="33" t="s">
        <v>37</v>
      </c>
    </row>
    <row r="464" spans="2:159" x14ac:dyDescent="0.3">
      <c r="B464" s="33" t="s">
        <v>35</v>
      </c>
      <c r="C464" s="33" t="s">
        <v>38</v>
      </c>
      <c r="DL464" s="33">
        <v>2289.6626230000002</v>
      </c>
      <c r="DM464" s="33">
        <v>2781.0065340000001</v>
      </c>
      <c r="DN464" s="33">
        <v>3694.906207</v>
      </c>
      <c r="DO464" s="33">
        <v>3036.5053670000002</v>
      </c>
      <c r="DP464" s="33">
        <v>3946.600418</v>
      </c>
      <c r="DQ464" s="33">
        <v>4793.5103790000003</v>
      </c>
      <c r="DR464" s="33">
        <v>6368.7629059999999</v>
      </c>
      <c r="DS464" s="33">
        <v>5233.9035590000003</v>
      </c>
      <c r="DT464" s="33">
        <v>5542.294605</v>
      </c>
      <c r="DU464" s="33">
        <v>6731.6282119999996</v>
      </c>
      <c r="DV464" s="33">
        <v>8943.7887200000005</v>
      </c>
      <c r="DW464" s="33">
        <v>7350.0816869999999</v>
      </c>
      <c r="DX464" s="33">
        <v>7150.3074710000001</v>
      </c>
      <c r="DY464" s="33">
        <v>8684.7082160000009</v>
      </c>
      <c r="DZ464" s="33">
        <v>11538.693600000001</v>
      </c>
      <c r="EA464" s="33">
        <v>9482.596603</v>
      </c>
      <c r="EB464" s="33">
        <v>8792.0446950000005</v>
      </c>
      <c r="EC464" s="33">
        <v>10678.74957</v>
      </c>
      <c r="ED464" s="33">
        <v>14188.020619999999</v>
      </c>
      <c r="EE464" s="33">
        <v>11659.8361</v>
      </c>
      <c r="EF464" s="33">
        <v>10749.02535</v>
      </c>
      <c r="EG464" s="33">
        <v>13055.683150000001</v>
      </c>
      <c r="EH464" s="33">
        <v>17346.06666</v>
      </c>
      <c r="EI464" s="33">
        <v>14255.145210000001</v>
      </c>
      <c r="EJ464" s="33">
        <v>12236.59915</v>
      </c>
      <c r="EK464" s="33">
        <v>14862.478800000001</v>
      </c>
      <c r="EL464" s="33">
        <v>19746.614939999999</v>
      </c>
      <c r="EM464" s="33">
        <v>16227.93621</v>
      </c>
      <c r="EN464" s="33">
        <v>13801.90949</v>
      </c>
      <c r="EO464" s="33">
        <v>16763.692640000001</v>
      </c>
      <c r="EP464" s="33">
        <v>22272.60931</v>
      </c>
      <c r="EQ464" s="33">
        <v>18303.819879999999</v>
      </c>
      <c r="ER464" s="33">
        <v>15308.03212</v>
      </c>
      <c r="ES464" s="33">
        <v>18593.01755</v>
      </c>
      <c r="ET464" s="33">
        <v>24703.090459999999</v>
      </c>
      <c r="EU464" s="33">
        <v>20301.20998</v>
      </c>
      <c r="EV464" s="33">
        <v>15704.34708</v>
      </c>
      <c r="EW464" s="33">
        <v>19074.378649999999</v>
      </c>
      <c r="EX464" s="33">
        <v>25342.637350000001</v>
      </c>
      <c r="EY464" s="33">
        <v>20826.79506</v>
      </c>
      <c r="EZ464" s="33">
        <v>16104.502280000001</v>
      </c>
      <c r="FA464" s="33">
        <v>19560.404050000001</v>
      </c>
      <c r="FB464" s="33">
        <v>25988.381359999999</v>
      </c>
      <c r="FC464" s="33">
        <v>21357.472979999999</v>
      </c>
    </row>
    <row r="465" spans="2:159" x14ac:dyDescent="0.3">
      <c r="B465" s="33" t="s">
        <v>35</v>
      </c>
      <c r="C465" s="33" t="s">
        <v>39</v>
      </c>
    </row>
    <row r="466" spans="2:159" x14ac:dyDescent="0.3">
      <c r="B466" s="33" t="s">
        <v>35</v>
      </c>
      <c r="C466" s="33" t="s">
        <v>40</v>
      </c>
    </row>
    <row r="467" spans="2:159" x14ac:dyDescent="0.3">
      <c r="B467" s="33" t="s">
        <v>35</v>
      </c>
      <c r="C467" s="33" t="s">
        <v>41</v>
      </c>
    </row>
    <row r="468" spans="2:159" x14ac:dyDescent="0.3">
      <c r="B468" s="33" t="s">
        <v>35</v>
      </c>
      <c r="C468" s="33" t="s">
        <v>42</v>
      </c>
    </row>
    <row r="469" spans="2:159" x14ac:dyDescent="0.3">
      <c r="B469" s="33" t="s">
        <v>35</v>
      </c>
      <c r="C469" s="33" t="s">
        <v>43</v>
      </c>
    </row>
    <row r="470" spans="2:159" x14ac:dyDescent="0.3">
      <c r="B470" s="33" t="s">
        <v>35</v>
      </c>
      <c r="C470" s="33" t="s">
        <v>44</v>
      </c>
    </row>
    <row r="471" spans="2:159" x14ac:dyDescent="0.3">
      <c r="B471" s="33" t="s">
        <v>35</v>
      </c>
      <c r="C471" s="33" t="s">
        <v>45</v>
      </c>
    </row>
    <row r="472" spans="2:159" x14ac:dyDescent="0.3">
      <c r="B472" s="33" t="s">
        <v>35</v>
      </c>
      <c r="C472" s="33" t="s">
        <v>46</v>
      </c>
    </row>
    <row r="473" spans="2:159" x14ac:dyDescent="0.3">
      <c r="B473" s="33" t="s">
        <v>35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2289.6626230000002</v>
      </c>
      <c r="DM473" s="33">
        <v>2781.0065340000001</v>
      </c>
      <c r="DN473" s="33">
        <v>3694.906207</v>
      </c>
      <c r="DO473" s="33">
        <v>3036.5053670000002</v>
      </c>
      <c r="DP473" s="33">
        <v>3946.600418</v>
      </c>
      <c r="DQ473" s="33">
        <v>4793.5103790000003</v>
      </c>
      <c r="DR473" s="33">
        <v>6368.7629059999999</v>
      </c>
      <c r="DS473" s="33">
        <v>5233.9035590000003</v>
      </c>
      <c r="DT473" s="33">
        <v>5542.294605</v>
      </c>
      <c r="DU473" s="33">
        <v>6731.6282119999996</v>
      </c>
      <c r="DV473" s="33">
        <v>8943.7887200000005</v>
      </c>
      <c r="DW473" s="33">
        <v>7350.0816869999999</v>
      </c>
      <c r="DX473" s="33">
        <v>7150.3074710000001</v>
      </c>
      <c r="DY473" s="33">
        <v>8684.7082160000009</v>
      </c>
      <c r="DZ473" s="33">
        <v>11538.693600000001</v>
      </c>
      <c r="EA473" s="33">
        <v>9482.596603</v>
      </c>
      <c r="EB473" s="33">
        <v>8792.0446950000005</v>
      </c>
      <c r="EC473" s="33">
        <v>10678.74957</v>
      </c>
      <c r="ED473" s="33">
        <v>14188.020619999999</v>
      </c>
      <c r="EE473" s="33">
        <v>11659.8361</v>
      </c>
      <c r="EF473" s="33">
        <v>10749.02535</v>
      </c>
      <c r="EG473" s="33">
        <v>13055.683150000001</v>
      </c>
      <c r="EH473" s="33">
        <v>17346.06666</v>
      </c>
      <c r="EI473" s="33">
        <v>14255.145210000001</v>
      </c>
      <c r="EJ473" s="33">
        <v>12236.59915</v>
      </c>
      <c r="EK473" s="33">
        <v>14862.478800000001</v>
      </c>
      <c r="EL473" s="33">
        <v>19746.614939999999</v>
      </c>
      <c r="EM473" s="33">
        <v>16227.93621</v>
      </c>
      <c r="EN473" s="33">
        <v>13801.90949</v>
      </c>
      <c r="EO473" s="33">
        <v>16763.692640000001</v>
      </c>
      <c r="EP473" s="33">
        <v>22272.60931</v>
      </c>
      <c r="EQ473" s="33">
        <v>18303.819879999999</v>
      </c>
      <c r="ER473" s="33">
        <v>15308.03212</v>
      </c>
      <c r="ES473" s="33">
        <v>18593.01755</v>
      </c>
      <c r="ET473" s="33">
        <v>24703.090459999999</v>
      </c>
      <c r="EU473" s="33">
        <v>20301.20998</v>
      </c>
      <c r="EV473" s="33">
        <v>15704.34708</v>
      </c>
      <c r="EW473" s="33">
        <v>19074.378649999999</v>
      </c>
      <c r="EX473" s="33">
        <v>25342.637350000001</v>
      </c>
      <c r="EY473" s="33">
        <v>20826.79506</v>
      </c>
      <c r="EZ473" s="33">
        <v>16104.502280000001</v>
      </c>
      <c r="FA473" s="33">
        <v>19560.404050000001</v>
      </c>
      <c r="FB473" s="33">
        <v>25988.381359999999</v>
      </c>
      <c r="FC473" s="33">
        <v>21357.472979999999</v>
      </c>
    </row>
    <row r="474" spans="2:159" x14ac:dyDescent="0.3">
      <c r="B474" s="33" t="s">
        <v>228</v>
      </c>
      <c r="C474" s="33" t="s">
        <v>36</v>
      </c>
    </row>
    <row r="475" spans="2:159" x14ac:dyDescent="0.3">
      <c r="B475" s="33" t="s">
        <v>228</v>
      </c>
      <c r="C475" s="33" t="s">
        <v>37</v>
      </c>
    </row>
    <row r="476" spans="2:159" x14ac:dyDescent="0.3">
      <c r="B476" s="33" t="s">
        <v>228</v>
      </c>
      <c r="C476" s="33" t="s">
        <v>38</v>
      </c>
    </row>
    <row r="477" spans="2:159" x14ac:dyDescent="0.3">
      <c r="B477" s="33" t="s">
        <v>228</v>
      </c>
      <c r="C477" s="33" t="s">
        <v>39</v>
      </c>
    </row>
    <row r="478" spans="2:159" x14ac:dyDescent="0.3">
      <c r="B478" s="33" t="s">
        <v>228</v>
      </c>
      <c r="C478" s="33" t="s">
        <v>40</v>
      </c>
    </row>
    <row r="479" spans="2:159" x14ac:dyDescent="0.3">
      <c r="B479" s="33" t="s">
        <v>228</v>
      </c>
      <c r="C479" s="33" t="s">
        <v>41</v>
      </c>
    </row>
    <row r="480" spans="2:159" x14ac:dyDescent="0.3">
      <c r="B480" s="33" t="s">
        <v>228</v>
      </c>
      <c r="C480" s="33" t="s">
        <v>42</v>
      </c>
    </row>
    <row r="481" spans="2:159" x14ac:dyDescent="0.3">
      <c r="B481" s="33" t="s">
        <v>228</v>
      </c>
      <c r="C481" s="33" t="s">
        <v>43</v>
      </c>
    </row>
    <row r="482" spans="2:159" x14ac:dyDescent="0.3">
      <c r="B482" s="33" t="s">
        <v>228</v>
      </c>
      <c r="C482" s="33" t="s">
        <v>44</v>
      </c>
    </row>
    <row r="483" spans="2:159" x14ac:dyDescent="0.3">
      <c r="B483" s="33" t="s">
        <v>228</v>
      </c>
      <c r="C483" s="33" t="s">
        <v>45</v>
      </c>
    </row>
    <row r="484" spans="2:159" x14ac:dyDescent="0.3">
      <c r="B484" s="33" t="s">
        <v>228</v>
      </c>
      <c r="C484" s="33" t="s">
        <v>46</v>
      </c>
    </row>
    <row r="485" spans="2:159" x14ac:dyDescent="0.3">
      <c r="B485" s="33" t="s">
        <v>228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3">
      <c r="B486" s="33" t="s">
        <v>229</v>
      </c>
      <c r="C486" s="33" t="s">
        <v>36</v>
      </c>
    </row>
    <row r="487" spans="2:159" x14ac:dyDescent="0.3">
      <c r="B487" s="33" t="s">
        <v>229</v>
      </c>
      <c r="C487" s="33" t="s">
        <v>37</v>
      </c>
    </row>
    <row r="488" spans="2:159" x14ac:dyDescent="0.3">
      <c r="B488" s="33" t="s">
        <v>229</v>
      </c>
      <c r="C488" s="33" t="s">
        <v>38</v>
      </c>
    </row>
    <row r="489" spans="2:159" x14ac:dyDescent="0.3">
      <c r="B489" s="33" t="s">
        <v>229</v>
      </c>
      <c r="C489" s="33" t="s">
        <v>39</v>
      </c>
    </row>
    <row r="490" spans="2:159" x14ac:dyDescent="0.3">
      <c r="B490" s="33" t="s">
        <v>229</v>
      </c>
      <c r="C490" s="33" t="s">
        <v>40</v>
      </c>
    </row>
    <row r="491" spans="2:159" x14ac:dyDescent="0.3">
      <c r="B491" s="33" t="s">
        <v>229</v>
      </c>
      <c r="C491" s="33" t="s">
        <v>41</v>
      </c>
    </row>
    <row r="492" spans="2:159" x14ac:dyDescent="0.3">
      <c r="B492" s="33" t="s">
        <v>229</v>
      </c>
      <c r="C492" s="33" t="s">
        <v>42</v>
      </c>
    </row>
    <row r="493" spans="2:159" x14ac:dyDescent="0.3">
      <c r="B493" s="33" t="s">
        <v>229</v>
      </c>
      <c r="C493" s="33" t="s">
        <v>43</v>
      </c>
    </row>
    <row r="494" spans="2:159" x14ac:dyDescent="0.3">
      <c r="B494" s="33" t="s">
        <v>229</v>
      </c>
      <c r="C494" s="33" t="s">
        <v>44</v>
      </c>
    </row>
    <row r="495" spans="2:159" x14ac:dyDescent="0.3">
      <c r="B495" s="33" t="s">
        <v>229</v>
      </c>
      <c r="C495" s="33" t="s">
        <v>45</v>
      </c>
    </row>
    <row r="496" spans="2:159" x14ac:dyDescent="0.3">
      <c r="B496" s="33" t="s">
        <v>229</v>
      </c>
      <c r="C496" s="33" t="s">
        <v>46</v>
      </c>
    </row>
    <row r="497" spans="2:159" x14ac:dyDescent="0.3">
      <c r="B497" s="33" t="s">
        <v>229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3">
      <c r="B498" s="33" t="s">
        <v>230</v>
      </c>
      <c r="C498" s="33" t="s">
        <v>36</v>
      </c>
    </row>
    <row r="499" spans="2:159" x14ac:dyDescent="0.3">
      <c r="B499" s="33" t="s">
        <v>230</v>
      </c>
      <c r="C499" s="33" t="s">
        <v>37</v>
      </c>
    </row>
    <row r="500" spans="2:159" x14ac:dyDescent="0.3">
      <c r="B500" s="33" t="s">
        <v>230</v>
      </c>
      <c r="C500" s="33" t="s">
        <v>38</v>
      </c>
    </row>
    <row r="501" spans="2:159" x14ac:dyDescent="0.3">
      <c r="B501" s="33" t="s">
        <v>230</v>
      </c>
      <c r="C501" s="33" t="s">
        <v>39</v>
      </c>
    </row>
    <row r="502" spans="2:159" x14ac:dyDescent="0.3">
      <c r="B502" s="33" t="s">
        <v>230</v>
      </c>
      <c r="C502" s="33" t="s">
        <v>40</v>
      </c>
    </row>
    <row r="503" spans="2:159" x14ac:dyDescent="0.3">
      <c r="B503" s="33" t="s">
        <v>230</v>
      </c>
      <c r="C503" s="33" t="s">
        <v>41</v>
      </c>
    </row>
    <row r="504" spans="2:159" x14ac:dyDescent="0.3">
      <c r="B504" s="33" t="s">
        <v>230</v>
      </c>
      <c r="C504" s="33" t="s">
        <v>42</v>
      </c>
    </row>
    <row r="505" spans="2:159" x14ac:dyDescent="0.3">
      <c r="B505" s="33" t="s">
        <v>230</v>
      </c>
      <c r="C505" s="33" t="s">
        <v>43</v>
      </c>
    </row>
    <row r="506" spans="2:159" x14ac:dyDescent="0.3">
      <c r="B506" s="33" t="s">
        <v>230</v>
      </c>
      <c r="C506" s="33" t="s">
        <v>44</v>
      </c>
    </row>
    <row r="507" spans="2:159" x14ac:dyDescent="0.3">
      <c r="B507" s="33" t="s">
        <v>230</v>
      </c>
      <c r="C507" s="33" t="s">
        <v>45</v>
      </c>
    </row>
    <row r="508" spans="2:159" x14ac:dyDescent="0.3">
      <c r="B508" s="33" t="s">
        <v>230</v>
      </c>
      <c r="C508" s="33" t="s">
        <v>46</v>
      </c>
    </row>
    <row r="509" spans="2:159" x14ac:dyDescent="0.3">
      <c r="B509" s="33" t="s">
        <v>230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3">
      <c r="B510" s="33" t="s">
        <v>231</v>
      </c>
      <c r="C510" s="33" t="s">
        <v>36</v>
      </c>
    </row>
    <row r="511" spans="2:159" x14ac:dyDescent="0.3">
      <c r="B511" s="33" t="s">
        <v>231</v>
      </c>
      <c r="C511" s="33" t="s">
        <v>37</v>
      </c>
    </row>
    <row r="512" spans="2:159" x14ac:dyDescent="0.3">
      <c r="B512" s="33" t="s">
        <v>231</v>
      </c>
      <c r="C512" s="33" t="s">
        <v>38</v>
      </c>
    </row>
    <row r="513" spans="2:159" x14ac:dyDescent="0.3">
      <c r="B513" s="33" t="s">
        <v>231</v>
      </c>
      <c r="C513" s="33" t="s">
        <v>39</v>
      </c>
    </row>
    <row r="514" spans="2:159" x14ac:dyDescent="0.3">
      <c r="B514" s="33" t="s">
        <v>231</v>
      </c>
      <c r="C514" s="33" t="s">
        <v>40</v>
      </c>
    </row>
    <row r="515" spans="2:159" x14ac:dyDescent="0.3">
      <c r="B515" s="33" t="s">
        <v>231</v>
      </c>
      <c r="C515" s="33" t="s">
        <v>41</v>
      </c>
    </row>
    <row r="516" spans="2:159" x14ac:dyDescent="0.3">
      <c r="B516" s="33" t="s">
        <v>231</v>
      </c>
      <c r="C516" s="33" t="s">
        <v>42</v>
      </c>
    </row>
    <row r="517" spans="2:159" x14ac:dyDescent="0.3">
      <c r="B517" s="33" t="s">
        <v>231</v>
      </c>
      <c r="C517" s="33" t="s">
        <v>43</v>
      </c>
    </row>
    <row r="518" spans="2:159" x14ac:dyDescent="0.3">
      <c r="B518" s="33" t="s">
        <v>231</v>
      </c>
      <c r="C518" s="33" t="s">
        <v>44</v>
      </c>
    </row>
    <row r="519" spans="2:159" x14ac:dyDescent="0.3">
      <c r="B519" s="33" t="s">
        <v>231</v>
      </c>
      <c r="C519" s="33" t="s">
        <v>45</v>
      </c>
    </row>
    <row r="520" spans="2:159" x14ac:dyDescent="0.3">
      <c r="B520" s="33" t="s">
        <v>231</v>
      </c>
      <c r="C520" s="33" t="s">
        <v>46</v>
      </c>
    </row>
    <row r="521" spans="2:159" x14ac:dyDescent="0.3">
      <c r="B521" s="33" t="s">
        <v>231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3">
      <c r="B522" s="33" t="s">
        <v>232</v>
      </c>
      <c r="C522" s="33" t="s">
        <v>36</v>
      </c>
    </row>
    <row r="523" spans="2:159" x14ac:dyDescent="0.3">
      <c r="B523" s="33" t="s">
        <v>232</v>
      </c>
      <c r="C523" s="33" t="s">
        <v>37</v>
      </c>
    </row>
    <row r="524" spans="2:159" x14ac:dyDescent="0.3">
      <c r="B524" s="33" t="s">
        <v>232</v>
      </c>
      <c r="C524" s="33" t="s">
        <v>38</v>
      </c>
    </row>
    <row r="525" spans="2:159" x14ac:dyDescent="0.3">
      <c r="B525" s="33" t="s">
        <v>232</v>
      </c>
      <c r="C525" s="33" t="s">
        <v>39</v>
      </c>
    </row>
    <row r="526" spans="2:159" x14ac:dyDescent="0.3">
      <c r="B526" s="33" t="s">
        <v>232</v>
      </c>
      <c r="C526" s="33" t="s">
        <v>40</v>
      </c>
    </row>
    <row r="527" spans="2:159" x14ac:dyDescent="0.3">
      <c r="B527" s="33" t="s">
        <v>232</v>
      </c>
      <c r="C527" s="33" t="s">
        <v>41</v>
      </c>
    </row>
    <row r="528" spans="2:159" x14ac:dyDescent="0.3">
      <c r="B528" s="33" t="s">
        <v>232</v>
      </c>
      <c r="C528" s="33" t="s">
        <v>42</v>
      </c>
    </row>
    <row r="529" spans="2:159" x14ac:dyDescent="0.3">
      <c r="B529" s="33" t="s">
        <v>232</v>
      </c>
      <c r="C529" s="33" t="s">
        <v>43</v>
      </c>
    </row>
    <row r="530" spans="2:159" x14ac:dyDescent="0.3">
      <c r="B530" s="33" t="s">
        <v>232</v>
      </c>
      <c r="C530" s="33" t="s">
        <v>44</v>
      </c>
    </row>
    <row r="531" spans="2:159" x14ac:dyDescent="0.3">
      <c r="B531" s="33" t="s">
        <v>232</v>
      </c>
      <c r="C531" s="33" t="s">
        <v>45</v>
      </c>
    </row>
    <row r="532" spans="2:159" x14ac:dyDescent="0.3">
      <c r="B532" s="33" t="s">
        <v>232</v>
      </c>
      <c r="C532" s="33" t="s">
        <v>46</v>
      </c>
    </row>
    <row r="533" spans="2:159" x14ac:dyDescent="0.3">
      <c r="B533" s="33" t="s">
        <v>232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3">
      <c r="B534" s="33" t="s">
        <v>233</v>
      </c>
      <c r="C534" s="33" t="s">
        <v>36</v>
      </c>
    </row>
    <row r="535" spans="2:159" x14ac:dyDescent="0.3">
      <c r="B535" s="33" t="s">
        <v>233</v>
      </c>
      <c r="C535" s="33" t="s">
        <v>37</v>
      </c>
    </row>
    <row r="536" spans="2:159" x14ac:dyDescent="0.3">
      <c r="B536" s="33" t="s">
        <v>233</v>
      </c>
      <c r="C536" s="33" t="s">
        <v>38</v>
      </c>
    </row>
    <row r="537" spans="2:159" x14ac:dyDescent="0.3">
      <c r="B537" s="33" t="s">
        <v>233</v>
      </c>
      <c r="C537" s="33" t="s">
        <v>39</v>
      </c>
    </row>
    <row r="538" spans="2:159" x14ac:dyDescent="0.3">
      <c r="B538" s="33" t="s">
        <v>233</v>
      </c>
      <c r="C538" s="33" t="s">
        <v>40</v>
      </c>
    </row>
    <row r="539" spans="2:159" x14ac:dyDescent="0.3">
      <c r="B539" s="33" t="s">
        <v>233</v>
      </c>
      <c r="C539" s="33" t="s">
        <v>41</v>
      </c>
    </row>
    <row r="540" spans="2:159" x14ac:dyDescent="0.3">
      <c r="B540" s="33" t="s">
        <v>233</v>
      </c>
      <c r="C540" s="33" t="s">
        <v>42</v>
      </c>
    </row>
    <row r="541" spans="2:159" x14ac:dyDescent="0.3">
      <c r="B541" s="33" t="s">
        <v>233</v>
      </c>
      <c r="C541" s="33" t="s">
        <v>43</v>
      </c>
    </row>
    <row r="542" spans="2:159" x14ac:dyDescent="0.3">
      <c r="B542" s="33" t="s">
        <v>233</v>
      </c>
      <c r="C542" s="33" t="s">
        <v>44</v>
      </c>
    </row>
    <row r="543" spans="2:159" x14ac:dyDescent="0.3">
      <c r="B543" s="33" t="s">
        <v>233</v>
      </c>
      <c r="C543" s="33" t="s">
        <v>45</v>
      </c>
    </row>
    <row r="544" spans="2:159" x14ac:dyDescent="0.3">
      <c r="B544" s="33" t="s">
        <v>233</v>
      </c>
      <c r="C544" s="33" t="s">
        <v>46</v>
      </c>
    </row>
    <row r="545" spans="2:159" x14ac:dyDescent="0.3">
      <c r="B545" s="33" t="s">
        <v>233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3">
      <c r="B546" s="33" t="s">
        <v>234</v>
      </c>
      <c r="C546" s="33" t="s">
        <v>36</v>
      </c>
    </row>
    <row r="547" spans="2:159" x14ac:dyDescent="0.3">
      <c r="B547" s="33" t="s">
        <v>234</v>
      </c>
      <c r="C547" s="33" t="s">
        <v>37</v>
      </c>
    </row>
    <row r="548" spans="2:159" x14ac:dyDescent="0.3">
      <c r="B548" s="33" t="s">
        <v>234</v>
      </c>
      <c r="C548" s="33" t="s">
        <v>38</v>
      </c>
    </row>
    <row r="549" spans="2:159" x14ac:dyDescent="0.3">
      <c r="B549" s="33" t="s">
        <v>234</v>
      </c>
      <c r="C549" s="33" t="s">
        <v>39</v>
      </c>
    </row>
    <row r="550" spans="2:159" x14ac:dyDescent="0.3">
      <c r="B550" s="33" t="s">
        <v>234</v>
      </c>
      <c r="C550" s="33" t="s">
        <v>40</v>
      </c>
    </row>
    <row r="551" spans="2:159" x14ac:dyDescent="0.3">
      <c r="B551" s="33" t="s">
        <v>234</v>
      </c>
      <c r="C551" s="33" t="s">
        <v>41</v>
      </c>
    </row>
    <row r="552" spans="2:159" x14ac:dyDescent="0.3">
      <c r="B552" s="33" t="s">
        <v>234</v>
      </c>
      <c r="C552" s="33" t="s">
        <v>42</v>
      </c>
    </row>
    <row r="553" spans="2:159" x14ac:dyDescent="0.3">
      <c r="B553" s="33" t="s">
        <v>234</v>
      </c>
      <c r="C553" s="33" t="s">
        <v>43</v>
      </c>
    </row>
    <row r="554" spans="2:159" x14ac:dyDescent="0.3">
      <c r="B554" s="33" t="s">
        <v>234</v>
      </c>
      <c r="C554" s="33" t="s">
        <v>44</v>
      </c>
    </row>
    <row r="555" spans="2:159" x14ac:dyDescent="0.3">
      <c r="B555" s="33" t="s">
        <v>234</v>
      </c>
      <c r="C555" s="33" t="s">
        <v>45</v>
      </c>
    </row>
    <row r="556" spans="2:159" x14ac:dyDescent="0.3">
      <c r="B556" s="33" t="s">
        <v>234</v>
      </c>
      <c r="C556" s="33" t="s">
        <v>46</v>
      </c>
    </row>
    <row r="557" spans="2:159" x14ac:dyDescent="0.3">
      <c r="B557" s="33" t="s">
        <v>234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3">
      <c r="B558" s="33" t="s">
        <v>235</v>
      </c>
      <c r="C558" s="33" t="s">
        <v>36</v>
      </c>
    </row>
    <row r="559" spans="2:159" x14ac:dyDescent="0.3">
      <c r="B559" s="33" t="s">
        <v>235</v>
      </c>
      <c r="C559" s="33" t="s">
        <v>37</v>
      </c>
    </row>
    <row r="560" spans="2:159" x14ac:dyDescent="0.3">
      <c r="B560" s="33" t="s">
        <v>235</v>
      </c>
      <c r="C560" s="33" t="s">
        <v>38</v>
      </c>
    </row>
    <row r="561" spans="2:159" x14ac:dyDescent="0.3">
      <c r="B561" s="33" t="s">
        <v>235</v>
      </c>
      <c r="C561" s="33" t="s">
        <v>39</v>
      </c>
    </row>
    <row r="562" spans="2:159" x14ac:dyDescent="0.3">
      <c r="B562" s="33" t="s">
        <v>235</v>
      </c>
      <c r="C562" s="33" t="s">
        <v>40</v>
      </c>
    </row>
    <row r="563" spans="2:159" x14ac:dyDescent="0.3">
      <c r="B563" s="33" t="s">
        <v>235</v>
      </c>
      <c r="C563" s="33" t="s">
        <v>41</v>
      </c>
    </row>
    <row r="564" spans="2:159" x14ac:dyDescent="0.3">
      <c r="B564" s="33" t="s">
        <v>235</v>
      </c>
      <c r="C564" s="33" t="s">
        <v>42</v>
      </c>
    </row>
    <row r="565" spans="2:159" x14ac:dyDescent="0.3">
      <c r="B565" s="33" t="s">
        <v>235</v>
      </c>
      <c r="C565" s="33" t="s">
        <v>43</v>
      </c>
    </row>
    <row r="566" spans="2:159" x14ac:dyDescent="0.3">
      <c r="B566" s="33" t="s">
        <v>235</v>
      </c>
      <c r="C566" s="33" t="s">
        <v>44</v>
      </c>
    </row>
    <row r="567" spans="2:159" x14ac:dyDescent="0.3">
      <c r="B567" s="33" t="s">
        <v>235</v>
      </c>
      <c r="C567" s="33" t="s">
        <v>45</v>
      </c>
    </row>
    <row r="568" spans="2:159" x14ac:dyDescent="0.3">
      <c r="B568" s="33" t="s">
        <v>235</v>
      </c>
      <c r="C568" s="33" t="s">
        <v>46</v>
      </c>
    </row>
    <row r="569" spans="2:159" x14ac:dyDescent="0.3">
      <c r="B569" s="33" t="s">
        <v>235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3">
      <c r="B570" s="33" t="s">
        <v>236</v>
      </c>
      <c r="C570" s="33" t="s">
        <v>36</v>
      </c>
    </row>
    <row r="571" spans="2:159" x14ac:dyDescent="0.3">
      <c r="B571" s="33" t="s">
        <v>236</v>
      </c>
      <c r="C571" s="33" t="s">
        <v>37</v>
      </c>
    </row>
    <row r="572" spans="2:159" x14ac:dyDescent="0.3">
      <c r="B572" s="33" t="s">
        <v>236</v>
      </c>
      <c r="C572" s="33" t="s">
        <v>38</v>
      </c>
    </row>
    <row r="573" spans="2:159" x14ac:dyDescent="0.3">
      <c r="B573" s="33" t="s">
        <v>236</v>
      </c>
      <c r="C573" s="33" t="s">
        <v>39</v>
      </c>
    </row>
    <row r="574" spans="2:159" x14ac:dyDescent="0.3">
      <c r="B574" s="33" t="s">
        <v>236</v>
      </c>
      <c r="C574" s="33" t="s">
        <v>40</v>
      </c>
    </row>
    <row r="575" spans="2:159" x14ac:dyDescent="0.3">
      <c r="B575" s="33" t="s">
        <v>236</v>
      </c>
      <c r="C575" s="33" t="s">
        <v>41</v>
      </c>
    </row>
    <row r="576" spans="2:159" x14ac:dyDescent="0.3">
      <c r="B576" s="33" t="s">
        <v>236</v>
      </c>
      <c r="C576" s="33" t="s">
        <v>42</v>
      </c>
    </row>
    <row r="577" spans="2:159" x14ac:dyDescent="0.3">
      <c r="B577" s="33" t="s">
        <v>236</v>
      </c>
      <c r="C577" s="33" t="s">
        <v>43</v>
      </c>
    </row>
    <row r="578" spans="2:159" x14ac:dyDescent="0.3">
      <c r="B578" s="33" t="s">
        <v>236</v>
      </c>
      <c r="C578" s="33" t="s">
        <v>44</v>
      </c>
    </row>
    <row r="579" spans="2:159" x14ac:dyDescent="0.3">
      <c r="B579" s="33" t="s">
        <v>236</v>
      </c>
      <c r="C579" s="33" t="s">
        <v>45</v>
      </c>
    </row>
    <row r="580" spans="2:159" x14ac:dyDescent="0.3">
      <c r="B580" s="33" t="s">
        <v>236</v>
      </c>
      <c r="C580" s="33" t="s">
        <v>46</v>
      </c>
    </row>
    <row r="581" spans="2:159" x14ac:dyDescent="0.3">
      <c r="B581" s="33" t="s">
        <v>236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3">
      <c r="B582" s="33" t="s">
        <v>237</v>
      </c>
      <c r="C582" s="33" t="s">
        <v>36</v>
      </c>
    </row>
    <row r="583" spans="2:159" x14ac:dyDescent="0.3">
      <c r="B583" s="33" t="s">
        <v>237</v>
      </c>
      <c r="C583" s="33" t="s">
        <v>37</v>
      </c>
    </row>
    <row r="584" spans="2:159" x14ac:dyDescent="0.3">
      <c r="B584" s="33" t="s">
        <v>237</v>
      </c>
      <c r="C584" s="33" t="s">
        <v>38</v>
      </c>
    </row>
    <row r="585" spans="2:159" x14ac:dyDescent="0.3">
      <c r="B585" s="33" t="s">
        <v>237</v>
      </c>
      <c r="C585" s="33" t="s">
        <v>39</v>
      </c>
    </row>
    <row r="586" spans="2:159" x14ac:dyDescent="0.3">
      <c r="B586" s="33" t="s">
        <v>237</v>
      </c>
      <c r="C586" s="33" t="s">
        <v>40</v>
      </c>
    </row>
    <row r="587" spans="2:159" x14ac:dyDescent="0.3">
      <c r="B587" s="33" t="s">
        <v>237</v>
      </c>
      <c r="C587" s="33" t="s">
        <v>41</v>
      </c>
    </row>
    <row r="588" spans="2:159" x14ac:dyDescent="0.3">
      <c r="B588" s="33" t="s">
        <v>237</v>
      </c>
      <c r="C588" s="33" t="s">
        <v>42</v>
      </c>
    </row>
    <row r="589" spans="2:159" x14ac:dyDescent="0.3">
      <c r="B589" s="33" t="s">
        <v>237</v>
      </c>
      <c r="C589" s="33" t="s">
        <v>43</v>
      </c>
    </row>
    <row r="590" spans="2:159" x14ac:dyDescent="0.3">
      <c r="B590" s="33" t="s">
        <v>237</v>
      </c>
      <c r="C590" s="33" t="s">
        <v>44</v>
      </c>
    </row>
    <row r="591" spans="2:159" x14ac:dyDescent="0.3">
      <c r="B591" s="33" t="s">
        <v>237</v>
      </c>
      <c r="C591" s="33" t="s">
        <v>45</v>
      </c>
    </row>
    <row r="592" spans="2:159" x14ac:dyDescent="0.3">
      <c r="B592" s="33" t="s">
        <v>237</v>
      </c>
      <c r="C592" s="33" t="s">
        <v>46</v>
      </c>
    </row>
    <row r="593" spans="2:159" x14ac:dyDescent="0.3">
      <c r="B593" s="33" t="s">
        <v>237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3">
      <c r="B594" s="33" t="s">
        <v>238</v>
      </c>
      <c r="C594" s="33" t="s">
        <v>36</v>
      </c>
    </row>
    <row r="595" spans="2:159" x14ac:dyDescent="0.3">
      <c r="B595" s="33" t="s">
        <v>238</v>
      </c>
      <c r="C595" s="33" t="s">
        <v>37</v>
      </c>
    </row>
    <row r="596" spans="2:159" x14ac:dyDescent="0.3">
      <c r="B596" s="33" t="s">
        <v>238</v>
      </c>
      <c r="C596" s="33" t="s">
        <v>38</v>
      </c>
    </row>
    <row r="597" spans="2:159" x14ac:dyDescent="0.3">
      <c r="B597" s="33" t="s">
        <v>238</v>
      </c>
      <c r="C597" s="33" t="s">
        <v>39</v>
      </c>
    </row>
    <row r="598" spans="2:159" x14ac:dyDescent="0.3">
      <c r="B598" s="33" t="s">
        <v>238</v>
      </c>
      <c r="C598" s="33" t="s">
        <v>40</v>
      </c>
    </row>
    <row r="599" spans="2:159" x14ac:dyDescent="0.3">
      <c r="B599" s="33" t="s">
        <v>238</v>
      </c>
      <c r="C599" s="33" t="s">
        <v>41</v>
      </c>
    </row>
    <row r="600" spans="2:159" x14ac:dyDescent="0.3">
      <c r="B600" s="33" t="s">
        <v>238</v>
      </c>
      <c r="C600" s="33" t="s">
        <v>42</v>
      </c>
    </row>
    <row r="601" spans="2:159" x14ac:dyDescent="0.3">
      <c r="B601" s="33" t="s">
        <v>238</v>
      </c>
      <c r="C601" s="33" t="s">
        <v>43</v>
      </c>
    </row>
    <row r="602" spans="2:159" x14ac:dyDescent="0.3">
      <c r="B602" s="33" t="s">
        <v>238</v>
      </c>
      <c r="C602" s="33" t="s">
        <v>44</v>
      </c>
    </row>
    <row r="603" spans="2:159" x14ac:dyDescent="0.3">
      <c r="B603" s="33" t="s">
        <v>238</v>
      </c>
      <c r="C603" s="33" t="s">
        <v>45</v>
      </c>
    </row>
    <row r="604" spans="2:159" x14ac:dyDescent="0.3">
      <c r="B604" s="33" t="s">
        <v>238</v>
      </c>
      <c r="C604" s="33" t="s">
        <v>46</v>
      </c>
    </row>
    <row r="605" spans="2:159" x14ac:dyDescent="0.3">
      <c r="B605" s="33" t="s">
        <v>238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3">
      <c r="B606" s="33" t="s">
        <v>239</v>
      </c>
      <c r="C606" s="33" t="s">
        <v>36</v>
      </c>
    </row>
    <row r="607" spans="2:159" x14ac:dyDescent="0.3">
      <c r="B607" s="33" t="s">
        <v>239</v>
      </c>
      <c r="C607" s="33" t="s">
        <v>37</v>
      </c>
    </row>
    <row r="608" spans="2:159" x14ac:dyDescent="0.3">
      <c r="B608" s="33" t="s">
        <v>239</v>
      </c>
      <c r="C608" s="33" t="s">
        <v>38</v>
      </c>
    </row>
    <row r="609" spans="2:159" x14ac:dyDescent="0.3">
      <c r="B609" s="33" t="s">
        <v>239</v>
      </c>
      <c r="C609" s="33" t="s">
        <v>39</v>
      </c>
    </row>
    <row r="610" spans="2:159" x14ac:dyDescent="0.3">
      <c r="B610" s="33" t="s">
        <v>239</v>
      </c>
      <c r="C610" s="33" t="s">
        <v>40</v>
      </c>
    </row>
    <row r="611" spans="2:159" x14ac:dyDescent="0.3">
      <c r="B611" s="33" t="s">
        <v>239</v>
      </c>
      <c r="C611" s="33" t="s">
        <v>41</v>
      </c>
    </row>
    <row r="612" spans="2:159" x14ac:dyDescent="0.3">
      <c r="B612" s="33" t="s">
        <v>239</v>
      </c>
      <c r="C612" s="33" t="s">
        <v>42</v>
      </c>
    </row>
    <row r="613" spans="2:159" x14ac:dyDescent="0.3">
      <c r="B613" s="33" t="s">
        <v>239</v>
      </c>
      <c r="C613" s="33" t="s">
        <v>43</v>
      </c>
    </row>
    <row r="614" spans="2:159" x14ac:dyDescent="0.3">
      <c r="B614" s="33" t="s">
        <v>239</v>
      </c>
      <c r="C614" s="33" t="s">
        <v>44</v>
      </c>
    </row>
    <row r="615" spans="2:159" x14ac:dyDescent="0.3">
      <c r="B615" s="33" t="s">
        <v>239</v>
      </c>
      <c r="C615" s="33" t="s">
        <v>45</v>
      </c>
    </row>
    <row r="616" spans="2:159" x14ac:dyDescent="0.3">
      <c r="B616" s="33" t="s">
        <v>239</v>
      </c>
      <c r="C616" s="33" t="s">
        <v>46</v>
      </c>
    </row>
    <row r="617" spans="2:159" x14ac:dyDescent="0.3">
      <c r="B617" s="33" t="s">
        <v>239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3">
      <c r="B618" s="33" t="s">
        <v>647</v>
      </c>
      <c r="C618" s="33" t="s">
        <v>36</v>
      </c>
    </row>
    <row r="619" spans="2:159" x14ac:dyDescent="0.3">
      <c r="B619" s="33" t="s">
        <v>647</v>
      </c>
      <c r="C619" s="33" t="s">
        <v>37</v>
      </c>
    </row>
    <row r="620" spans="2:159" x14ac:dyDescent="0.3">
      <c r="B620" s="33" t="s">
        <v>647</v>
      </c>
      <c r="C620" s="33" t="s">
        <v>38</v>
      </c>
    </row>
    <row r="621" spans="2:159" x14ac:dyDescent="0.3">
      <c r="B621" s="33" t="s">
        <v>647</v>
      </c>
      <c r="C621" s="33" t="s">
        <v>39</v>
      </c>
    </row>
    <row r="622" spans="2:159" x14ac:dyDescent="0.3">
      <c r="B622" s="33" t="s">
        <v>647</v>
      </c>
      <c r="C622" s="33" t="s">
        <v>40</v>
      </c>
    </row>
    <row r="623" spans="2:159" x14ac:dyDescent="0.3">
      <c r="B623" s="33" t="s">
        <v>647</v>
      </c>
      <c r="C623" s="33" t="s">
        <v>41</v>
      </c>
    </row>
    <row r="624" spans="2:159" x14ac:dyDescent="0.3">
      <c r="B624" s="33" t="s">
        <v>647</v>
      </c>
      <c r="C624" s="33" t="s">
        <v>42</v>
      </c>
    </row>
    <row r="625" spans="2:159" x14ac:dyDescent="0.3">
      <c r="B625" s="33" t="s">
        <v>647</v>
      </c>
      <c r="C625" s="33" t="s">
        <v>43</v>
      </c>
    </row>
    <row r="626" spans="2:159" x14ac:dyDescent="0.3">
      <c r="B626" s="33" t="s">
        <v>647</v>
      </c>
      <c r="C626" s="33" t="s">
        <v>44</v>
      </c>
    </row>
    <row r="627" spans="2:159" x14ac:dyDescent="0.3">
      <c r="B627" s="33" t="s">
        <v>647</v>
      </c>
      <c r="C627" s="33" t="s">
        <v>45</v>
      </c>
    </row>
    <row r="628" spans="2:159" x14ac:dyDescent="0.3">
      <c r="B628" s="33" t="s">
        <v>647</v>
      </c>
      <c r="C628" s="33" t="s">
        <v>46</v>
      </c>
    </row>
    <row r="629" spans="2:159" x14ac:dyDescent="0.3">
      <c r="B629" s="33" t="s">
        <v>647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3">
      <c r="B630" s="33" t="s">
        <v>767</v>
      </c>
      <c r="C630" s="33" t="s">
        <v>36</v>
      </c>
    </row>
    <row r="631" spans="2:159" x14ac:dyDescent="0.3">
      <c r="B631" s="33" t="s">
        <v>767</v>
      </c>
      <c r="C631" s="33" t="s">
        <v>37</v>
      </c>
    </row>
    <row r="632" spans="2:159" x14ac:dyDescent="0.3">
      <c r="B632" s="33" t="s">
        <v>767</v>
      </c>
      <c r="C632" s="33" t="s">
        <v>38</v>
      </c>
    </row>
    <row r="633" spans="2:159" x14ac:dyDescent="0.3">
      <c r="B633" s="33" t="s">
        <v>767</v>
      </c>
      <c r="C633" s="33" t="s">
        <v>39</v>
      </c>
    </row>
    <row r="634" spans="2:159" x14ac:dyDescent="0.3">
      <c r="B634" s="33" t="s">
        <v>767</v>
      </c>
      <c r="C634" s="33" t="s">
        <v>40</v>
      </c>
    </row>
    <row r="635" spans="2:159" x14ac:dyDescent="0.3">
      <c r="B635" s="33" t="s">
        <v>767</v>
      </c>
      <c r="C635" s="33" t="s">
        <v>41</v>
      </c>
    </row>
    <row r="636" spans="2:159" x14ac:dyDescent="0.3">
      <c r="B636" s="33" t="s">
        <v>767</v>
      </c>
      <c r="C636" s="33" t="s">
        <v>42</v>
      </c>
    </row>
    <row r="637" spans="2:159" x14ac:dyDescent="0.3">
      <c r="B637" s="33" t="s">
        <v>767</v>
      </c>
      <c r="C637" s="33" t="s">
        <v>43</v>
      </c>
    </row>
    <row r="638" spans="2:159" x14ac:dyDescent="0.3">
      <c r="B638" s="33" t="s">
        <v>767</v>
      </c>
      <c r="C638" s="33" t="s">
        <v>44</v>
      </c>
    </row>
    <row r="639" spans="2:159" x14ac:dyDescent="0.3">
      <c r="B639" s="33" t="s">
        <v>767</v>
      </c>
      <c r="C639" s="33" t="s">
        <v>45</v>
      </c>
    </row>
    <row r="640" spans="2:159" x14ac:dyDescent="0.3">
      <c r="B640" s="33" t="s">
        <v>767</v>
      </c>
      <c r="C640" s="33" t="s">
        <v>46</v>
      </c>
    </row>
    <row r="641" spans="2:159" x14ac:dyDescent="0.3">
      <c r="B641" s="33" t="s">
        <v>767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3">
      <c r="B642" s="33" t="s">
        <v>674</v>
      </c>
      <c r="C642" s="33" t="s">
        <v>36</v>
      </c>
    </row>
    <row r="643" spans="2:159" x14ac:dyDescent="0.3">
      <c r="B643" s="33" t="s">
        <v>674</v>
      </c>
      <c r="C643" s="33" t="s">
        <v>37</v>
      </c>
    </row>
    <row r="644" spans="2:159" x14ac:dyDescent="0.3">
      <c r="B644" s="33" t="s">
        <v>674</v>
      </c>
      <c r="C644" s="33" t="s">
        <v>38</v>
      </c>
    </row>
    <row r="645" spans="2:159" x14ac:dyDescent="0.3">
      <c r="B645" s="33" t="s">
        <v>674</v>
      </c>
      <c r="C645" s="33" t="s">
        <v>39</v>
      </c>
    </row>
    <row r="646" spans="2:159" x14ac:dyDescent="0.3">
      <c r="B646" s="33" t="s">
        <v>674</v>
      </c>
      <c r="C646" s="33" t="s">
        <v>40</v>
      </c>
    </row>
    <row r="647" spans="2:159" x14ac:dyDescent="0.3">
      <c r="B647" s="33" t="s">
        <v>674</v>
      </c>
      <c r="C647" s="33" t="s">
        <v>41</v>
      </c>
    </row>
    <row r="648" spans="2:159" x14ac:dyDescent="0.3">
      <c r="B648" s="33" t="s">
        <v>674</v>
      </c>
      <c r="C648" s="33" t="s">
        <v>42</v>
      </c>
    </row>
    <row r="649" spans="2:159" x14ac:dyDescent="0.3">
      <c r="B649" s="33" t="s">
        <v>674</v>
      </c>
      <c r="C649" s="33" t="s">
        <v>43</v>
      </c>
    </row>
    <row r="650" spans="2:159" x14ac:dyDescent="0.3">
      <c r="B650" s="33" t="s">
        <v>674</v>
      </c>
      <c r="C650" s="33" t="s">
        <v>44</v>
      </c>
    </row>
    <row r="651" spans="2:159" x14ac:dyDescent="0.3">
      <c r="B651" s="33" t="s">
        <v>674</v>
      </c>
      <c r="C651" s="33" t="s">
        <v>45</v>
      </c>
    </row>
    <row r="652" spans="2:159" x14ac:dyDescent="0.3">
      <c r="B652" s="33" t="s">
        <v>674</v>
      </c>
      <c r="C652" s="33" t="s">
        <v>46</v>
      </c>
    </row>
    <row r="653" spans="2:159" x14ac:dyDescent="0.3">
      <c r="B653" s="33" t="s">
        <v>674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3">
      <c r="B654" s="33" t="s">
        <v>768</v>
      </c>
      <c r="C654" s="33" t="s">
        <v>36</v>
      </c>
      <c r="CE654" s="33">
        <v>1359.6216890000001</v>
      </c>
      <c r="CI654" s="33">
        <v>1359.6216890000001</v>
      </c>
      <c r="CM654" s="33">
        <v>1359.6216890000001</v>
      </c>
      <c r="CQ654" s="33">
        <v>1861.7816150000001</v>
      </c>
      <c r="CU654" s="33">
        <v>1861.7816150000001</v>
      </c>
      <c r="CY654" s="33">
        <v>1861.7816150000001</v>
      </c>
      <c r="DC654" s="33">
        <v>1861.7816150000001</v>
      </c>
      <c r="DF654" s="33">
        <v>947.66783899999996</v>
      </c>
      <c r="DG654" s="33">
        <v>1861.7816150000001</v>
      </c>
      <c r="DK654" s="33">
        <v>1861.7816150000001</v>
      </c>
      <c r="DO654" s="33">
        <v>1861.7816150000001</v>
      </c>
      <c r="DS654" s="33">
        <v>1861.7816150000001</v>
      </c>
      <c r="DT654" s="33">
        <v>110.97374170000001</v>
      </c>
      <c r="DW654" s="33">
        <v>1861.7816150000001</v>
      </c>
      <c r="DX654" s="33">
        <v>728.06079850000003</v>
      </c>
      <c r="EA654" s="33">
        <v>1861.7816150000001</v>
      </c>
      <c r="EB654" s="33">
        <v>1359.659776</v>
      </c>
      <c r="EE654" s="33">
        <v>1861.7816150000001</v>
      </c>
      <c r="EF654" s="33">
        <v>1528.6471300000001</v>
      </c>
      <c r="EI654" s="33">
        <v>1861.7816150000001</v>
      </c>
      <c r="EJ654" s="33">
        <v>1572.8314029999999</v>
      </c>
      <c r="EM654" s="33">
        <v>1861.7816150000001</v>
      </c>
      <c r="EN654" s="33">
        <v>1652.2982219999999</v>
      </c>
      <c r="EQ654" s="33">
        <v>1861.7816150000001</v>
      </c>
      <c r="ER654" s="33">
        <v>1675.9120760000001</v>
      </c>
      <c r="EU654" s="33">
        <v>1861.7816150000001</v>
      </c>
      <c r="EV654" s="33">
        <v>1522.391809</v>
      </c>
      <c r="EY654" s="33">
        <v>1861.7816150000001</v>
      </c>
      <c r="EZ654" s="33">
        <v>1581.7419359999999</v>
      </c>
      <c r="FC654" s="33">
        <v>1861.7816150000001</v>
      </c>
    </row>
    <row r="655" spans="2:159" x14ac:dyDescent="0.3">
      <c r="B655" s="33" t="s">
        <v>768</v>
      </c>
      <c r="C655" s="33" t="s">
        <v>37</v>
      </c>
    </row>
    <row r="656" spans="2:159" x14ac:dyDescent="0.3">
      <c r="B656" s="33" t="s">
        <v>768</v>
      </c>
      <c r="C656" s="33" t="s">
        <v>38</v>
      </c>
      <c r="DK656" s="33">
        <v>26.529203679999998</v>
      </c>
      <c r="DO656" s="33">
        <v>26.529203679999998</v>
      </c>
      <c r="DS656" s="33">
        <v>1171.074848</v>
      </c>
      <c r="DW656" s="33">
        <v>1171.074848</v>
      </c>
      <c r="EA656" s="33">
        <v>1171.074848</v>
      </c>
      <c r="EE656" s="33">
        <v>1171.074848</v>
      </c>
      <c r="EI656" s="33">
        <v>1171.074848</v>
      </c>
      <c r="EM656" s="33">
        <v>1171.074848</v>
      </c>
      <c r="EQ656" s="33">
        <v>1171.074848</v>
      </c>
      <c r="EU656" s="33">
        <v>1171.074848</v>
      </c>
      <c r="EY656" s="33">
        <v>1171.074848</v>
      </c>
      <c r="FC656" s="33">
        <v>1171.074848</v>
      </c>
    </row>
    <row r="657" spans="2:159" x14ac:dyDescent="0.3">
      <c r="B657" s="33" t="s">
        <v>768</v>
      </c>
      <c r="C657" s="33" t="s">
        <v>39</v>
      </c>
    </row>
    <row r="658" spans="2:159" x14ac:dyDescent="0.3">
      <c r="B658" s="33" t="s">
        <v>768</v>
      </c>
      <c r="C658" s="33" t="s">
        <v>40</v>
      </c>
    </row>
    <row r="659" spans="2:159" x14ac:dyDescent="0.3">
      <c r="B659" s="33" t="s">
        <v>768</v>
      </c>
      <c r="C659" s="33" t="s">
        <v>41</v>
      </c>
    </row>
    <row r="660" spans="2:159" x14ac:dyDescent="0.3">
      <c r="B660" s="33" t="s">
        <v>768</v>
      </c>
      <c r="C660" s="33" t="s">
        <v>42</v>
      </c>
    </row>
    <row r="661" spans="2:159" x14ac:dyDescent="0.3">
      <c r="B661" s="33" t="s">
        <v>768</v>
      </c>
      <c r="C661" s="33" t="s">
        <v>43</v>
      </c>
    </row>
    <row r="662" spans="2:159" x14ac:dyDescent="0.3">
      <c r="B662" s="33" t="s">
        <v>768</v>
      </c>
      <c r="C662" s="33" t="s">
        <v>44</v>
      </c>
    </row>
    <row r="663" spans="2:159" x14ac:dyDescent="0.3">
      <c r="B663" s="33" t="s">
        <v>768</v>
      </c>
      <c r="C663" s="33" t="s">
        <v>45</v>
      </c>
    </row>
    <row r="664" spans="2:159" x14ac:dyDescent="0.3">
      <c r="B664" s="33" t="s">
        <v>768</v>
      </c>
      <c r="C664" s="33" t="s">
        <v>46</v>
      </c>
    </row>
    <row r="665" spans="2:159" x14ac:dyDescent="0.3">
      <c r="B665" s="33" t="s">
        <v>768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0</v>
      </c>
      <c r="CE665" s="33">
        <v>1359.6216890000001</v>
      </c>
      <c r="CF665" s="33">
        <v>0</v>
      </c>
      <c r="CG665" s="33">
        <v>0</v>
      </c>
      <c r="CH665" s="33">
        <v>0</v>
      </c>
      <c r="CI665" s="33">
        <v>1359.6216890000001</v>
      </c>
      <c r="CJ665" s="33">
        <v>0</v>
      </c>
      <c r="CK665" s="33">
        <v>0</v>
      </c>
      <c r="CL665" s="33">
        <v>0</v>
      </c>
      <c r="CM665" s="33">
        <v>1359.6216890000001</v>
      </c>
      <c r="CN665" s="33">
        <v>0</v>
      </c>
      <c r="CO665" s="33">
        <v>0</v>
      </c>
      <c r="CP665" s="33">
        <v>0</v>
      </c>
      <c r="CQ665" s="33">
        <v>1861.7816150000001</v>
      </c>
      <c r="CR665" s="33">
        <v>0</v>
      </c>
      <c r="CS665" s="33">
        <v>0</v>
      </c>
      <c r="CT665" s="33">
        <v>0</v>
      </c>
      <c r="CU665" s="33">
        <v>1861.7816150000001</v>
      </c>
      <c r="CV665" s="33">
        <v>0</v>
      </c>
      <c r="CW665" s="33">
        <v>0</v>
      </c>
      <c r="CX665" s="33">
        <v>0</v>
      </c>
      <c r="CY665" s="33">
        <v>1861.7816150000001</v>
      </c>
      <c r="CZ665" s="33">
        <v>0</v>
      </c>
      <c r="DA665" s="33">
        <v>0</v>
      </c>
      <c r="DB665" s="33">
        <v>0</v>
      </c>
      <c r="DC665" s="33">
        <v>1861.7816150000001</v>
      </c>
      <c r="DD665" s="33">
        <v>0</v>
      </c>
      <c r="DE665" s="33">
        <v>0</v>
      </c>
      <c r="DF665" s="33">
        <v>947.66783899999996</v>
      </c>
      <c r="DG665" s="33">
        <v>1861.7816150000001</v>
      </c>
      <c r="DH665" s="33">
        <v>0</v>
      </c>
      <c r="DI665" s="33">
        <v>0</v>
      </c>
      <c r="DJ665" s="33">
        <v>0</v>
      </c>
      <c r="DK665" s="33">
        <v>1888.310819</v>
      </c>
      <c r="DL665" s="33">
        <v>0</v>
      </c>
      <c r="DM665" s="33">
        <v>0</v>
      </c>
      <c r="DN665" s="33">
        <v>0</v>
      </c>
      <c r="DO665" s="33">
        <v>1888.310819</v>
      </c>
      <c r="DP665" s="33">
        <v>0</v>
      </c>
      <c r="DQ665" s="33">
        <v>0</v>
      </c>
      <c r="DR665" s="33">
        <v>0</v>
      </c>
      <c r="DS665" s="33">
        <v>3032.856464</v>
      </c>
      <c r="DT665" s="33">
        <v>110.97374170000001</v>
      </c>
      <c r="DU665" s="33">
        <v>0</v>
      </c>
      <c r="DV665" s="33">
        <v>0</v>
      </c>
      <c r="DW665" s="33">
        <v>3032.856464</v>
      </c>
      <c r="DX665" s="33">
        <v>728.06079850000003</v>
      </c>
      <c r="DY665" s="33">
        <v>0</v>
      </c>
      <c r="DZ665" s="33">
        <v>0</v>
      </c>
      <c r="EA665" s="33">
        <v>3032.856464</v>
      </c>
      <c r="EB665" s="33">
        <v>1359.659776</v>
      </c>
      <c r="EC665" s="33">
        <v>0</v>
      </c>
      <c r="ED665" s="33">
        <v>0</v>
      </c>
      <c r="EE665" s="33">
        <v>3032.856464</v>
      </c>
      <c r="EF665" s="33">
        <v>1528.6471300000001</v>
      </c>
      <c r="EG665" s="33">
        <v>0</v>
      </c>
      <c r="EH665" s="33">
        <v>0</v>
      </c>
      <c r="EI665" s="33">
        <v>3032.856464</v>
      </c>
      <c r="EJ665" s="33">
        <v>1572.8314029999999</v>
      </c>
      <c r="EK665" s="33">
        <v>0</v>
      </c>
      <c r="EL665" s="33">
        <v>0</v>
      </c>
      <c r="EM665" s="33">
        <v>3032.856464</v>
      </c>
      <c r="EN665" s="33">
        <v>1652.2982219999999</v>
      </c>
      <c r="EO665" s="33">
        <v>0</v>
      </c>
      <c r="EP665" s="33">
        <v>0</v>
      </c>
      <c r="EQ665" s="33">
        <v>3032.856464</v>
      </c>
      <c r="ER665" s="33">
        <v>1675.9120760000001</v>
      </c>
      <c r="ES665" s="33">
        <v>0</v>
      </c>
      <c r="ET665" s="33">
        <v>0</v>
      </c>
      <c r="EU665" s="33">
        <v>3032.856464</v>
      </c>
      <c r="EV665" s="33">
        <v>1522.391809</v>
      </c>
      <c r="EW665" s="33">
        <v>0</v>
      </c>
      <c r="EX665" s="33">
        <v>0</v>
      </c>
      <c r="EY665" s="33">
        <v>3032.856464</v>
      </c>
      <c r="EZ665" s="33">
        <v>1581.7419359999999</v>
      </c>
      <c r="FA665" s="33">
        <v>0</v>
      </c>
      <c r="FB665" s="33">
        <v>0</v>
      </c>
      <c r="FC665" s="33">
        <v>3032.856464</v>
      </c>
    </row>
    <row r="666" spans="2:159" x14ac:dyDescent="0.3">
      <c r="B666" s="33" t="s">
        <v>769</v>
      </c>
      <c r="C666" s="33" t="s">
        <v>36</v>
      </c>
      <c r="AY666" s="33">
        <v>12.083003639999999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2714.5060189999999</v>
      </c>
      <c r="CU666" s="33">
        <v>2714.5060189999999</v>
      </c>
      <c r="CY666" s="33">
        <v>2714.5060189999999</v>
      </c>
      <c r="DC666" s="33">
        <v>2714.5060189999999</v>
      </c>
      <c r="DG666" s="33">
        <v>2714.5060189999999</v>
      </c>
      <c r="DK666" s="33">
        <v>2714.5060189999999</v>
      </c>
      <c r="DO666" s="33">
        <v>2714.5060189999999</v>
      </c>
      <c r="DS666" s="33">
        <v>2714.5060189999999</v>
      </c>
      <c r="DW666" s="33">
        <v>2714.5060189999999</v>
      </c>
      <c r="EA666" s="33">
        <v>2714.5060189999999</v>
      </c>
      <c r="EE666" s="33">
        <v>2714.5060189999999</v>
      </c>
      <c r="EI666" s="33">
        <v>2714.5060189999999</v>
      </c>
      <c r="EM666" s="33">
        <v>2714.5060189999999</v>
      </c>
      <c r="EQ666" s="33">
        <v>2714.5060189999999</v>
      </c>
      <c r="EU666" s="33">
        <v>2712.8247110000002</v>
      </c>
      <c r="EY666" s="33">
        <v>2714.5060189999999</v>
      </c>
      <c r="FC666" s="33">
        <v>2714.5060189999999</v>
      </c>
    </row>
    <row r="667" spans="2:159" x14ac:dyDescent="0.3">
      <c r="B667" s="33" t="s">
        <v>769</v>
      </c>
      <c r="C667" s="33" t="s">
        <v>37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O667" s="33">
        <v>235.92041839999999</v>
      </c>
      <c r="DS667" s="33">
        <v>235.92041839999999</v>
      </c>
      <c r="DW667" s="33">
        <v>235.92041839999999</v>
      </c>
      <c r="EA667" s="33">
        <v>235.92041839999999</v>
      </c>
      <c r="EE667" s="33">
        <v>235.92041839999999</v>
      </c>
      <c r="EI667" s="33">
        <v>235.92041839999999</v>
      </c>
      <c r="EM667" s="33">
        <v>235.92041839999999</v>
      </c>
      <c r="EQ667" s="33">
        <v>235.92041839999999</v>
      </c>
      <c r="EU667" s="33">
        <v>235.92041839999999</v>
      </c>
      <c r="EY667" s="33">
        <v>235.92041839999999</v>
      </c>
      <c r="FC667" s="33">
        <v>235.92041839999999</v>
      </c>
    </row>
    <row r="668" spans="2:159" x14ac:dyDescent="0.3">
      <c r="B668" s="33" t="s">
        <v>769</v>
      </c>
      <c r="C668" s="33" t="s">
        <v>38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1271.31142</v>
      </c>
      <c r="BW668" s="33">
        <v>1105.102396</v>
      </c>
      <c r="CA668" s="33">
        <v>1090.416643</v>
      </c>
      <c r="CE668" s="33">
        <v>1004.576859</v>
      </c>
      <c r="CI668" s="33">
        <v>1016.8029739999999</v>
      </c>
      <c r="CM668" s="33">
        <v>1027.360852</v>
      </c>
      <c r="CQ668" s="33">
        <v>1037.2182009999999</v>
      </c>
      <c r="CU668" s="33">
        <v>1046.754322</v>
      </c>
      <c r="CY668" s="33">
        <v>1031.233596</v>
      </c>
      <c r="DC668" s="33">
        <v>1019.733206</v>
      </c>
      <c r="DG668" s="33">
        <v>840.08171900000002</v>
      </c>
      <c r="DK668" s="33">
        <v>810.29391759999999</v>
      </c>
      <c r="DO668" s="33">
        <v>805.48501969999995</v>
      </c>
      <c r="DS668" s="33">
        <v>799.96774860000005</v>
      </c>
      <c r="DW668" s="33">
        <v>796.61732540000003</v>
      </c>
      <c r="EA668" s="33">
        <v>793.23859970000001</v>
      </c>
      <c r="EE668" s="33">
        <v>789.79085480000003</v>
      </c>
      <c r="EI668" s="33">
        <v>657.1460836</v>
      </c>
      <c r="EM668" s="33">
        <v>685.01024829999994</v>
      </c>
      <c r="EQ668" s="33">
        <v>572.7483125</v>
      </c>
      <c r="EY668" s="33">
        <v>258.55279730000001</v>
      </c>
      <c r="FC668" s="33">
        <v>669.65029430000004</v>
      </c>
    </row>
    <row r="669" spans="2:159" x14ac:dyDescent="0.3">
      <c r="B669" s="33" t="s">
        <v>769</v>
      </c>
      <c r="C669" s="33" t="s">
        <v>39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DW669" s="33">
        <v>168.64993770000001</v>
      </c>
      <c r="EA669" s="33">
        <v>168.64993770000001</v>
      </c>
      <c r="EE669" s="33">
        <v>168.64993770000001</v>
      </c>
      <c r="EI669" s="33">
        <v>168.64993770000001</v>
      </c>
      <c r="EM669" s="33">
        <v>168.64993770000001</v>
      </c>
      <c r="EQ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3">
      <c r="B670" s="33" t="s">
        <v>769</v>
      </c>
      <c r="C670" s="33" t="s">
        <v>40</v>
      </c>
    </row>
    <row r="671" spans="2:159" x14ac:dyDescent="0.3">
      <c r="B671" s="33" t="s">
        <v>769</v>
      </c>
      <c r="C671" s="33" t="s">
        <v>41</v>
      </c>
    </row>
    <row r="672" spans="2:159" x14ac:dyDescent="0.3">
      <c r="B672" s="33" t="s">
        <v>769</v>
      </c>
      <c r="C672" s="33" t="s">
        <v>42</v>
      </c>
    </row>
    <row r="673" spans="2:159" x14ac:dyDescent="0.3">
      <c r="B673" s="33" t="s">
        <v>769</v>
      </c>
      <c r="C673" s="33" t="s">
        <v>43</v>
      </c>
    </row>
    <row r="674" spans="2:159" x14ac:dyDescent="0.3">
      <c r="B674" s="33" t="s">
        <v>769</v>
      </c>
      <c r="C674" s="33" t="s">
        <v>44</v>
      </c>
    </row>
    <row r="675" spans="2:159" x14ac:dyDescent="0.3">
      <c r="B675" s="33" t="s">
        <v>769</v>
      </c>
      <c r="C675" s="33" t="s">
        <v>45</v>
      </c>
    </row>
    <row r="676" spans="2:159" x14ac:dyDescent="0.3">
      <c r="B676" s="33" t="s">
        <v>769</v>
      </c>
      <c r="C676" s="33" t="s">
        <v>46</v>
      </c>
    </row>
    <row r="677" spans="2:159" x14ac:dyDescent="0.3">
      <c r="B677" s="33" t="s">
        <v>769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0</v>
      </c>
      <c r="AV677" s="33">
        <v>0</v>
      </c>
      <c r="AW677" s="33">
        <v>0</v>
      </c>
      <c r="AX677" s="33">
        <v>0</v>
      </c>
      <c r="AY677" s="33">
        <v>772.90266629999996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4390.387796</v>
      </c>
      <c r="BT677" s="33">
        <v>0</v>
      </c>
      <c r="BU677" s="33">
        <v>0</v>
      </c>
      <c r="BV677" s="33">
        <v>0</v>
      </c>
      <c r="BW677" s="33">
        <v>4224.1787709999999</v>
      </c>
      <c r="BX677" s="33">
        <v>0</v>
      </c>
      <c r="BY677" s="33">
        <v>0</v>
      </c>
      <c r="BZ677" s="33">
        <v>0</v>
      </c>
      <c r="CA677" s="33">
        <v>4209.4930189999995</v>
      </c>
      <c r="CB677" s="33">
        <v>0</v>
      </c>
      <c r="CC677" s="33">
        <v>0</v>
      </c>
      <c r="CD677" s="33">
        <v>0</v>
      </c>
      <c r="CE677" s="33">
        <v>4123.6532349999998</v>
      </c>
      <c r="CF677" s="33">
        <v>0</v>
      </c>
      <c r="CG677" s="33">
        <v>0</v>
      </c>
      <c r="CH677" s="33">
        <v>0</v>
      </c>
      <c r="CI677" s="33">
        <v>4135.8793500000002</v>
      </c>
      <c r="CJ677" s="33">
        <v>0</v>
      </c>
      <c r="CK677" s="33">
        <v>0</v>
      </c>
      <c r="CL677" s="33">
        <v>0</v>
      </c>
      <c r="CM677" s="33">
        <v>4146.4372270000003</v>
      </c>
      <c r="CN677" s="33">
        <v>0</v>
      </c>
      <c r="CO677" s="33">
        <v>0</v>
      </c>
      <c r="CP677" s="33">
        <v>0</v>
      </c>
      <c r="CQ677" s="33">
        <v>4156.2945760000002</v>
      </c>
      <c r="CR677" s="33">
        <v>0</v>
      </c>
      <c r="CS677" s="33">
        <v>0</v>
      </c>
      <c r="CT677" s="33">
        <v>0</v>
      </c>
      <c r="CU677" s="33">
        <v>4165.8306979999998</v>
      </c>
      <c r="CV677" s="33">
        <v>0</v>
      </c>
      <c r="CW677" s="33">
        <v>0</v>
      </c>
      <c r="CX677" s="33">
        <v>0</v>
      </c>
      <c r="CY677" s="33">
        <v>4150.3099709999997</v>
      </c>
      <c r="CZ677" s="33">
        <v>0</v>
      </c>
      <c r="DA677" s="33">
        <v>0</v>
      </c>
      <c r="DB677" s="33">
        <v>0</v>
      </c>
      <c r="DC677" s="33">
        <v>4138.8095819999999</v>
      </c>
      <c r="DD677" s="33">
        <v>0</v>
      </c>
      <c r="DE677" s="33">
        <v>0</v>
      </c>
      <c r="DF677" s="33">
        <v>0</v>
      </c>
      <c r="DG677" s="33">
        <v>3959.1580939999999</v>
      </c>
      <c r="DH677" s="33">
        <v>0</v>
      </c>
      <c r="DI677" s="33">
        <v>0</v>
      </c>
      <c r="DJ677" s="33">
        <v>0</v>
      </c>
      <c r="DK677" s="33">
        <v>3929.3702929999999</v>
      </c>
      <c r="DL677" s="33">
        <v>0</v>
      </c>
      <c r="DM677" s="33">
        <v>0</v>
      </c>
      <c r="DN677" s="33">
        <v>0</v>
      </c>
      <c r="DO677" s="33">
        <v>3924.5613950000002</v>
      </c>
      <c r="DP677" s="33">
        <v>0</v>
      </c>
      <c r="DQ677" s="33">
        <v>0</v>
      </c>
      <c r="DR677" s="33">
        <v>0</v>
      </c>
      <c r="DS677" s="33">
        <v>3919.044124</v>
      </c>
      <c r="DT677" s="33">
        <v>0</v>
      </c>
      <c r="DU677" s="33">
        <v>0</v>
      </c>
      <c r="DV677" s="33">
        <v>0</v>
      </c>
      <c r="DW677" s="33">
        <v>3915.6937010000001</v>
      </c>
      <c r="DX677" s="33">
        <v>0</v>
      </c>
      <c r="DY677" s="33">
        <v>0</v>
      </c>
      <c r="DZ677" s="33">
        <v>0</v>
      </c>
      <c r="EA677" s="33">
        <v>3912.3149749999998</v>
      </c>
      <c r="EB677" s="33">
        <v>0</v>
      </c>
      <c r="EC677" s="33">
        <v>0</v>
      </c>
      <c r="ED677" s="33">
        <v>0</v>
      </c>
      <c r="EE677" s="33">
        <v>3908.8672299999998</v>
      </c>
      <c r="EF677" s="33">
        <v>0</v>
      </c>
      <c r="EG677" s="33">
        <v>0</v>
      </c>
      <c r="EH677" s="33">
        <v>0</v>
      </c>
      <c r="EI677" s="33">
        <v>3776.2224590000001</v>
      </c>
      <c r="EJ677" s="33">
        <v>0</v>
      </c>
      <c r="EK677" s="33">
        <v>0</v>
      </c>
      <c r="EL677" s="33">
        <v>0</v>
      </c>
      <c r="EM677" s="33">
        <v>3804.086624</v>
      </c>
      <c r="EN677" s="33">
        <v>0</v>
      </c>
      <c r="EO677" s="33">
        <v>0</v>
      </c>
      <c r="EP677" s="33">
        <v>0</v>
      </c>
      <c r="EQ677" s="33">
        <v>3691.8246880000002</v>
      </c>
      <c r="ER677" s="33">
        <v>0</v>
      </c>
      <c r="ES677" s="33">
        <v>0</v>
      </c>
      <c r="ET677" s="33">
        <v>0</v>
      </c>
      <c r="EU677" s="33">
        <v>3117.3950669999999</v>
      </c>
      <c r="EV677" s="33">
        <v>0</v>
      </c>
      <c r="EW677" s="33">
        <v>0</v>
      </c>
      <c r="EX677" s="33">
        <v>0</v>
      </c>
      <c r="EY677" s="33">
        <v>3377.6291729999998</v>
      </c>
      <c r="EZ677" s="33">
        <v>0</v>
      </c>
      <c r="FA677" s="33">
        <v>0</v>
      </c>
      <c r="FB677" s="33">
        <v>0</v>
      </c>
      <c r="FC677" s="33">
        <v>3788.72667</v>
      </c>
    </row>
    <row r="678" spans="2:159" x14ac:dyDescent="0.3">
      <c r="B678" s="33" t="s">
        <v>770</v>
      </c>
      <c r="C678" s="33" t="s">
        <v>36</v>
      </c>
      <c r="BC678" s="33">
        <v>579.85259470000005</v>
      </c>
      <c r="BG678" s="33">
        <v>605.96219259999998</v>
      </c>
      <c r="BK678" s="33">
        <v>820.14154829999995</v>
      </c>
    </row>
    <row r="679" spans="2:159" x14ac:dyDescent="0.3">
      <c r="B679" s="33" t="s">
        <v>770</v>
      </c>
      <c r="C679" s="33" t="s">
        <v>37</v>
      </c>
    </row>
    <row r="680" spans="2:159" x14ac:dyDescent="0.3">
      <c r="B680" s="33" t="s">
        <v>770</v>
      </c>
      <c r="C680" s="33" t="s">
        <v>38</v>
      </c>
    </row>
    <row r="681" spans="2:159" x14ac:dyDescent="0.3">
      <c r="B681" s="33" t="s">
        <v>770</v>
      </c>
      <c r="C681" s="33" t="s">
        <v>39</v>
      </c>
    </row>
    <row r="682" spans="2:159" x14ac:dyDescent="0.3">
      <c r="B682" s="33" t="s">
        <v>770</v>
      </c>
      <c r="C682" s="33" t="s">
        <v>40</v>
      </c>
    </row>
    <row r="683" spans="2:159" x14ac:dyDescent="0.3">
      <c r="B683" s="33" t="s">
        <v>770</v>
      </c>
      <c r="C683" s="33" t="s">
        <v>41</v>
      </c>
    </row>
    <row r="684" spans="2:159" x14ac:dyDescent="0.3">
      <c r="B684" s="33" t="s">
        <v>770</v>
      </c>
      <c r="C684" s="33" t="s">
        <v>42</v>
      </c>
    </row>
    <row r="685" spans="2:159" x14ac:dyDescent="0.3">
      <c r="B685" s="33" t="s">
        <v>770</v>
      </c>
      <c r="C685" s="33" t="s">
        <v>43</v>
      </c>
    </row>
    <row r="686" spans="2:159" x14ac:dyDescent="0.3">
      <c r="B686" s="33" t="s">
        <v>770</v>
      </c>
      <c r="C686" s="33" t="s">
        <v>44</v>
      </c>
    </row>
    <row r="687" spans="2:159" x14ac:dyDescent="0.3">
      <c r="B687" s="33" t="s">
        <v>770</v>
      </c>
      <c r="C687" s="33" t="s">
        <v>45</v>
      </c>
    </row>
    <row r="688" spans="2:159" x14ac:dyDescent="0.3">
      <c r="B688" s="33" t="s">
        <v>770</v>
      </c>
      <c r="C688" s="33" t="s">
        <v>46</v>
      </c>
    </row>
    <row r="689" spans="2:159" x14ac:dyDescent="0.3">
      <c r="B689" s="33" t="s">
        <v>770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0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605.96219259999998</v>
      </c>
      <c r="BH689" s="33">
        <v>0</v>
      </c>
      <c r="BI689" s="33">
        <v>0</v>
      </c>
      <c r="BJ689" s="33">
        <v>0</v>
      </c>
      <c r="BK689" s="33">
        <v>820.14154829999995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3">
      <c r="B690" s="33" t="s">
        <v>696</v>
      </c>
      <c r="C690" s="33" t="s">
        <v>36</v>
      </c>
    </row>
    <row r="691" spans="2:159" x14ac:dyDescent="0.3">
      <c r="B691" s="33" t="s">
        <v>696</v>
      </c>
      <c r="C691" s="33" t="s">
        <v>37</v>
      </c>
    </row>
    <row r="692" spans="2:159" x14ac:dyDescent="0.3">
      <c r="B692" s="33" t="s">
        <v>696</v>
      </c>
      <c r="C692" s="33" t="s">
        <v>38</v>
      </c>
    </row>
    <row r="693" spans="2:159" x14ac:dyDescent="0.3">
      <c r="B693" s="33" t="s">
        <v>696</v>
      </c>
      <c r="C693" s="33" t="s">
        <v>39</v>
      </c>
    </row>
    <row r="694" spans="2:159" x14ac:dyDescent="0.3">
      <c r="B694" s="33" t="s">
        <v>696</v>
      </c>
      <c r="C694" s="33" t="s">
        <v>40</v>
      </c>
    </row>
    <row r="695" spans="2:159" x14ac:dyDescent="0.3">
      <c r="B695" s="33" t="s">
        <v>696</v>
      </c>
      <c r="C695" s="33" t="s">
        <v>41</v>
      </c>
    </row>
    <row r="696" spans="2:159" x14ac:dyDescent="0.3">
      <c r="B696" s="33" t="s">
        <v>696</v>
      </c>
      <c r="C696" s="33" t="s">
        <v>42</v>
      </c>
    </row>
    <row r="697" spans="2:159" x14ac:dyDescent="0.3">
      <c r="B697" s="33" t="s">
        <v>696</v>
      </c>
      <c r="C697" s="33" t="s">
        <v>43</v>
      </c>
    </row>
    <row r="698" spans="2:159" x14ac:dyDescent="0.3">
      <c r="B698" s="33" t="s">
        <v>696</v>
      </c>
      <c r="C698" s="33" t="s">
        <v>44</v>
      </c>
    </row>
    <row r="699" spans="2:159" x14ac:dyDescent="0.3">
      <c r="B699" s="33" t="s">
        <v>696</v>
      </c>
      <c r="C699" s="33" t="s">
        <v>45</v>
      </c>
    </row>
    <row r="700" spans="2:159" x14ac:dyDescent="0.3">
      <c r="B700" s="33" t="s">
        <v>696</v>
      </c>
      <c r="C700" s="33" t="s">
        <v>46</v>
      </c>
    </row>
    <row r="701" spans="2:159" x14ac:dyDescent="0.3">
      <c r="B701" s="33" t="s">
        <v>696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3">
      <c r="B702" s="33" t="s">
        <v>695</v>
      </c>
      <c r="C702" s="33" t="s">
        <v>36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3">
      <c r="B703" s="33" t="s">
        <v>695</v>
      </c>
      <c r="C703" s="33" t="s">
        <v>37</v>
      </c>
    </row>
    <row r="704" spans="2:159" x14ac:dyDescent="0.3">
      <c r="B704" s="33" t="s">
        <v>695</v>
      </c>
      <c r="C704" s="33" t="s">
        <v>38</v>
      </c>
    </row>
    <row r="705" spans="2:159" x14ac:dyDescent="0.3">
      <c r="B705" s="33" t="s">
        <v>695</v>
      </c>
      <c r="C705" s="33" t="s">
        <v>39</v>
      </c>
    </row>
    <row r="706" spans="2:159" x14ac:dyDescent="0.3">
      <c r="B706" s="33" t="s">
        <v>695</v>
      </c>
      <c r="C706" s="33" t="s">
        <v>40</v>
      </c>
    </row>
    <row r="707" spans="2:159" x14ac:dyDescent="0.3">
      <c r="B707" s="33" t="s">
        <v>695</v>
      </c>
      <c r="C707" s="33" t="s">
        <v>41</v>
      </c>
    </row>
    <row r="708" spans="2:159" x14ac:dyDescent="0.3">
      <c r="B708" s="33" t="s">
        <v>695</v>
      </c>
      <c r="C708" s="33" t="s">
        <v>42</v>
      </c>
    </row>
    <row r="709" spans="2:159" x14ac:dyDescent="0.3">
      <c r="B709" s="33" t="s">
        <v>695</v>
      </c>
      <c r="C709" s="33" t="s">
        <v>43</v>
      </c>
    </row>
    <row r="710" spans="2:159" x14ac:dyDescent="0.3">
      <c r="B710" s="33" t="s">
        <v>695</v>
      </c>
      <c r="C710" s="33" t="s">
        <v>44</v>
      </c>
    </row>
    <row r="711" spans="2:159" x14ac:dyDescent="0.3">
      <c r="B711" s="33" t="s">
        <v>695</v>
      </c>
      <c r="C711" s="33" t="s">
        <v>45</v>
      </c>
    </row>
    <row r="712" spans="2:159" x14ac:dyDescent="0.3">
      <c r="B712" s="33" t="s">
        <v>695</v>
      </c>
      <c r="C712" s="33" t="s">
        <v>46</v>
      </c>
    </row>
    <row r="713" spans="2:159" x14ac:dyDescent="0.3">
      <c r="B713" s="33" t="s">
        <v>695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3">
      <c r="B714" s="33" t="s">
        <v>771</v>
      </c>
      <c r="C714" s="33" t="s">
        <v>36</v>
      </c>
    </row>
    <row r="715" spans="2:159" x14ac:dyDescent="0.3">
      <c r="B715" s="33" t="s">
        <v>771</v>
      </c>
      <c r="C715" s="33" t="s">
        <v>37</v>
      </c>
    </row>
    <row r="716" spans="2:159" x14ac:dyDescent="0.3">
      <c r="B716" s="33" t="s">
        <v>771</v>
      </c>
      <c r="C716" s="33" t="s">
        <v>38</v>
      </c>
    </row>
    <row r="717" spans="2:159" x14ac:dyDescent="0.3">
      <c r="B717" s="33" t="s">
        <v>771</v>
      </c>
      <c r="C717" s="33" t="s">
        <v>39</v>
      </c>
    </row>
    <row r="718" spans="2:159" x14ac:dyDescent="0.3">
      <c r="B718" s="33" t="s">
        <v>771</v>
      </c>
      <c r="C718" s="33" t="s">
        <v>40</v>
      </c>
    </row>
    <row r="719" spans="2:159" x14ac:dyDescent="0.3">
      <c r="B719" s="33" t="s">
        <v>771</v>
      </c>
      <c r="C719" s="33" t="s">
        <v>41</v>
      </c>
    </row>
    <row r="720" spans="2:159" x14ac:dyDescent="0.3">
      <c r="B720" s="33" t="s">
        <v>771</v>
      </c>
      <c r="C720" s="33" t="s">
        <v>42</v>
      </c>
    </row>
    <row r="721" spans="2:159" x14ac:dyDescent="0.3">
      <c r="B721" s="33" t="s">
        <v>771</v>
      </c>
      <c r="C721" s="33" t="s">
        <v>43</v>
      </c>
    </row>
    <row r="722" spans="2:159" x14ac:dyDescent="0.3">
      <c r="B722" s="33" t="s">
        <v>771</v>
      </c>
      <c r="C722" s="33" t="s">
        <v>44</v>
      </c>
    </row>
    <row r="723" spans="2:159" x14ac:dyDescent="0.3">
      <c r="B723" s="33" t="s">
        <v>771</v>
      </c>
      <c r="C723" s="33" t="s">
        <v>45</v>
      </c>
    </row>
    <row r="724" spans="2:159" x14ac:dyDescent="0.3">
      <c r="B724" s="33" t="s">
        <v>771</v>
      </c>
      <c r="C724" s="33" t="s">
        <v>46</v>
      </c>
    </row>
    <row r="725" spans="2:159" x14ac:dyDescent="0.3">
      <c r="B725" s="33" t="s">
        <v>771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3">
      <c r="B726" s="33" t="s">
        <v>707</v>
      </c>
      <c r="C726" s="33" t="s">
        <v>36</v>
      </c>
    </row>
    <row r="727" spans="2:159" x14ac:dyDescent="0.3">
      <c r="B727" s="33" t="s">
        <v>707</v>
      </c>
      <c r="C727" s="33" t="s">
        <v>37</v>
      </c>
    </row>
    <row r="728" spans="2:159" x14ac:dyDescent="0.3">
      <c r="B728" s="33" t="s">
        <v>707</v>
      </c>
      <c r="C728" s="33" t="s">
        <v>38</v>
      </c>
    </row>
    <row r="729" spans="2:159" x14ac:dyDescent="0.3">
      <c r="B729" s="33" t="s">
        <v>707</v>
      </c>
      <c r="C729" s="33" t="s">
        <v>39</v>
      </c>
    </row>
    <row r="730" spans="2:159" x14ac:dyDescent="0.3">
      <c r="B730" s="33" t="s">
        <v>707</v>
      </c>
      <c r="C730" s="33" t="s">
        <v>40</v>
      </c>
    </row>
    <row r="731" spans="2:159" x14ac:dyDescent="0.3">
      <c r="B731" s="33" t="s">
        <v>707</v>
      </c>
      <c r="C731" s="33" t="s">
        <v>41</v>
      </c>
    </row>
    <row r="732" spans="2:159" x14ac:dyDescent="0.3">
      <c r="B732" s="33" t="s">
        <v>707</v>
      </c>
      <c r="C732" s="33" t="s">
        <v>42</v>
      </c>
    </row>
    <row r="733" spans="2:159" x14ac:dyDescent="0.3">
      <c r="B733" s="33" t="s">
        <v>707</v>
      </c>
      <c r="C733" s="33" t="s">
        <v>43</v>
      </c>
    </row>
    <row r="734" spans="2:159" x14ac:dyDescent="0.3">
      <c r="B734" s="33" t="s">
        <v>707</v>
      </c>
      <c r="C734" s="33" t="s">
        <v>44</v>
      </c>
    </row>
    <row r="735" spans="2:159" x14ac:dyDescent="0.3">
      <c r="B735" s="33" t="s">
        <v>707</v>
      </c>
      <c r="C735" s="33" t="s">
        <v>45</v>
      </c>
    </row>
    <row r="736" spans="2:159" x14ac:dyDescent="0.3">
      <c r="B736" s="33" t="s">
        <v>707</v>
      </c>
      <c r="C736" s="33" t="s">
        <v>46</v>
      </c>
    </row>
    <row r="737" spans="2:159" x14ac:dyDescent="0.3">
      <c r="B737" s="33" t="s">
        <v>707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3">
      <c r="B738" s="33" t="s">
        <v>720</v>
      </c>
      <c r="C738" s="33" t="s">
        <v>36</v>
      </c>
    </row>
    <row r="739" spans="2:159" x14ac:dyDescent="0.3">
      <c r="B739" s="33" t="s">
        <v>720</v>
      </c>
      <c r="C739" s="33" t="s">
        <v>37</v>
      </c>
    </row>
    <row r="740" spans="2:159" x14ac:dyDescent="0.3">
      <c r="B740" s="33" t="s">
        <v>720</v>
      </c>
      <c r="C740" s="33" t="s">
        <v>38</v>
      </c>
    </row>
    <row r="741" spans="2:159" x14ac:dyDescent="0.3">
      <c r="B741" s="33" t="s">
        <v>720</v>
      </c>
      <c r="C741" s="33" t="s">
        <v>39</v>
      </c>
    </row>
    <row r="742" spans="2:159" x14ac:dyDescent="0.3">
      <c r="B742" s="33" t="s">
        <v>720</v>
      </c>
      <c r="C742" s="33" t="s">
        <v>40</v>
      </c>
    </row>
    <row r="743" spans="2:159" x14ac:dyDescent="0.3">
      <c r="B743" s="33" t="s">
        <v>720</v>
      </c>
      <c r="C743" s="33" t="s">
        <v>41</v>
      </c>
    </row>
    <row r="744" spans="2:159" x14ac:dyDescent="0.3">
      <c r="B744" s="33" t="s">
        <v>720</v>
      </c>
      <c r="C744" s="33" t="s">
        <v>42</v>
      </c>
    </row>
    <row r="745" spans="2:159" x14ac:dyDescent="0.3">
      <c r="B745" s="33" t="s">
        <v>720</v>
      </c>
      <c r="C745" s="33" t="s">
        <v>43</v>
      </c>
    </row>
    <row r="746" spans="2:159" x14ac:dyDescent="0.3">
      <c r="B746" s="33" t="s">
        <v>720</v>
      </c>
      <c r="C746" s="33" t="s">
        <v>44</v>
      </c>
    </row>
    <row r="747" spans="2:159" x14ac:dyDescent="0.3">
      <c r="B747" s="33" t="s">
        <v>720</v>
      </c>
      <c r="C747" s="33" t="s">
        <v>45</v>
      </c>
    </row>
    <row r="748" spans="2:159" x14ac:dyDescent="0.3">
      <c r="B748" s="33" t="s">
        <v>720</v>
      </c>
      <c r="C748" s="33" t="s">
        <v>46</v>
      </c>
    </row>
    <row r="749" spans="2:159" x14ac:dyDescent="0.3">
      <c r="B749" s="33" t="s">
        <v>720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3">
      <c r="B750" s="33" t="s">
        <v>772</v>
      </c>
      <c r="C750" s="33" t="s">
        <v>36</v>
      </c>
    </row>
    <row r="751" spans="2:159" x14ac:dyDescent="0.3">
      <c r="B751" s="33" t="s">
        <v>772</v>
      </c>
      <c r="C751" s="33" t="s">
        <v>37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DC751" s="33">
        <v>1326.460184</v>
      </c>
      <c r="DG751" s="33">
        <v>1515.9544960000001</v>
      </c>
      <c r="DK751" s="33">
        <v>1705.4488080000001</v>
      </c>
      <c r="DO751" s="33">
        <v>1705.4488080000001</v>
      </c>
      <c r="DS751" s="33">
        <v>1705.4488080000001</v>
      </c>
      <c r="DW751" s="33">
        <v>1705.4488080000001</v>
      </c>
      <c r="EA751" s="33">
        <v>1705.4488080000001</v>
      </c>
      <c r="EE751" s="33">
        <v>1705.4488080000001</v>
      </c>
      <c r="EI751" s="33">
        <v>1705.4488080000001</v>
      </c>
      <c r="EM751" s="33">
        <v>1705.4488080000001</v>
      </c>
      <c r="EQ751" s="33">
        <v>1705.4488080000001</v>
      </c>
      <c r="EU751" s="33">
        <v>1705.4488080000001</v>
      </c>
      <c r="EY751" s="33">
        <v>1705.4488080000001</v>
      </c>
      <c r="FC751" s="33">
        <v>1705.4488080000001</v>
      </c>
    </row>
    <row r="752" spans="2:159" x14ac:dyDescent="0.3">
      <c r="B752" s="33" t="s">
        <v>772</v>
      </c>
      <c r="C752" s="33" t="s">
        <v>38</v>
      </c>
    </row>
    <row r="753" spans="2:159" x14ac:dyDescent="0.3">
      <c r="B753" s="33" t="s">
        <v>772</v>
      </c>
      <c r="C753" s="33" t="s">
        <v>39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1185.286922</v>
      </c>
      <c r="DW753" s="33">
        <v>1185.286922</v>
      </c>
      <c r="EA753" s="33">
        <v>1185.286922</v>
      </c>
      <c r="EE753" s="33">
        <v>1185.286922</v>
      </c>
      <c r="EI753" s="33">
        <v>1185.286922</v>
      </c>
      <c r="EM753" s="33">
        <v>1185.286922</v>
      </c>
      <c r="EQ753" s="33">
        <v>1185.286922</v>
      </c>
      <c r="EU753" s="33">
        <v>1185.286922</v>
      </c>
      <c r="EY753" s="33">
        <v>1185.286922</v>
      </c>
      <c r="FC753" s="33">
        <v>1185.286922</v>
      </c>
    </row>
    <row r="754" spans="2:159" x14ac:dyDescent="0.3">
      <c r="B754" s="33" t="s">
        <v>772</v>
      </c>
      <c r="C754" s="33" t="s">
        <v>40</v>
      </c>
    </row>
    <row r="755" spans="2:159" x14ac:dyDescent="0.3">
      <c r="B755" s="33" t="s">
        <v>772</v>
      </c>
      <c r="C755" s="33" t="s">
        <v>41</v>
      </c>
    </row>
    <row r="756" spans="2:159" x14ac:dyDescent="0.3">
      <c r="B756" s="33" t="s">
        <v>772</v>
      </c>
      <c r="C756" s="33" t="s">
        <v>42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C756" s="33">
        <v>926.62718570000004</v>
      </c>
      <c r="DF756" s="33">
        <v>60.348497999999999</v>
      </c>
      <c r="DG756" s="33">
        <v>926.62718570000004</v>
      </c>
      <c r="DK756" s="33">
        <v>926.62718570000004</v>
      </c>
      <c r="DO756" s="33">
        <v>926.62718570000004</v>
      </c>
      <c r="DS756" s="33">
        <v>926.62718570000004</v>
      </c>
      <c r="DW756" s="33">
        <v>926.62718570000004</v>
      </c>
      <c r="EA756" s="33">
        <v>926.62718570000004</v>
      </c>
      <c r="ED756" s="33">
        <v>38.21855291</v>
      </c>
      <c r="EE756" s="33">
        <v>926.62718570000004</v>
      </c>
      <c r="EI756" s="33">
        <v>926.62718570000004</v>
      </c>
      <c r="EL756" s="33">
        <v>83.674908650000006</v>
      </c>
      <c r="EM756" s="33">
        <v>926.62718570000004</v>
      </c>
      <c r="EP756" s="33">
        <v>165.65852509999999</v>
      </c>
      <c r="EQ756" s="33">
        <v>926.62718570000004</v>
      </c>
      <c r="ET756" s="33">
        <v>245.85075860000001</v>
      </c>
      <c r="EU756" s="33">
        <v>926.62718570000004</v>
      </c>
      <c r="EX756" s="33">
        <v>324.07147379999998</v>
      </c>
      <c r="EY756" s="33">
        <v>926.62718570000004</v>
      </c>
      <c r="FB756" s="33">
        <v>399.59850189999997</v>
      </c>
      <c r="FC756" s="33">
        <v>926.62718570000004</v>
      </c>
    </row>
    <row r="757" spans="2:159" x14ac:dyDescent="0.3">
      <c r="B757" s="33" t="s">
        <v>772</v>
      </c>
      <c r="C757" s="33" t="s">
        <v>43</v>
      </c>
    </row>
    <row r="758" spans="2:159" x14ac:dyDescent="0.3">
      <c r="B758" s="33" t="s">
        <v>772</v>
      </c>
      <c r="C758" s="33" t="s">
        <v>44</v>
      </c>
    </row>
    <row r="759" spans="2:159" x14ac:dyDescent="0.3">
      <c r="B759" s="33" t="s">
        <v>772</v>
      </c>
      <c r="C759" s="33" t="s">
        <v>45</v>
      </c>
    </row>
    <row r="760" spans="2:159" x14ac:dyDescent="0.3">
      <c r="B760" s="33" t="s">
        <v>772</v>
      </c>
      <c r="C760" s="33" t="s">
        <v>46</v>
      </c>
    </row>
    <row r="761" spans="2:159" x14ac:dyDescent="0.3">
      <c r="B761" s="33" t="s">
        <v>772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0</v>
      </c>
      <c r="CU761" s="33">
        <v>2499.429975</v>
      </c>
      <c r="CV761" s="33">
        <v>0</v>
      </c>
      <c r="CW761" s="33">
        <v>0</v>
      </c>
      <c r="CX761" s="33">
        <v>0</v>
      </c>
      <c r="CY761" s="33">
        <v>2688.9242869999998</v>
      </c>
      <c r="CZ761" s="33">
        <v>0</v>
      </c>
      <c r="DA761" s="33">
        <v>0</v>
      </c>
      <c r="DB761" s="33">
        <v>0</v>
      </c>
      <c r="DC761" s="33">
        <v>3438.3742910000001</v>
      </c>
      <c r="DD761" s="33">
        <v>0</v>
      </c>
      <c r="DE761" s="33">
        <v>0</v>
      </c>
      <c r="DF761" s="33">
        <v>60.348497999999999</v>
      </c>
      <c r="DG761" s="33">
        <v>3627.8686029999999</v>
      </c>
      <c r="DH761" s="33">
        <v>0</v>
      </c>
      <c r="DI761" s="33">
        <v>0</v>
      </c>
      <c r="DJ761" s="33">
        <v>0</v>
      </c>
      <c r="DK761" s="33">
        <v>3817.3629150000002</v>
      </c>
      <c r="DL761" s="33">
        <v>0</v>
      </c>
      <c r="DM761" s="33">
        <v>0</v>
      </c>
      <c r="DN761" s="33">
        <v>0</v>
      </c>
      <c r="DO761" s="33">
        <v>3817.3629150000002</v>
      </c>
      <c r="DP761" s="33">
        <v>0</v>
      </c>
      <c r="DQ761" s="33">
        <v>0</v>
      </c>
      <c r="DR761" s="33">
        <v>0</v>
      </c>
      <c r="DS761" s="33">
        <v>3817.3629150000002</v>
      </c>
      <c r="DT761" s="33">
        <v>0</v>
      </c>
      <c r="DU761" s="33">
        <v>0</v>
      </c>
      <c r="DV761" s="33">
        <v>0</v>
      </c>
      <c r="DW761" s="33">
        <v>3817.3629150000002</v>
      </c>
      <c r="DX761" s="33">
        <v>0</v>
      </c>
      <c r="DY761" s="33">
        <v>0</v>
      </c>
      <c r="DZ761" s="33">
        <v>0</v>
      </c>
      <c r="EA761" s="33">
        <v>3817.3629150000002</v>
      </c>
      <c r="EB761" s="33">
        <v>0</v>
      </c>
      <c r="EC761" s="33">
        <v>0</v>
      </c>
      <c r="ED761" s="33">
        <v>38.21855291</v>
      </c>
      <c r="EE761" s="33">
        <v>3817.3629150000002</v>
      </c>
      <c r="EF761" s="33">
        <v>0</v>
      </c>
      <c r="EG761" s="33">
        <v>0</v>
      </c>
      <c r="EH761" s="33">
        <v>0</v>
      </c>
      <c r="EI761" s="33">
        <v>3817.3629150000002</v>
      </c>
      <c r="EJ761" s="33">
        <v>0</v>
      </c>
      <c r="EK761" s="33">
        <v>0</v>
      </c>
      <c r="EL761" s="33">
        <v>83.674908650000006</v>
      </c>
      <c r="EM761" s="33">
        <v>3817.3629150000002</v>
      </c>
      <c r="EN761" s="33">
        <v>0</v>
      </c>
      <c r="EO761" s="33">
        <v>0</v>
      </c>
      <c r="EP761" s="33">
        <v>165.65852509999999</v>
      </c>
      <c r="EQ761" s="33">
        <v>3817.3629150000002</v>
      </c>
      <c r="ER761" s="33">
        <v>0</v>
      </c>
      <c r="ES761" s="33">
        <v>0</v>
      </c>
      <c r="ET761" s="33">
        <v>245.85075860000001</v>
      </c>
      <c r="EU761" s="33">
        <v>3817.3629150000002</v>
      </c>
      <c r="EV761" s="33">
        <v>0</v>
      </c>
      <c r="EW761" s="33">
        <v>0</v>
      </c>
      <c r="EX761" s="33">
        <v>324.07147379999998</v>
      </c>
      <c r="EY761" s="33">
        <v>3817.3629150000002</v>
      </c>
      <c r="EZ761" s="33">
        <v>0</v>
      </c>
      <c r="FA761" s="33">
        <v>0</v>
      </c>
      <c r="FB761" s="33">
        <v>399.59850189999997</v>
      </c>
      <c r="FC761" s="33">
        <v>3817.3629150000002</v>
      </c>
    </row>
    <row r="762" spans="2:159" x14ac:dyDescent="0.3">
      <c r="B762" s="33" t="s">
        <v>15</v>
      </c>
      <c r="D762" s="33">
        <v>63890.170129999999</v>
      </c>
      <c r="E762" s="33">
        <v>59982.047960000004</v>
      </c>
      <c r="F762" s="33">
        <v>60206.261059999997</v>
      </c>
      <c r="G762" s="33">
        <v>62102.603900000002</v>
      </c>
      <c r="H762" s="33">
        <v>66584.919219999996</v>
      </c>
      <c r="I762" s="33">
        <v>62562.378299999997</v>
      </c>
      <c r="J762" s="33">
        <v>62802.942080000001</v>
      </c>
      <c r="K762" s="33">
        <v>64761.400430000002</v>
      </c>
      <c r="L762" s="33">
        <v>65641.423309999998</v>
      </c>
      <c r="M762" s="33">
        <v>61707.589950000001</v>
      </c>
      <c r="N762" s="33">
        <v>61949.409720000003</v>
      </c>
      <c r="O762" s="33">
        <v>63865.230450000003</v>
      </c>
      <c r="P762" s="33">
        <v>68278.415049999996</v>
      </c>
      <c r="Q762" s="33">
        <v>64194.104590000003</v>
      </c>
      <c r="R762" s="33">
        <v>64437.858500000002</v>
      </c>
      <c r="S762" s="33">
        <v>66440.042549999998</v>
      </c>
      <c r="T762" s="33">
        <v>68315.525460000004</v>
      </c>
      <c r="U762" s="33">
        <v>64242.542439999997</v>
      </c>
      <c r="V762" s="33">
        <v>64484.476049999997</v>
      </c>
      <c r="W762" s="33">
        <v>66486.229420000003</v>
      </c>
      <c r="X762" s="33">
        <v>69555.941059999997</v>
      </c>
      <c r="Y762" s="33">
        <v>65414.317190000002</v>
      </c>
      <c r="Z762" s="33">
        <v>65659.040410000001</v>
      </c>
      <c r="AA762" s="33">
        <v>67692.905960000004</v>
      </c>
      <c r="AB762" s="33">
        <v>70679.142170000006</v>
      </c>
      <c r="AC762" s="33">
        <v>66462.622340000002</v>
      </c>
      <c r="AD762" s="33">
        <v>66706.368159999998</v>
      </c>
      <c r="AE762" s="33">
        <v>68778.39155</v>
      </c>
      <c r="AF762" s="33">
        <v>75854.280780000001</v>
      </c>
      <c r="AG762" s="33">
        <v>71336.471340000004</v>
      </c>
      <c r="AH762" s="33">
        <v>71606.283290000007</v>
      </c>
      <c r="AI762" s="33">
        <v>73824.958480000001</v>
      </c>
      <c r="AJ762" s="33">
        <v>79651.347599999994</v>
      </c>
      <c r="AK762" s="33">
        <v>74921.984559999997</v>
      </c>
      <c r="AL762" s="33">
        <v>75213.336389999997</v>
      </c>
      <c r="AM762" s="33">
        <v>77536.344979999994</v>
      </c>
      <c r="AN762" s="33">
        <v>83543.562210000004</v>
      </c>
      <c r="AO762" s="33">
        <v>78604.020489999995</v>
      </c>
      <c r="AP762" s="33">
        <v>78918.615890000001</v>
      </c>
      <c r="AQ762" s="33">
        <v>81343.340060000002</v>
      </c>
      <c r="AR762" s="33">
        <v>86965.195319999999</v>
      </c>
      <c r="AS762" s="33">
        <v>81817.190029999998</v>
      </c>
      <c r="AT762" s="33">
        <v>82142.170729999998</v>
      </c>
      <c r="AU762" s="33">
        <v>84670.772209999996</v>
      </c>
      <c r="AV762" s="33">
        <v>90531.498290000003</v>
      </c>
      <c r="AW762" s="33">
        <v>85161.334669999997</v>
      </c>
      <c r="AX762" s="33">
        <v>85496.797829999996</v>
      </c>
      <c r="AY762" s="33">
        <v>88136.411590000003</v>
      </c>
      <c r="AZ762" s="33">
        <v>94135.429980000001</v>
      </c>
      <c r="BA762" s="33">
        <v>88541.145099999994</v>
      </c>
      <c r="BB762" s="33">
        <v>88888.79466</v>
      </c>
      <c r="BC762" s="33">
        <v>91640.134839999999</v>
      </c>
      <c r="BD762" s="33">
        <v>97866.679709999997</v>
      </c>
      <c r="BE762" s="33">
        <v>92036.253809999995</v>
      </c>
      <c r="BF762" s="33">
        <v>92394.921969999996</v>
      </c>
      <c r="BG762" s="33">
        <v>95265.371199999994</v>
      </c>
      <c r="BH762" s="33">
        <v>101071.25019999999</v>
      </c>
      <c r="BI762" s="33">
        <v>95046.418250000002</v>
      </c>
      <c r="BJ762" s="33">
        <v>95413.504310000004</v>
      </c>
      <c r="BK762" s="33">
        <v>98386.884770000004</v>
      </c>
      <c r="BL762" s="33">
        <v>104084.32460000001</v>
      </c>
      <c r="BM762" s="33">
        <v>97865.293250000002</v>
      </c>
      <c r="BN762" s="33">
        <v>98242.449729999993</v>
      </c>
      <c r="BO762" s="33">
        <v>101312.66379999999</v>
      </c>
      <c r="BP762" s="33">
        <v>107212.5992</v>
      </c>
      <c r="BQ762" s="33">
        <v>100791.1897</v>
      </c>
      <c r="BR762" s="33">
        <v>101179.2252</v>
      </c>
      <c r="BS762" s="33">
        <v>104349.36139999999</v>
      </c>
      <c r="BT762" s="33">
        <v>110429.51270000001</v>
      </c>
      <c r="BU762" s="33">
        <v>103802.4911</v>
      </c>
      <c r="BV762" s="33">
        <v>104202.8605</v>
      </c>
      <c r="BW762" s="33">
        <v>107473.79</v>
      </c>
      <c r="BX762" s="33">
        <v>113747.9063</v>
      </c>
      <c r="BY762" s="33">
        <v>106913.4831</v>
      </c>
      <c r="BZ762" s="33">
        <v>107328.2059</v>
      </c>
      <c r="CA762" s="33">
        <v>110700.7923</v>
      </c>
      <c r="CB762" s="33">
        <v>117231.2363</v>
      </c>
      <c r="CC762" s="33">
        <v>110175.2666</v>
      </c>
      <c r="CD762" s="33">
        <v>110601.6921</v>
      </c>
      <c r="CE762" s="33">
        <v>114084.1783</v>
      </c>
      <c r="CF762" s="33">
        <v>120773.40429999999</v>
      </c>
      <c r="CG762" s="33">
        <v>113496.0499</v>
      </c>
      <c r="CH762" s="33">
        <v>113934.5236</v>
      </c>
      <c r="CI762" s="33">
        <v>117526.6293</v>
      </c>
      <c r="CJ762" s="33">
        <v>124312.0941</v>
      </c>
      <c r="CK762" s="33">
        <v>116817.69779999999</v>
      </c>
      <c r="CL762" s="33">
        <v>117268.845</v>
      </c>
      <c r="CM762" s="33">
        <v>120968.6009</v>
      </c>
      <c r="CN762" s="33">
        <v>127965.3535</v>
      </c>
      <c r="CO762" s="33">
        <v>120238.8569</v>
      </c>
      <c r="CP762" s="33">
        <v>120702.5292</v>
      </c>
      <c r="CQ762" s="33">
        <v>124514.8364</v>
      </c>
      <c r="CR762" s="33">
        <v>131740.62280000001</v>
      </c>
      <c r="CS762" s="33">
        <v>123779.9782</v>
      </c>
      <c r="CT762" s="33">
        <v>124256.3306</v>
      </c>
      <c r="CU762" s="33">
        <v>128184.1856</v>
      </c>
      <c r="CV762" s="33">
        <v>135761.87299999999</v>
      </c>
      <c r="CW762" s="33">
        <v>127557.6755</v>
      </c>
      <c r="CX762" s="33">
        <v>128050.2393</v>
      </c>
      <c r="CY762" s="33">
        <v>132096.77770000001</v>
      </c>
      <c r="CZ762" s="33">
        <v>139735.1923</v>
      </c>
      <c r="DA762" s="33">
        <v>131282.61780000001</v>
      </c>
      <c r="DB762" s="33">
        <v>131788.4596</v>
      </c>
      <c r="DC762" s="33">
        <v>135958.05119999999</v>
      </c>
      <c r="DD762" s="33">
        <v>143747.00049999999</v>
      </c>
      <c r="DE762" s="33">
        <v>135029.4215</v>
      </c>
      <c r="DF762" s="33">
        <v>135549.6514</v>
      </c>
      <c r="DG762" s="33">
        <v>139850.7893</v>
      </c>
      <c r="DH762" s="33">
        <v>147605.84</v>
      </c>
      <c r="DI762" s="33">
        <v>138631.079</v>
      </c>
      <c r="DJ762" s="33">
        <v>139165.08850000001</v>
      </c>
      <c r="DK762" s="33">
        <v>143594.16320000001</v>
      </c>
      <c r="DL762" s="33">
        <v>151431.72529999999</v>
      </c>
      <c r="DM762" s="33">
        <v>142203.22440000001</v>
      </c>
      <c r="DN762" s="33">
        <v>142751.73439999999</v>
      </c>
      <c r="DO762" s="33">
        <v>147307.1458</v>
      </c>
      <c r="DP762" s="33">
        <v>154810.98019999999</v>
      </c>
      <c r="DQ762" s="33">
        <v>145355.6459</v>
      </c>
      <c r="DR762" s="33">
        <v>145917.0496</v>
      </c>
      <c r="DS762" s="33">
        <v>150585.05230000001</v>
      </c>
      <c r="DT762" s="33">
        <v>158201.0411</v>
      </c>
      <c r="DU762" s="33">
        <v>148516.4345</v>
      </c>
      <c r="DV762" s="33">
        <v>149090.00640000001</v>
      </c>
      <c r="DW762" s="33">
        <v>153872.05799999999</v>
      </c>
      <c r="DX762" s="33">
        <v>161604.46530000001</v>
      </c>
      <c r="DY762" s="33">
        <v>151688.10949999999</v>
      </c>
      <c r="DZ762" s="33">
        <v>152274.4062</v>
      </c>
      <c r="EA762" s="33">
        <v>157171.6128</v>
      </c>
      <c r="EB762" s="33">
        <v>165075.01180000001</v>
      </c>
      <c r="EC762" s="33">
        <v>154919.541</v>
      </c>
      <c r="ED762" s="33">
        <v>155518.10870000001</v>
      </c>
      <c r="EE762" s="33">
        <v>160534.5827</v>
      </c>
      <c r="EF762" s="33">
        <v>168614.67430000001</v>
      </c>
      <c r="EG762" s="33">
        <v>158214.89970000001</v>
      </c>
      <c r="EH762" s="33">
        <v>158825.53719999999</v>
      </c>
      <c r="EI762" s="33">
        <v>163964.46590000001</v>
      </c>
      <c r="EJ762" s="33">
        <v>172178.13070000001</v>
      </c>
      <c r="EK762" s="33">
        <v>161531.24400000001</v>
      </c>
      <c r="EL762" s="33">
        <v>162153.38649999999</v>
      </c>
      <c r="EM762" s="33">
        <v>167417.05230000001</v>
      </c>
      <c r="EN762" s="33">
        <v>175710.209</v>
      </c>
      <c r="EO762" s="33">
        <v>164814.8082</v>
      </c>
      <c r="EP762" s="33">
        <v>165449.19149999999</v>
      </c>
      <c r="EQ762" s="33">
        <v>170837.3003</v>
      </c>
      <c r="ER762" s="33">
        <v>179590.8731</v>
      </c>
      <c r="ES762" s="33">
        <v>168413.70989999999</v>
      </c>
      <c r="ET762" s="33">
        <v>169062.09390000001</v>
      </c>
      <c r="EU762" s="33">
        <v>174587.98310000001</v>
      </c>
      <c r="EV762" s="33">
        <v>183320.11259999999</v>
      </c>
      <c r="EW762" s="33">
        <v>171871.5508</v>
      </c>
      <c r="EX762" s="33">
        <v>172532.90179999999</v>
      </c>
      <c r="EY762" s="33">
        <v>178193.32509999999</v>
      </c>
      <c r="EZ762" s="33">
        <v>187005.2548</v>
      </c>
      <c r="FA762" s="33">
        <v>175289.57639999999</v>
      </c>
      <c r="FB762" s="33">
        <v>175963.8314</v>
      </c>
      <c r="FC762" s="33">
        <v>181757.67139999999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3" width="13.44140625" style="33" bestFit="1" customWidth="1"/>
    <col min="4" max="6" width="13.6640625" style="33" bestFit="1" customWidth="1"/>
    <col min="7" max="7" width="13.44140625" style="33" bestFit="1" customWidth="1"/>
    <col min="8" max="10" width="13.6640625" style="33" bestFit="1" customWidth="1"/>
    <col min="11" max="11" width="13.44140625" style="33" bestFit="1" customWidth="1"/>
    <col min="12" max="14" width="13.6640625" style="33" bestFit="1" customWidth="1"/>
    <col min="15" max="15" width="13.44140625" style="33" bestFit="1" customWidth="1"/>
    <col min="16" max="18" width="13.6640625" style="33" bestFit="1" customWidth="1"/>
    <col min="19" max="19" width="13.44140625" style="33" bestFit="1" customWidth="1"/>
    <col min="20" max="23" width="13.6640625" style="33" bestFit="1" customWidth="1"/>
    <col min="24" max="26" width="14.109375" style="33" bestFit="1" customWidth="1"/>
    <col min="27" max="27" width="13.44140625" style="33" bestFit="1" customWidth="1"/>
    <col min="28" max="31" width="13.6640625" style="33" bestFit="1" customWidth="1"/>
    <col min="32" max="34" width="14.109375" style="33" bestFit="1" customWidth="1"/>
    <col min="35" max="35" width="13.6640625" style="33" bestFit="1" customWidth="1"/>
    <col min="36" max="38" width="14.109375" style="33" bestFit="1" customWidth="1"/>
    <col min="39" max="56" width="9.109375" style="33"/>
    <col min="57" max="57" width="12" style="33" customWidth="1"/>
    <col min="58" max="102" width="9.109375" style="33"/>
    <col min="103" max="106" width="13.5546875" style="66" bestFit="1" customWidth="1"/>
    <col min="107" max="107" width="13.5546875" style="33" bestFit="1" customWidth="1"/>
    <col min="108" max="16384" width="9.109375" style="33"/>
  </cols>
  <sheetData>
    <row r="2" spans="2:258" x14ac:dyDescent="0.3">
      <c r="B2" s="12" t="s">
        <v>226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3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3">
      <c r="B4" s="16" t="s">
        <v>1</v>
      </c>
      <c r="C4" s="1">
        <f>PLANEL_GerMED_Trim_Resultado!P245</f>
        <v>50608.455300000001</v>
      </c>
      <c r="D4" s="1">
        <f>PLANEL_GerMED_Trim_Resultado!Q245</f>
        <v>44242.42641</v>
      </c>
      <c r="E4" s="1">
        <f>PLANEL_GerMED_Trim_Resultado!R245</f>
        <v>45075.379309999997</v>
      </c>
      <c r="F4" s="1">
        <f>PLANEL_GerMED_Trim_Resultado!S245</f>
        <v>44400.424729999999</v>
      </c>
      <c r="G4" s="1">
        <f>PLANEL_GerMED_Trim_Resultado!T245</f>
        <v>53830.022770000003</v>
      </c>
      <c r="H4" s="1">
        <f>PLANEL_GerMED_Trim_Resultado!U245</f>
        <v>45258.192589999999</v>
      </c>
      <c r="I4" s="1">
        <f>PLANEL_GerMED_Trim_Resultado!V245</f>
        <v>43060.70321</v>
      </c>
      <c r="J4" s="1">
        <f>PLANEL_GerMED_Trim_Resultado!W245</f>
        <v>45172.438040000001</v>
      </c>
      <c r="K4" s="1">
        <f>PLANEL_GerMED_Trim_Resultado!X245</f>
        <v>54674.026610000001</v>
      </c>
      <c r="L4" s="1">
        <f>PLANEL_GerMED_Trim_Resultado!Y245</f>
        <v>46013.643060000002</v>
      </c>
      <c r="M4" s="1">
        <f>PLANEL_GerMED_Trim_Resultado!Z245</f>
        <v>43527.754209999999</v>
      </c>
      <c r="N4" s="1">
        <f>PLANEL_GerMED_Trim_Resultado!AA245</f>
        <v>45172.438040000001</v>
      </c>
      <c r="O4" s="1">
        <f>PLANEL_GerMED_Trim_Resultado!AB245</f>
        <v>53609.867810000003</v>
      </c>
      <c r="P4" s="1">
        <f>PLANEL_GerMED_Trim_Resultado!AC245</f>
        <v>44362.466260000001</v>
      </c>
      <c r="Q4" s="1">
        <f>PLANEL_GerMED_Trim_Resultado!AD245</f>
        <v>41304.373469999999</v>
      </c>
      <c r="R4" s="1">
        <f>PLANEL_GerMED_Trim_Resultado!AE245</f>
        <v>46641.726949999997</v>
      </c>
      <c r="S4" s="1">
        <f>PLANEL_GerMED_Trim_Resultado!AF245</f>
        <v>57896.363270000002</v>
      </c>
      <c r="T4" s="1">
        <f>PLANEL_GerMED_Trim_Resultado!AG245</f>
        <v>48311.643640000002</v>
      </c>
      <c r="U4" s="1">
        <f>PLANEL_GerMED_Trim_Resultado!AH245</f>
        <v>45060.422610000001</v>
      </c>
      <c r="V4" s="1">
        <f>PLANEL_GerMED_Trim_Resultado!AI245</f>
        <v>48426.768210000002</v>
      </c>
      <c r="W4" s="1">
        <f>PLANEL_GerMED_Trim_Resultado!AJ245</f>
        <v>60792.937709999998</v>
      </c>
      <c r="X4" s="1">
        <f>PLANEL_GerMED_Trim_Resultado!AK245</f>
        <v>51170.130839999998</v>
      </c>
      <c r="Y4" s="1">
        <f>PLANEL_GerMED_Trim_Resultado!AL245</f>
        <v>47951.766580000003</v>
      </c>
      <c r="Z4" s="1">
        <f>PLANEL_GerMED_Trim_Resultado!AM245</f>
        <v>50290.599589999998</v>
      </c>
      <c r="AA4" s="1">
        <f>PLANEL_GerMED_Trim_Resultado!AN245</f>
        <v>64581.621980000004</v>
      </c>
      <c r="AB4" s="1">
        <f>PLANEL_GerMED_Trim_Resultado!AO245</f>
        <v>53483.511409999999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67531.680710000001</v>
      </c>
      <c r="AF4" s="1">
        <f>PLANEL_GerMED_Trim_Resultado!AS245</f>
        <v>56554.046280000002</v>
      </c>
      <c r="AG4" s="1">
        <f>PLANEL_GerMED_Trim_Resultado!AT245</f>
        <v>50647.164819999998</v>
      </c>
      <c r="AH4" s="1">
        <f>PLANEL_GerMED_Trim_Resultado!AU245</f>
        <v>50488.844490000003</v>
      </c>
      <c r="AI4" s="1">
        <f>PLANEL_GerMED_Trim_Resultado!AV245</f>
        <v>69060.188429999995</v>
      </c>
      <c r="AJ4" s="1">
        <f>PLANEL_GerMED_Trim_Resultado!AW245</f>
        <v>54998.504059999999</v>
      </c>
      <c r="AK4" s="1">
        <f>PLANEL_GerMED_Trim_Resultado!AX245</f>
        <v>50719.492149999998</v>
      </c>
      <c r="AL4" s="1">
        <f>PLANEL_GerMED_Trim_Resultado!AY245</f>
        <v>50570.268179999999</v>
      </c>
      <c r="AM4" s="1">
        <f>PLANEL_GerMED_Trim_Resultado!AZ245</f>
        <v>70027.660170000003</v>
      </c>
      <c r="AN4" s="1">
        <f>PLANEL_GerMED_Trim_Resultado!BA245</f>
        <v>58250.993739999998</v>
      </c>
      <c r="AO4" s="1">
        <f>PLANEL_GerMED_Trim_Resultado!BB245</f>
        <v>51357.05401</v>
      </c>
      <c r="AP4" s="1">
        <f>PLANEL_GerMED_Trim_Resultado!BC245</f>
        <v>51407.289839999998</v>
      </c>
      <c r="AQ4" s="1">
        <f>PLANEL_GerMED_Trim_Resultado!BD245</f>
        <v>72708.494730000006</v>
      </c>
      <c r="AR4" s="1">
        <f>PLANEL_GerMED_Trim_Resultado!BE245</f>
        <v>58276.351540000003</v>
      </c>
      <c r="AS4" s="1">
        <f>PLANEL_GerMED_Trim_Resultado!BF245</f>
        <v>51913.305090000002</v>
      </c>
      <c r="AT4" s="1">
        <f>PLANEL_GerMED_Trim_Resultado!BG245</f>
        <v>52174.95162</v>
      </c>
      <c r="AU4" s="1">
        <f>PLANEL_GerMED_Trim_Resultado!BH245</f>
        <v>74785.951279999994</v>
      </c>
      <c r="AV4" s="1">
        <f>PLANEL_GerMED_Trim_Resultado!BI245</f>
        <v>58740.17886</v>
      </c>
      <c r="AW4" s="1">
        <f>PLANEL_GerMED_Trim_Resultado!BJ245</f>
        <v>52063.089</v>
      </c>
      <c r="AX4" s="1">
        <f>PLANEL_GerMED_Trim_Resultado!BK245</f>
        <v>52355.819750000002</v>
      </c>
      <c r="AY4" s="1">
        <f>PLANEL_GerMED_Trim_Resultado!BL245</f>
        <v>74850.267259999993</v>
      </c>
      <c r="AZ4" s="1">
        <f>PLANEL_GerMED_Trim_Resultado!BM245</f>
        <v>59099.03772</v>
      </c>
      <c r="BA4" s="1">
        <f>PLANEL_GerMED_Trim_Resultado!BN245</f>
        <v>52124.002639999999</v>
      </c>
      <c r="BB4" s="1">
        <f>PLANEL_GerMED_Trim_Resultado!BO245</f>
        <v>53279.888760000002</v>
      </c>
      <c r="BC4" s="1">
        <f>PLANEL_GerMED_Trim_Resultado!BP245</f>
        <v>75184.12689</v>
      </c>
      <c r="BD4" s="1">
        <f>PLANEL_GerMED_Trim_Resultado!BQ245</f>
        <v>60670.005960000002</v>
      </c>
      <c r="BE4" s="1">
        <f>PLANEL_GerMED_Trim_Resultado!BR245</f>
        <v>53407.743269999999</v>
      </c>
      <c r="BF4" s="1">
        <f>PLANEL_GerMED_Trim_Resultado!BS245</f>
        <v>55136.252229999998</v>
      </c>
      <c r="BG4" s="1">
        <f>PLANEL_GerMED_Trim_Resultado!BT245</f>
        <v>77300.585699999996</v>
      </c>
      <c r="BH4" s="1">
        <f>PLANEL_GerMED_Trim_Resultado!BU245</f>
        <v>62063.005389999998</v>
      </c>
      <c r="BI4" s="1">
        <f>PLANEL_GerMED_Trim_Resultado!BV245</f>
        <v>54066.085720000003</v>
      </c>
      <c r="BJ4" s="1">
        <f>PLANEL_GerMED_Trim_Resultado!BW245</f>
        <v>56318.052989999996</v>
      </c>
      <c r="BK4" s="1">
        <f>PLANEL_GerMED_Trim_Resultado!BX245</f>
        <v>81355.205600000001</v>
      </c>
      <c r="BL4" s="1">
        <f>PLANEL_GerMED_Trim_Resultado!BY245</f>
        <v>64035.107600000003</v>
      </c>
      <c r="BM4" s="1">
        <f>PLANEL_GerMED_Trim_Resultado!BZ245</f>
        <v>56227.539629999999</v>
      </c>
      <c r="BN4" s="1">
        <f>PLANEL_GerMED_Trim_Resultado!CA245</f>
        <v>58928.373319999999</v>
      </c>
      <c r="BO4" s="1">
        <f>PLANEL_GerMED_Trim_Resultado!CB245</f>
        <v>82473.15539</v>
      </c>
      <c r="BP4" s="1">
        <f>PLANEL_GerMED_Trim_Resultado!CC245</f>
        <v>65239.595600000001</v>
      </c>
      <c r="BQ4" s="1">
        <f>PLANEL_GerMED_Trim_Resultado!CD245</f>
        <v>56636.84592</v>
      </c>
      <c r="BR4" s="1">
        <f>PLANEL_GerMED_Trim_Resultado!CE245</f>
        <v>59718.010860000002</v>
      </c>
      <c r="BS4" s="1">
        <f>PLANEL_GerMED_Trim_Resultado!CF245</f>
        <v>83847.535600000003</v>
      </c>
      <c r="BT4" s="1">
        <f>PLANEL_GerMED_Trim_Resultado!CG245</f>
        <v>68949.366590000005</v>
      </c>
      <c r="BU4" s="1">
        <f>PLANEL_GerMED_Trim_Resultado!CH245</f>
        <v>56584.947639999999</v>
      </c>
      <c r="BV4" s="1">
        <f>PLANEL_GerMED_Trim_Resultado!CI245</f>
        <v>60059.859709999997</v>
      </c>
      <c r="BW4" s="1">
        <f>PLANEL_GerMED_Trim_Resultado!CJ245</f>
        <v>86411.58584</v>
      </c>
      <c r="BX4" s="1">
        <f>PLANEL_GerMED_Trim_Resultado!CK245</f>
        <v>70175.358619999999</v>
      </c>
      <c r="BY4" s="1">
        <f>PLANEL_GerMED_Trim_Resultado!CL245</f>
        <v>56440.294130000002</v>
      </c>
      <c r="BZ4" s="1">
        <f>PLANEL_GerMED_Trim_Resultado!CM245</f>
        <v>60392.513070000001</v>
      </c>
      <c r="CA4" s="1">
        <f>PLANEL_GerMED_Trim_Resultado!CN245</f>
        <v>87087.134000000005</v>
      </c>
      <c r="CB4" s="1">
        <f>PLANEL_GerMED_Trim_Resultado!CO245</f>
        <v>69809.093980000005</v>
      </c>
      <c r="CC4" s="1">
        <f>PLANEL_GerMED_Trim_Resultado!CP245</f>
        <v>56559.967040000003</v>
      </c>
      <c r="CD4" s="1">
        <f>PLANEL_GerMED_Trim_Resultado!CQ245</f>
        <v>60719.571459999999</v>
      </c>
      <c r="CE4" s="1">
        <f>PLANEL_GerMED_Trim_Resultado!CR245</f>
        <v>88595.676959999997</v>
      </c>
      <c r="CF4" s="1">
        <f>PLANEL_GerMED_Trim_Resultado!CS245</f>
        <v>72401.65062</v>
      </c>
      <c r="CG4" s="1">
        <f>PLANEL_GerMED_Trim_Resultado!CT245</f>
        <v>56344.616029999997</v>
      </c>
      <c r="CH4" s="1">
        <f>PLANEL_GerMED_Trim_Resultado!CU245</f>
        <v>61074.621749999998</v>
      </c>
      <c r="CI4" s="1">
        <f>PLANEL_GerMED_Trim_Resultado!CV245</f>
        <v>89951.331160000002</v>
      </c>
      <c r="CJ4" s="1">
        <f>PLANEL_GerMED_Trim_Resultado!CW245</f>
        <v>70594.871150000006</v>
      </c>
      <c r="CK4" s="1">
        <f>PLANEL_GerMED_Trim_Resultado!CX245</f>
        <v>56218.67914</v>
      </c>
      <c r="CL4" s="1">
        <f>PLANEL_GerMED_Trim_Resultado!CY245</f>
        <v>61517.969510000003</v>
      </c>
      <c r="CM4" s="1">
        <f>PLANEL_GerMED_Trim_Resultado!CZ245</f>
        <v>92095.027600000001</v>
      </c>
      <c r="CN4" s="1">
        <f>PLANEL_GerMED_Trim_Resultado!DA245</f>
        <v>71863.395860000004</v>
      </c>
      <c r="CO4" s="1">
        <f>PLANEL_GerMED_Trim_Resultado!DB245</f>
        <v>56391.528039999997</v>
      </c>
      <c r="CP4" s="1">
        <f>PLANEL_GerMED_Trim_Resultado!DC245</f>
        <v>61924.697260000001</v>
      </c>
      <c r="CQ4" s="1">
        <f>PLANEL_GerMED_Trim_Resultado!DD245</f>
        <v>93174.659270000004</v>
      </c>
      <c r="CR4" s="1">
        <f>PLANEL_GerMED_Trim_Resultado!DE245</f>
        <v>74939.323090000005</v>
      </c>
      <c r="CS4" s="1">
        <f>PLANEL_GerMED_Trim_Resultado!DF245</f>
        <v>55158.771070000003</v>
      </c>
      <c r="CT4" s="1">
        <f>PLANEL_GerMED_Trim_Resultado!DG245</f>
        <v>62562.937120000002</v>
      </c>
      <c r="CU4" s="1">
        <f>PLANEL_GerMED_Trim_Resultado!DH245</f>
        <v>94741.611990000005</v>
      </c>
      <c r="CV4" s="1">
        <f>PLANEL_GerMED_Trim_Resultado!DI245</f>
        <v>74107.312770000004</v>
      </c>
      <c r="CW4" s="1">
        <f>PLANEL_GerMED_Trim_Resultado!DJ245</f>
        <v>57802.475100000003</v>
      </c>
      <c r="CX4" s="1">
        <f>PLANEL_GerMED_Trim_Resultado!DK245</f>
        <v>63863.287270000001</v>
      </c>
      <c r="CY4" s="68">
        <f>PLANEL_GerMED_Trim_Resultado!DL245</f>
        <v>95446.118749999994</v>
      </c>
      <c r="CZ4" s="68">
        <f>PLANEL_GerMED_Trim_Resultado!DM245</f>
        <v>75288.49437</v>
      </c>
      <c r="DA4" s="68">
        <f>PLANEL_GerMED_Trim_Resultado!DN245</f>
        <v>56978.215470000003</v>
      </c>
      <c r="DB4" s="68">
        <f>PLANEL_GerMED_Trim_Resultado!DO245</f>
        <v>63863.287270000001</v>
      </c>
      <c r="DC4" s="1">
        <f>PLANEL_GerMED_Trim_Resultado!DP245</f>
        <v>96620.572409999993</v>
      </c>
      <c r="DD4" s="1">
        <f>PLANEL_GerMED_Trim_Resultado!DQ245</f>
        <v>73487.356400000004</v>
      </c>
      <c r="DE4" s="1">
        <f>PLANEL_GerMED_Trim_Resultado!DR245</f>
        <v>57036.499360000002</v>
      </c>
      <c r="DF4" s="1">
        <f>PLANEL_GerMED_Trim_Resultado!DS245</f>
        <v>63863.287270000001</v>
      </c>
      <c r="DG4" s="1">
        <f>PLANEL_GerMED_Trim_Resultado!DT245</f>
        <v>96787.906159999999</v>
      </c>
      <c r="DH4" s="1">
        <f>PLANEL_GerMED_Trim_Resultado!DU245</f>
        <v>75826.460860000007</v>
      </c>
      <c r="DI4" s="1">
        <f>PLANEL_GerMED_Trim_Resultado!DV245</f>
        <v>56488.685579999998</v>
      </c>
      <c r="DJ4" s="1">
        <f>PLANEL_GerMED_Trim_Resultado!DW245</f>
        <v>63863.287270000001</v>
      </c>
      <c r="DK4" s="1">
        <f>PLANEL_GerMED_Trim_Resultado!DX245</f>
        <v>96787.906159999999</v>
      </c>
      <c r="DL4" s="1">
        <f>PLANEL_GerMED_Trim_Resultado!DY245</f>
        <v>76145.867289999995</v>
      </c>
      <c r="DM4" s="1">
        <f>PLANEL_GerMED_Trim_Resultado!DZ245</f>
        <v>55989.609479999999</v>
      </c>
      <c r="DN4" s="1">
        <f>PLANEL_GerMED_Trim_Resultado!EA245</f>
        <v>63863.287270000001</v>
      </c>
      <c r="DO4" s="1">
        <f>PLANEL_GerMED_Trim_Resultado!EB245</f>
        <v>96787.906159999999</v>
      </c>
      <c r="DP4" s="1">
        <f>PLANEL_GerMED_Trim_Resultado!EC245</f>
        <v>74764.394700000004</v>
      </c>
      <c r="DQ4" s="1">
        <f>PLANEL_GerMED_Trim_Resultado!ED245</f>
        <v>55314.096080000003</v>
      </c>
      <c r="DR4" s="1">
        <f>PLANEL_GerMED_Trim_Resultado!EE245</f>
        <v>63863.287270000001</v>
      </c>
      <c r="DS4" s="1">
        <f>PLANEL_GerMED_Trim_Resultado!EF245</f>
        <v>97454.644620000006</v>
      </c>
      <c r="DT4" s="1">
        <f>PLANEL_GerMED_Trim_Resultado!EG245</f>
        <v>73637.686960000006</v>
      </c>
      <c r="DU4" s="1">
        <f>PLANEL_GerMED_Trim_Resultado!EH245</f>
        <v>54832.747179999998</v>
      </c>
      <c r="DV4" s="1">
        <f>PLANEL_GerMED_Trim_Resultado!EI245</f>
        <v>64091.699119999997</v>
      </c>
      <c r="DW4" s="1">
        <f>PLANEL_GerMED_Trim_Resultado!EJ245</f>
        <v>98603.750979999997</v>
      </c>
      <c r="DX4" s="1">
        <f>PLANEL_GerMED_Trim_Resultado!EK245</f>
        <v>77069.108319999999</v>
      </c>
      <c r="DY4" s="1">
        <f>PLANEL_GerMED_Trim_Resultado!EL245</f>
        <v>54570.638780000001</v>
      </c>
      <c r="DZ4" s="1">
        <f>PLANEL_GerMED_Trim_Resultado!EM245</f>
        <v>64559.677490000002</v>
      </c>
      <c r="EA4" s="1">
        <f>PLANEL_GerMED_Trim_Resultado!EN245</f>
        <v>99288.668489999996</v>
      </c>
      <c r="EB4" s="1">
        <f>PLANEL_GerMED_Trim_Resultado!EO245</f>
        <v>75628.247310000006</v>
      </c>
      <c r="EC4" s="1">
        <f>PLANEL_GerMED_Trim_Resultado!EP245</f>
        <v>54091.904869999998</v>
      </c>
      <c r="ED4" s="1">
        <f>PLANEL_GerMED_Trim_Resultado!EQ245</f>
        <v>64821.987099999998</v>
      </c>
      <c r="EE4" s="1">
        <f>PLANEL_GerMED_Trim_Resultado!ER245</f>
        <v>99476.937319999997</v>
      </c>
      <c r="EF4" s="1">
        <f>PLANEL_GerMED_Trim_Resultado!ES245</f>
        <v>77410.143779999999</v>
      </c>
      <c r="EG4" s="1">
        <f>PLANEL_GerMED_Trim_Resultado!ET245</f>
        <v>52900.558839999998</v>
      </c>
      <c r="EH4" s="1">
        <f>PLANEL_GerMED_Trim_Resultado!EU245</f>
        <v>64894.747080000001</v>
      </c>
      <c r="EI4" s="1">
        <f>PLANEL_GerMED_Trim_Resultado!EV245</f>
        <v>100949.6171</v>
      </c>
      <c r="EJ4" s="1">
        <f>PLANEL_GerMED_Trim_Resultado!EW245</f>
        <v>74768.024959999995</v>
      </c>
      <c r="EK4" s="1">
        <f>PLANEL_GerMED_Trim_Resultado!EX245</f>
        <v>53521.512999999999</v>
      </c>
      <c r="EL4" s="1">
        <f>PLANEL_GerMED_Trim_Resultado!EY245</f>
        <v>65618.456879999998</v>
      </c>
      <c r="EM4" s="1">
        <f>PLANEL_GerMED_Trim_Resultado!EZ245</f>
        <v>102189.9575</v>
      </c>
      <c r="EN4" s="1">
        <f>PLANEL_GerMED_Trim_Resultado!FA245</f>
        <v>76005.921270000006</v>
      </c>
      <c r="EO4" s="1">
        <f>PLANEL_GerMED_Trim_Resultado!FB245</f>
        <v>54454.449890000004</v>
      </c>
      <c r="EP4" s="1">
        <f>PLANEL_GerMED_Trim_Resultado!FC245</f>
        <v>66173.124679999994</v>
      </c>
    </row>
    <row r="5" spans="2:258" x14ac:dyDescent="0.3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2959.9774889999999</v>
      </c>
      <c r="I5" s="1">
        <f>PLANEL_GerMED_Trim_Resultado!V257</f>
        <v>2347.405679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3086.769331</v>
      </c>
      <c r="M5" s="1">
        <f>PLANEL_GerMED_Trim_Resultado!Z257</f>
        <v>2716.486042</v>
      </c>
      <c r="N5" s="1">
        <f>PLANEL_GerMED_Trim_Resultado!AA257</f>
        <v>3015.8324349999998</v>
      </c>
      <c r="O5" s="1">
        <f>PLANEL_GerMED_Trim_Resultado!AB257</f>
        <v>3433.2065640000001</v>
      </c>
      <c r="P5" s="1">
        <f>PLANEL_GerMED_Trim_Resultado!AC257</f>
        <v>3206.4681</v>
      </c>
      <c r="Q5" s="1">
        <f>PLANEL_GerMED_Trim_Resultado!AD257</f>
        <v>2710.639392</v>
      </c>
      <c r="R5" s="1">
        <f>PLANEL_GerMED_Trim_Resultado!AE257</f>
        <v>3123.1952759999999</v>
      </c>
      <c r="S5" s="1">
        <f>PLANEL_GerMED_Trim_Resultado!AF257</f>
        <v>3501.6642660000002</v>
      </c>
      <c r="T5" s="1">
        <f>PLANEL_GerMED_Trim_Resultado!AG257</f>
        <v>3268.1772620000002</v>
      </c>
      <c r="U5" s="1">
        <f>PLANEL_GerMED_Trim_Resultado!AH257</f>
        <v>2867.9748540000001</v>
      </c>
      <c r="V5" s="1">
        <f>PLANEL_GerMED_Trim_Resultado!AI257</f>
        <v>3184.5163849999999</v>
      </c>
      <c r="W5" s="1">
        <f>PLANEL_GerMED_Trim_Resultado!AJ257</f>
        <v>3734.697529</v>
      </c>
      <c r="X5" s="1">
        <f>PLANEL_GerMED_Trim_Resultado!AK257</f>
        <v>3319.7545690000002</v>
      </c>
      <c r="Y5" s="1">
        <f>PLANEL_GerMED_Trim_Resultado!AL257</f>
        <v>2937.7346499999999</v>
      </c>
      <c r="Z5" s="1">
        <f>PLANEL_GerMED_Trim_Resultado!AM257</f>
        <v>3314.0706719999998</v>
      </c>
      <c r="AA5" s="1">
        <f>PLANEL_GerMED_Trim_Resultado!AN257</f>
        <v>3833.4954320000002</v>
      </c>
      <c r="AB5" s="1">
        <f>PLANEL_GerMED_Trim_Resultado!AO257</f>
        <v>4712.3409970000002</v>
      </c>
      <c r="AC5" s="1">
        <f>PLANEL_GerMED_Trim_Resultado!AP257</f>
        <v>3959.4657390000002</v>
      </c>
      <c r="AD5" s="1">
        <f>PLANEL_GerMED_Trim_Resultado!AQ257</f>
        <v>4479.5343350000003</v>
      </c>
      <c r="AE5" s="1">
        <f>PLANEL_GerMED_Trim_Resultado!AR257</f>
        <v>3833.4954320000002</v>
      </c>
      <c r="AF5" s="1">
        <f>PLANEL_GerMED_Trim_Resultado!AS257</f>
        <v>3321.7838000000002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3837.167113</v>
      </c>
      <c r="AJ5" s="1">
        <f>PLANEL_GerMED_Trim_Resultado!AW257</f>
        <v>5879.798785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6186.6634430000004</v>
      </c>
      <c r="AN5" s="1">
        <f>PLANEL_GerMED_Trim_Resultado!BA257</f>
        <v>5055.0961770000004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6460.2673610000002</v>
      </c>
      <c r="AR5" s="1">
        <f>PLANEL_GerMED_Trim_Resultado!BE257</f>
        <v>7260.4771629999996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5311.7344400000002</v>
      </c>
      <c r="AV5" s="1">
        <f>PLANEL_GerMED_Trim_Resultado!BI257</f>
        <v>7264.4911860000002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6125.3234869999997</v>
      </c>
      <c r="AZ5" s="1">
        <f>PLANEL_GerMED_Trim_Resultado!BM257</f>
        <v>7252.5596480000004</v>
      </c>
      <c r="BA5" s="1">
        <f>PLANEL_GerMED_Trim_Resultado!BN257</f>
        <v>6387.0975159999998</v>
      </c>
      <c r="BB5" s="1">
        <f>PLANEL_GerMED_Trim_Resultado!BO257</f>
        <v>6983.5825960000002</v>
      </c>
      <c r="BC5" s="1">
        <f>PLANEL_GerMED_Trim_Resultado!BP257</f>
        <v>7934.354171</v>
      </c>
      <c r="BD5" s="1">
        <f>PLANEL_GerMED_Trim_Resultado!BQ257</f>
        <v>7258.5059600000004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9150.8405299999995</v>
      </c>
      <c r="BH5" s="1">
        <f>PLANEL_GerMED_Trim_Resultado!BU257</f>
        <v>7875.0910620000004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7938.5063689999997</v>
      </c>
      <c r="BL5" s="1">
        <f>PLANEL_GerMED_Trim_Resultado!BY257</f>
        <v>8403.2628980000009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9148.741532</v>
      </c>
      <c r="BP5" s="1">
        <f>PLANEL_GerMED_Trim_Resultado!CC257</f>
        <v>8676.4642179999992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9146.6883319999997</v>
      </c>
      <c r="BT5" s="1">
        <f>PLANEL_GerMED_Trim_Resultado!CG257</f>
        <v>5628.457872</v>
      </c>
      <c r="BU5" s="1">
        <f>PLANEL_GerMED_Trim_Resultado!CH257</f>
        <v>7128.318593</v>
      </c>
      <c r="BV5" s="1">
        <f>PLANEL_GerMED_Trim_Resultado!CI257</f>
        <v>7929.5801419999998</v>
      </c>
      <c r="BW5" s="1">
        <f>PLANEL_GerMED_Trim_Resultado!CJ257</f>
        <v>7938.5063689999997</v>
      </c>
      <c r="BX5" s="1">
        <f>PLANEL_GerMED_Trim_Resultado!CK257</f>
        <v>5056.8999569999996</v>
      </c>
      <c r="BY5" s="1">
        <f>PLANEL_GerMED_Trim_Resultado!CL257</f>
        <v>7071.5674499999996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6574.1135190000005</v>
      </c>
      <c r="CC5" s="1">
        <f>PLANEL_GerMED_Trim_Resultado!CP257</f>
        <v>7182.0075909999996</v>
      </c>
      <c r="CD5" s="1">
        <f>PLANEL_GerMED_Trim_Resultado!CQ257</f>
        <v>7929.5801419999998</v>
      </c>
      <c r="CE5" s="1">
        <f>PLANEL_GerMED_Trim_Resultado!CR257</f>
        <v>9100.4922439999991</v>
      </c>
      <c r="CF5" s="1">
        <f>PLANEL_GerMED_Trim_Resultado!CS257</f>
        <v>4661.2575509999997</v>
      </c>
      <c r="CG5" s="1">
        <f>PLANEL_GerMED_Trim_Resultado!CT257</f>
        <v>7127.360267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7262.2809429999998</v>
      </c>
      <c r="CK5" s="1">
        <f>PLANEL_GerMED_Trim_Resultado!CX257</f>
        <v>7182.0075909999996</v>
      </c>
      <c r="CL5" s="1">
        <f>PLANEL_GerMED_Trim_Resultado!CY257</f>
        <v>7929.5801419999998</v>
      </c>
      <c r="CM5" s="1">
        <f>PLANEL_GerMED_Trim_Resultado!CZ257</f>
        <v>8685.8992070000004</v>
      </c>
      <c r="CN5" s="1">
        <f>PLANEL_GerMED_Trim_Resultado!DA257</f>
        <v>7052.1681399999998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4735.7416249999997</v>
      </c>
      <c r="CS5" s="1">
        <f>PLANEL_GerMED_Trim_Resultado!DF257</f>
        <v>7073.6712690000004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7215.9602880000002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6078.8371139999999</v>
      </c>
      <c r="DA5" s="68">
        <f>PLANEL_GerMED_Trim_Resultado!DN257</f>
        <v>7182.0075909999996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8488.6610409999994</v>
      </c>
      <c r="DE5" s="1">
        <f>PLANEL_GerMED_Trim_Resultado!DR257</f>
        <v>7127.360267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6198.0493349999997</v>
      </c>
      <c r="DI5" s="1">
        <f>PLANEL_GerMED_Trim_Resultado!DV257</f>
        <v>7126.214774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5926.8192170000002</v>
      </c>
      <c r="DM5" s="1">
        <f>PLANEL_GerMED_Trim_Resultado!DZ257</f>
        <v>7071.5674499999996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7356.5038629999999</v>
      </c>
      <c r="DQ5" s="1">
        <f>PLANEL_GerMED_Trim_Resultado!ED257</f>
        <v>7126.214774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8509.0234999999993</v>
      </c>
      <c r="DU5" s="1">
        <f>PLANEL_GerMED_Trim_Resultado!EH257</f>
        <v>7126.214774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5585.0943729999999</v>
      </c>
      <c r="DY5" s="1">
        <f>PLANEL_GerMED_Trim_Resultado!EL257</f>
        <v>7071.5674499999996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7213.9890859999996</v>
      </c>
      <c r="EC5" s="1">
        <f>PLANEL_GerMED_Trim_Resultado!EP257</f>
        <v>7071.5674499999996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5056.8999569999996</v>
      </c>
      <c r="EG5" s="1">
        <f>PLANEL_GerMED_Trim_Resultado!ET257</f>
        <v>7069.5142500000002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8678.2679979999994</v>
      </c>
      <c r="EK5" s="1">
        <f>PLANEL_GerMED_Trim_Resultado!EX257</f>
        <v>7071.2294629999997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8403.4303199999995</v>
      </c>
      <c r="EO5" s="1">
        <f>PLANEL_GerMED_Trim_Resultado!FB257</f>
        <v>6744.5210699999998</v>
      </c>
      <c r="EP5" s="1">
        <f>PLANEL_GerMED_Trim_Resultado!FC257</f>
        <v>7929.5801419999998</v>
      </c>
    </row>
    <row r="6" spans="2:258" x14ac:dyDescent="0.3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3">
      <c r="B7" s="17" t="s">
        <v>700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6669.5356110000002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5500.0175551000002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3949.0905870000001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3994.6023970000001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3962.127387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3962.127387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8668.0249249999997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4211.3984010000004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8736.5170140000009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4171.0745290000004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9225.5224742999999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3933.0779080000002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3960.7594330000002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9665.5412104999996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2412.5475700000002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3030.2296540000002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9570.5338205999997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2346.571747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2855.1149049999999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9781.0957093000015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2346.571747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8960.9541610000015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2264.2211609999999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8765.7384860000002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2264.1930929999999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2231.7461509999998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2264.2211609999999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8599.5294610000001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2264.2211609999999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8584.8437090000007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1508.5521349999999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8337.6882389999992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1508.5521349999999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8349.9143540000005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1508.5521349999999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1508.5521349999999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8360.4722309999997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1013.982287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1013.982287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7883.3498090000003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1013.982287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1013.982287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7892.8859309999998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1013.982287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1013.982287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7877.3652039999997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744.59453180000003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744.59453180000003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7343.4296030000005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744.59453180000003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1692.2623708000001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7163.7781150000001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731.55773180000006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731.55773180000006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7134.4459179999994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731.55773180000006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7129.6370200000001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143.85065729999999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7095.7512452999999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254.824399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7092.4008223000001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871.9114558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7089.0220962999992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1503.5104332999999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7085.5743512999998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1528.6471300000001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6809.078923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1572.8314029999999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6836.943088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1652.2982219999999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6724.6811520000001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1675.9120760000001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0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6150.2515309999999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1522.391809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0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6410.4856369999998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1581.7419359999999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0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6821.5831340000004</v>
      </c>
    </row>
    <row r="8" spans="2:258" x14ac:dyDescent="0.3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3">
      <c r="B9" s="19" t="s">
        <v>49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953.63414739999996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953.63414739999996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953.63414739999996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953.63414739999996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953.63414739999996</v>
      </c>
      <c r="BB9" s="20">
        <f>PLANEL_GerMED_Trim_Resultado!BO65+PLANEL_GerMED_Trim_Resultado!BO77+PLANEL_GerMED_Trim_Resultado!BO89+PLANEL_GerMED_Trim_Resultado!BO641+PLANEL_GerMED_Trim_Resultado!BO701</f>
        <v>1339.4747070000001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953.63414739999996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235.69855680000001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235.69855680000001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170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170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170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170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170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170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170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170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170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170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170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170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170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170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170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170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170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170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170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170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170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170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170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3">
      <c r="B10" s="19" t="s">
        <v>50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0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0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0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3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1741.616248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1741.616248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1589.8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2872.5200399999999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2872.5200399999999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2872.5200399999999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2872.5200399999999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2872.5200399999999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2872.5200399999999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2872.5200399999999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2872.5200399999999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2872.5200399999999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2872.5200399999999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2872.5200399999999</v>
      </c>
      <c r="CV11" s="1">
        <f>PLANEL_GerMED_Trim_Resultado!DI161</f>
        <v>2872.5200399999999</v>
      </c>
      <c r="CW11" s="1">
        <f>PLANEL_GerMED_Trim_Resultado!DJ161</f>
        <v>2872.5200399999999</v>
      </c>
      <c r="CX11" s="1">
        <f>PLANEL_GerMED_Trim_Resultado!DK161</f>
        <v>3052.6641730000001</v>
      </c>
      <c r="CY11" s="68">
        <f>PLANEL_GerMED_Trim_Resultado!DL161</f>
        <v>2872.5200399999999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2872.5200399999999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2872.5200399999999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2872.5200399999999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2872.5200399999999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2872.5200399999999</v>
      </c>
      <c r="EG11" s="1">
        <f>PLANEL_GerMED_Trim_Resultado!ET161</f>
        <v>2872.5200399999999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2872.5200399999999</v>
      </c>
      <c r="EK11" s="1">
        <f>PLANEL_GerMED_Trim_Resultado!EX161</f>
        <v>2872.5200399999999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2872.5200399999999</v>
      </c>
      <c r="EO11" s="1">
        <f>PLANEL_GerMED_Trim_Resultado!FB161</f>
        <v>2872.5200399999999</v>
      </c>
      <c r="EP11" s="1">
        <f>PLANEL_GerMED_Trim_Resultado!FC161</f>
        <v>3052.6641730000001</v>
      </c>
    </row>
    <row r="12" spans="2:258" x14ac:dyDescent="0.3">
      <c r="B12" s="16" t="s">
        <v>57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326.35877160000001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498.5528754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88.10198561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3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3">
      <c r="B14" s="23" t="s">
        <v>51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565.29229850000002</v>
      </c>
      <c r="AF14" s="24">
        <f>PLANEL_GerMED_Trim_Resultado!AS17+PLANEL_GerMED_Trim_Resultado!AS29+PLANEL_GerMED_Trim_Resultado!AS629+PLANEL_GerMED_Trim_Resultado!AS713</f>
        <v>5782.8481380000003</v>
      </c>
      <c r="AG14" s="24">
        <f>PLANEL_GerMED_Trim_Resultado!AT17+PLANEL_GerMED_Trim_Resultado!AT29+PLANEL_GerMED_Trim_Resultado!AT629+PLANEL_GerMED_Trim_Resultado!AT713</f>
        <v>7913.2499500000004</v>
      </c>
      <c r="AH14" s="24">
        <f>PLANEL_GerMED_Trim_Resultado!AU17+PLANEL_GerMED_Trim_Resultado!AU29+PLANEL_GerMED_Trim_Resultado!AU629+PLANEL_GerMED_Trim_Resultado!AU713</f>
        <v>5042.7533130000002</v>
      </c>
      <c r="AI14" s="24">
        <f>PLANEL_GerMED_Trim_Resultado!AV17+PLANEL_GerMED_Trim_Resultado!AV29+PLANEL_GerMED_Trim_Resultado!AV629+PLANEL_GerMED_Trim_Resultado!AV713</f>
        <v>565.29229850000002</v>
      </c>
      <c r="AJ14" s="24">
        <f>PLANEL_GerMED_Trim_Resultado!AW17+PLANEL_GerMED_Trim_Resultado!AW29+PLANEL_GerMED_Trim_Resultado!AW629+PLANEL_GerMED_Trim_Resultado!AW713</f>
        <v>5782.8481380000003</v>
      </c>
      <c r="AK14" s="24">
        <f>PLANEL_GerMED_Trim_Resultado!AX17+PLANEL_GerMED_Trim_Resultado!AX29+PLANEL_GerMED_Trim_Resultado!AX629+PLANEL_GerMED_Trim_Resultado!AX713</f>
        <v>7913.2499500000004</v>
      </c>
      <c r="AL14" s="24">
        <f>PLANEL_GerMED_Trim_Resultado!AY17+PLANEL_GerMED_Trim_Resultado!AY29+PLANEL_GerMED_Trim_Resultado!AY629+PLANEL_GerMED_Trim_Resultado!AY713</f>
        <v>5042.7533130000002</v>
      </c>
      <c r="AM14" s="24">
        <f>PLANEL_GerMED_Trim_Resultado!AZ17+PLANEL_GerMED_Trim_Resultado!AZ29+PLANEL_GerMED_Trim_Resultado!AZ629+PLANEL_GerMED_Trim_Resultado!AZ713</f>
        <v>617.20750199999998</v>
      </c>
      <c r="AN14" s="24">
        <f>PLANEL_GerMED_Trim_Resultado!BA17+PLANEL_GerMED_Trim_Resultado!BA29+PLANEL_GerMED_Trim_Resultado!BA629+PLANEL_GerMED_Trim_Resultado!BA713</f>
        <v>6313.9322140000004</v>
      </c>
      <c r="AO14" s="24">
        <f>PLANEL_GerMED_Trim_Resultado!BB17+PLANEL_GerMED_Trim_Resultado!BB29+PLANEL_GerMED_Trim_Resultado!BB629+PLANEL_GerMED_Trim_Resultado!BB713</f>
        <v>8639.9854500000001</v>
      </c>
      <c r="AP14" s="24">
        <f>PLANEL_GerMED_Trim_Resultado!BC17+PLANEL_GerMED_Trim_Resultado!BC29+PLANEL_GerMED_Trim_Resultado!BC629+PLANEL_GerMED_Trim_Resultado!BC713</f>
        <v>5505.8687040000004</v>
      </c>
      <c r="AQ14" s="24">
        <f>PLANEL_GerMED_Trim_Resultado!BD17+PLANEL_GerMED_Trim_Resultado!BD29+PLANEL_GerMED_Trim_Resultado!BD629+PLANEL_GerMED_Trim_Resultado!BD713</f>
        <v>617.20750199999998</v>
      </c>
      <c r="AR14" s="24">
        <f>PLANEL_GerMED_Trim_Resultado!BE17+PLANEL_GerMED_Trim_Resultado!BE29+PLANEL_GerMED_Trim_Resultado!BE629+PLANEL_GerMED_Trim_Resultado!BE713</f>
        <v>6313.9322140000004</v>
      </c>
      <c r="AS14" s="24">
        <f>PLANEL_GerMED_Trim_Resultado!BF17+PLANEL_GerMED_Trim_Resultado!BF29+PLANEL_GerMED_Trim_Resultado!BF629+PLANEL_GerMED_Trim_Resultado!BF713</f>
        <v>8639.9854500000001</v>
      </c>
      <c r="AT14" s="24">
        <f>PLANEL_GerMED_Trim_Resultado!BG17+PLANEL_GerMED_Trim_Resultado!BG29+PLANEL_GerMED_Trim_Resultado!BG629+PLANEL_GerMED_Trim_Resultado!BG713</f>
        <v>5505.8687040000004</v>
      </c>
      <c r="AU14" s="24">
        <f>PLANEL_GerMED_Trim_Resultado!BH17+PLANEL_GerMED_Trim_Resultado!BH29+PLANEL_GerMED_Trim_Resultado!BH629+PLANEL_GerMED_Trim_Resultado!BH713</f>
        <v>617.20750199999998</v>
      </c>
      <c r="AV14" s="24">
        <f>PLANEL_GerMED_Trim_Resultado!BI17+PLANEL_GerMED_Trim_Resultado!BI29+PLANEL_GerMED_Trim_Resultado!BI629+PLANEL_GerMED_Trim_Resultado!BI713</f>
        <v>6313.9322140000004</v>
      </c>
      <c r="AW14" s="24">
        <f>PLANEL_GerMED_Trim_Resultado!BJ17+PLANEL_GerMED_Trim_Resultado!BJ29+PLANEL_GerMED_Trim_Resultado!BJ629+PLANEL_GerMED_Trim_Resultado!BJ713</f>
        <v>8639.9854500000001</v>
      </c>
      <c r="AX14" s="24">
        <f>PLANEL_GerMED_Trim_Resultado!BK17+PLANEL_GerMED_Trim_Resultado!BK29+PLANEL_GerMED_Trim_Resultado!BK629+PLANEL_GerMED_Trim_Resultado!BK713</f>
        <v>5505.8687040000004</v>
      </c>
      <c r="AY14" s="24">
        <f>PLANEL_GerMED_Trim_Resultado!BL17+PLANEL_GerMED_Trim_Resultado!BL29+PLANEL_GerMED_Trim_Resultado!BL629+PLANEL_GerMED_Trim_Resultado!BL713</f>
        <v>617.20750199999998</v>
      </c>
      <c r="AZ14" s="24">
        <f>PLANEL_GerMED_Trim_Resultado!BM17+PLANEL_GerMED_Trim_Resultado!BM29+PLANEL_GerMED_Trim_Resultado!BM629+PLANEL_GerMED_Trim_Resultado!BM713</f>
        <v>6313.9322140000004</v>
      </c>
      <c r="BA14" s="24">
        <f>PLANEL_GerMED_Trim_Resultado!BN17+PLANEL_GerMED_Trim_Resultado!BN29+PLANEL_GerMED_Trim_Resultado!BN629+PLANEL_GerMED_Trim_Resultado!BN713</f>
        <v>8639.9854500000001</v>
      </c>
      <c r="BB14" s="24">
        <f>PLANEL_GerMED_Trim_Resultado!BO17+PLANEL_GerMED_Trim_Resultado!BO29+PLANEL_GerMED_Trim_Resultado!BO629+PLANEL_GerMED_Trim_Resultado!BO713</f>
        <v>5505.8687040000004</v>
      </c>
      <c r="BC14" s="24">
        <f>PLANEL_GerMED_Trim_Resultado!BP17+PLANEL_GerMED_Trim_Resultado!BP29+PLANEL_GerMED_Trim_Resultado!BP629+PLANEL_GerMED_Trim_Resultado!BP713</f>
        <v>617.20750199999998</v>
      </c>
      <c r="BD14" s="24">
        <f>PLANEL_GerMED_Trim_Resultado!BQ17+PLANEL_GerMED_Trim_Resultado!BQ29+PLANEL_GerMED_Trim_Resultado!BQ629+PLANEL_GerMED_Trim_Resultado!BQ713</f>
        <v>6313.9322140000004</v>
      </c>
      <c r="BE14" s="24">
        <f>PLANEL_GerMED_Trim_Resultado!BR17+PLANEL_GerMED_Trim_Resultado!BR29+PLANEL_GerMED_Trim_Resultado!BR629+PLANEL_GerMED_Trim_Resultado!BR713</f>
        <v>8639.9854500000001</v>
      </c>
      <c r="BF14" s="24">
        <f>PLANEL_GerMED_Trim_Resultado!BS17+PLANEL_GerMED_Trim_Resultado!BS29+PLANEL_GerMED_Trim_Resultado!BS629+PLANEL_GerMED_Trim_Resultado!BS713</f>
        <v>5505.8687040000004</v>
      </c>
      <c r="BG14" s="24">
        <f>PLANEL_GerMED_Trim_Resultado!BT17+PLANEL_GerMED_Trim_Resultado!BT29+PLANEL_GerMED_Trim_Resultado!BT629+PLANEL_GerMED_Trim_Resultado!BT713</f>
        <v>734.94918310000003</v>
      </c>
      <c r="BH14" s="24">
        <f>PLANEL_GerMED_Trim_Resultado!BU17+PLANEL_GerMED_Trim_Resultado!BU29+PLANEL_GerMED_Trim_Resultado!BU629+PLANEL_GerMED_Trim_Resultado!BU713</f>
        <v>7518.4104339999994</v>
      </c>
      <c r="BI14" s="24">
        <f>PLANEL_GerMED_Trim_Resultado!BV17+PLANEL_GerMED_Trim_Resultado!BV29+PLANEL_GerMED_Trim_Resultado!BV629+PLANEL_GerMED_Trim_Resultado!BV713</f>
        <v>10288.193562</v>
      </c>
      <c r="BJ14" s="24">
        <f>PLANEL_GerMED_Trim_Resultado!BW17+PLANEL_GerMED_Trim_Resultado!BW29+PLANEL_GerMED_Trim_Resultado!BW629+PLANEL_GerMED_Trim_Resultado!BW713</f>
        <v>6556.1965689999997</v>
      </c>
      <c r="BK14" s="24">
        <f>PLANEL_GerMED_Trim_Resultado!BX17+PLANEL_GerMED_Trim_Resultado!BX29+PLANEL_GerMED_Trim_Resultado!BX629+PLANEL_GerMED_Trim_Resultado!BX713</f>
        <v>734.94918310000003</v>
      </c>
      <c r="BL14" s="24">
        <f>PLANEL_GerMED_Trim_Resultado!BY17+PLANEL_GerMED_Trim_Resultado!BY29+PLANEL_GerMED_Trim_Resultado!BY629+PLANEL_GerMED_Trim_Resultado!BY713</f>
        <v>7518.4104339999994</v>
      </c>
      <c r="BM14" s="24">
        <f>PLANEL_GerMED_Trim_Resultado!BZ17+PLANEL_GerMED_Trim_Resultado!BZ29+PLANEL_GerMED_Trim_Resultado!BZ629+PLANEL_GerMED_Trim_Resultado!BZ713</f>
        <v>10288.193562</v>
      </c>
      <c r="BN14" s="24">
        <f>PLANEL_GerMED_Trim_Resultado!CA17+PLANEL_GerMED_Trim_Resultado!CA29+PLANEL_GerMED_Trim_Resultado!CA629+PLANEL_GerMED_Trim_Resultado!CA713</f>
        <v>6556.1965689999997</v>
      </c>
      <c r="BO14" s="24">
        <f>PLANEL_GerMED_Trim_Resultado!CB17+PLANEL_GerMED_Trim_Resultado!CB29+PLANEL_GerMED_Trim_Resultado!CB629+PLANEL_GerMED_Trim_Resultado!CB713</f>
        <v>740.25842779999994</v>
      </c>
      <c r="BP14" s="24">
        <f>PLANEL_GerMED_Trim_Resultado!CC17+PLANEL_GerMED_Trim_Resultado!CC29+PLANEL_GerMED_Trim_Resultado!CC629+PLANEL_GerMED_Trim_Resultado!CC713</f>
        <v>7572.7231419999998</v>
      </c>
      <c r="BQ14" s="24">
        <f>PLANEL_GerMED_Trim_Resultado!CD17+PLANEL_GerMED_Trim_Resultado!CD29+PLANEL_GerMED_Trim_Resultado!CD629+PLANEL_GerMED_Trim_Resultado!CD713</f>
        <v>10362.515077</v>
      </c>
      <c r="BR14" s="24">
        <f>PLANEL_GerMED_Trim_Resultado!CE17+PLANEL_GerMED_Trim_Resultado!CE29+PLANEL_GerMED_Trim_Resultado!CE629+PLANEL_GerMED_Trim_Resultado!CE713</f>
        <v>6603.5582809999996</v>
      </c>
      <c r="BS14" s="24">
        <f>PLANEL_GerMED_Trim_Resultado!CF17+PLANEL_GerMED_Trim_Resultado!CF29+PLANEL_GerMED_Trim_Resultado!CF629+PLANEL_GerMED_Trim_Resultado!CF713</f>
        <v>740.25842779999994</v>
      </c>
      <c r="BT14" s="24">
        <f>PLANEL_GerMED_Trim_Resultado!CG17+PLANEL_GerMED_Trim_Resultado!CG29+PLANEL_GerMED_Trim_Resultado!CG629+PLANEL_GerMED_Trim_Resultado!CG713</f>
        <v>7572.7231419999998</v>
      </c>
      <c r="BU14" s="24">
        <f>PLANEL_GerMED_Trim_Resultado!CH17+PLANEL_GerMED_Trim_Resultado!CH29+PLANEL_GerMED_Trim_Resultado!CH629+PLANEL_GerMED_Trim_Resultado!CH713</f>
        <v>10362.515077</v>
      </c>
      <c r="BV14" s="24">
        <f>PLANEL_GerMED_Trim_Resultado!CI17+PLANEL_GerMED_Trim_Resultado!CI29+PLANEL_GerMED_Trim_Resultado!CI629+PLANEL_GerMED_Trim_Resultado!CI713</f>
        <v>6603.5582809999996</v>
      </c>
      <c r="BW14" s="24">
        <f>PLANEL_GerMED_Trim_Resultado!CJ17+PLANEL_GerMED_Trim_Resultado!CJ29+PLANEL_GerMED_Trim_Resultado!CJ629+PLANEL_GerMED_Trim_Resultado!CJ713</f>
        <v>740.25842779999994</v>
      </c>
      <c r="BX14" s="24">
        <f>PLANEL_GerMED_Trim_Resultado!CK17+PLANEL_GerMED_Trim_Resultado!CK29+PLANEL_GerMED_Trim_Resultado!CK629+PLANEL_GerMED_Trim_Resultado!CK713</f>
        <v>7572.7231419999998</v>
      </c>
      <c r="BY14" s="24">
        <f>PLANEL_GerMED_Trim_Resultado!CL17+PLANEL_GerMED_Trim_Resultado!CL29+PLANEL_GerMED_Trim_Resultado!CL629+PLANEL_GerMED_Trim_Resultado!CL713</f>
        <v>10362.515077</v>
      </c>
      <c r="BZ14" s="24">
        <f>PLANEL_GerMED_Trim_Resultado!CM17+PLANEL_GerMED_Trim_Resultado!CM29+PLANEL_GerMED_Trim_Resultado!CM629+PLANEL_GerMED_Trim_Resultado!CM713</f>
        <v>6603.5582809999996</v>
      </c>
      <c r="CA14" s="24">
        <f>PLANEL_GerMED_Trim_Resultado!CN17+PLANEL_GerMED_Trim_Resultado!CN29+PLANEL_GerMED_Trim_Resultado!CN629+PLANEL_GerMED_Trim_Resultado!CN713</f>
        <v>740.25842779999994</v>
      </c>
      <c r="CB14" s="24">
        <f>PLANEL_GerMED_Trim_Resultado!CO17+PLANEL_GerMED_Trim_Resultado!CO29+PLANEL_GerMED_Trim_Resultado!CO629+PLANEL_GerMED_Trim_Resultado!CO713</f>
        <v>7572.7231419999998</v>
      </c>
      <c r="CC14" s="24">
        <f>PLANEL_GerMED_Trim_Resultado!CP17+PLANEL_GerMED_Trim_Resultado!CP29+PLANEL_GerMED_Trim_Resultado!CP629+PLANEL_GerMED_Trim_Resultado!CP713</f>
        <v>10362.515077</v>
      </c>
      <c r="CD14" s="24">
        <f>PLANEL_GerMED_Trim_Resultado!CQ17+PLANEL_GerMED_Trim_Resultado!CQ29+PLANEL_GerMED_Trim_Resultado!CQ629+PLANEL_GerMED_Trim_Resultado!CQ713</f>
        <v>6603.5582809999996</v>
      </c>
      <c r="CE14" s="24">
        <f>PLANEL_GerMED_Trim_Resultado!CR17+PLANEL_GerMED_Trim_Resultado!CR29+PLANEL_GerMED_Trim_Resultado!CR629+PLANEL_GerMED_Trim_Resultado!CR713</f>
        <v>740.25842779999994</v>
      </c>
      <c r="CF14" s="24">
        <f>PLANEL_GerMED_Trim_Resultado!CS17+PLANEL_GerMED_Trim_Resultado!CS29+PLANEL_GerMED_Trim_Resultado!CS629+PLANEL_GerMED_Trim_Resultado!CS713</f>
        <v>7572.7231419999998</v>
      </c>
      <c r="CG14" s="24">
        <f>PLANEL_GerMED_Trim_Resultado!CT17+PLANEL_GerMED_Trim_Resultado!CT29+PLANEL_GerMED_Trim_Resultado!CT629+PLANEL_GerMED_Trim_Resultado!CT713</f>
        <v>10362.515077</v>
      </c>
      <c r="CH14" s="24">
        <f>PLANEL_GerMED_Trim_Resultado!CU17+PLANEL_GerMED_Trim_Resultado!CU29+PLANEL_GerMED_Trim_Resultado!CU629+PLANEL_GerMED_Trim_Resultado!CU713</f>
        <v>6603.5582809999996</v>
      </c>
      <c r="CI14" s="24">
        <f>PLANEL_GerMED_Trim_Resultado!CV17+PLANEL_GerMED_Trim_Resultado!CV29+PLANEL_GerMED_Trim_Resultado!CV629+PLANEL_GerMED_Trim_Resultado!CV713</f>
        <v>738.74180520000004</v>
      </c>
      <c r="CJ14" s="24">
        <f>PLANEL_GerMED_Trim_Resultado!CW17+PLANEL_GerMED_Trim_Resultado!CW29+PLANEL_GerMED_Trim_Resultado!CW629+PLANEL_GerMED_Trim_Resultado!CW713</f>
        <v>7557.2083409999996</v>
      </c>
      <c r="CK14" s="24">
        <f>PLANEL_GerMED_Trim_Resultado!CX17+PLANEL_GerMED_Trim_Resultado!CX29+PLANEL_GerMED_Trim_Resultado!CX629+PLANEL_GerMED_Trim_Resultado!CX713</f>
        <v>10341.284620999999</v>
      </c>
      <c r="CL14" s="24">
        <f>PLANEL_GerMED_Trim_Resultado!CY17+PLANEL_GerMED_Trim_Resultado!CY29+PLANEL_GerMED_Trim_Resultado!CY629+PLANEL_GerMED_Trim_Resultado!CY713</f>
        <v>6590.0290810000006</v>
      </c>
      <c r="CM14" s="24">
        <f>PLANEL_GerMED_Trim_Resultado!CZ17+PLANEL_GerMED_Trim_Resultado!CZ29+PLANEL_GerMED_Trim_Resultado!CZ629+PLANEL_GerMED_Trim_Resultado!CZ713</f>
        <v>738.74180520000004</v>
      </c>
      <c r="CN14" s="24">
        <f>PLANEL_GerMED_Trim_Resultado!DA17+PLANEL_GerMED_Trim_Resultado!DA29+PLANEL_GerMED_Trim_Resultado!DA629+PLANEL_GerMED_Trim_Resultado!DA713</f>
        <v>7557.2083409999996</v>
      </c>
      <c r="CO14" s="24">
        <f>PLANEL_GerMED_Trim_Resultado!DB17+PLANEL_GerMED_Trim_Resultado!DB29+PLANEL_GerMED_Trim_Resultado!DB629+PLANEL_GerMED_Trim_Resultado!DB713</f>
        <v>10341.284620999999</v>
      </c>
      <c r="CP14" s="24">
        <f>PLANEL_GerMED_Trim_Resultado!DC17+PLANEL_GerMED_Trim_Resultado!DC29+PLANEL_GerMED_Trim_Resultado!DC629+PLANEL_GerMED_Trim_Resultado!DC713</f>
        <v>6590.0290810000006</v>
      </c>
      <c r="CQ14" s="24">
        <f>PLANEL_GerMED_Trim_Resultado!DD17+PLANEL_GerMED_Trim_Resultado!DD29+PLANEL_GerMED_Trim_Resultado!DD629+PLANEL_GerMED_Trim_Resultado!DD713</f>
        <v>738.74180520000004</v>
      </c>
      <c r="CR14" s="24">
        <f>PLANEL_GerMED_Trim_Resultado!DE17+PLANEL_GerMED_Trim_Resultado!DE29+PLANEL_GerMED_Trim_Resultado!DE629+PLANEL_GerMED_Trim_Resultado!DE713</f>
        <v>7557.2083409999996</v>
      </c>
      <c r="CS14" s="24">
        <f>PLANEL_GerMED_Trim_Resultado!DF17+PLANEL_GerMED_Trim_Resultado!DF29+PLANEL_GerMED_Trim_Resultado!DF629+PLANEL_GerMED_Trim_Resultado!DF713</f>
        <v>10341.284620999999</v>
      </c>
      <c r="CT14" s="24">
        <f>PLANEL_GerMED_Trim_Resultado!DG17+PLANEL_GerMED_Trim_Resultado!DG29+PLANEL_GerMED_Trim_Resultado!DG629+PLANEL_GerMED_Trim_Resultado!DG713</f>
        <v>6590.0290810000006</v>
      </c>
      <c r="CU14" s="24">
        <f>PLANEL_GerMED_Trim_Resultado!DH17+PLANEL_GerMED_Trim_Resultado!DH29+PLANEL_GerMED_Trim_Resultado!DH629+PLANEL_GerMED_Trim_Resultado!DH713</f>
        <v>738.74180520000004</v>
      </c>
      <c r="CV14" s="24">
        <f>PLANEL_GerMED_Trim_Resultado!DI17+PLANEL_GerMED_Trim_Resultado!DI29+PLANEL_GerMED_Trim_Resultado!DI629+PLANEL_GerMED_Trim_Resultado!DI713</f>
        <v>7557.2083409999996</v>
      </c>
      <c r="CW14" s="24">
        <f>PLANEL_GerMED_Trim_Resultado!DJ17+PLANEL_GerMED_Trim_Resultado!DJ29+PLANEL_GerMED_Trim_Resultado!DJ629+PLANEL_GerMED_Trim_Resultado!DJ713</f>
        <v>10341.284620999999</v>
      </c>
      <c r="CX14" s="24">
        <f>PLANEL_GerMED_Trim_Resultado!DK17+PLANEL_GerMED_Trim_Resultado!DK29+PLANEL_GerMED_Trim_Resultado!DK629+PLANEL_GerMED_Trim_Resultado!DK713</f>
        <v>6590.0290810000006</v>
      </c>
      <c r="CY14" s="24">
        <f>PLANEL_GerMED_Trim_Resultado!DL17+PLANEL_GerMED_Trim_Resultado!DL29+PLANEL_GerMED_Trim_Resultado!DL629+PLANEL_GerMED_Trim_Resultado!DL713</f>
        <v>738.74180520000004</v>
      </c>
      <c r="CZ14" s="24">
        <f>PLANEL_GerMED_Trim_Resultado!DM17+PLANEL_GerMED_Trim_Resultado!DM29+PLANEL_GerMED_Trim_Resultado!DM629+PLANEL_GerMED_Trim_Resultado!DM713</f>
        <v>7557.2083409999996</v>
      </c>
      <c r="DA14" s="24">
        <f>PLANEL_GerMED_Trim_Resultado!DN17+PLANEL_GerMED_Trim_Resultado!DN29+PLANEL_GerMED_Trim_Resultado!DN629+PLANEL_GerMED_Trim_Resultado!DN713</f>
        <v>10341.284620999999</v>
      </c>
      <c r="DB14" s="24">
        <f>PLANEL_GerMED_Trim_Resultado!DO17+PLANEL_GerMED_Trim_Resultado!DO29+PLANEL_GerMED_Trim_Resultado!DO629+PLANEL_GerMED_Trim_Resultado!DO713</f>
        <v>6590.0290810000006</v>
      </c>
      <c r="DC14" s="24">
        <f>PLANEL_GerMED_Trim_Resultado!DP17+PLANEL_GerMED_Trim_Resultado!DP29+PLANEL_GerMED_Trim_Resultado!DP629+PLANEL_GerMED_Trim_Resultado!DP713</f>
        <v>738.74180520000004</v>
      </c>
      <c r="DD14" s="24">
        <f>PLANEL_GerMED_Trim_Resultado!DQ17+PLANEL_GerMED_Trim_Resultado!DQ29+PLANEL_GerMED_Trim_Resultado!DQ629+PLANEL_GerMED_Trim_Resultado!DQ713</f>
        <v>7557.2083409999996</v>
      </c>
      <c r="DE14" s="24">
        <f>PLANEL_GerMED_Trim_Resultado!DR17+PLANEL_GerMED_Trim_Resultado!DR29+PLANEL_GerMED_Trim_Resultado!DR629+PLANEL_GerMED_Trim_Resultado!DR713</f>
        <v>10341.284620999999</v>
      </c>
      <c r="DF14" s="24">
        <f>PLANEL_GerMED_Trim_Resultado!DS17+PLANEL_GerMED_Trim_Resultado!DS29+PLANEL_GerMED_Trim_Resultado!DS629+PLANEL_GerMED_Trim_Resultado!DS713</f>
        <v>6590.0290810000006</v>
      </c>
      <c r="DG14" s="24">
        <f>PLANEL_GerMED_Trim_Resultado!DT17+PLANEL_GerMED_Trim_Resultado!DT29+PLANEL_GerMED_Trim_Resultado!DT629+PLANEL_GerMED_Trim_Resultado!DT713</f>
        <v>738.74180520000004</v>
      </c>
      <c r="DH14" s="24">
        <f>PLANEL_GerMED_Trim_Resultado!DU17+PLANEL_GerMED_Trim_Resultado!DU29+PLANEL_GerMED_Trim_Resultado!DU629+PLANEL_GerMED_Trim_Resultado!DU713</f>
        <v>7557.2083409999996</v>
      </c>
      <c r="DI14" s="24">
        <f>PLANEL_GerMED_Trim_Resultado!DV17+PLANEL_GerMED_Trim_Resultado!DV29+PLANEL_GerMED_Trim_Resultado!DV629+PLANEL_GerMED_Trim_Resultado!DV713</f>
        <v>10341.284620999999</v>
      </c>
      <c r="DJ14" s="24">
        <f>PLANEL_GerMED_Trim_Resultado!DW17+PLANEL_GerMED_Trim_Resultado!DW29+PLANEL_GerMED_Trim_Resultado!DW629+PLANEL_GerMED_Trim_Resultado!DW713</f>
        <v>6590.0290810000006</v>
      </c>
      <c r="DK14" s="24">
        <f>PLANEL_GerMED_Trim_Resultado!DX17+PLANEL_GerMED_Trim_Resultado!DX29+PLANEL_GerMED_Trim_Resultado!DX629+PLANEL_GerMED_Trim_Resultado!DX713</f>
        <v>738.74180520000004</v>
      </c>
      <c r="DL14" s="24">
        <f>PLANEL_GerMED_Trim_Resultado!DY17+PLANEL_GerMED_Trim_Resultado!DY29+PLANEL_GerMED_Trim_Resultado!DY629+PLANEL_GerMED_Trim_Resultado!DY713</f>
        <v>7557.2083409999996</v>
      </c>
      <c r="DM14" s="24">
        <f>PLANEL_GerMED_Trim_Resultado!DZ17+PLANEL_GerMED_Trim_Resultado!DZ29+PLANEL_GerMED_Trim_Resultado!DZ629+PLANEL_GerMED_Trim_Resultado!DZ713</f>
        <v>10341.284620999999</v>
      </c>
      <c r="DN14" s="24">
        <f>PLANEL_GerMED_Trim_Resultado!EA17+PLANEL_GerMED_Trim_Resultado!EA29+PLANEL_GerMED_Trim_Resultado!EA629+PLANEL_GerMED_Trim_Resultado!EA713</f>
        <v>6590.0290810000006</v>
      </c>
      <c r="DO14" s="24">
        <f>PLANEL_GerMED_Trim_Resultado!EB17+PLANEL_GerMED_Trim_Resultado!EB29+PLANEL_GerMED_Trim_Resultado!EB629+PLANEL_GerMED_Trim_Resultado!EB713</f>
        <v>738.74180520000004</v>
      </c>
      <c r="DP14" s="24">
        <f>PLANEL_GerMED_Trim_Resultado!EC17+PLANEL_GerMED_Trim_Resultado!EC29+PLANEL_GerMED_Trim_Resultado!EC629+PLANEL_GerMED_Trim_Resultado!EC713</f>
        <v>7557.2083409999996</v>
      </c>
      <c r="DQ14" s="24">
        <f>PLANEL_GerMED_Trim_Resultado!ED17+PLANEL_GerMED_Trim_Resultado!ED29+PLANEL_GerMED_Trim_Resultado!ED629+PLANEL_GerMED_Trim_Resultado!ED713</f>
        <v>10341.284620999999</v>
      </c>
      <c r="DR14" s="24">
        <f>PLANEL_GerMED_Trim_Resultado!EE17+PLANEL_GerMED_Trim_Resultado!EE29+PLANEL_GerMED_Trim_Resultado!EE629+PLANEL_GerMED_Trim_Resultado!EE713</f>
        <v>6590.0290810000006</v>
      </c>
      <c r="DS14" s="24">
        <f>PLANEL_GerMED_Trim_Resultado!EF17+PLANEL_GerMED_Trim_Resultado!EF29+PLANEL_GerMED_Trim_Resultado!EF629+PLANEL_GerMED_Trim_Resultado!EF713</f>
        <v>738.74180520000004</v>
      </c>
      <c r="DT14" s="24">
        <f>PLANEL_GerMED_Trim_Resultado!EG17+PLANEL_GerMED_Trim_Resultado!EG29+PLANEL_GerMED_Trim_Resultado!EG629+PLANEL_GerMED_Trim_Resultado!EG713</f>
        <v>7557.2083409999996</v>
      </c>
      <c r="DU14" s="24">
        <f>PLANEL_GerMED_Trim_Resultado!EH17+PLANEL_GerMED_Trim_Resultado!EH29+PLANEL_GerMED_Trim_Resultado!EH629+PLANEL_GerMED_Trim_Resultado!EH713</f>
        <v>10341.284620999999</v>
      </c>
      <c r="DV14" s="24">
        <f>PLANEL_GerMED_Trim_Resultado!EI17+PLANEL_GerMED_Trim_Resultado!EI29+PLANEL_GerMED_Trim_Resultado!EI629+PLANEL_GerMED_Trim_Resultado!EI713</f>
        <v>6590.0290810000006</v>
      </c>
      <c r="DW14" s="24">
        <f>PLANEL_GerMED_Trim_Resultado!EJ17+PLANEL_GerMED_Trim_Resultado!EJ29+PLANEL_GerMED_Trim_Resultado!EJ629+PLANEL_GerMED_Trim_Resultado!EJ713</f>
        <v>752.56950970000003</v>
      </c>
      <c r="DX14" s="24">
        <f>PLANEL_GerMED_Trim_Resultado!EK17+PLANEL_GerMED_Trim_Resultado!EK29+PLANEL_GerMED_Trim_Resultado!EK629+PLANEL_GerMED_Trim_Resultado!EK713</f>
        <v>7698.6635050000004</v>
      </c>
      <c r="DY14" s="24">
        <f>PLANEL_GerMED_Trim_Resultado!EL17+PLANEL_GerMED_Trim_Resultado!EL29+PLANEL_GerMED_Trim_Resultado!EL629+PLANEL_GerMED_Trim_Resultado!EL713</f>
        <v>10534.851881999999</v>
      </c>
      <c r="DZ14" s="24">
        <f>PLANEL_GerMED_Trim_Resultado!EM17+PLANEL_GerMED_Trim_Resultado!EM29+PLANEL_GerMED_Trim_Resultado!EM629+PLANEL_GerMED_Trim_Resultado!EM713</f>
        <v>6713.3806679999998</v>
      </c>
      <c r="EA14" s="24">
        <f>PLANEL_GerMED_Trim_Resultado!EN17+PLANEL_GerMED_Trim_Resultado!EN29+PLANEL_GerMED_Trim_Resultado!EN629+PLANEL_GerMED_Trim_Resultado!EN713</f>
        <v>752.56950970000003</v>
      </c>
      <c r="EB14" s="24">
        <f>PLANEL_GerMED_Trim_Resultado!EO17+PLANEL_GerMED_Trim_Resultado!EO29+PLANEL_GerMED_Trim_Resultado!EO629+PLANEL_GerMED_Trim_Resultado!EO713</f>
        <v>7698.6635050000004</v>
      </c>
      <c r="EC14" s="24">
        <f>PLANEL_GerMED_Trim_Resultado!EP17+PLANEL_GerMED_Trim_Resultado!EP29+PLANEL_GerMED_Trim_Resultado!EP629+PLANEL_GerMED_Trim_Resultado!EP713</f>
        <v>10534.851881999999</v>
      </c>
      <c r="ED14" s="24">
        <f>PLANEL_GerMED_Trim_Resultado!EQ17+PLANEL_GerMED_Trim_Resultado!EQ29+PLANEL_GerMED_Trim_Resultado!EQ629+PLANEL_GerMED_Trim_Resultado!EQ713</f>
        <v>6713.3806679999998</v>
      </c>
      <c r="EE14" s="24">
        <f>PLANEL_GerMED_Trim_Resultado!ER17+PLANEL_GerMED_Trim_Resultado!ER29+PLANEL_GerMED_Trim_Resultado!ER629+PLANEL_GerMED_Trim_Resultado!ER713</f>
        <v>752.56950970000003</v>
      </c>
      <c r="EF14" s="24">
        <f>PLANEL_GerMED_Trim_Resultado!ES17+PLANEL_GerMED_Trim_Resultado!ES29+PLANEL_GerMED_Trim_Resultado!ES629+PLANEL_GerMED_Trim_Resultado!ES713</f>
        <v>7698.6635050000004</v>
      </c>
      <c r="EG14" s="24">
        <f>PLANEL_GerMED_Trim_Resultado!ET17+PLANEL_GerMED_Trim_Resultado!ET29+PLANEL_GerMED_Trim_Resultado!ET629+PLANEL_GerMED_Trim_Resultado!ET713</f>
        <v>10534.851881999999</v>
      </c>
      <c r="EH14" s="24">
        <f>PLANEL_GerMED_Trim_Resultado!EU17+PLANEL_GerMED_Trim_Resultado!EU29+PLANEL_GerMED_Trim_Resultado!EU629+PLANEL_GerMED_Trim_Resultado!EU713</f>
        <v>6713.3806679999998</v>
      </c>
      <c r="EI14" s="24">
        <f>PLANEL_GerMED_Trim_Resultado!EV17+PLANEL_GerMED_Trim_Resultado!EV29+PLANEL_GerMED_Trim_Resultado!EV629+PLANEL_GerMED_Trim_Resultado!EV713</f>
        <v>752.56950970000003</v>
      </c>
      <c r="EJ14" s="24">
        <f>PLANEL_GerMED_Trim_Resultado!EW17+PLANEL_GerMED_Trim_Resultado!EW29+PLANEL_GerMED_Trim_Resultado!EW629+PLANEL_GerMED_Trim_Resultado!EW713</f>
        <v>7698.6635050000004</v>
      </c>
      <c r="EK14" s="24">
        <f>PLANEL_GerMED_Trim_Resultado!EX17+PLANEL_GerMED_Trim_Resultado!EX29+PLANEL_GerMED_Trim_Resultado!EX629+PLANEL_GerMED_Trim_Resultado!EX713</f>
        <v>10534.851881999999</v>
      </c>
      <c r="EL14" s="24">
        <f>PLANEL_GerMED_Trim_Resultado!EY17+PLANEL_GerMED_Trim_Resultado!EY29+PLANEL_GerMED_Trim_Resultado!EY629+PLANEL_GerMED_Trim_Resultado!EY713</f>
        <v>6713.3806679999998</v>
      </c>
      <c r="EM14" s="24">
        <f>PLANEL_GerMED_Trim_Resultado!EZ17+PLANEL_GerMED_Trim_Resultado!EZ29+PLANEL_GerMED_Trim_Resultado!EZ629+PLANEL_GerMED_Trim_Resultado!EZ713</f>
        <v>752.56950970000003</v>
      </c>
      <c r="EN14" s="24">
        <f>PLANEL_GerMED_Trim_Resultado!FA17+PLANEL_GerMED_Trim_Resultado!FA29+PLANEL_GerMED_Trim_Resultado!FA629+PLANEL_GerMED_Trim_Resultado!FA713</f>
        <v>7698.6635050000004</v>
      </c>
      <c r="EO14" s="24">
        <f>PLANEL_GerMED_Trim_Resultado!FB17+PLANEL_GerMED_Trim_Resultado!FB29+PLANEL_GerMED_Trim_Resultado!FB629+PLANEL_GerMED_Trim_Resultado!FB713</f>
        <v>10534.851881999999</v>
      </c>
      <c r="EP14" s="24">
        <f>PLANEL_GerMED_Trim_Resultado!FC17+PLANEL_GerMED_Trim_Resultado!FC29+PLANEL_GerMED_Trim_Resultado!FC629+PLANEL_GerMED_Trim_Resultado!FC713</f>
        <v>6713.3806679999998</v>
      </c>
    </row>
    <row r="15" spans="2:258" x14ac:dyDescent="0.3">
      <c r="B15" s="23" t="s">
        <v>52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318.66108919999999</v>
      </c>
      <c r="H15" s="24">
        <f>PLANEL_GerMED_Trim_Resultado!U377</f>
        <v>318.66108919999999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483.56535919999999</v>
      </c>
      <c r="P15" s="24">
        <f>PLANEL_GerMED_Trim_Resultado!AC377</f>
        <v>483.56535919999999</v>
      </c>
      <c r="Q15" s="24">
        <f>PLANEL_GerMED_Trim_Resultado!AD377</f>
        <v>483.56535919999999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625.27135920000001</v>
      </c>
      <c r="U15" s="24">
        <f>PLANEL_GerMED_Trim_Resultado!AH377</f>
        <v>506.45260919999998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668.7361449</v>
      </c>
      <c r="Y15" s="24">
        <f>PLANEL_GerMED_Trim_Resultado!AL377</f>
        <v>505.77269489999998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644.80506990000003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657.98736989999998</v>
      </c>
      <c r="AF15" s="24">
        <f>PLANEL_GerMED_Trim_Resultado!AS377</f>
        <v>673.45856990000004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554.64981990000001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510.50511990000001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833.95101990000001</v>
      </c>
      <c r="BH15" s="24">
        <f>PLANEL_GerMED_Trim_Resultado!BU377</f>
        <v>833.95101990000001</v>
      </c>
      <c r="BI15" s="24">
        <f>PLANEL_GerMED_Trim_Resultado!BV377</f>
        <v>818.46981989999995</v>
      </c>
      <c r="BJ15" s="24">
        <f>PLANEL_GerMED_Trim_Resultado!BW377</f>
        <v>1275.2915700000001</v>
      </c>
      <c r="BK15" s="24">
        <f>PLANEL_GerMED_Trim_Resultado!BX377</f>
        <v>833.95101990000001</v>
      </c>
      <c r="BL15" s="24">
        <f>PLANEL_GerMED_Trim_Resultado!BY377</f>
        <v>833.95101990000001</v>
      </c>
      <c r="BM15" s="24">
        <f>PLANEL_GerMED_Trim_Resultado!BZ377</f>
        <v>833.95101990000001</v>
      </c>
      <c r="BN15" s="24">
        <f>PLANEL_GerMED_Trim_Resultado!CA377</f>
        <v>1275.2915700000001</v>
      </c>
      <c r="BO15" s="24">
        <f>PLANEL_GerMED_Trim_Resultado!CB377</f>
        <v>543.94343070000002</v>
      </c>
      <c r="BP15" s="24">
        <f>PLANEL_GerMED_Trim_Resultado!CC377</f>
        <v>543.94343070000002</v>
      </c>
      <c r="BQ15" s="24">
        <f>PLANEL_GerMED_Trim_Resultado!CD377</f>
        <v>528.46223069999996</v>
      </c>
      <c r="BR15" s="24">
        <f>PLANEL_GerMED_Trim_Resultado!CE377</f>
        <v>985.28398070000003</v>
      </c>
      <c r="BS15" s="24">
        <f>PLANEL_GerMED_Trim_Resultado!CF377</f>
        <v>543.94343070000002</v>
      </c>
      <c r="BT15" s="24">
        <f>PLANEL_GerMED_Trim_Resultado!CG377</f>
        <v>543.94343070000002</v>
      </c>
      <c r="BU15" s="24">
        <f>PLANEL_GerMED_Trim_Resultado!CH377</f>
        <v>425.1246807</v>
      </c>
      <c r="BV15" s="24">
        <f>PLANEL_GerMED_Trim_Resultado!CI377</f>
        <v>985.28398070000003</v>
      </c>
      <c r="BW15" s="24">
        <f>PLANEL_GerMED_Trim_Resultado!CJ377</f>
        <v>543.94343070000002</v>
      </c>
      <c r="BX15" s="24">
        <f>PLANEL_GerMED_Trim_Resultado!CK377</f>
        <v>543.94343070000002</v>
      </c>
      <c r="BY15" s="24">
        <f>PLANEL_GerMED_Trim_Resultado!CL377</f>
        <v>409.6434807</v>
      </c>
      <c r="BZ15" s="24">
        <f>PLANEL_GerMED_Trim_Resultado!CM377</f>
        <v>985.28398070000003</v>
      </c>
      <c r="CA15" s="24">
        <f>PLANEL_GerMED_Trim_Resultado!CN377</f>
        <v>543.94343070000002</v>
      </c>
      <c r="CB15" s="24">
        <f>PLANEL_GerMED_Trim_Resultado!CO377</f>
        <v>543.94343070000002</v>
      </c>
      <c r="CC15" s="24">
        <f>PLANEL_GerMED_Trim_Resultado!CP377</f>
        <v>425.1246807</v>
      </c>
      <c r="CD15" s="24">
        <f>PLANEL_GerMED_Trim_Resultado!CQ377</f>
        <v>985.28398070000003</v>
      </c>
      <c r="CE15" s="24">
        <f>PLANEL_GerMED_Trim_Resultado!CR377</f>
        <v>543.94343070000002</v>
      </c>
      <c r="CF15" s="24">
        <f>PLANEL_GerMED_Trim_Resultado!CS377</f>
        <v>543.94343070000002</v>
      </c>
      <c r="CG15" s="24">
        <f>PLANEL_GerMED_Trim_Resultado!CT377</f>
        <v>425.1246807</v>
      </c>
      <c r="CH15" s="24">
        <f>PLANEL_GerMED_Trim_Resultado!CU377</f>
        <v>985.28398070000003</v>
      </c>
      <c r="CI15" s="24">
        <f>PLANEL_GerMED_Trim_Resultado!CV377</f>
        <v>537.09911069999998</v>
      </c>
      <c r="CJ15" s="24">
        <f>PLANEL_GerMED_Trim_Resultado!CW377</f>
        <v>537.09911069999998</v>
      </c>
      <c r="CK15" s="24">
        <f>PLANEL_GerMED_Trim_Resultado!CX377</f>
        <v>402.79916070000002</v>
      </c>
      <c r="CL15" s="24">
        <f>PLANEL_GerMED_Trim_Resultado!CY377</f>
        <v>978.43966069999999</v>
      </c>
      <c r="CM15" s="24">
        <f>PLANEL_GerMED_Trim_Resultado!CZ377</f>
        <v>537.09911069999998</v>
      </c>
      <c r="CN15" s="24">
        <f>PLANEL_GerMED_Trim_Resultado!DA377</f>
        <v>537.09911069999998</v>
      </c>
      <c r="CO15" s="24">
        <f>PLANEL_GerMED_Trim_Resultado!DB377</f>
        <v>418.28036070000002</v>
      </c>
      <c r="CP15" s="24">
        <f>PLANEL_GerMED_Trim_Resultado!DC377</f>
        <v>978.43966069999999</v>
      </c>
      <c r="CQ15" s="24">
        <f>PLANEL_GerMED_Trim_Resultado!DD377</f>
        <v>537.09911069999998</v>
      </c>
      <c r="CR15" s="24">
        <f>PLANEL_GerMED_Trim_Resultado!DE377</f>
        <v>537.09911069999998</v>
      </c>
      <c r="CS15" s="24">
        <f>PLANEL_GerMED_Trim_Resultado!DF377</f>
        <v>402.79916070000002</v>
      </c>
      <c r="CT15" s="24">
        <f>PLANEL_GerMED_Trim_Resultado!DG377</f>
        <v>978.43966069999999</v>
      </c>
      <c r="CU15" s="24">
        <f>PLANEL_GerMED_Trim_Resultado!DH377</f>
        <v>537.09911069999998</v>
      </c>
      <c r="CV15" s="24">
        <f>PLANEL_GerMED_Trim_Resultado!DI377</f>
        <v>537.09911069999998</v>
      </c>
      <c r="CW15" s="24">
        <f>PLANEL_GerMED_Trim_Resultado!DJ377</f>
        <v>402.79916070000002</v>
      </c>
      <c r="CX15" s="24">
        <f>PLANEL_GerMED_Trim_Resultado!DK377</f>
        <v>978.43966069999999</v>
      </c>
      <c r="CY15" s="24">
        <f>PLANEL_GerMED_Trim_Resultado!DL377</f>
        <v>537.09911069999998</v>
      </c>
      <c r="CZ15" s="24">
        <f>PLANEL_GerMED_Trim_Resultado!DM377</f>
        <v>537.09911069999998</v>
      </c>
      <c r="DA15" s="24">
        <f>PLANEL_GerMED_Trim_Resultado!DN377</f>
        <v>402.79916070000002</v>
      </c>
      <c r="DB15" s="24">
        <f>PLANEL_GerMED_Trim_Resultado!DO377</f>
        <v>978.43966069999999</v>
      </c>
      <c r="DC15" s="24">
        <f>PLANEL_GerMED_Trim_Resultado!DP377</f>
        <v>537.09911069999998</v>
      </c>
      <c r="DD15" s="24">
        <f>PLANEL_GerMED_Trim_Resultado!DQ377</f>
        <v>537.09911069999998</v>
      </c>
      <c r="DE15" s="24">
        <f>PLANEL_GerMED_Trim_Resultado!DR377</f>
        <v>402.79916070000002</v>
      </c>
      <c r="DF15" s="24">
        <f>PLANEL_GerMED_Trim_Resultado!DS377</f>
        <v>978.43966069999999</v>
      </c>
      <c r="DG15" s="24">
        <f>PLANEL_GerMED_Trim_Resultado!DT377</f>
        <v>537.09911069999998</v>
      </c>
      <c r="DH15" s="24">
        <f>PLANEL_GerMED_Trim_Resultado!DU377</f>
        <v>537.09911069999998</v>
      </c>
      <c r="DI15" s="24">
        <f>PLANEL_GerMED_Trim_Resultado!DV377</f>
        <v>402.79916070000002</v>
      </c>
      <c r="DJ15" s="24">
        <f>PLANEL_GerMED_Trim_Resultado!DW377</f>
        <v>978.43966069999999</v>
      </c>
      <c r="DK15" s="24">
        <f>PLANEL_GerMED_Trim_Resultado!DX377</f>
        <v>537.09911069999998</v>
      </c>
      <c r="DL15" s="24">
        <f>PLANEL_GerMED_Trim_Resultado!DY377</f>
        <v>537.09911069999998</v>
      </c>
      <c r="DM15" s="24">
        <f>PLANEL_GerMED_Trim_Resultado!DZ377</f>
        <v>402.79916070000002</v>
      </c>
      <c r="DN15" s="24">
        <f>PLANEL_GerMED_Trim_Resultado!EA377</f>
        <v>978.43966069999999</v>
      </c>
      <c r="DO15" s="24">
        <f>PLANEL_GerMED_Trim_Resultado!EB377</f>
        <v>537.09911069999998</v>
      </c>
      <c r="DP15" s="24">
        <f>PLANEL_GerMED_Trim_Resultado!EC377</f>
        <v>537.09911069999998</v>
      </c>
      <c r="DQ15" s="24">
        <f>PLANEL_GerMED_Trim_Resultado!ED377</f>
        <v>418.28036070000002</v>
      </c>
      <c r="DR15" s="24">
        <f>PLANEL_GerMED_Trim_Resultado!EE377</f>
        <v>978.43966069999999</v>
      </c>
      <c r="DS15" s="24">
        <f>PLANEL_GerMED_Trim_Resultado!EF377</f>
        <v>537.09911069999998</v>
      </c>
      <c r="DT15" s="24">
        <f>PLANEL_GerMED_Trim_Resultado!EG377</f>
        <v>537.09911069999998</v>
      </c>
      <c r="DU15" s="24">
        <f>PLANEL_GerMED_Trim_Resultado!EH377</f>
        <v>402.79916070000002</v>
      </c>
      <c r="DV15" s="24">
        <f>PLANEL_GerMED_Trim_Resultado!EI377</f>
        <v>978.43966069999999</v>
      </c>
      <c r="DW15" s="24">
        <f>PLANEL_GerMED_Trim_Resultado!EJ377</f>
        <v>189.14595</v>
      </c>
      <c r="DX15" s="24">
        <f>PLANEL_GerMED_Trim_Resultado!EK377</f>
        <v>189.14595</v>
      </c>
      <c r="DY15" s="24">
        <f>PLANEL_GerMED_Trim_Resultado!EL377</f>
        <v>189.14595</v>
      </c>
      <c r="DZ15" s="24">
        <f>PLANEL_GerMED_Trim_Resultado!EM377</f>
        <v>630.48649999999998</v>
      </c>
      <c r="EA15" s="24">
        <f>PLANEL_GerMED_Trim_Resultado!EN377</f>
        <v>189.14595</v>
      </c>
      <c r="EB15" s="24">
        <f>PLANEL_GerMED_Trim_Resultado!EO377</f>
        <v>189.14595</v>
      </c>
      <c r="EC15" s="24">
        <f>PLANEL_GerMED_Trim_Resultado!EP377</f>
        <v>189.14595</v>
      </c>
      <c r="ED15" s="24">
        <f>PLANEL_GerMED_Trim_Resultado!EQ377</f>
        <v>630.48649999999998</v>
      </c>
      <c r="EE15" s="24">
        <f>PLANEL_GerMED_Trim_Resultado!ER377</f>
        <v>189.14595</v>
      </c>
      <c r="EF15" s="24">
        <f>PLANEL_GerMED_Trim_Resultado!ES377</f>
        <v>189.14595</v>
      </c>
      <c r="EG15" s="24">
        <f>PLANEL_GerMED_Trim_Resultado!ET377</f>
        <v>189.14595</v>
      </c>
      <c r="EH15" s="24">
        <f>PLANEL_GerMED_Trim_Resultado!EU377</f>
        <v>630.48649999999998</v>
      </c>
      <c r="EI15" s="24">
        <f>PLANEL_GerMED_Trim_Resultado!EV377</f>
        <v>189.14595</v>
      </c>
      <c r="EJ15" s="24">
        <f>PLANEL_GerMED_Trim_Resultado!EW377</f>
        <v>189.14595</v>
      </c>
      <c r="EK15" s="24">
        <f>PLANEL_GerMED_Trim_Resultado!EX377</f>
        <v>189.14595</v>
      </c>
      <c r="EL15" s="24">
        <f>PLANEL_GerMED_Trim_Resultado!EY377</f>
        <v>630.48649999999998</v>
      </c>
      <c r="EM15" s="24">
        <f>PLANEL_GerMED_Trim_Resultado!EZ377</f>
        <v>189.14595</v>
      </c>
      <c r="EN15" s="24">
        <f>PLANEL_GerMED_Trim_Resultado!FA377</f>
        <v>189.14595</v>
      </c>
      <c r="EO15" s="24">
        <f>PLANEL_GerMED_Trim_Resultado!FB377</f>
        <v>189.14595</v>
      </c>
      <c r="EP15" s="24">
        <f>PLANEL_GerMED_Trim_Resultado!FC377</f>
        <v>630.48649999999998</v>
      </c>
    </row>
    <row r="16" spans="2:258" x14ac:dyDescent="0.3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3">
      <c r="B17" s="29" t="s">
        <v>58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6619.7811780000011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7869.5381889999999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10375.5778422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8624.5232285000002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8678.7474189000004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10370.342679199999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13698.2014752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11355.083608500001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9120.2994239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10906.648333199999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14410.7489162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11940.661159499999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11412.847519999999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13691.548592200001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18111.0107861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14981.345114199999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12504.225181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15017.127469200001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19872.203922100001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16428.7086222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14639.3945828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17623.3751022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23340.962730699997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19271.985820400001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15707.1293878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18920.407673900001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25064.308366199999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20688.148530300001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16002.476208799999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19279.133646900002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25540.9195502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21079.831661299999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16478.556057099999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19857.376554200004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26309.185744000002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21711.199357699999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19167.328468200001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23126.094741099998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30653.461993300003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25279.670181599999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21337.449024000001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25785.330618100001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34197.561408900001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28178.830354799997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23520.270619299998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28452.544344100002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37748.768686700001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31088.096397999998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25780.217551199999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31217.324429100001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41431.428491800005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34103.163834699997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28099.702085700002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34080.555873599995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45257.145171099997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37220.8323475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30726.106589399998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37088.540531100007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49168.292718500001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40539.260653999998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33290.058513299999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40024.458689000006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52985.4667854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43778.292064099995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36020.0001433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43214.050315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57164.082401399995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47284.551612099996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38591.761257300001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45384.730097899999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59601.383522600001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49833.138214300001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40442.881191099994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47634.545017099997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62591.220811200001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52289.376663299998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42059.091121999998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49597.581113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65199.353575000001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54432.762365999995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43654.785308999999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51535.698946000004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67774.379388999994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56548.940493999995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45262.798174999996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53488.77895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70369.284268999996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58681.455409999995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46904.535399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55482.820304000001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73018.611288999993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60858.694906999997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48861.516053999992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57859.753884000005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76176.657328999994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63454.004016999999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50349.089853999998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59666.549534000005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78577.205608999997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65426.795016999997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51914.400193999994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61567.763374000002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81103.199978999997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67502.678686999992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54248.459263700002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64216.090157800005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84534.352508999989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70429.263640199992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55385.473742999995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65430.157616999997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86069.133350999997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71786.137388999996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56529.178023999993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66651.708186000003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87613.555385999993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73151.302047000005</v>
      </c>
    </row>
    <row r="18" spans="2:146" x14ac:dyDescent="0.3">
      <c r="B18" s="29" t="s">
        <v>59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3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3">
      <c r="B20" s="25" t="s">
        <v>53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604.04733290000001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463.34521269999999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502.92292859999998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601.52273279999997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601.25149290000002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461.17305270000003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500.52964859999997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598.73873279999998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601.25149290000002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461.17305270000003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500.52964859999997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598.73873279999998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338.54503560000001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258.88441399999999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279.96158680000002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337.13460479999998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71.707536000000005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54.690624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58.956912000000003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71.409599999999998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1341.966095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1332.962683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1301.9848440000001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1332.962683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2518.264533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2501.3691950000002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2443.2377759999999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2501.3691950000002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3700.373419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3675.5471699999998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3590.1280430000002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3675.5471699999998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4878.6976189999996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4845.9658520000003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4733.3463830000001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4845.9658520000003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6075.907948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6035.1439540000001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5894.888175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6035.1439540000001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7290.5208910000001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7241.6079129999998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7073.3141050000004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7241.6079129999998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8507.2383389999995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8450.1622580000003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8253.781841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8450.1622580000003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9709.6219639999999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9644.4789469999996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9420.3428019999992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9644.4789469999996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11044.34432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10970.24649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10715.299720000001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10970.24649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12317.409739999999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12234.770759999999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11950.43665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12234.770759999999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13559.15719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13468.187180000001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13155.18866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13468.187180000001</v>
      </c>
    </row>
    <row r="21" spans="2:146" x14ac:dyDescent="0.3">
      <c r="B21" s="25" t="s">
        <v>694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3">
      <c r="B22" s="231" t="s">
        <v>55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0</v>
      </c>
      <c r="BP22" s="232">
        <f>PLANEL_GerMED_Trim_Resultado!CC269</f>
        <v>0</v>
      </c>
      <c r="BQ22" s="232">
        <f>PLANEL_GerMED_Trim_Resultado!CD269</f>
        <v>0</v>
      </c>
      <c r="BR22" s="232">
        <f>PLANEL_GerMED_Trim_Resultado!CE269</f>
        <v>0</v>
      </c>
      <c r="BS22" s="232">
        <f>PLANEL_GerMED_Trim_Resultado!CF269</f>
        <v>0</v>
      </c>
      <c r="BT22" s="232">
        <f>PLANEL_GerMED_Trim_Resultado!CG269</f>
        <v>0</v>
      </c>
      <c r="BU22" s="232">
        <f>PLANEL_GerMED_Trim_Resultado!CH269</f>
        <v>0</v>
      </c>
      <c r="BV22" s="232">
        <f>PLANEL_GerMED_Trim_Resultado!CI269</f>
        <v>0</v>
      </c>
      <c r="BW22" s="232">
        <f>PLANEL_GerMED_Trim_Resultado!CJ269</f>
        <v>0</v>
      </c>
      <c r="BX22" s="232">
        <f>PLANEL_GerMED_Trim_Resultado!CK269</f>
        <v>0</v>
      </c>
      <c r="BY22" s="232">
        <f>PLANEL_GerMED_Trim_Resultado!CL269</f>
        <v>0</v>
      </c>
      <c r="BZ22" s="232">
        <f>PLANEL_GerMED_Trim_Resultado!CM269</f>
        <v>0</v>
      </c>
      <c r="CA22" s="232">
        <f>PLANEL_GerMED_Trim_Resultado!CN269</f>
        <v>0</v>
      </c>
      <c r="CB22" s="232">
        <f>PLANEL_GerMED_Trim_Resultado!CO269</f>
        <v>0</v>
      </c>
      <c r="CC22" s="232">
        <f>PLANEL_GerMED_Trim_Resultado!CP269</f>
        <v>0</v>
      </c>
      <c r="CD22" s="232">
        <f>PLANEL_GerMED_Trim_Resultado!CQ269</f>
        <v>0</v>
      </c>
      <c r="CE22" s="232">
        <f>PLANEL_GerMED_Trim_Resultado!CR269</f>
        <v>0</v>
      </c>
      <c r="CF22" s="232">
        <f>PLANEL_GerMED_Trim_Resultado!CS269</f>
        <v>0</v>
      </c>
      <c r="CG22" s="232">
        <f>PLANEL_GerMED_Trim_Resultado!CT269</f>
        <v>0</v>
      </c>
      <c r="CH22" s="232">
        <f>PLANEL_GerMED_Trim_Resultado!CU269</f>
        <v>0</v>
      </c>
      <c r="CI22" s="232">
        <f>PLANEL_GerMED_Trim_Resultado!CV269</f>
        <v>0</v>
      </c>
      <c r="CJ22" s="232">
        <f>PLANEL_GerMED_Trim_Resultado!CW269</f>
        <v>0</v>
      </c>
      <c r="CK22" s="232">
        <f>PLANEL_GerMED_Trim_Resultado!CX269</f>
        <v>0</v>
      </c>
      <c r="CL22" s="232">
        <f>PLANEL_GerMED_Trim_Resultado!CY269</f>
        <v>0</v>
      </c>
      <c r="CM22" s="232">
        <f>PLANEL_GerMED_Trim_Resultado!CZ269</f>
        <v>0</v>
      </c>
      <c r="CN22" s="232">
        <f>PLANEL_GerMED_Trim_Resultado!DA269</f>
        <v>0</v>
      </c>
      <c r="CO22" s="232">
        <f>PLANEL_GerMED_Trim_Resultado!DB269</f>
        <v>0</v>
      </c>
      <c r="CP22" s="232">
        <f>PLANEL_GerMED_Trim_Resultado!DC269</f>
        <v>0</v>
      </c>
      <c r="CQ22" s="232">
        <f>PLANEL_GerMED_Trim_Resultado!DD269</f>
        <v>0</v>
      </c>
      <c r="CR22" s="232">
        <f>PLANEL_GerMED_Trim_Resultado!DE269</f>
        <v>0</v>
      </c>
      <c r="CS22" s="232">
        <f>PLANEL_GerMED_Trim_Resultado!DF269</f>
        <v>0</v>
      </c>
      <c r="CT22" s="232">
        <f>PLANEL_GerMED_Trim_Resultado!DG269</f>
        <v>0</v>
      </c>
      <c r="CU22" s="232">
        <f>PLANEL_GerMED_Trim_Resultado!DH269</f>
        <v>0</v>
      </c>
      <c r="CV22" s="232">
        <f>PLANEL_GerMED_Trim_Resultado!DI269</f>
        <v>0</v>
      </c>
      <c r="CW22" s="232">
        <f>PLANEL_GerMED_Trim_Resultado!DJ269</f>
        <v>0</v>
      </c>
      <c r="CX22" s="232">
        <f>PLANEL_GerMED_Trim_Resultado!DK269</f>
        <v>0</v>
      </c>
      <c r="CY22" s="232">
        <f>PLANEL_GerMED_Trim_Resultado!DL269</f>
        <v>0</v>
      </c>
      <c r="CZ22" s="232">
        <f>PLANEL_GerMED_Trim_Resultado!DM269</f>
        <v>0</v>
      </c>
      <c r="DA22" s="232">
        <f>PLANEL_GerMED_Trim_Resultado!DN269</f>
        <v>0</v>
      </c>
      <c r="DB22" s="232">
        <f>PLANEL_GerMED_Trim_Resultado!DO269</f>
        <v>0</v>
      </c>
      <c r="DC22" s="232">
        <f>PLANEL_GerMED_Trim_Resultado!DP269</f>
        <v>0</v>
      </c>
      <c r="DD22" s="232">
        <f>PLANEL_GerMED_Trim_Resultado!DQ269</f>
        <v>0</v>
      </c>
      <c r="DE22" s="232">
        <f>PLANEL_GerMED_Trim_Resultado!DR269</f>
        <v>0</v>
      </c>
      <c r="DF22" s="232">
        <f>PLANEL_GerMED_Trim_Resultado!DS269</f>
        <v>0</v>
      </c>
      <c r="DG22" s="232">
        <f>PLANEL_GerMED_Trim_Resultado!DT269</f>
        <v>0</v>
      </c>
      <c r="DH22" s="232">
        <f>PLANEL_GerMED_Trim_Resultado!DU269</f>
        <v>0</v>
      </c>
      <c r="DI22" s="232">
        <f>PLANEL_GerMED_Trim_Resultado!DV269</f>
        <v>0</v>
      </c>
      <c r="DJ22" s="232">
        <f>PLANEL_GerMED_Trim_Resultado!DW269</f>
        <v>0</v>
      </c>
      <c r="DK22" s="232">
        <f>PLANEL_GerMED_Trim_Resultado!DX269</f>
        <v>0</v>
      </c>
      <c r="DL22" s="232">
        <f>PLANEL_GerMED_Trim_Resultado!DY269</f>
        <v>0</v>
      </c>
      <c r="DM22" s="232">
        <f>PLANEL_GerMED_Trim_Resultado!DZ269</f>
        <v>0</v>
      </c>
      <c r="DN22" s="232">
        <f>PLANEL_GerMED_Trim_Resultado!EA269</f>
        <v>0</v>
      </c>
      <c r="DO22" s="232">
        <f>PLANEL_GerMED_Trim_Resultado!EB269</f>
        <v>0</v>
      </c>
      <c r="DP22" s="232">
        <f>PLANEL_GerMED_Trim_Resultado!EC269</f>
        <v>0</v>
      </c>
      <c r="DQ22" s="232">
        <f>PLANEL_GerMED_Trim_Resultado!ED269</f>
        <v>0</v>
      </c>
      <c r="DR22" s="232">
        <f>PLANEL_GerMED_Trim_Resultado!EE269</f>
        <v>0</v>
      </c>
      <c r="DS22" s="232">
        <f>PLANEL_GerMED_Trim_Resultado!EF269</f>
        <v>0</v>
      </c>
      <c r="DT22" s="232">
        <f>PLANEL_GerMED_Trim_Resultado!EG269</f>
        <v>0</v>
      </c>
      <c r="DU22" s="232">
        <f>PLANEL_GerMED_Trim_Resultado!EH269</f>
        <v>0</v>
      </c>
      <c r="DV22" s="232">
        <f>PLANEL_GerMED_Trim_Resultado!EI269</f>
        <v>0</v>
      </c>
      <c r="DW22" s="232">
        <f>PLANEL_GerMED_Trim_Resultado!EJ269</f>
        <v>0</v>
      </c>
      <c r="DX22" s="232">
        <f>PLANEL_GerMED_Trim_Resultado!EK269</f>
        <v>0</v>
      </c>
      <c r="DY22" s="232">
        <f>PLANEL_GerMED_Trim_Resultado!EL269</f>
        <v>0</v>
      </c>
      <c r="DZ22" s="232">
        <f>PLANEL_GerMED_Trim_Resultado!EM269</f>
        <v>0</v>
      </c>
      <c r="EA22" s="232">
        <f>PLANEL_GerMED_Trim_Resultado!EN269</f>
        <v>0</v>
      </c>
      <c r="EB22" s="232">
        <f>PLANEL_GerMED_Trim_Resultado!EO269</f>
        <v>0</v>
      </c>
      <c r="EC22" s="232">
        <f>PLANEL_GerMED_Trim_Resultado!EP269</f>
        <v>0</v>
      </c>
      <c r="ED22" s="232">
        <f>PLANEL_GerMED_Trim_Resultado!EQ269</f>
        <v>0</v>
      </c>
      <c r="EE22" s="232">
        <f>PLANEL_GerMED_Trim_Resultado!ER269</f>
        <v>0</v>
      </c>
      <c r="EF22" s="232">
        <f>PLANEL_GerMED_Trim_Resultado!ES269</f>
        <v>0</v>
      </c>
      <c r="EG22" s="232">
        <f>PLANEL_GerMED_Trim_Resultado!ET269</f>
        <v>0</v>
      </c>
      <c r="EH22" s="232">
        <f>PLANEL_GerMED_Trim_Resultado!EU269</f>
        <v>0</v>
      </c>
      <c r="EI22" s="232">
        <f>PLANEL_GerMED_Trim_Resultado!EV269</f>
        <v>0</v>
      </c>
      <c r="EJ22" s="232">
        <f>PLANEL_GerMED_Trim_Resultado!EW269</f>
        <v>0</v>
      </c>
      <c r="EK22" s="232">
        <f>PLANEL_GerMED_Trim_Resultado!EX269</f>
        <v>0</v>
      </c>
      <c r="EL22" s="232">
        <f>PLANEL_GerMED_Trim_Resultado!EY269</f>
        <v>0</v>
      </c>
      <c r="EM22" s="232">
        <f>PLANEL_GerMED_Trim_Resultado!EZ269</f>
        <v>0</v>
      </c>
      <c r="EN22" s="232">
        <f>PLANEL_GerMED_Trim_Resultado!FA269</f>
        <v>0</v>
      </c>
      <c r="EO22" s="232">
        <f>PLANEL_GerMED_Trim_Resultado!FB269</f>
        <v>0</v>
      </c>
      <c r="EP22" s="232">
        <f>PLANEL_GerMED_Trim_Resultado!FC269</f>
        <v>0</v>
      </c>
    </row>
    <row r="23" spans="2:146" x14ac:dyDescent="0.3">
      <c r="B23" s="97" t="s">
        <v>56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3">
      <c r="B24" s="27" t="s">
        <v>9</v>
      </c>
      <c r="C24" s="28">
        <f t="shared" ref="C24:AH24" si="0">SUM(C4:C23)</f>
        <v>68270.870803451995</v>
      </c>
      <c r="D24" s="28">
        <f t="shared" si="0"/>
        <v>63578.197879248</v>
      </c>
      <c r="E24" s="28">
        <f t="shared" si="0"/>
        <v>65366.499816183998</v>
      </c>
      <c r="F24" s="28">
        <f t="shared" si="0"/>
        <v>65191.122388900003</v>
      </c>
      <c r="G24" s="28">
        <f t="shared" si="0"/>
        <v>68315.525455652009</v>
      </c>
      <c r="H24" s="28">
        <f t="shared" si="0"/>
        <v>64242.542434748</v>
      </c>
      <c r="I24" s="28">
        <f t="shared" si="0"/>
        <v>65725.85196408401</v>
      </c>
      <c r="J24" s="28">
        <f t="shared" si="0"/>
        <v>65244.853510200002</v>
      </c>
      <c r="K24" s="28">
        <f t="shared" si="0"/>
        <v>69555.941065700012</v>
      </c>
      <c r="L24" s="28">
        <f t="shared" si="0"/>
        <v>65414.317189500005</v>
      </c>
      <c r="M24" s="28">
        <f t="shared" si="0"/>
        <v>66900.416319800002</v>
      </c>
      <c r="N24" s="28">
        <f t="shared" si="0"/>
        <v>66451.530048399989</v>
      </c>
      <c r="O24" s="28">
        <f t="shared" si="0"/>
        <v>70679.142172100008</v>
      </c>
      <c r="P24" s="28">
        <f t="shared" si="0"/>
        <v>66462.622342400005</v>
      </c>
      <c r="Q24" s="28">
        <f t="shared" si="0"/>
        <v>66706.368156299999</v>
      </c>
      <c r="R24" s="28">
        <f t="shared" si="0"/>
        <v>68778.391544600003</v>
      </c>
      <c r="S24" s="28">
        <f t="shared" si="0"/>
        <v>75854.280782499991</v>
      </c>
      <c r="T24" s="28">
        <f t="shared" si="0"/>
        <v>71336.4713414</v>
      </c>
      <c r="U24" s="28">
        <f t="shared" si="0"/>
        <v>72506.786575100021</v>
      </c>
      <c r="V24" s="28">
        <f t="shared" si="0"/>
        <v>72924.455193799993</v>
      </c>
      <c r="W24" s="28">
        <f t="shared" si="0"/>
        <v>79651.34760519999</v>
      </c>
      <c r="X24" s="28">
        <f t="shared" si="0"/>
        <v>74921.984565099992</v>
      </c>
      <c r="Y24" s="28">
        <f t="shared" si="0"/>
        <v>76454.712311800016</v>
      </c>
      <c r="Z24" s="28">
        <f t="shared" si="0"/>
        <v>76294.96907050001</v>
      </c>
      <c r="AA24" s="28">
        <f t="shared" si="0"/>
        <v>83543.562203199996</v>
      </c>
      <c r="AB24" s="28">
        <f t="shared" si="0"/>
        <v>78604.020488099995</v>
      </c>
      <c r="AC24" s="28">
        <f t="shared" si="0"/>
        <v>80159.991805800004</v>
      </c>
      <c r="AD24" s="28">
        <f t="shared" si="0"/>
        <v>80101.964151499997</v>
      </c>
      <c r="AE24" s="28">
        <f t="shared" si="0"/>
        <v>86965.195322400003</v>
      </c>
      <c r="AF24" s="28">
        <f t="shared" si="0"/>
        <v>81817.190033899999</v>
      </c>
      <c r="AG24" s="28">
        <f t="shared" si="0"/>
        <v>83383.546647800002</v>
      </c>
      <c r="AH24" s="28">
        <f t="shared" si="0"/>
        <v>83421.852047099994</v>
      </c>
      <c r="AI24" s="28">
        <f t="shared" ref="AI24:BN24" si="1">SUM(AI4:AI23)</f>
        <v>90531.498292299992</v>
      </c>
      <c r="AJ24" s="28">
        <f t="shared" si="1"/>
        <v>85161.334667100004</v>
      </c>
      <c r="AK24" s="28">
        <f t="shared" si="1"/>
        <v>86738.173738800004</v>
      </c>
      <c r="AL24" s="28">
        <f t="shared" si="1"/>
        <v>86895.035681199995</v>
      </c>
      <c r="AM24" s="28">
        <f t="shared" si="1"/>
        <v>94135.429984799994</v>
      </c>
      <c r="AN24" s="28">
        <f t="shared" si="1"/>
        <v>88541.145108099998</v>
      </c>
      <c r="AO24" s="28">
        <f t="shared" si="1"/>
        <v>90130.17057680001</v>
      </c>
      <c r="AP24" s="28">
        <f t="shared" si="1"/>
        <v>90398.75892961002</v>
      </c>
      <c r="AQ24" s="28">
        <f t="shared" si="1"/>
        <v>97866.679705900009</v>
      </c>
      <c r="AR24" s="28">
        <f t="shared" si="1"/>
        <v>92036.253815100004</v>
      </c>
      <c r="AS24" s="28">
        <f t="shared" si="1"/>
        <v>93636.297880700004</v>
      </c>
      <c r="AT24" s="28">
        <f t="shared" si="1"/>
        <v>94023.995288799997</v>
      </c>
      <c r="AU24" s="28">
        <f t="shared" si="1"/>
        <v>101071.25020289999</v>
      </c>
      <c r="AV24" s="28">
        <f t="shared" si="1"/>
        <v>95046.418252099989</v>
      </c>
      <c r="AW24" s="28">
        <f t="shared" si="1"/>
        <v>96654.880217700018</v>
      </c>
      <c r="AX24" s="28">
        <f t="shared" si="1"/>
        <v>97145.508855500011</v>
      </c>
      <c r="AY24" s="28">
        <f t="shared" si="1"/>
        <v>104084.32463169999</v>
      </c>
      <c r="AZ24" s="28">
        <f t="shared" si="1"/>
        <v>97865.293257099984</v>
      </c>
      <c r="BA24" s="28">
        <f t="shared" si="1"/>
        <v>99483.825649300008</v>
      </c>
      <c r="BB24" s="28">
        <f t="shared" si="1"/>
        <v>100071.28793040001</v>
      </c>
      <c r="BC24" s="28">
        <f t="shared" si="1"/>
        <v>107212.59916469999</v>
      </c>
      <c r="BD24" s="28">
        <f t="shared" si="1"/>
        <v>100791.18974479999</v>
      </c>
      <c r="BE24" s="28">
        <f t="shared" si="1"/>
        <v>102420.60105480002</v>
      </c>
      <c r="BF24" s="28">
        <f t="shared" si="1"/>
        <v>103107.9854703</v>
      </c>
      <c r="BG24" s="28">
        <f t="shared" si="1"/>
        <v>110429.51268650001</v>
      </c>
      <c r="BH24" s="28">
        <f t="shared" si="1"/>
        <v>103802.4911177</v>
      </c>
      <c r="BI24" s="28">
        <f t="shared" si="1"/>
        <v>105444.23639789999</v>
      </c>
      <c r="BJ24" s="28">
        <f t="shared" si="1"/>
        <v>106232.4140686</v>
      </c>
      <c r="BK24" s="28">
        <f t="shared" si="1"/>
        <v>113747.9063418</v>
      </c>
      <c r="BL24" s="28">
        <f t="shared" si="1"/>
        <v>106913.48308100001</v>
      </c>
      <c r="BM24" s="28">
        <f t="shared" si="1"/>
        <v>108569.58183469999</v>
      </c>
      <c r="BN24" s="28">
        <f t="shared" si="1"/>
        <v>109459.41634300002</v>
      </c>
      <c r="BO24" s="28">
        <f t="shared" ref="BO24:CT24" si="2">SUM(BO4:BO23)</f>
        <v>117231.23628750001</v>
      </c>
      <c r="BP24" s="28">
        <f t="shared" si="2"/>
        <v>110175.26663280001</v>
      </c>
      <c r="BQ24" s="28">
        <f t="shared" si="2"/>
        <v>110601.6921129</v>
      </c>
      <c r="BR24" s="28">
        <f t="shared" si="2"/>
        <v>112834.46331169999</v>
      </c>
      <c r="BS24" s="28">
        <f t="shared" si="2"/>
        <v>120773.40426930002</v>
      </c>
      <c r="BT24" s="28">
        <f t="shared" si="2"/>
        <v>113496.04993780002</v>
      </c>
      <c r="BU24" s="28">
        <f t="shared" si="2"/>
        <v>113934.52355350001</v>
      </c>
      <c r="BV24" s="28">
        <f t="shared" si="2"/>
        <v>116087.42004989999</v>
      </c>
      <c r="BW24" s="28">
        <f t="shared" si="2"/>
        <v>124312.09414160001</v>
      </c>
      <c r="BX24" s="28">
        <f t="shared" si="2"/>
        <v>116817.69777880002</v>
      </c>
      <c r="BY24" s="28">
        <f t="shared" si="2"/>
        <v>117268.84497830001</v>
      </c>
      <c r="BZ24" s="28">
        <f t="shared" si="2"/>
        <v>119339.89733009999</v>
      </c>
      <c r="CA24" s="28">
        <f t="shared" si="2"/>
        <v>127965.35354650002</v>
      </c>
      <c r="CB24" s="28">
        <f t="shared" si="2"/>
        <v>120238.85693780002</v>
      </c>
      <c r="CC24" s="28">
        <f t="shared" si="2"/>
        <v>120702.52918640002</v>
      </c>
      <c r="CD24" s="28">
        <f t="shared" si="2"/>
        <v>122204.9007348</v>
      </c>
      <c r="CE24" s="28">
        <f t="shared" si="2"/>
        <v>131740.62280810002</v>
      </c>
      <c r="CF24" s="28">
        <f t="shared" si="2"/>
        <v>123779.97815700002</v>
      </c>
      <c r="CG24" s="28">
        <f t="shared" si="2"/>
        <v>124256.33061440001</v>
      </c>
      <c r="CH24" s="28">
        <f t="shared" si="2"/>
        <v>125684.75557319999</v>
      </c>
      <c r="CI24" s="28">
        <f t="shared" si="2"/>
        <v>135761.87301519999</v>
      </c>
      <c r="CJ24" s="28">
        <f t="shared" si="2"/>
        <v>127557.67545550004</v>
      </c>
      <c r="CK24" s="28">
        <f t="shared" si="2"/>
        <v>128050.2393398</v>
      </c>
      <c r="CL24" s="28">
        <f t="shared" si="2"/>
        <v>129407.8533927</v>
      </c>
      <c r="CM24" s="28">
        <f t="shared" si="2"/>
        <v>139735.19230089997</v>
      </c>
      <c r="CN24" s="28">
        <f t="shared" si="2"/>
        <v>131282.6177652</v>
      </c>
      <c r="CO24" s="28">
        <f t="shared" si="2"/>
        <v>131788.45957049998</v>
      </c>
      <c r="CP24" s="28">
        <f t="shared" si="2"/>
        <v>132519.67695180001</v>
      </c>
      <c r="CQ24" s="28">
        <f t="shared" si="2"/>
        <v>143747.0004666</v>
      </c>
      <c r="CR24" s="28">
        <f t="shared" si="2"/>
        <v>135029.42146750001</v>
      </c>
      <c r="CS24" s="28">
        <f t="shared" si="2"/>
        <v>135489.30288789998</v>
      </c>
      <c r="CT24" s="28">
        <f t="shared" si="2"/>
        <v>136222.92074379997</v>
      </c>
      <c r="CU24" s="28">
        <f t="shared" ref="CU24:DZ24" si="3">SUM(CU4:CU23)</f>
        <v>147605.840001</v>
      </c>
      <c r="CV24" s="28">
        <f t="shared" si="3"/>
        <v>138631.07900340002</v>
      </c>
      <c r="CW24" s="28">
        <f t="shared" si="3"/>
        <v>139165.0884981</v>
      </c>
      <c r="CX24" s="28">
        <f t="shared" si="3"/>
        <v>139776.80029420002</v>
      </c>
      <c r="CY24" s="76">
        <f t="shared" si="3"/>
        <v>151431.72525380002</v>
      </c>
      <c r="CZ24" s="76">
        <f t="shared" si="3"/>
        <v>142203.22440759998</v>
      </c>
      <c r="DA24" s="76">
        <f t="shared" si="3"/>
        <v>142751.73440270001</v>
      </c>
      <c r="DB24" s="76">
        <f t="shared" si="3"/>
        <v>143489.78292819997</v>
      </c>
      <c r="DC24" s="28">
        <f t="shared" si="3"/>
        <v>154810.9802082</v>
      </c>
      <c r="DD24" s="28">
        <f t="shared" si="3"/>
        <v>145355.64589800002</v>
      </c>
      <c r="DE24" s="28">
        <f t="shared" si="3"/>
        <v>145917.04959000001</v>
      </c>
      <c r="DF24" s="28">
        <f t="shared" si="3"/>
        <v>146767.68936819999</v>
      </c>
      <c r="DG24" s="28">
        <f t="shared" si="3"/>
        <v>158201.0411411</v>
      </c>
      <c r="DH24" s="28">
        <f t="shared" si="3"/>
        <v>148516.43446000005</v>
      </c>
      <c r="DI24" s="28">
        <f t="shared" si="3"/>
        <v>149090.006398</v>
      </c>
      <c r="DJ24" s="28">
        <f t="shared" si="3"/>
        <v>150054.6950482</v>
      </c>
      <c r="DK24" s="28">
        <f t="shared" si="3"/>
        <v>161604.4652639</v>
      </c>
      <c r="DL24" s="28">
        <f t="shared" si="3"/>
        <v>151688.10945799999</v>
      </c>
      <c r="DM24" s="28">
        <f t="shared" si="3"/>
        <v>152274.40619400001</v>
      </c>
      <c r="DN24" s="28">
        <f t="shared" si="3"/>
        <v>153354.24992019997</v>
      </c>
      <c r="DO24" s="28">
        <f t="shared" si="3"/>
        <v>165075.01179439999</v>
      </c>
      <c r="DP24" s="28">
        <f t="shared" si="3"/>
        <v>154919.54097000003</v>
      </c>
      <c r="DQ24" s="28">
        <f t="shared" si="3"/>
        <v>155479.89012999999</v>
      </c>
      <c r="DR24" s="28">
        <f t="shared" si="3"/>
        <v>156717.2197742</v>
      </c>
      <c r="DS24" s="28">
        <f t="shared" si="3"/>
        <v>168614.6743139</v>
      </c>
      <c r="DT24" s="28">
        <f t="shared" si="3"/>
        <v>158214.89974870003</v>
      </c>
      <c r="DU24" s="28">
        <f t="shared" si="3"/>
        <v>158825.53720969998</v>
      </c>
      <c r="DV24" s="28">
        <f t="shared" si="3"/>
        <v>160147.1030297</v>
      </c>
      <c r="DW24" s="28">
        <f t="shared" si="3"/>
        <v>172178.13073870001</v>
      </c>
      <c r="DX24" s="28">
        <f t="shared" si="3"/>
        <v>161531.24398000003</v>
      </c>
      <c r="DY24" s="28">
        <f t="shared" si="3"/>
        <v>162069.71155199999</v>
      </c>
      <c r="DZ24" s="28">
        <f t="shared" si="3"/>
        <v>163599.68933600001</v>
      </c>
      <c r="EA24" s="28">
        <f t="shared" ref="EA24:EP24" si="4">SUM(EA4:EA23)</f>
        <v>175710.20903269999</v>
      </c>
      <c r="EB24" s="28">
        <f t="shared" si="4"/>
        <v>164814.808212</v>
      </c>
      <c r="EC24" s="28">
        <f t="shared" si="4"/>
        <v>165283.53297300002</v>
      </c>
      <c r="ED24" s="28">
        <f t="shared" si="4"/>
        <v>167019.93736899999</v>
      </c>
      <c r="EE24" s="28">
        <f t="shared" si="4"/>
        <v>179590.8731424</v>
      </c>
      <c r="EF24" s="28">
        <f t="shared" si="4"/>
        <v>168413.70987980001</v>
      </c>
      <c r="EG24" s="28">
        <f t="shared" si="4"/>
        <v>168816.24319100002</v>
      </c>
      <c r="EH24" s="28">
        <f t="shared" si="4"/>
        <v>170770.62022419999</v>
      </c>
      <c r="EI24" s="28">
        <f t="shared" si="4"/>
        <v>183320.1125547</v>
      </c>
      <c r="EJ24" s="28">
        <f t="shared" si="4"/>
        <v>171871.55083000002</v>
      </c>
      <c r="EK24" s="28">
        <f t="shared" si="4"/>
        <v>172208.83033600001</v>
      </c>
      <c r="EL24" s="28">
        <f t="shared" si="4"/>
        <v>174375.96214899997</v>
      </c>
      <c r="EM24" s="28">
        <f t="shared" si="4"/>
        <v>187005.2548127</v>
      </c>
      <c r="EN24" s="28">
        <f t="shared" si="4"/>
        <v>175289.57645100003</v>
      </c>
      <c r="EO24" s="28">
        <f t="shared" si="4"/>
        <v>175564.23287800001</v>
      </c>
      <c r="EP24" s="28">
        <f t="shared" si="4"/>
        <v>177940.30852399999</v>
      </c>
    </row>
    <row r="26" spans="2:146" x14ac:dyDescent="0.3">
      <c r="D26" s="1"/>
    </row>
    <row r="27" spans="2:146" x14ac:dyDescent="0.3">
      <c r="B27" s="12" t="s">
        <v>70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3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3">
      <c r="B29" s="16" t="s">
        <v>1</v>
      </c>
      <c r="C29" s="47">
        <f>IF(PLANEL_Pot_Trim!C4&lt;&gt;0,C4/PLANEL_Pot_Trim!C4,0)</f>
        <v>0.56396739132615081</v>
      </c>
      <c r="D29" s="47">
        <f>IF(PLANEL_Pot_Trim!D4&lt;&gt;0,D4/PLANEL_Pot_Trim!D4,0)</f>
        <v>0.4930260301461305</v>
      </c>
      <c r="E29" s="47">
        <f>IF(PLANEL_Pot_Trim!E4&lt;&gt;0,E4/PLANEL_Pot_Trim!E4,0)</f>
        <v>0.50230823943953584</v>
      </c>
      <c r="F29" s="47">
        <f>IF(PLANEL_Pot_Trim!F4&lt;&gt;0,F4/PLANEL_Pot_Trim!F4,0)</f>
        <v>0.49478672210631991</v>
      </c>
      <c r="G29" s="47">
        <f>IF(PLANEL_Pot_Trim!G4&lt;&gt;0,G4/PLANEL_Pot_Trim!G4,0)</f>
        <v>0.59986769674482043</v>
      </c>
      <c r="H29" s="47">
        <f>IF(PLANEL_Pot_Trim!H4&lt;&gt;0,H4/PLANEL_Pot_Trim!H4,0)</f>
        <v>0.50434546282464443</v>
      </c>
      <c r="I29" s="47">
        <f>IF(PLANEL_Pot_Trim!I4&lt;&gt;0,I4/PLANEL_Pot_Trim!I4,0)</f>
        <v>0.4798572158358943</v>
      </c>
      <c r="J29" s="47">
        <f>IF(PLANEL_Pot_Trim!J4&lt;&gt;0,J4/PLANEL_Pot_Trim!J4,0)</f>
        <v>0.50338983654498104</v>
      </c>
      <c r="K29" s="47">
        <f>IF(PLANEL_Pot_Trim!K4&lt;&gt;0,K4/PLANEL_Pot_Trim!K4,0)</f>
        <v>0.609273054823672</v>
      </c>
      <c r="L29" s="47">
        <f>IF(PLANEL_Pot_Trim!L4&lt;&gt;0,L4/PLANEL_Pot_Trim!L4,0)</f>
        <v>0.51276400530566768</v>
      </c>
      <c r="M29" s="47">
        <f>IF(PLANEL_Pot_Trim!M4&lt;&gt;0,M4/PLANEL_Pot_Trim!M4,0)</f>
        <v>0.48506191004212645</v>
      </c>
      <c r="N29" s="47">
        <f>IF(PLANEL_Pot_Trim!N4&lt;&gt;0,N4/PLANEL_Pot_Trim!N4,0)</f>
        <v>0.50338983654498104</v>
      </c>
      <c r="O29" s="47">
        <f>IF(PLANEL_Pot_Trim!O4&lt;&gt;0,O4/PLANEL_Pot_Trim!O4,0)</f>
        <v>0.53489326296851825</v>
      </c>
      <c r="P29" s="47">
        <f>IF(PLANEL_Pot_Trim!P4&lt;&gt;0,P4/PLANEL_Pot_Trim!P4,0)</f>
        <v>0.44262717481866132</v>
      </c>
      <c r="Q29" s="47">
        <f>IF(PLANEL_Pot_Trim!Q4&lt;&gt;0,Q4/PLANEL_Pot_Trim!Q4,0)</f>
        <v>0.41211500797839024</v>
      </c>
      <c r="R29" s="47">
        <f>IF(PLANEL_Pot_Trim!R4&lt;&gt;0,R4/PLANEL_Pot_Trim!R4,0)</f>
        <v>0.46536853265880435</v>
      </c>
      <c r="S29" s="47">
        <f>IF(PLANEL_Pot_Trim!S4&lt;&gt;0,S4/PLANEL_Pot_Trim!S4,0)</f>
        <v>0.54993301632582603</v>
      </c>
      <c r="T29" s="47">
        <f>IF(PLANEL_Pot_Trim!T4&lt;&gt;0,T4/PLANEL_Pot_Trim!T4,0)</f>
        <v>0.45889182687870766</v>
      </c>
      <c r="U29" s="47">
        <f>IF(PLANEL_Pot_Trim!U4&lt;&gt;0,U4/PLANEL_Pot_Trim!U4,0)</f>
        <v>0.42800985628874627</v>
      </c>
      <c r="V29" s="47">
        <f>IF(PLANEL_Pot_Trim!V4&lt;&gt;0,V4/PLANEL_Pot_Trim!V4,0)</f>
        <v>0.45998534637557248</v>
      </c>
      <c r="W29" s="47">
        <f>IF(PLANEL_Pot_Trim!W4&lt;&gt;0,W4/PLANEL_Pot_Trim!W4,0)</f>
        <v>0.55713090030871293</v>
      </c>
      <c r="X29" s="47">
        <f>IF(PLANEL_Pot_Trim!X4&lt;&gt;0,X4/PLANEL_Pot_Trim!X4,0)</f>
        <v>0.4689436328903448</v>
      </c>
      <c r="Y29" s="47">
        <f>IF(PLANEL_Pot_Trim!Y4&lt;&gt;0,Y4/PLANEL_Pot_Trim!Y4,0)</f>
        <v>0.4394492500683046</v>
      </c>
      <c r="Z29" s="47">
        <f>IF(PLANEL_Pot_Trim!Z4&lt;&gt;0,Z4/PLANEL_Pot_Trim!Z4,0)</f>
        <v>0.46088325522773438</v>
      </c>
      <c r="AA29" s="47">
        <f>IF(PLANEL_Pot_Trim!AA4&lt;&gt;0,AA4/PLANEL_Pot_Trim!AA4,0)</f>
        <v>0.5918519247869124</v>
      </c>
      <c r="AB29" s="47">
        <f>IF(PLANEL_Pot_Trim!AB4&lt;&gt;0,AB4/PLANEL_Pot_Trim!AB4,0)</f>
        <v>0.49014438166595092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0.61705581052777381</v>
      </c>
      <c r="AF29" s="47">
        <f>IF(PLANEL_Pot_Trim!AF4&lt;&gt;0,AF4/PLANEL_Pot_Trim!AF4,0)</f>
        <v>0.51675010156770951</v>
      </c>
      <c r="AG29" s="47">
        <f>IF(PLANEL_Pot_Trim!AG4&lt;&gt;0,AG4/PLANEL_Pot_Trim!AG4,0)</f>
        <v>0.46277727742545394</v>
      </c>
      <c r="AH29" s="47">
        <f>IF(PLANEL_Pot_Trim!AH4&lt;&gt;0,AH4/PLANEL_Pot_Trim!AH4,0)</f>
        <v>0.46133066039291348</v>
      </c>
      <c r="AI29" s="47">
        <f>IF(PLANEL_Pot_Trim!AI4&lt;&gt;0,AI4/PLANEL_Pot_Trim!AI4,0)</f>
        <v>0.63034257738636568</v>
      </c>
      <c r="AJ29" s="47">
        <f>IF(PLANEL_Pot_Trim!AJ4&lt;&gt;0,AJ4/PLANEL_Pot_Trim!AJ4,0)</f>
        <v>0.50199542731793412</v>
      </c>
      <c r="AK29" s="47">
        <f>IF(PLANEL_Pot_Trim!AK4&lt;&gt;0,AK4/PLANEL_Pot_Trim!AK4,0)</f>
        <v>0.46293901207588323</v>
      </c>
      <c r="AL29" s="47">
        <f>IF(PLANEL_Pot_Trim!AL4&lt;&gt;0,AL4/PLANEL_Pot_Trim!AL4,0)</f>
        <v>0.46157697956488064</v>
      </c>
      <c r="AM29" s="47">
        <f>IF(PLANEL_Pot_Trim!AM4&lt;&gt;0,AM4/PLANEL_Pot_Trim!AM4,0)</f>
        <v>0.62822541897444018</v>
      </c>
      <c r="AN29" s="47">
        <f>IF(PLANEL_Pot_Trim!AN4&lt;&gt;0,AN4/PLANEL_Pot_Trim!AN4,0)</f>
        <v>0.52257572021042997</v>
      </c>
      <c r="AO29" s="47">
        <f>IF(PLANEL_Pot_Trim!AO4&lt;&gt;0,AO4/PLANEL_Pot_Trim!AO4,0)</f>
        <v>0.46072947024648819</v>
      </c>
      <c r="AP29" s="47">
        <f>IF(PLANEL_Pot_Trim!AP4&lt;&gt;0,AP4/PLANEL_Pot_Trim!AP4,0)</f>
        <v>0.46118014109958633</v>
      </c>
      <c r="AQ29" s="47">
        <f>IF(PLANEL_Pot_Trim!AQ4&lt;&gt;0,AQ4/PLANEL_Pot_Trim!AQ4,0)</f>
        <v>0.64111322494550993</v>
      </c>
      <c r="AR29" s="47">
        <f>IF(PLANEL_Pot_Trim!AR4&lt;&gt;0,AR4/PLANEL_Pot_Trim!AR4,0)</f>
        <v>0.51385659698511033</v>
      </c>
      <c r="AS29" s="47">
        <f>IF(PLANEL_Pot_Trim!AS4&lt;&gt;0,AS4/PLANEL_Pot_Trim!AS4,0)</f>
        <v>0.45774990346619782</v>
      </c>
      <c r="AT29" s="47">
        <f>IF(PLANEL_Pot_Trim!AT4&lt;&gt;0,AT4/PLANEL_Pot_Trim!AT4,0)</f>
        <v>0.46005699359737184</v>
      </c>
      <c r="AU29" s="47">
        <f>IF(PLANEL_Pot_Trim!AU4&lt;&gt;0,AU4/PLANEL_Pot_Trim!AU4,0)</f>
        <v>0.65754374272021465</v>
      </c>
      <c r="AV29" s="47">
        <f>IF(PLANEL_Pot_Trim!AV4&lt;&gt;0,AV4/PLANEL_Pot_Trim!AV4,0)</f>
        <v>0.51646380629764765</v>
      </c>
      <c r="AW29" s="47">
        <f>IF(PLANEL_Pot_Trim!AW4&lt;&gt;0,AW4/PLANEL_Pot_Trim!AW4,0)</f>
        <v>0.45775654133841004</v>
      </c>
      <c r="AX29" s="47">
        <f>IF(PLANEL_Pot_Trim!AX4&lt;&gt;0,AX4/PLANEL_Pot_Trim!AX4,0)</f>
        <v>0.46033033052835609</v>
      </c>
      <c r="AY29" s="47">
        <f>IF(PLANEL_Pot_Trim!AY4&lt;&gt;0,AY4/PLANEL_Pot_Trim!AY4,0)</f>
        <v>0.64668486116594759</v>
      </c>
      <c r="AZ29" s="47">
        <f>IF(PLANEL_Pot_Trim!AZ4&lt;&gt;0,AZ4/PLANEL_Pot_Trim!AZ4,0)</f>
        <v>0.51059875137444233</v>
      </c>
      <c r="BA29" s="47">
        <f>IF(PLANEL_Pot_Trim!BA4&lt;&gt;0,BA4/PLANEL_Pot_Trim!BA4,0)</f>
        <v>0.45033644694379527</v>
      </c>
      <c r="BB29" s="47">
        <f>IF(PLANEL_Pot_Trim!BB4&lt;&gt;0,BB4/PLANEL_Pot_Trim!BB4,0)</f>
        <v>0.46032297180735188</v>
      </c>
      <c r="BC29" s="47">
        <f>IF(PLANEL_Pot_Trim!BC4&lt;&gt;0,BC4/PLANEL_Pot_Trim!BC4,0)</f>
        <v>0.63202294223604361</v>
      </c>
      <c r="BD29" s="47">
        <f>IF(PLANEL_Pot_Trim!BD4&lt;&gt;0,BD4/PLANEL_Pot_Trim!BD4,0)</f>
        <v>0.51001238237984547</v>
      </c>
      <c r="BE29" s="47">
        <f>IF(PLANEL_Pot_Trim!BE4&lt;&gt;0,BE4/PLANEL_Pot_Trim!BE4,0)</f>
        <v>0.44896337080669468</v>
      </c>
      <c r="BF29" s="47">
        <f>IF(PLANEL_Pot_Trim!BF4&lt;&gt;0,BF4/PLANEL_Pot_Trim!BF4,0)</f>
        <v>0.4634937958281744</v>
      </c>
      <c r="BG29" s="47">
        <f>IF(PLANEL_Pot_Trim!BG4&lt;&gt;0,BG4/PLANEL_Pot_Trim!BG4,0)</f>
        <v>0.63849581243340225</v>
      </c>
      <c r="BH29" s="47">
        <f>IF(PLANEL_Pot_Trim!BH4&lt;&gt;0,BH4/PLANEL_Pot_Trim!BH4,0)</f>
        <v>0.51263478393730566</v>
      </c>
      <c r="BI29" s="47">
        <f>IF(PLANEL_Pot_Trim!BI4&lt;&gt;0,BI4/PLANEL_Pot_Trim!BI4,0)</f>
        <v>0.44658095426158423</v>
      </c>
      <c r="BJ29" s="47">
        <f>IF(PLANEL_Pot_Trim!BJ4&lt;&gt;0,BJ4/PLANEL_Pot_Trim!BJ4,0)</f>
        <v>0.46518199924217973</v>
      </c>
      <c r="BK29" s="47">
        <f>IF(PLANEL_Pot_Trim!BK4&lt;&gt;0,BK4/PLANEL_Pot_Trim!BK4,0)</f>
        <v>0.64168080632443292</v>
      </c>
      <c r="BL29" s="47">
        <f>IF(PLANEL_Pot_Trim!BL4&lt;&gt;0,BL4/PLANEL_Pot_Trim!BL4,0)</f>
        <v>0.50507031694896021</v>
      </c>
      <c r="BM29" s="47">
        <f>IF(PLANEL_Pot_Trim!BM4&lt;&gt;0,BM4/PLANEL_Pot_Trim!BM4,0)</f>
        <v>0.44348892859804173</v>
      </c>
      <c r="BN29" s="47">
        <f>IF(PLANEL_Pot_Trim!BN4&lt;&gt;0,BN4/PLANEL_Pot_Trim!BN4,0)</f>
        <v>0.46479147619983152</v>
      </c>
      <c r="BO29" s="47">
        <f>IF(PLANEL_Pot_Trim!BO4&lt;&gt;0,BO4/PLANEL_Pot_Trim!BO4,0)</f>
        <v>0.63829635546377128</v>
      </c>
      <c r="BP29" s="47">
        <f>IF(PLANEL_Pot_Trim!BP4&lt;&gt;0,BP4/PLANEL_Pot_Trim!BP4,0)</f>
        <v>0.50491818709363301</v>
      </c>
      <c r="BQ29" s="47">
        <f>IF(PLANEL_Pot_Trim!BQ4&lt;&gt;0,BQ4/PLANEL_Pot_Trim!BQ4,0)</f>
        <v>0.43833768896979225</v>
      </c>
      <c r="BR29" s="47">
        <f>IF(PLANEL_Pot_Trim!BR4&lt;&gt;0,BR4/PLANEL_Pot_Trim!BR4,0)</f>
        <v>0.46218419202262945</v>
      </c>
      <c r="BS29" s="47">
        <f>IF(PLANEL_Pot_Trim!BS4&lt;&gt;0,BS4/PLANEL_Pot_Trim!BS4,0)</f>
        <v>0.64227686184115851</v>
      </c>
      <c r="BT29" s="47">
        <f>IF(PLANEL_Pot_Trim!BT4&lt;&gt;0,BT4/PLANEL_Pot_Trim!BT4,0)</f>
        <v>0.52815604516539683</v>
      </c>
      <c r="BU29" s="47">
        <f>IF(PLANEL_Pot_Trim!BU4&lt;&gt;0,BU4/PLANEL_Pot_Trim!BU4,0)</f>
        <v>0.43344389715927994</v>
      </c>
      <c r="BV29" s="47">
        <f>IF(PLANEL_Pot_Trim!BV4&lt;&gt;0,BV4/PLANEL_Pot_Trim!BV4,0)</f>
        <v>0.460061920020927</v>
      </c>
      <c r="BW29" s="47">
        <f>IF(PLANEL_Pot_Trim!BW4&lt;&gt;0,BW4/PLANEL_Pot_Trim!BW4,0)</f>
        <v>0.65536669160927852</v>
      </c>
      <c r="BX29" s="47">
        <f>IF(PLANEL_Pot_Trim!BX4&lt;&gt;0,BX4/PLANEL_Pot_Trim!BX4,0)</f>
        <v>0.53222715639590756</v>
      </c>
      <c r="BY29" s="47">
        <f>IF(PLANEL_Pot_Trim!BY4&lt;&gt;0,BY4/PLANEL_Pot_Trim!BY4,0)</f>
        <v>0.42805705366780117</v>
      </c>
      <c r="BZ29" s="47">
        <f>IF(PLANEL_Pot_Trim!BZ4&lt;&gt;0,BZ4/PLANEL_Pot_Trim!BZ4,0)</f>
        <v>0.45803165286123876</v>
      </c>
      <c r="CA29" s="47">
        <f>IF(PLANEL_Pot_Trim!CA4&lt;&gt;0,CA4/PLANEL_Pot_Trim!CA4,0)</f>
        <v>0.65409428292027572</v>
      </c>
      <c r="CB29" s="47">
        <f>IF(PLANEL_Pot_Trim!CB4&lt;&gt;0,CB4/PLANEL_Pot_Trim!CB4,0)</f>
        <v>0.52432233294257036</v>
      </c>
      <c r="CC29" s="47">
        <f>IF(PLANEL_Pot_Trim!CC4&lt;&gt;0,CC4/PLANEL_Pot_Trim!CC4,0)</f>
        <v>0.42481075428459075</v>
      </c>
      <c r="CD29" s="47">
        <f>IF(PLANEL_Pot_Trim!CD4&lt;&gt;0,CD4/PLANEL_Pot_Trim!CD4,0)</f>
        <v>0.45605272247626311</v>
      </c>
      <c r="CE29" s="47">
        <f>IF(PLANEL_Pot_Trim!CE4&lt;&gt;0,CE4/PLANEL_Pot_Trim!CE4,0)</f>
        <v>0.65864142386525582</v>
      </c>
      <c r="CF29" s="47">
        <f>IF(PLANEL_Pot_Trim!CF4&lt;&gt;0,CF4/PLANEL_Pot_Trim!CF4,0)</f>
        <v>0.53825116406166895</v>
      </c>
      <c r="CG29" s="47">
        <f>IF(PLANEL_Pot_Trim!CG4&lt;&gt;0,CG4/PLANEL_Pot_Trim!CG4,0)</f>
        <v>0.41887933364847463</v>
      </c>
      <c r="CH29" s="47">
        <f>IF(PLANEL_Pot_Trim!CH4&lt;&gt;0,CH4/PLANEL_Pot_Trim!CH4,0)</f>
        <v>0.45404332594708491</v>
      </c>
      <c r="CI29" s="47">
        <f>IF(PLANEL_Pot_Trim!CI4&lt;&gt;0,CI4/PLANEL_Pot_Trim!CI4,0)</f>
        <v>0.66296165221737891</v>
      </c>
      <c r="CJ29" s="47">
        <f>IF(PLANEL_Pot_Trim!CJ4&lt;&gt;0,CJ4/PLANEL_Pot_Trim!CJ4,0)</f>
        <v>0.52030016467937479</v>
      </c>
      <c r="CK29" s="47">
        <f>IF(PLANEL_Pot_Trim!CK4&lt;&gt;0,CK4/PLANEL_Pot_Trim!CK4,0)</f>
        <v>0.41434437853774497</v>
      </c>
      <c r="CL29" s="47">
        <f>IF(PLANEL_Pot_Trim!CL4&lt;&gt;0,CL4/PLANEL_Pot_Trim!CL4,0)</f>
        <v>0.45340134694464634</v>
      </c>
      <c r="CM29" s="47">
        <f>IF(PLANEL_Pot_Trim!CM4&lt;&gt;0,CM4/PLANEL_Pot_Trim!CM4,0)</f>
        <v>0.67331711051564491</v>
      </c>
      <c r="CN29" s="47">
        <f>IF(PLANEL_Pot_Trim!CN4&lt;&gt;0,CN4/PLANEL_Pot_Trim!CN4,0)</f>
        <v>0.52540137413778421</v>
      </c>
      <c r="CO29" s="47">
        <f>IF(PLANEL_Pot_Trim!CO4&lt;&gt;0,CO4/PLANEL_Pot_Trim!CO4,0)</f>
        <v>0.41228480740967566</v>
      </c>
      <c r="CP29" s="47">
        <f>IF(PLANEL_Pot_Trim!CP4&lt;&gt;0,CP4/PLANEL_Pot_Trim!CP4,0)</f>
        <v>0.45273843024136595</v>
      </c>
      <c r="CQ29" s="47">
        <f>IF(PLANEL_Pot_Trim!CQ4&lt;&gt;0,CQ4/PLANEL_Pot_Trim!CQ4,0)</f>
        <v>0.67315706117384178</v>
      </c>
      <c r="CR29" s="47">
        <f>IF(PLANEL_Pot_Trim!CR4&lt;&gt;0,CR4/PLANEL_Pot_Trim!CR4,0)</f>
        <v>0.54141259965802535</v>
      </c>
      <c r="CS29" s="47">
        <f>IF(PLANEL_Pot_Trim!CS4&lt;&gt;0,CS4/PLANEL_Pot_Trim!CS4,0)</f>
        <v>0.3985044487669735</v>
      </c>
      <c r="CT29" s="47">
        <f>IF(PLANEL_Pot_Trim!CT4&lt;&gt;0,CT4/PLANEL_Pot_Trim!CT4,0)</f>
        <v>0.45199717627154201</v>
      </c>
      <c r="CU29" s="47">
        <f>IF(PLANEL_Pot_Trim!CU4&lt;&gt;0,CU4/PLANEL_Pot_Trim!CU4,0)</f>
        <v>0.66857528365016416</v>
      </c>
      <c r="CV29" s="47">
        <f>IF(PLANEL_Pot_Trim!CV4&lt;&gt;0,CV4/PLANEL_Pot_Trim!CV4,0)</f>
        <v>0.52296257805898227</v>
      </c>
      <c r="CW29" s="47">
        <f>IF(PLANEL_Pot_Trim!CW4&lt;&gt;0,CW4/PLANEL_Pot_Trim!CW4,0)</f>
        <v>0.40790213902781253</v>
      </c>
      <c r="CX29" s="47">
        <f>IF(PLANEL_Pot_Trim!CX4&lt;&gt;0,CX4/PLANEL_Pot_Trim!CX4,0)</f>
        <v>0.45067224954837043</v>
      </c>
      <c r="CY29" s="77">
        <f>IF(PLANEL_Pot_Trim!CY4&lt;&gt;0,CY4/PLANEL_Pot_Trim!CY4,0)</f>
        <v>0.67354686685428111</v>
      </c>
      <c r="CZ29" s="77">
        <f>IF(PLANEL_Pot_Trim!CZ4&lt;&gt;0,CZ4/PLANEL_Pot_Trim!CZ4,0)</f>
        <v>0.53129797373860932</v>
      </c>
      <c r="DA29" s="77">
        <f>IF(PLANEL_Pot_Trim!DA4&lt;&gt;0,DA4/PLANEL_Pot_Trim!DA4,0)</f>
        <v>0.40208548038802921</v>
      </c>
      <c r="DB29" s="77">
        <f>IF(PLANEL_Pot_Trim!DB4&lt;&gt;0,DB4/PLANEL_Pot_Trim!DB4,0)</f>
        <v>0.45067224954837043</v>
      </c>
      <c r="DC29" s="47">
        <f>IF(PLANEL_Pot_Trim!DC4&lt;&gt;0,DC4/PLANEL_Pot_Trim!DC4,0)</f>
        <v>0.68183478461687264</v>
      </c>
      <c r="DD29" s="47">
        <f>IF(PLANEL_Pot_Trim!DD4&lt;&gt;0,DD4/PLANEL_Pot_Trim!DD4,0)</f>
        <v>0.51858765243530569</v>
      </c>
      <c r="DE29" s="47">
        <f>IF(PLANEL_Pot_Trim!DE4&lt;&gt;0,DE4/PLANEL_Pot_Trim!DE4,0)</f>
        <v>0.40249677978932186</v>
      </c>
      <c r="DF29" s="47">
        <f>IF(PLANEL_Pot_Trim!DF4&lt;&gt;0,DF4/PLANEL_Pot_Trim!DF4,0)</f>
        <v>0.45067224954837043</v>
      </c>
      <c r="DG29" s="47">
        <f>IF(PLANEL_Pot_Trim!DG4&lt;&gt;0,DG4/PLANEL_Pot_Trim!DG4,0)</f>
        <v>0.68301563015053635</v>
      </c>
      <c r="DH29" s="47">
        <f>IF(PLANEL_Pot_Trim!DH4&lt;&gt;0,DH4/PLANEL_Pot_Trim!DH4,0)</f>
        <v>0.53509431086114001</v>
      </c>
      <c r="DI29" s="47">
        <f>IF(PLANEL_Pot_Trim!DI4&lt;&gt;0,DI4/PLANEL_Pot_Trim!DI4,0)</f>
        <v>0.39863095203256349</v>
      </c>
      <c r="DJ29" s="47">
        <f>IF(PLANEL_Pot_Trim!DJ4&lt;&gt;0,DJ4/PLANEL_Pot_Trim!DJ4,0)</f>
        <v>0.45067224954837043</v>
      </c>
      <c r="DK29" s="47">
        <f>IF(PLANEL_Pot_Trim!DK4&lt;&gt;0,DK4/PLANEL_Pot_Trim!DK4,0)</f>
        <v>0.68301563015053635</v>
      </c>
      <c r="DL29" s="47">
        <f>IF(PLANEL_Pot_Trim!DL4&lt;&gt;0,DL4/PLANEL_Pot_Trim!DL4,0)</f>
        <v>0.53734830717861315</v>
      </c>
      <c r="DM29" s="47">
        <f>IF(PLANEL_Pot_Trim!DM4&lt;&gt;0,DM4/PLANEL_Pot_Trim!DM4,0)</f>
        <v>0.39510905771271876</v>
      </c>
      <c r="DN29" s="47">
        <f>IF(PLANEL_Pot_Trim!DN4&lt;&gt;0,DN4/PLANEL_Pot_Trim!DN4,0)</f>
        <v>0.45067224954837043</v>
      </c>
      <c r="DO29" s="47">
        <f>IF(PLANEL_Pot_Trim!DO4&lt;&gt;0,DO4/PLANEL_Pot_Trim!DO4,0)</f>
        <v>0.68301563015053635</v>
      </c>
      <c r="DP29" s="47">
        <f>IF(PLANEL_Pot_Trim!DP4&lt;&gt;0,DP4/PLANEL_Pot_Trim!DP4,0)</f>
        <v>0.52759949238314974</v>
      </c>
      <c r="DQ29" s="47">
        <f>IF(PLANEL_Pot_Trim!DQ4&lt;&gt;0,DQ4/PLANEL_Pot_Trim!DQ4,0)</f>
        <v>0.39034207567042295</v>
      </c>
      <c r="DR29" s="47">
        <f>IF(PLANEL_Pot_Trim!DR4&lt;&gt;0,DR4/PLANEL_Pot_Trim!DR4,0)</f>
        <v>0.45067224954837043</v>
      </c>
      <c r="DS29" s="47">
        <f>IF(PLANEL_Pot_Trim!DS4&lt;&gt;0,DS4/PLANEL_Pot_Trim!DS4,0)</f>
        <v>0.68391476174078669</v>
      </c>
      <c r="DT29" s="47">
        <f>IF(PLANEL_Pot_Trim!DT4&lt;&gt;0,DT4/PLANEL_Pot_Trim!DT4,0)</f>
        <v>0.51677271338646469</v>
      </c>
      <c r="DU29" s="47">
        <f>IF(PLANEL_Pot_Trim!DU4&lt;&gt;0,DU4/PLANEL_Pot_Trim!DU4,0)</f>
        <v>0.3848038784547208</v>
      </c>
      <c r="DV29" s="47">
        <f>IF(PLANEL_Pot_Trim!DV4&lt;&gt;0,DV4/PLANEL_Pot_Trim!DV4,0)</f>
        <v>0.44978111924920366</v>
      </c>
      <c r="DW29" s="47">
        <f>IF(PLANEL_Pot_Trim!DW4&lt;&gt;0,DW4/PLANEL_Pot_Trim!DW4,0)</f>
        <v>0.68524179039741095</v>
      </c>
      <c r="DX29" s="47">
        <f>IF(PLANEL_Pot_Trim!DX4&lt;&gt;0,DX4/PLANEL_Pot_Trim!DX4,0)</f>
        <v>0.5355878781958362</v>
      </c>
      <c r="DY29" s="47">
        <f>IF(PLANEL_Pot_Trim!DY4&lt;&gt;0,DY4/PLANEL_Pot_Trim!DY4,0)</f>
        <v>0.37923589974099775</v>
      </c>
      <c r="DZ29" s="47">
        <f>IF(PLANEL_Pot_Trim!DZ4&lt;&gt;0,DZ4/PLANEL_Pot_Trim!DZ4,0)</f>
        <v>0.44865422005801908</v>
      </c>
      <c r="EA29" s="47">
        <f>IF(PLANEL_Pot_Trim!EA4&lt;&gt;0,EA4/PLANEL_Pot_Trim!EA4,0)</f>
        <v>0.68503132541786604</v>
      </c>
      <c r="EB29" s="47">
        <f>IF(PLANEL_Pot_Trim!EB4&lt;&gt;0,EB4/PLANEL_Pot_Trim!EB4,0)</f>
        <v>0.52178883332509751</v>
      </c>
      <c r="EC29" s="47">
        <f>IF(PLANEL_Pot_Trim!EC4&lt;&gt;0,EC4/PLANEL_Pot_Trim!EC4,0)</f>
        <v>0.37320119053872935</v>
      </c>
      <c r="ED29" s="47">
        <f>IF(PLANEL_Pot_Trim!ED4&lt;&gt;0,ED4/PLANEL_Pot_Trim!ED4,0)</f>
        <v>0.44723222110492034</v>
      </c>
      <c r="EE29" s="47">
        <f>IF(PLANEL_Pot_Trim!EE4&lt;&gt;0,EE4/PLANEL_Pot_Trim!EE4,0)</f>
        <v>0.68484349670513567</v>
      </c>
      <c r="EF29" s="47">
        <f>IF(PLANEL_Pot_Trim!EF4&lt;&gt;0,EF4/PLANEL_Pot_Trim!EF4,0)</f>
        <v>0.53292587181495377</v>
      </c>
      <c r="EG29" s="47">
        <f>IF(PLANEL_Pot_Trim!EG4&lt;&gt;0,EG4/PLANEL_Pot_Trim!EG4,0)</f>
        <v>0.36419098405794564</v>
      </c>
      <c r="EH29" s="47">
        <f>IF(PLANEL_Pot_Trim!EH4&lt;&gt;0,EH4/PLANEL_Pot_Trim!EH4,0)</f>
        <v>0.44676431246669784</v>
      </c>
      <c r="EI29" s="47">
        <f>IF(PLANEL_Pot_Trim!EI4&lt;&gt;0,EI4/PLANEL_Pot_Trim!EI4,0)</f>
        <v>0.68722448405597336</v>
      </c>
      <c r="EJ29" s="47">
        <f>IF(PLANEL_Pot_Trim!EJ4&lt;&gt;0,EJ4/PLANEL_Pot_Trim!EJ4,0)</f>
        <v>0.50899071094168757</v>
      </c>
      <c r="EK29" s="47">
        <f>IF(PLANEL_Pot_Trim!EK4&lt;&gt;0,EK4/PLANEL_Pot_Trim!EK4,0)</f>
        <v>0.36435298333905292</v>
      </c>
      <c r="EL29" s="47">
        <f>IF(PLANEL_Pot_Trim!EL4&lt;&gt;0,EL4/PLANEL_Pot_Trim!EL4,0)</f>
        <v>0.44670412300065215</v>
      </c>
      <c r="EM29" s="47">
        <f>IF(PLANEL_Pot_Trim!EM4&lt;&gt;0,EM4/PLANEL_Pot_Trim!EM4,0)</f>
        <v>0.68679757167794842</v>
      </c>
      <c r="EN29" s="47">
        <f>IF(PLANEL_Pot_Trim!EN4&lt;&gt;0,EN4/PLANEL_Pot_Trim!EN4,0)</f>
        <v>0.51082007898262727</v>
      </c>
      <c r="EO29" s="47">
        <f>IF(PLANEL_Pot_Trim!EO4&lt;&gt;0,EO4/PLANEL_Pot_Trim!EO4,0)</f>
        <v>0.36597709663897771</v>
      </c>
      <c r="EP29" s="47">
        <f>IF(PLANEL_Pot_Trim!EP4&lt;&gt;0,EP4/PLANEL_Pot_Trim!EP4,0)</f>
        <v>0.44473588650397577</v>
      </c>
    </row>
    <row r="30" spans="2:146" x14ac:dyDescent="0.3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0.58184051770401546</v>
      </c>
      <c r="H30" s="47">
        <f>IF(PLANEL_Pot_Trim!H5&lt;&gt;0,H5/PLANEL_Pot_Trim!H5,0)</f>
        <v>0.51077016944929232</v>
      </c>
      <c r="I30" s="47">
        <f>IF(PLANEL_Pot_Trim!I5&lt;&gt;0,I5/PLANEL_Pot_Trim!I5,0)</f>
        <v>0.40506551177662053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0.51216313772560007</v>
      </c>
      <c r="M30" s="47">
        <f>IF(PLANEL_Pot_Trim!M5&lt;&gt;0,M5/PLANEL_Pot_Trim!M5,0)</f>
        <v>0.45072497024187785</v>
      </c>
      <c r="N30" s="47">
        <f>IF(PLANEL_Pot_Trim!N5&lt;&gt;0,N5/PLANEL_Pot_Trim!N5,0)</f>
        <v>0.50039314154512593</v>
      </c>
      <c r="O30" s="47">
        <f>IF(PLANEL_Pot_Trim!O5&lt;&gt;0,O5/PLANEL_Pot_Trim!O5,0)</f>
        <v>0.54973295826283952</v>
      </c>
      <c r="P30" s="47">
        <f>IF(PLANEL_Pot_Trim!P5&lt;&gt;0,P5/PLANEL_Pot_Trim!P5,0)</f>
        <v>0.51342707213477945</v>
      </c>
      <c r="Q30" s="47">
        <f>IF(PLANEL_Pot_Trim!Q5&lt;&gt;0,Q5/PLANEL_Pot_Trim!Q5,0)</f>
        <v>0.43403383512462163</v>
      </c>
      <c r="R30" s="47">
        <f>IF(PLANEL_Pot_Trim!R5&lt;&gt;0,R5/PLANEL_Pot_Trim!R5,0)</f>
        <v>0.50009323537691031</v>
      </c>
      <c r="S30" s="47">
        <f>IF(PLANEL_Pot_Trim!S5&lt;&gt;0,S5/PLANEL_Pot_Trim!S5,0)</f>
        <v>0.54985631483061648</v>
      </c>
      <c r="T30" s="47">
        <f>IF(PLANEL_Pot_Trim!T5&lt;&gt;0,T5/PLANEL_Pot_Trim!T5,0)</f>
        <v>0.51319251903875529</v>
      </c>
      <c r="U30" s="47">
        <f>IF(PLANEL_Pot_Trim!U5&lt;&gt;0,U5/PLANEL_Pot_Trim!U5,0)</f>
        <v>0.4503498806436731</v>
      </c>
      <c r="V30" s="47">
        <f>IF(PLANEL_Pot_Trim!V5&lt;&gt;0,V5/PLANEL_Pot_Trim!V5,0)</f>
        <v>0.5000554910348497</v>
      </c>
      <c r="W30" s="47">
        <f>IF(PLANEL_Pot_Trim!W5&lt;&gt;0,W5/PLANEL_Pot_Trim!W5,0)</f>
        <v>0.5630627923904532</v>
      </c>
      <c r="X30" s="47">
        <f>IF(PLANEL_Pot_Trim!X5&lt;&gt;0,X5/PLANEL_Pot_Trim!X5,0)</f>
        <v>0.50050379265188027</v>
      </c>
      <c r="Y30" s="47">
        <f>IF(PLANEL_Pot_Trim!Y5&lt;&gt;0,Y5/PLANEL_Pot_Trim!Y5,0)</f>
        <v>0.44290844505795868</v>
      </c>
      <c r="Z30" s="47">
        <f>IF(PLANEL_Pot_Trim!Z5&lt;&gt;0,Z5/PLANEL_Pot_Trim!Z5,0)</f>
        <v>0.49964685821699528</v>
      </c>
      <c r="AA30" s="47">
        <f>IF(PLANEL_Pot_Trim!AA5&lt;&gt;0,AA5/PLANEL_Pot_Trim!AA5,0)</f>
        <v>0.41530807452903873</v>
      </c>
      <c r="AB30" s="47">
        <f>IF(PLANEL_Pot_Trim!AB5&lt;&gt;0,AB5/PLANEL_Pot_Trim!AB5,0)</f>
        <v>0.51051926386861035</v>
      </c>
      <c r="AC30" s="47">
        <f>IF(PLANEL_Pot_Trim!AC5&lt;&gt;0,AC5/PLANEL_Pot_Trim!AC5,0)</f>
        <v>0.4289552762998538</v>
      </c>
      <c r="AD30" s="47">
        <f>IF(PLANEL_Pot_Trim!AD5&lt;&gt;0,AD5/PLANEL_Pot_Trim!AD5,0)</f>
        <v>0.48529776869591112</v>
      </c>
      <c r="AE30" s="47">
        <f>IF(PLANEL_Pot_Trim!AE5&lt;&gt;0,AE5/PLANEL_Pot_Trim!AE5,0)</f>
        <v>0.34223585957591096</v>
      </c>
      <c r="AF30" s="47">
        <f>IF(PLANEL_Pot_Trim!AF5&lt;&gt;0,AF5/PLANEL_Pot_Trim!AF5,0)</f>
        <v>0.29655272956076811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0.34256364942864803</v>
      </c>
      <c r="AJ30" s="47">
        <f>IF(PLANEL_Pot_Trim!AJ5&lt;&gt;0,AJ5/PLANEL_Pot_Trim!AJ5,0)</f>
        <v>0.52491988760973485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0.43960208432605063</v>
      </c>
      <c r="AN30" s="47">
        <f>IF(PLANEL_Pot_Trim!AN5&lt;&gt;0,AN5/PLANEL_Pot_Trim!AN5,0)</f>
        <v>0.35919697852519017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0.45904339606714151</v>
      </c>
      <c r="AR30" s="47">
        <f>IF(PLANEL_Pot_Trim!AR5&lt;&gt;0,AR5/PLANEL_Pot_Trim!AR5,0)</f>
        <v>0.51590343057497567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0.37743277175558931</v>
      </c>
      <c r="AV30" s="47">
        <f>IF(PLANEL_Pot_Trim!AV5&lt;&gt;0,AV5/PLANEL_Pot_Trim!AV5,0)</f>
        <v>0.51618865263264713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0.43524348736041502</v>
      </c>
      <c r="AZ30" s="47">
        <f>IF(PLANEL_Pot_Trim!AZ5&lt;&gt;0,AZ5/PLANEL_Pot_Trim!AZ5,0)</f>
        <v>0.51534084039551142</v>
      </c>
      <c r="BA30" s="47">
        <f>IF(PLANEL_Pot_Trim!BA5&lt;&gt;0,BA5/PLANEL_Pot_Trim!BA5,0)</f>
        <v>0.4538442096772291</v>
      </c>
      <c r="BB30" s="47">
        <f>IF(PLANEL_Pot_Trim!BB5&lt;&gt;0,BB5/PLANEL_Pot_Trim!BB5,0)</f>
        <v>0.49622829713459354</v>
      </c>
      <c r="BC30" s="47">
        <f>IF(PLANEL_Pot_Trim!BC5&lt;&gt;0,BC5/PLANEL_Pot_Trim!BC5,0)</f>
        <v>0.5637867104762585</v>
      </c>
      <c r="BD30" s="47">
        <f>IF(PLANEL_Pot_Trim!BD5&lt;&gt;0,BD5/PLANEL_Pot_Trim!BD5,0)</f>
        <v>0.5157633639695407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0.56550110784777941</v>
      </c>
      <c r="BH30" s="47">
        <f>IF(PLANEL_Pot_Trim!BH5&lt;&gt;0,BH5/PLANEL_Pot_Trim!BH5,0)</f>
        <v>0.48666269566858528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0.49058161724146582</v>
      </c>
      <c r="BL30" s="47">
        <f>IF(PLANEL_Pot_Trim!BL5&lt;&gt;0,BL5/PLANEL_Pot_Trim!BL5,0)</f>
        <v>0.5193025124605839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0.56537139455089924</v>
      </c>
      <c r="BP30" s="47">
        <f>IF(PLANEL_Pot_Trim!BP5&lt;&gt;0,BP5/PLANEL_Pot_Trim!BP5,0)</f>
        <v>0.53618573194397223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0.56524451146613497</v>
      </c>
      <c r="BT30" s="47">
        <f>IF(PLANEL_Pot_Trim!BT5&lt;&gt;0,BT5/PLANEL_Pot_Trim!BT5,0)</f>
        <v>0.34782588021895677</v>
      </c>
      <c r="BU30" s="47">
        <f>IF(PLANEL_Pot_Trim!BU5&lt;&gt;0,BU5/PLANEL_Pot_Trim!BU5,0)</f>
        <v>0.44051385752139471</v>
      </c>
      <c r="BV30" s="47">
        <f>IF(PLANEL_Pot_Trim!BV5&lt;&gt;0,BV5/PLANEL_Pot_Trim!BV5,0)</f>
        <v>0.49002999673831621</v>
      </c>
      <c r="BW30" s="47">
        <f>IF(PLANEL_Pot_Trim!BW5&lt;&gt;0,BW5/PLANEL_Pot_Trim!BW5,0)</f>
        <v>0.49058161724146582</v>
      </c>
      <c r="BX30" s="47">
        <f>IF(PLANEL_Pot_Trim!BX5&lt;&gt;0,BX5/PLANEL_Pot_Trim!BX5,0)</f>
        <v>0.31250490253695717</v>
      </c>
      <c r="BY30" s="47">
        <f>IF(PLANEL_Pot_Trim!BY5&lt;&gt;0,BY5/PLANEL_Pot_Trim!BY5,0)</f>
        <v>0.43700676610909051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0.4062652458999374</v>
      </c>
      <c r="CC30" s="47">
        <f>IF(PLANEL_Pot_Trim!CC5&lt;&gt;0,CC5/PLANEL_Pot_Trim!CC5,0)</f>
        <v>0.44383171534535099</v>
      </c>
      <c r="CD30" s="47">
        <f>IF(PLANEL_Pot_Trim!CD5&lt;&gt;0,CD5/PLANEL_Pot_Trim!CD5,0)</f>
        <v>0.49002999673831621</v>
      </c>
      <c r="CE30" s="47">
        <f>IF(PLANEL_Pot_Trim!CE5&lt;&gt;0,CE5/PLANEL_Pot_Trim!CE5,0)</f>
        <v>0.56238969841846032</v>
      </c>
      <c r="CF30" s="47">
        <f>IF(PLANEL_Pot_Trim!CF5&lt;&gt;0,CF5/PLANEL_Pot_Trim!CF5,0)</f>
        <v>0.28805510274304025</v>
      </c>
      <c r="CG30" s="47">
        <f>IF(PLANEL_Pot_Trim!CG5&lt;&gt;0,CG5/PLANEL_Pot_Trim!CG5,0)</f>
        <v>0.44045463515674932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0.44879242571264827</v>
      </c>
      <c r="CK30" s="47">
        <f>IF(PLANEL_Pot_Trim!CK5&lt;&gt;0,CK5/PLANEL_Pot_Trim!CK5,0)</f>
        <v>0.44383171534535099</v>
      </c>
      <c r="CL30" s="47">
        <f>IF(PLANEL_Pot_Trim!CL5&lt;&gt;0,CL5/PLANEL_Pot_Trim!CL5,0)</f>
        <v>0.49002999673831621</v>
      </c>
      <c r="CM30" s="47">
        <f>IF(PLANEL_Pot_Trim!CM5&lt;&gt;0,CM5/PLANEL_Pot_Trim!CM5,0)</f>
        <v>0.53676879278024625</v>
      </c>
      <c r="CN30" s="47">
        <f>IF(PLANEL_Pot_Trim!CN5&lt;&gt;0,CN5/PLANEL_Pot_Trim!CN5,0)</f>
        <v>0.43580793292425712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0.29265804891240332</v>
      </c>
      <c r="CS30" s="47">
        <f>IF(PLANEL_Pot_Trim!CS5&lt;&gt;0,CS5/PLANEL_Pot_Trim!CS5,0)</f>
        <v>0.43713677733279305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0.44592991470801879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0.37565829183925226</v>
      </c>
      <c r="DA30" s="77">
        <f>IF(PLANEL_Pot_Trim!DA5&lt;&gt;0,DA5/PLANEL_Pot_Trim!DA5,0)</f>
        <v>0.44383171534535099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0.52457992324228431</v>
      </c>
      <c r="DE30" s="47">
        <f>IF(PLANEL_Pot_Trim!DE5&lt;&gt;0,DE5/PLANEL_Pot_Trim!DE5,0)</f>
        <v>0.44045463515674932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0.38302533564506258</v>
      </c>
      <c r="DI30" s="47">
        <f>IF(PLANEL_Pot_Trim!DI5&lt;&gt;0,DI5/PLANEL_Pot_Trim!DI5,0)</f>
        <v>0.44038384629769228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0.366263931956752</v>
      </c>
      <c r="DM30" s="47">
        <f>IF(PLANEL_Pot_Trim!DM5&lt;&gt;0,DM5/PLANEL_Pot_Trim!DM5,0)</f>
        <v>0.43700676610909051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0.45461518761850489</v>
      </c>
      <c r="DQ30" s="47">
        <f>IF(PLANEL_Pot_Trim!DQ5&lt;&gt;0,DQ5/PLANEL_Pot_Trim!DQ5,0)</f>
        <v>0.44038384629769228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0.52583827684218087</v>
      </c>
      <c r="DU30" s="47">
        <f>IF(PLANEL_Pot_Trim!DU5&lt;&gt;0,DU5/PLANEL_Pot_Trim!DU5,0)</f>
        <v>0.44038384629769228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0.34514611472154011</v>
      </c>
      <c r="DY30" s="47">
        <f>IF(PLANEL_Pot_Trim!DY5&lt;&gt;0,DY5/PLANEL_Pot_Trim!DY5,0)</f>
        <v>0.43700676610909051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0.44580809891294099</v>
      </c>
      <c r="EC30" s="47">
        <f>IF(PLANEL_Pot_Trim!EC5&lt;&gt;0,EC5/PLANEL_Pot_Trim!EC5,0)</f>
        <v>0.43700676610909051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0.31250490253695717</v>
      </c>
      <c r="EG30" s="47">
        <f>IF(PLANEL_Pot_Trim!EG5&lt;&gt;0,EG5/PLANEL_Pot_Trim!EG5,0)</f>
        <v>0.43687988302432623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0.53629720144067794</v>
      </c>
      <c r="EK30" s="47">
        <f>IF(PLANEL_Pot_Trim!EK5&lt;&gt;0,EK5/PLANEL_Pot_Trim!EK5,0)</f>
        <v>0.43698587928210325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0.51931285875895583</v>
      </c>
      <c r="EO30" s="47">
        <f>IF(PLANEL_Pot_Trim!EO5&lt;&gt;0,EO5/PLANEL_Pot_Trim!EO5,0)</f>
        <v>0.41679604452550656</v>
      </c>
      <c r="EP30" s="47">
        <f>IF(PLANEL_Pot_Trim!EP5&lt;&gt;0,EP5/PLANEL_Pot_Trim!EP5,0)</f>
        <v>0.49002999673831621</v>
      </c>
    </row>
    <row r="31" spans="2:146" x14ac:dyDescent="0.3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3">
      <c r="B32" s="17" t="s">
        <v>3</v>
      </c>
      <c r="C32" s="48">
        <f>IF(PLANEL_Pot_Trim!C7&lt;&gt;0,C7/PLANEL_Pot_Trim!C7,0)</f>
        <v>0.59325893606233648</v>
      </c>
      <c r="D32" s="48">
        <f>IF(PLANEL_Pot_Trim!D7&lt;&gt;0,D7/PLANEL_Pot_Trim!D7,0)</f>
        <v>0.48922964856522744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0.31971782145112454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0.32267099605809468</v>
      </c>
      <c r="Q32" s="48">
        <f>IF(PLANEL_Pot_Trim!Q7&lt;&gt;0,Q7/PLANEL_Pot_Trim!Q7,0)</f>
        <v>0.3200477703193913</v>
      </c>
      <c r="R32" s="48">
        <f>IF(PLANEL_Pot_Trim!R7&lt;&gt;0,R7/PLANEL_Pot_Trim!R7,0)</f>
        <v>0.32267099605809468</v>
      </c>
      <c r="S32" s="48">
        <f>IF(PLANEL_Pot_Trim!S7&lt;&gt;0,S7/PLANEL_Pot_Trim!S7,0)</f>
        <v>0.3200477703193913</v>
      </c>
      <c r="T32" s="48">
        <f>IF(PLANEL_Pot_Trim!T7&lt;&gt;0,T7/PLANEL_Pot_Trim!T7,0)</f>
        <v>0.3200477703193913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0.33470662169419207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0.63765953764666938</v>
      </c>
      <c r="AE32" s="48">
        <f>IF(PLANEL_Pot_Trim!AE7&lt;&gt;0,AE7/PLANEL_Pot_Trim!AE7,0)</f>
        <v>0.32670555237626164</v>
      </c>
      <c r="AF32" s="48">
        <f>IF(PLANEL_Pot_Trim!AF7&lt;&gt;0,AF7/PLANEL_Pot_Trim!AF7,0)</f>
        <v>0.32670555237626164</v>
      </c>
      <c r="AG32" s="48">
        <f>IF(PLANEL_Pot_Trim!AG7&lt;&gt;0,AG7/PLANEL_Pot_Trim!AG7,0)</f>
        <v>0.32924442784436053</v>
      </c>
      <c r="AH32" s="48">
        <f>IF(PLANEL_Pot_Trim!AH7&lt;&gt;0,AH7/PLANEL_Pot_Trim!AH7,0)</f>
        <v>0.6830153007950841</v>
      </c>
      <c r="AI32" s="48">
        <f>IF(PLANEL_Pot_Trim!AI7&lt;&gt;0,AI7/PLANEL_Pot_Trim!AI7,0)</f>
        <v>0.31131912502427889</v>
      </c>
      <c r="AJ32" s="48">
        <f>IF(PLANEL_Pot_Trim!AJ7&lt;&gt;0,AJ7/PLANEL_Pot_Trim!AJ7,0)</f>
        <v>0.31131912502427889</v>
      </c>
      <c r="AK32" s="48">
        <f>IF(PLANEL_Pot_Trim!AK7&lt;&gt;0,AK7/PLANEL_Pot_Trim!AK7,0)</f>
        <v>0.31376200253681424</v>
      </c>
      <c r="AL32" s="48">
        <f>IF(PLANEL_Pot_Trim!AL7&lt;&gt;0,AL7/PLANEL_Pot_Trim!AL7,0)</f>
        <v>0.69397427110436394</v>
      </c>
      <c r="AM32" s="48">
        <f>IF(PLANEL_Pot_Trim!AM7&lt;&gt;0,AM7/PLANEL_Pot_Trim!AM7,0)</f>
        <v>0.28376877515636528</v>
      </c>
      <c r="AN32" s="48">
        <f>IF(PLANEL_Pot_Trim!AN7&lt;&gt;0,AN7/PLANEL_Pot_Trim!AN7,0)</f>
        <v>0.28178553114051741</v>
      </c>
      <c r="AO32" s="48">
        <f>IF(PLANEL_Pot_Trim!AO7&lt;&gt;0,AO7/PLANEL_Pot_Trim!AO7,0)</f>
        <v>0.28376877515636528</v>
      </c>
      <c r="AP32" s="48">
        <f>IF(PLANEL_Pot_Trim!AP7&lt;&gt;0,AP7/PLANEL_Pot_Trim!AP7,0)</f>
        <v>0.69248810409308115</v>
      </c>
      <c r="AQ32" s="48">
        <f>IF(PLANEL_Pot_Trim!AQ7&lt;&gt;0,AQ7/PLANEL_Pot_Trim!AQ7,0)</f>
        <v>0.180052368011096</v>
      </c>
      <c r="AR32" s="48">
        <f>IF(PLANEL_Pot_Trim!AR7&lt;&gt;0,AR7/PLANEL_Pot_Trim!AR7,0)</f>
        <v>0.1776608962514839</v>
      </c>
      <c r="AS32" s="48">
        <f>IF(PLANEL_Pot_Trim!AS7&lt;&gt;0,AS7/PLANEL_Pot_Trim!AS7,0)</f>
        <v>0.22314723360147626</v>
      </c>
      <c r="AT32" s="48">
        <f>IF(PLANEL_Pot_Trim!AT7&lt;&gt;0,AT7/PLANEL_Pot_Trim!AT7,0)</f>
        <v>0.70477765384453506</v>
      </c>
      <c r="AU32" s="48">
        <f>IF(PLANEL_Pot_Trim!AU7&lt;&gt;0,AU7/PLANEL_Pot_Trim!AU7,0)</f>
        <v>0.16811300423403996</v>
      </c>
      <c r="AV32" s="48">
        <f>IF(PLANEL_Pot_Trim!AV7&lt;&gt;0,AV7/PLANEL_Pot_Trim!AV7,0)</f>
        <v>0.16811300423403996</v>
      </c>
      <c r="AW32" s="48">
        <f>IF(PLANEL_Pot_Trim!AW7&lt;&gt;0,AW7/PLANEL_Pot_Trim!AW7,0)</f>
        <v>0.20454603390097648</v>
      </c>
      <c r="AX32" s="48">
        <f>IF(PLANEL_Pot_Trim!AX7&lt;&gt;0,AX7/PLANEL_Pot_Trim!AX7,0)</f>
        <v>0.70073688839615156</v>
      </c>
      <c r="AY32" s="48">
        <f>IF(PLANEL_Pot_Trim!AY7&lt;&gt;0,AY7/PLANEL_Pot_Trim!AY7,0)</f>
        <v>0.16811300423403996</v>
      </c>
      <c r="AZ32" s="48">
        <f>IF(PLANEL_Pot_Trim!AZ7&lt;&gt;0,AZ7/PLANEL_Pot_Trim!AZ7,0)</f>
        <v>0.16811300423403996</v>
      </c>
      <c r="BA32" s="48">
        <f>IF(PLANEL_Pot_Trim!BA7&lt;&gt;0,BA7/PLANEL_Pot_Trim!BA7,0)</f>
        <v>0.16811300423403996</v>
      </c>
      <c r="BB32" s="48">
        <f>IF(PLANEL_Pot_Trim!BB7&lt;&gt;0,BB7/PLANEL_Pot_Trim!BB7,0)</f>
        <v>0.64198033865155513</v>
      </c>
      <c r="BC32" s="48">
        <f>IF(PLANEL_Pot_Trim!BC7&lt;&gt;0,BC7/PLANEL_Pot_Trim!BC7,0)</f>
        <v>0.1622155709587981</v>
      </c>
      <c r="BD32" s="48">
        <f>IF(PLANEL_Pot_Trim!BD7&lt;&gt;0,BD7/PLANEL_Pot_Trim!BD7,0)</f>
        <v>0.1622155709587981</v>
      </c>
      <c r="BE32" s="48">
        <f>IF(PLANEL_Pot_Trim!BE7&lt;&gt;0,BE7/PLANEL_Pot_Trim!BE7,0)</f>
        <v>0.1622155709587981</v>
      </c>
      <c r="BF32" s="48">
        <f>IF(PLANEL_Pot_Trim!BF7&lt;&gt;0,BF7/PLANEL_Pot_Trim!BF7,0)</f>
        <v>0.6280037029395118</v>
      </c>
      <c r="BG32" s="48">
        <f>IF(PLANEL_Pot_Trim!BG7&lt;&gt;0,BG7/PLANEL_Pot_Trim!BG7,0)</f>
        <v>0.16221356008339244</v>
      </c>
      <c r="BH32" s="48">
        <f>IF(PLANEL_Pot_Trim!BH7&lt;&gt;0,BH7/PLANEL_Pot_Trim!BH7,0)</f>
        <v>0.15988896418566995</v>
      </c>
      <c r="BI32" s="48">
        <f>IF(PLANEL_Pot_Trim!BI7&lt;&gt;0,BI7/PLANEL_Pot_Trim!BI7,0)</f>
        <v>0.1622155709587981</v>
      </c>
      <c r="BJ32" s="48">
        <f>IF(PLANEL_Pot_Trim!BJ7&lt;&gt;0,BJ7/PLANEL_Pot_Trim!BJ7,0)</f>
        <v>0.61609599164642748</v>
      </c>
      <c r="BK32" s="48">
        <f>IF(PLANEL_Pot_Trim!BK7&lt;&gt;0,BK7/PLANEL_Pot_Trim!BK7,0)</f>
        <v>0.1622155709587981</v>
      </c>
      <c r="BL32" s="48">
        <f>IF(PLANEL_Pot_Trim!BL7&lt;&gt;0,BL7/PLANEL_Pot_Trim!BL7,0)</f>
        <v>0.1622155709587981</v>
      </c>
      <c r="BM32" s="48">
        <f>IF(PLANEL_Pot_Trim!BM7&lt;&gt;0,BM7/PLANEL_Pot_Trim!BM7,0)</f>
        <v>0.1622155709587981</v>
      </c>
      <c r="BN32" s="48">
        <f>IF(PLANEL_Pot_Trim!BN7&lt;&gt;0,BN7/PLANEL_Pot_Trim!BN7,0)</f>
        <v>0.61504386048244397</v>
      </c>
      <c r="BO32" s="48">
        <f>IF(PLANEL_Pot_Trim!BO7&lt;&gt;0,BO7/PLANEL_Pot_Trim!BO7,0)</f>
        <v>0.1157442080024552</v>
      </c>
      <c r="BP32" s="48">
        <f>IF(PLANEL_Pot_Trim!BP7&lt;&gt;0,BP7/PLANEL_Pot_Trim!BP7,0)</f>
        <v>0.1157442080024552</v>
      </c>
      <c r="BQ32" s="48">
        <f>IF(PLANEL_Pot_Trim!BQ7&lt;&gt;0,BQ7/PLANEL_Pot_Trim!BQ7,0)</f>
        <v>0.1157442080024552</v>
      </c>
      <c r="BR32" s="48">
        <f>IF(PLANEL_Pot_Trim!BR7&lt;&gt;0,BR7/PLANEL_Pot_Trim!BR7,0)</f>
        <v>0.63971214478075722</v>
      </c>
      <c r="BS32" s="48">
        <f>IF(PLANEL_Pot_Trim!BS7&lt;&gt;0,BS7/PLANEL_Pot_Trim!BS7,0)</f>
        <v>0.11399494729285525</v>
      </c>
      <c r="BT32" s="48">
        <f>IF(PLANEL_Pot_Trim!BT7&lt;&gt;0,BT7/PLANEL_Pot_Trim!BT7,0)</f>
        <v>0.11399494729285525</v>
      </c>
      <c r="BU32" s="48">
        <f>IF(PLANEL_Pot_Trim!BU7&lt;&gt;0,BU7/PLANEL_Pot_Trim!BU7,0)</f>
        <v>0.11399494729285525</v>
      </c>
      <c r="BV32" s="48">
        <f>IF(PLANEL_Pot_Trim!BV7&lt;&gt;0,BV7/PLANEL_Pot_Trim!BV7,0)</f>
        <v>0.63096794906865161</v>
      </c>
      <c r="BW32" s="48">
        <f>IF(PLANEL_Pot_Trim!BW7&lt;&gt;0,BW7/PLANEL_Pot_Trim!BW7,0)</f>
        <v>0.11229777310455205</v>
      </c>
      <c r="BX32" s="48">
        <f>IF(PLANEL_Pot_Trim!BX7&lt;&gt;0,BX7/PLANEL_Pot_Trim!BX7,0)</f>
        <v>0.11229777310455205</v>
      </c>
      <c r="BY32" s="48">
        <f>IF(PLANEL_Pot_Trim!BY7&lt;&gt;0,BY7/PLANEL_Pot_Trim!BY7,0)</f>
        <v>0.11229777310455205</v>
      </c>
      <c r="BZ32" s="48">
        <f>IF(PLANEL_Pot_Trim!BZ7&lt;&gt;0,BZ7/PLANEL_Pot_Trim!BZ7,0)</f>
        <v>0.62235993828860681</v>
      </c>
      <c r="CA32" s="48">
        <f>IF(PLANEL_Pot_Trim!CA7&lt;&gt;0,CA7/PLANEL_Pot_Trim!CA7,0)</f>
        <v>7.4373228617323248E-2</v>
      </c>
      <c r="CB32" s="48">
        <f>IF(PLANEL_Pot_Trim!CB7&lt;&gt;0,CB7/PLANEL_Pot_Trim!CB7,0)</f>
        <v>7.4373228617323248E-2</v>
      </c>
      <c r="CC32" s="48">
        <f>IF(PLANEL_Pot_Trim!CC7&lt;&gt;0,CC7/PLANEL_Pot_Trim!CC7,0)</f>
        <v>7.4373228617323248E-2</v>
      </c>
      <c r="CD32" s="48">
        <f>IF(PLANEL_Pot_Trim!CD7&lt;&gt;0,CD7/PLANEL_Pot_Trim!CD7,0)</f>
        <v>0.57822526599529112</v>
      </c>
      <c r="CE32" s="48">
        <f>IF(PLANEL_Pot_Trim!CE7&lt;&gt;0,CE7/PLANEL_Pot_Trim!CE7,0)</f>
        <v>7.3297981523381309E-2</v>
      </c>
      <c r="CF32" s="48">
        <f>IF(PLANEL_Pot_Trim!CF7&lt;&gt;0,CF7/PLANEL_Pot_Trim!CF7,0)</f>
        <v>7.3297981523381309E-2</v>
      </c>
      <c r="CG32" s="48">
        <f>IF(PLANEL_Pot_Trim!CG7&lt;&gt;0,CG7/PLANEL_Pot_Trim!CG7,0)</f>
        <v>7.3297981523381309E-2</v>
      </c>
      <c r="CH32" s="48">
        <f>IF(PLANEL_Pot_Trim!CH7&lt;&gt;0,CH7/PLANEL_Pot_Trim!CH7,0)</f>
        <v>0.57055494415810659</v>
      </c>
      <c r="CI32" s="48">
        <f>IF(PLANEL_Pot_Trim!CI7&lt;&gt;0,CI7/PLANEL_Pot_Trim!CI7,0)</f>
        <v>7.2253382001895433E-2</v>
      </c>
      <c r="CJ32" s="48">
        <f>IF(PLANEL_Pot_Trim!CJ7&lt;&gt;0,CJ7/PLANEL_Pot_Trim!CJ7,0)</f>
        <v>7.2253382001895433E-2</v>
      </c>
      <c r="CK32" s="48">
        <f>IF(PLANEL_Pot_Trim!CK7&lt;&gt;0,CK7/PLANEL_Pot_Trim!CK7,0)</f>
        <v>7.2253382001895433E-2</v>
      </c>
      <c r="CL32" s="48">
        <f>IF(PLANEL_Pot_Trim!CL7&lt;&gt;0,CL7/PLANEL_Pot_Trim!CL7,0)</f>
        <v>0.56131777107961545</v>
      </c>
      <c r="CM32" s="48">
        <f>IF(PLANEL_Pot_Trim!CM7&lt;&gt;0,CM7/PLANEL_Pot_Trim!CM7,0)</f>
        <v>5.2311350494242619E-2</v>
      </c>
      <c r="CN32" s="48">
        <f>IF(PLANEL_Pot_Trim!CN7&lt;&gt;0,CN7/PLANEL_Pot_Trim!CN7,0)</f>
        <v>5.2311350494242619E-2</v>
      </c>
      <c r="CO32" s="48">
        <f>IF(PLANEL_Pot_Trim!CO7&lt;&gt;0,CO7/PLANEL_Pot_Trim!CO7,0)</f>
        <v>5.2311350494242619E-2</v>
      </c>
      <c r="CP32" s="48">
        <f>IF(PLANEL_Pot_Trim!CP7&lt;&gt;0,CP7/PLANEL_Pot_Trim!CP7,0)</f>
        <v>0.51591128243137863</v>
      </c>
      <c r="CQ32" s="48">
        <f>IF(PLANEL_Pot_Trim!CQ7&lt;&gt;0,CQ7/PLANEL_Pot_Trim!CQ7,0)</f>
        <v>5.1586510354096955E-2</v>
      </c>
      <c r="CR32" s="48">
        <f>IF(PLANEL_Pot_Trim!CR7&lt;&gt;0,CR7/PLANEL_Pot_Trim!CR7,0)</f>
        <v>5.1586510354096955E-2</v>
      </c>
      <c r="CS32" s="48">
        <f>IF(PLANEL_Pot_Trim!CS7&lt;&gt;0,CS7/PLANEL_Pot_Trim!CS7,0)</f>
        <v>0.11724221248588394</v>
      </c>
      <c r="CT32" s="48">
        <f>IF(PLANEL_Pot_Trim!CT7&lt;&gt;0,CT7/PLANEL_Pot_Trim!CT7,0)</f>
        <v>0.4963161803116275</v>
      </c>
      <c r="CU32" s="48">
        <f>IF(PLANEL_Pot_Trim!CU7&lt;&gt;0,CU7/PLANEL_Pot_Trim!CU7,0)</f>
        <v>4.9990619848434122E-2</v>
      </c>
      <c r="CV32" s="48">
        <f>IF(PLANEL_Pot_Trim!CV7&lt;&gt;0,CV7/PLANEL_Pot_Trim!CV7,0)</f>
        <v>4.9990619848434122E-2</v>
      </c>
      <c r="CW32" s="48">
        <f>IF(PLANEL_Pot_Trim!CW7&lt;&gt;0,CW7/PLANEL_Pot_Trim!CW7,0)</f>
        <v>4.9990619848434122E-2</v>
      </c>
      <c r="CX32" s="48">
        <f>IF(PLANEL_Pot_Trim!CX7&lt;&gt;0,CX7/PLANEL_Pot_Trim!CX7,0)</f>
        <v>0.48752867779607623</v>
      </c>
      <c r="CY32" s="48">
        <f>IF(PLANEL_Pot_Trim!CY7&lt;&gt;0,CY7/PLANEL_Pot_Trim!CY7,0)</f>
        <v>4.9990619848434122E-2</v>
      </c>
      <c r="CZ32" s="48">
        <f>IF(PLANEL_Pot_Trim!CZ7&lt;&gt;0,CZ7/PLANEL_Pot_Trim!CZ7,0)</f>
        <v>4.9990619848434122E-2</v>
      </c>
      <c r="DA32" s="48">
        <f>IF(PLANEL_Pot_Trim!DA7&lt;&gt;0,DA7/PLANEL_Pot_Trim!DA7,0)</f>
        <v>4.9990619848434122E-2</v>
      </c>
      <c r="DB32" s="48">
        <f>IF(PLANEL_Pot_Trim!DB7&lt;&gt;0,DB7/PLANEL_Pot_Trim!DB7,0)</f>
        <v>0.48720006423441464</v>
      </c>
      <c r="DC32" s="48">
        <f>IF(PLANEL_Pot_Trim!DC7&lt;&gt;0,DC7/PLANEL_Pot_Trim!DC7,0)</f>
        <v>9.8337907124594944E-3</v>
      </c>
      <c r="DD32" s="48">
        <f>IF(PLANEL_Pot_Trim!DD7&lt;&gt;0,DD7/PLANEL_Pot_Trim!DD7,0)</f>
        <v>9.8337907124594944E-3</v>
      </c>
      <c r="DE32" s="48">
        <f>IF(PLANEL_Pot_Trim!DE7&lt;&gt;0,DE7/PLANEL_Pot_Trim!DE7,0)</f>
        <v>9.8337907124594944E-3</v>
      </c>
      <c r="DF32" s="48">
        <f>IF(PLANEL_Pot_Trim!DF7&lt;&gt;0,DF7/PLANEL_Pot_Trim!DF7,0)</f>
        <v>0.48507343660190588</v>
      </c>
      <c r="DG32" s="48">
        <f>IF(PLANEL_Pot_Trim!DG7&lt;&gt;0,DG7/PLANEL_Pot_Trim!DG7,0)</f>
        <v>1.7420078957082894E-2</v>
      </c>
      <c r="DH32" s="48">
        <f>IF(PLANEL_Pot_Trim!DH7&lt;&gt;0,DH7/PLANEL_Pot_Trim!DH7,0)</f>
        <v>9.8337907124594944E-3</v>
      </c>
      <c r="DI32" s="48">
        <f>IF(PLANEL_Pot_Trim!DI7&lt;&gt;0,DI7/PLANEL_Pot_Trim!DI7,0)</f>
        <v>9.8337907124594944E-3</v>
      </c>
      <c r="DJ32" s="48">
        <f>IF(PLANEL_Pot_Trim!DJ7&lt;&gt;0,DJ7/PLANEL_Pot_Trim!DJ7,0)</f>
        <v>0.48484439796420609</v>
      </c>
      <c r="DK32" s="48">
        <f>IF(PLANEL_Pot_Trim!DK7&lt;&gt;0,DK7/PLANEL_Pot_Trim!DK7,0)</f>
        <v>5.9604835577856466E-2</v>
      </c>
      <c r="DL32" s="48">
        <f>IF(PLANEL_Pot_Trim!DL7&lt;&gt;0,DL7/PLANEL_Pot_Trim!DL7,0)</f>
        <v>9.8337907124594944E-3</v>
      </c>
      <c r="DM32" s="48">
        <f>IF(PLANEL_Pot_Trim!DM7&lt;&gt;0,DM7/PLANEL_Pot_Trim!DM7,0)</f>
        <v>9.8337907124594944E-3</v>
      </c>
      <c r="DN32" s="48">
        <f>IF(PLANEL_Pot_Trim!DN7&lt;&gt;0,DN7/PLANEL_Pot_Trim!DN7,0)</f>
        <v>0.48461342450198924</v>
      </c>
      <c r="DO32" s="48">
        <f>IF(PLANEL_Pot_Trim!DO7&lt;&gt;0,DO7/PLANEL_Pot_Trim!DO7,0)</f>
        <v>0.10278164321652697</v>
      </c>
      <c r="DP32" s="48">
        <f>IF(PLANEL_Pot_Trim!DP7&lt;&gt;0,DP7/PLANEL_Pot_Trim!DP7,0)</f>
        <v>9.8337907124594944E-3</v>
      </c>
      <c r="DQ32" s="48">
        <f>IF(PLANEL_Pot_Trim!DQ7&lt;&gt;0,DQ7/PLANEL_Pot_Trim!DQ7,0)</f>
        <v>9.8337907124594944E-3</v>
      </c>
      <c r="DR32" s="48">
        <f>IF(PLANEL_Pot_Trim!DR7&lt;&gt;0,DR7/PLANEL_Pot_Trim!DR7,0)</f>
        <v>0.48437773282427088</v>
      </c>
      <c r="DS32" s="48">
        <f>IF(PLANEL_Pot_Trim!DS7&lt;&gt;0,DS7/PLANEL_Pot_Trim!DS7,0)</f>
        <v>0.1071606820890291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0.47732764970206798</v>
      </c>
      <c r="DW32" s="48">
        <f>IF(PLANEL_Pot_Trim!DW7&lt;&gt;0,DW7/PLANEL_Pot_Trim!DW7,0)</f>
        <v>0.11025807241500174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0.47928097357167893</v>
      </c>
      <c r="EA32" s="48">
        <f>IF(PLANEL_Pot_Trim!EA7&lt;&gt;0,EA7/PLANEL_Pot_Trim!EA7,0)</f>
        <v>0.11582882733964248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0.47141122691903259</v>
      </c>
      <c r="EE32" s="48">
        <f>IF(PLANEL_Pot_Trim!EE7&lt;&gt;0,EE7/PLANEL_Pot_Trim!EE7,0)</f>
        <v>0.11748419740623905</v>
      </c>
      <c r="EF32" s="48">
        <f>IF(PLANEL_Pot_Trim!EF7&lt;&gt;0,EF7/PLANEL_Pot_Trim!EF7,0)</f>
        <v>0</v>
      </c>
      <c r="EG32" s="48">
        <f>IF(PLANEL_Pot_Trim!EG7&lt;&gt;0,EG7/PLANEL_Pot_Trim!EG7,0)</f>
        <v>0</v>
      </c>
      <c r="EH32" s="48">
        <f>IF(PLANEL_Pot_Trim!EH7&lt;&gt;0,EH7/PLANEL_Pot_Trim!EH7,0)</f>
        <v>0.43114276417805819</v>
      </c>
      <c r="EI32" s="48">
        <f>IF(PLANEL_Pot_Trim!EI7&lt;&gt;0,EI7/PLANEL_Pot_Trim!EI7,0)</f>
        <v>0.10672217378198387</v>
      </c>
      <c r="EJ32" s="48">
        <f>IF(PLANEL_Pot_Trim!EJ7&lt;&gt;0,EJ7/PLANEL_Pot_Trim!EJ7,0)</f>
        <v>0</v>
      </c>
      <c r="EK32" s="48">
        <f>IF(PLANEL_Pot_Trim!EK7&lt;&gt;0,EK7/PLANEL_Pot_Trim!EK7,0)</f>
        <v>0</v>
      </c>
      <c r="EL32" s="48">
        <f>IF(PLANEL_Pot_Trim!EL7&lt;&gt;0,EL7/PLANEL_Pot_Trim!EL7,0)</f>
        <v>0.44938560371538727</v>
      </c>
      <c r="EM32" s="48">
        <f>IF(PLANEL_Pot_Trim!EM7&lt;&gt;0,EM7/PLANEL_Pot_Trim!EM7,0)</f>
        <v>0.11088271545741324</v>
      </c>
      <c r="EN32" s="48">
        <f>IF(PLANEL_Pot_Trim!EN7&lt;&gt;0,EN7/PLANEL_Pot_Trim!EN7,0)</f>
        <v>0</v>
      </c>
      <c r="EO32" s="48">
        <f>IF(PLANEL_Pot_Trim!EO7&lt;&gt;0,EO7/PLANEL_Pot_Trim!EO7,0)</f>
        <v>0</v>
      </c>
      <c r="EP32" s="48">
        <f>IF(PLANEL_Pot_Trim!EP7&lt;&gt;0,EP7/PLANEL_Pot_Trim!EP7,0)</f>
        <v>0.47820421549246411</v>
      </c>
    </row>
    <row r="33" spans="2:146" x14ac:dyDescent="0.3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3">
      <c r="B34" s="19" t="s">
        <v>49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0.46105810758281918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0.46105810758281918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0.46105810758281918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0.46105810758281918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0.46105810758281918</v>
      </c>
      <c r="BB34" s="49">
        <f>IF(PLANEL_Pot_Trim!BB9&lt;&gt;0,BB9/PLANEL_Pot_Trim!BB9,0)</f>
        <v>0.64760230665841534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0.46105810758281918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0.29242997121588088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0.29242997121588088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0.5</v>
      </c>
      <c r="BR34" s="49">
        <f>IF(PLANEL_Pot_Trim!BR9&lt;&gt;0,BR9/PLANEL_Pot_Trim!BR9,0)</f>
        <v>0.95237128000000004</v>
      </c>
      <c r="BS34" s="49">
        <f>IF(PLANEL_Pot_Trim!BS9&lt;&gt;0,BS9/PLANEL_Pot_Trim!BS9,0)</f>
        <v>0.5</v>
      </c>
      <c r="BT34" s="49">
        <f>IF(PLANEL_Pot_Trim!BT9&lt;&gt;0,BT9/PLANEL_Pot_Trim!BT9,0)</f>
        <v>0.5</v>
      </c>
      <c r="BU34" s="49">
        <f>IF(PLANEL_Pot_Trim!BU9&lt;&gt;0,BU9/PLANEL_Pot_Trim!BU9,0)</f>
        <v>0.5</v>
      </c>
      <c r="BV34" s="49">
        <f>IF(PLANEL_Pot_Trim!BV9&lt;&gt;0,BV9/PLANEL_Pot_Trim!BV9,0)</f>
        <v>0.95237128000000004</v>
      </c>
      <c r="BW34" s="49">
        <f>IF(PLANEL_Pot_Trim!BW9&lt;&gt;0,BW9/PLANEL_Pot_Trim!BW9,0)</f>
        <v>0.5</v>
      </c>
      <c r="BX34" s="49">
        <f>IF(PLANEL_Pot_Trim!BX9&lt;&gt;0,BX9/PLANEL_Pot_Trim!BX9,0)</f>
        <v>0.5</v>
      </c>
      <c r="BY34" s="49">
        <f>IF(PLANEL_Pot_Trim!BY9&lt;&gt;0,BY9/PLANEL_Pot_Trim!BY9,0)</f>
        <v>0.5</v>
      </c>
      <c r="BZ34" s="49">
        <f>IF(PLANEL_Pot_Trim!BZ9&lt;&gt;0,BZ9/PLANEL_Pot_Trim!BZ9,0)</f>
        <v>0.95237128000000004</v>
      </c>
      <c r="CA34" s="49">
        <f>IF(PLANEL_Pot_Trim!CA9&lt;&gt;0,CA9/PLANEL_Pot_Trim!CA9,0)</f>
        <v>0.5</v>
      </c>
      <c r="CB34" s="49">
        <f>IF(PLANEL_Pot_Trim!CB9&lt;&gt;0,CB9/PLANEL_Pot_Trim!CB9,0)</f>
        <v>0.5</v>
      </c>
      <c r="CC34" s="49">
        <f>IF(PLANEL_Pot_Trim!CC9&lt;&gt;0,CC9/PLANEL_Pot_Trim!CC9,0)</f>
        <v>0.5</v>
      </c>
      <c r="CD34" s="49">
        <f>IF(PLANEL_Pot_Trim!CD9&lt;&gt;0,CD9/PLANEL_Pot_Trim!CD9,0)</f>
        <v>0.95237128000000004</v>
      </c>
      <c r="CE34" s="49">
        <f>IF(PLANEL_Pot_Trim!CE9&lt;&gt;0,CE9/PLANEL_Pot_Trim!CE9,0)</f>
        <v>0.5</v>
      </c>
      <c r="CF34" s="49">
        <f>IF(PLANEL_Pot_Trim!CF9&lt;&gt;0,CF9/PLANEL_Pot_Trim!CF9,0)</f>
        <v>0.5</v>
      </c>
      <c r="CG34" s="49">
        <f>IF(PLANEL_Pot_Trim!CG9&lt;&gt;0,CG9/PLANEL_Pot_Trim!CG9,0)</f>
        <v>0.5</v>
      </c>
      <c r="CH34" s="49">
        <f>IF(PLANEL_Pot_Trim!CH9&lt;&gt;0,CH9/PLANEL_Pot_Trim!CH9,0)</f>
        <v>0.95237128000000004</v>
      </c>
      <c r="CI34" s="49">
        <f>IF(PLANEL_Pot_Trim!CI9&lt;&gt;0,CI9/PLANEL_Pot_Trim!CI9,0)</f>
        <v>0.5</v>
      </c>
      <c r="CJ34" s="49">
        <f>IF(PLANEL_Pot_Trim!CJ9&lt;&gt;0,CJ9/PLANEL_Pot_Trim!CJ9,0)</f>
        <v>0.5</v>
      </c>
      <c r="CK34" s="49">
        <f>IF(PLANEL_Pot_Trim!CK9&lt;&gt;0,CK9/PLANEL_Pot_Trim!CK9,0)</f>
        <v>0.5</v>
      </c>
      <c r="CL34" s="49">
        <f>IF(PLANEL_Pot_Trim!CL9&lt;&gt;0,CL9/PLANEL_Pot_Trim!CL9,0)</f>
        <v>0.95237128000000004</v>
      </c>
      <c r="CM34" s="49">
        <f>IF(PLANEL_Pot_Trim!CM9&lt;&gt;0,CM9/PLANEL_Pot_Trim!CM9,0)</f>
        <v>0.5</v>
      </c>
      <c r="CN34" s="49">
        <f>IF(PLANEL_Pot_Trim!CN9&lt;&gt;0,CN9/PLANEL_Pot_Trim!CN9,0)</f>
        <v>0.5</v>
      </c>
      <c r="CO34" s="49">
        <f>IF(PLANEL_Pot_Trim!CO9&lt;&gt;0,CO9/PLANEL_Pot_Trim!CO9,0)</f>
        <v>0.5</v>
      </c>
      <c r="CP34" s="49">
        <f>IF(PLANEL_Pot_Trim!CP9&lt;&gt;0,CP9/PLANEL_Pot_Trim!CP9,0)</f>
        <v>0.95237128000000004</v>
      </c>
      <c r="CQ34" s="49">
        <f>IF(PLANEL_Pot_Trim!CQ9&lt;&gt;0,CQ9/PLANEL_Pot_Trim!CQ9,0)</f>
        <v>0.5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0.5</v>
      </c>
      <c r="CV34" s="49">
        <f>IF(PLANEL_Pot_Trim!CV9&lt;&gt;0,CV9/PLANEL_Pot_Trim!CV9,0)</f>
        <v>0.5</v>
      </c>
      <c r="CW34" s="49">
        <f>IF(PLANEL_Pot_Trim!CW9&lt;&gt;0,CW9/PLANEL_Pot_Trim!CW9,0)</f>
        <v>0.5</v>
      </c>
      <c r="CX34" s="49">
        <f>IF(PLANEL_Pot_Trim!CX9&lt;&gt;0,CX9/PLANEL_Pot_Trim!CX9,0)</f>
        <v>0.95237128000000004</v>
      </c>
      <c r="CY34" s="49">
        <f>IF(PLANEL_Pot_Trim!CY9&lt;&gt;0,CY9/PLANEL_Pot_Trim!CY9,0)</f>
        <v>0.5</v>
      </c>
      <c r="CZ34" s="49">
        <f>IF(PLANEL_Pot_Trim!CZ9&lt;&gt;0,CZ9/PLANEL_Pot_Trim!CZ9,0)</f>
        <v>0.5</v>
      </c>
      <c r="DA34" s="49">
        <f>IF(PLANEL_Pot_Trim!DA9&lt;&gt;0,DA9/PLANEL_Pot_Trim!DA9,0)</f>
        <v>0.5</v>
      </c>
      <c r="DB34" s="49">
        <f>IF(PLANEL_Pot_Trim!DB9&lt;&gt;0,DB9/PLANEL_Pot_Trim!DB9,0)</f>
        <v>0.95237128000000004</v>
      </c>
      <c r="DC34" s="49">
        <f>IF(PLANEL_Pot_Trim!DC9&lt;&gt;0,DC9/PLANEL_Pot_Trim!DC9,0)</f>
        <v>0.5</v>
      </c>
      <c r="DD34" s="49">
        <f>IF(PLANEL_Pot_Trim!DD9&lt;&gt;0,DD9/PLANEL_Pot_Trim!DD9,0)</f>
        <v>0.5</v>
      </c>
      <c r="DE34" s="49">
        <f>IF(PLANEL_Pot_Trim!DE9&lt;&gt;0,DE9/PLANEL_Pot_Trim!DE9,0)</f>
        <v>0.5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0.5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0.5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0.5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3">
      <c r="B35" s="19" t="s">
        <v>50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3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0.87518404422110552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0.87518404422110552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0.79889447236180899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0.8461031045655375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0.8461031045655375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0.8461031045655375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0.8461031045655375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0.8461031045655375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0.8461031045655375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0.8461031045655375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0.8461031045655375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0.8461031045655375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0.8461031045655375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0.8461031045655375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0.8461031045655375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0.8461031045655375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0.8461031045655375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0.8461031045655375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0.8461031045655375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0.8461031045655375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0.8461031045655375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0.8461031045655375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0.8461031045655375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0.8461031045655375</v>
      </c>
      <c r="EK36" s="47">
        <f>IF(PLANEL_Pot_Trim!EK11&lt;&gt;0,EK11/PLANEL_Pot_Trim!EK11,0)</f>
        <v>0.8461031045655375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0.8461031045655375</v>
      </c>
      <c r="EP36" s="47">
        <f>IF(PLANEL_Pot_Trim!EP11&lt;&gt;0,EP11/PLANEL_Pot_Trim!EP11,0)</f>
        <v>0.89916470486008837</v>
      </c>
    </row>
    <row r="37" spans="2:146" x14ac:dyDescent="0.3">
      <c r="B37" s="16" t="s">
        <v>57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6.2957438867240242E-2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9.9876369853957578E-2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2.1980984908061177E-2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3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3">
      <c r="B39" s="23" t="s">
        <v>51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3.7066338033902996E-2</v>
      </c>
      <c r="AF39" s="52">
        <f>IF(PLANEL_Pot_Trim!AF14&lt;&gt;0,AF14/PLANEL_Pot_Trim!AF14,0)</f>
        <v>0.37918260066625431</v>
      </c>
      <c r="AG39" s="52">
        <f>IF(PLANEL_Pot_Trim!AG14&lt;&gt;0,AG14/PLANEL_Pot_Trim!AG14,0)</f>
        <v>0.51887350733731241</v>
      </c>
      <c r="AH39" s="52">
        <f>IF(PLANEL_Pot_Trim!AH14&lt;&gt;0,AH14/PLANEL_Pot_Trim!AH14,0)</f>
        <v>0.33065442323771943</v>
      </c>
      <c r="AI39" s="52">
        <f>IF(PLANEL_Pot_Trim!AI14&lt;&gt;0,AI14/PLANEL_Pot_Trim!AI14,0)</f>
        <v>3.7066338033902996E-2</v>
      </c>
      <c r="AJ39" s="52">
        <f>IF(PLANEL_Pot_Trim!AJ14&lt;&gt;0,AJ14/PLANEL_Pot_Trim!AJ14,0)</f>
        <v>0.37918260066625431</v>
      </c>
      <c r="AK39" s="52">
        <f>IF(PLANEL_Pot_Trim!AK14&lt;&gt;0,AK14/PLANEL_Pot_Trim!AK14,0)</f>
        <v>0.51887350733731241</v>
      </c>
      <c r="AL39" s="52">
        <f>IF(PLANEL_Pot_Trim!AL14&lt;&gt;0,AL14/PLANEL_Pot_Trim!AL14,0)</f>
        <v>0.33065442323771943</v>
      </c>
      <c r="AM39" s="52">
        <f>IF(PLANEL_Pot_Trim!AM14&lt;&gt;0,AM14/PLANEL_Pot_Trim!AM14,0)</f>
        <v>3.6248866575089765E-2</v>
      </c>
      <c r="AN39" s="52">
        <f>IF(PLANEL_Pot_Trim!AN14&lt;&gt;0,AN14/PLANEL_Pot_Trim!AN14,0)</f>
        <v>0.37082000080654748</v>
      </c>
      <c r="AO39" s="52">
        <f>IF(PLANEL_Pot_Trim!AO14&lt;&gt;0,AO14/PLANEL_Pot_Trim!AO14,0)</f>
        <v>0.50743012483306937</v>
      </c>
      <c r="AP39" s="52">
        <f>IF(PLANEL_Pot_Trim!AP14&lt;&gt;0,AP14/PLANEL_Pot_Trim!AP14,0)</f>
        <v>0.32336207739623102</v>
      </c>
      <c r="AQ39" s="52">
        <f>IF(PLANEL_Pot_Trim!AQ14&lt;&gt;0,AQ14/PLANEL_Pot_Trim!AQ14,0)</f>
        <v>3.6248866575089765E-2</v>
      </c>
      <c r="AR39" s="52">
        <f>IF(PLANEL_Pot_Trim!AR14&lt;&gt;0,AR14/PLANEL_Pot_Trim!AR14,0)</f>
        <v>0.37082000080654748</v>
      </c>
      <c r="AS39" s="52">
        <f>IF(PLANEL_Pot_Trim!AS14&lt;&gt;0,AS14/PLANEL_Pot_Trim!AS14,0)</f>
        <v>0.50743012483306937</v>
      </c>
      <c r="AT39" s="52">
        <f>IF(PLANEL_Pot_Trim!AT14&lt;&gt;0,AT14/PLANEL_Pot_Trim!AT14,0)</f>
        <v>0.32336207739623102</v>
      </c>
      <c r="AU39" s="52">
        <f>IF(PLANEL_Pot_Trim!AU14&lt;&gt;0,AU14/PLANEL_Pot_Trim!AU14,0)</f>
        <v>3.6248866575089765E-2</v>
      </c>
      <c r="AV39" s="52">
        <f>IF(PLANEL_Pot_Trim!AV14&lt;&gt;0,AV14/PLANEL_Pot_Trim!AV14,0)</f>
        <v>0.37082000080654748</v>
      </c>
      <c r="AW39" s="52">
        <f>IF(PLANEL_Pot_Trim!AW14&lt;&gt;0,AW14/PLANEL_Pot_Trim!AW14,0)</f>
        <v>0.50743012483306937</v>
      </c>
      <c r="AX39" s="52">
        <f>IF(PLANEL_Pot_Trim!AX14&lt;&gt;0,AX14/PLANEL_Pot_Trim!AX14,0)</f>
        <v>0.32336207739623102</v>
      </c>
      <c r="AY39" s="52">
        <f>IF(PLANEL_Pot_Trim!AY14&lt;&gt;0,AY14/PLANEL_Pot_Trim!AY14,0)</f>
        <v>3.6248866575089765E-2</v>
      </c>
      <c r="AZ39" s="52">
        <f>IF(PLANEL_Pot_Trim!AZ14&lt;&gt;0,AZ14/PLANEL_Pot_Trim!AZ14,0)</f>
        <v>0.37082000080654748</v>
      </c>
      <c r="BA39" s="52">
        <f>IF(PLANEL_Pot_Trim!BA14&lt;&gt;0,BA14/PLANEL_Pot_Trim!BA14,0)</f>
        <v>0.50743012483306937</v>
      </c>
      <c r="BB39" s="52">
        <f>IF(PLANEL_Pot_Trim!BB14&lt;&gt;0,BB14/PLANEL_Pot_Trim!BB14,0)</f>
        <v>0.32336207739623102</v>
      </c>
      <c r="BC39" s="52">
        <f>IF(PLANEL_Pot_Trim!BC14&lt;&gt;0,BC14/PLANEL_Pot_Trim!BC14,0)</f>
        <v>3.6248866575089765E-2</v>
      </c>
      <c r="BD39" s="52">
        <f>IF(PLANEL_Pot_Trim!BD14&lt;&gt;0,BD14/PLANEL_Pot_Trim!BD14,0)</f>
        <v>0.37082000080654748</v>
      </c>
      <c r="BE39" s="52">
        <f>IF(PLANEL_Pot_Trim!BE14&lt;&gt;0,BE14/PLANEL_Pot_Trim!BE14,0)</f>
        <v>0.50743012483306937</v>
      </c>
      <c r="BF39" s="52">
        <f>IF(PLANEL_Pot_Trim!BF14&lt;&gt;0,BF14/PLANEL_Pot_Trim!BF14,0)</f>
        <v>0.32336207739623102</v>
      </c>
      <c r="BG39" s="52">
        <f>IF(PLANEL_Pot_Trim!BG14&lt;&gt;0,BG14/PLANEL_Pot_Trim!BG14,0)</f>
        <v>3.6179972469823726E-2</v>
      </c>
      <c r="BH39" s="52">
        <f>IF(PLANEL_Pot_Trim!BH14&lt;&gt;0,BH14/PLANEL_Pot_Trim!BH14,0)</f>
        <v>0.37011522534333352</v>
      </c>
      <c r="BI39" s="52">
        <f>IF(PLANEL_Pot_Trim!BI14&lt;&gt;0,BI14/PLANEL_Pot_Trim!BI14,0)</f>
        <v>0.50646571000641705</v>
      </c>
      <c r="BJ39" s="52">
        <f>IF(PLANEL_Pot_Trim!BJ14&lt;&gt;0,BJ14/PLANEL_Pot_Trim!BJ14,0)</f>
        <v>0.32274749986476003</v>
      </c>
      <c r="BK39" s="52">
        <f>IF(PLANEL_Pot_Trim!BK14&lt;&gt;0,BK14/PLANEL_Pot_Trim!BK14,0)</f>
        <v>3.6179972469823726E-2</v>
      </c>
      <c r="BL39" s="52">
        <f>IF(PLANEL_Pot_Trim!BL14&lt;&gt;0,BL14/PLANEL_Pot_Trim!BL14,0)</f>
        <v>0.37011522534333352</v>
      </c>
      <c r="BM39" s="52">
        <f>IF(PLANEL_Pot_Trim!BM14&lt;&gt;0,BM14/PLANEL_Pot_Trim!BM14,0)</f>
        <v>0.50646571000641705</v>
      </c>
      <c r="BN39" s="52">
        <f>IF(PLANEL_Pot_Trim!BN14&lt;&gt;0,BN14/PLANEL_Pot_Trim!BN14,0)</f>
        <v>0.32274749986476003</v>
      </c>
      <c r="BO39" s="52">
        <f>IF(PLANEL_Pot_Trim!BO14&lt;&gt;0,BO14/PLANEL_Pot_Trim!BO14,0)</f>
        <v>3.5910825156004335E-2</v>
      </c>
      <c r="BP39" s="52">
        <f>IF(PLANEL_Pot_Trim!BP14&lt;&gt;0,BP14/PLANEL_Pot_Trim!BP14,0)</f>
        <v>0.36736189213729858</v>
      </c>
      <c r="BQ39" s="52">
        <f>IF(PLANEL_Pot_Trim!BQ14&lt;&gt;0,BQ14/PLANEL_Pot_Trim!BQ14,0)</f>
        <v>0.50269804858897937</v>
      </c>
      <c r="BR39" s="52">
        <f>IF(PLANEL_Pot_Trim!BR14&lt;&gt;0,BR14/PLANEL_Pot_Trim!BR14,0)</f>
        <v>0.32034654106031318</v>
      </c>
      <c r="BS39" s="52">
        <f>IF(PLANEL_Pot_Trim!BS14&lt;&gt;0,BS14/PLANEL_Pot_Trim!BS14,0)</f>
        <v>3.5910825156004335E-2</v>
      </c>
      <c r="BT39" s="52">
        <f>IF(PLANEL_Pot_Trim!BT14&lt;&gt;0,BT14/PLANEL_Pot_Trim!BT14,0)</f>
        <v>0.36736189213729858</v>
      </c>
      <c r="BU39" s="52">
        <f>IF(PLANEL_Pot_Trim!BU14&lt;&gt;0,BU14/PLANEL_Pot_Trim!BU14,0)</f>
        <v>0.50269804858897937</v>
      </c>
      <c r="BV39" s="52">
        <f>IF(PLANEL_Pot_Trim!BV14&lt;&gt;0,BV14/PLANEL_Pot_Trim!BV14,0)</f>
        <v>0.32034654106031318</v>
      </c>
      <c r="BW39" s="52">
        <f>IF(PLANEL_Pot_Trim!BW14&lt;&gt;0,BW14/PLANEL_Pot_Trim!BW14,0)</f>
        <v>3.5910825156004335E-2</v>
      </c>
      <c r="BX39" s="52">
        <f>IF(PLANEL_Pot_Trim!BX14&lt;&gt;0,BX14/PLANEL_Pot_Trim!BX14,0)</f>
        <v>0.36736189213729858</v>
      </c>
      <c r="BY39" s="52">
        <f>IF(PLANEL_Pot_Trim!BY14&lt;&gt;0,BY14/PLANEL_Pot_Trim!BY14,0)</f>
        <v>0.50269804858897937</v>
      </c>
      <c r="BZ39" s="52">
        <f>IF(PLANEL_Pot_Trim!BZ14&lt;&gt;0,BZ14/PLANEL_Pot_Trim!BZ14,0)</f>
        <v>0.32034654106031318</v>
      </c>
      <c r="CA39" s="52">
        <f>IF(PLANEL_Pot_Trim!CA14&lt;&gt;0,CA14/PLANEL_Pot_Trim!CA14,0)</f>
        <v>3.5910825156004335E-2</v>
      </c>
      <c r="CB39" s="52">
        <f>IF(PLANEL_Pot_Trim!CB14&lt;&gt;0,CB14/PLANEL_Pot_Trim!CB14,0)</f>
        <v>0.36736189213729858</v>
      </c>
      <c r="CC39" s="52">
        <f>IF(PLANEL_Pot_Trim!CC14&lt;&gt;0,CC14/PLANEL_Pot_Trim!CC14,0)</f>
        <v>0.50269804858897937</v>
      </c>
      <c r="CD39" s="52">
        <f>IF(PLANEL_Pot_Trim!CD14&lt;&gt;0,CD14/PLANEL_Pot_Trim!CD14,0)</f>
        <v>0.32034654106031318</v>
      </c>
      <c r="CE39" s="52">
        <f>IF(PLANEL_Pot_Trim!CE14&lt;&gt;0,CE14/PLANEL_Pot_Trim!CE14,0)</f>
        <v>3.5910825156004335E-2</v>
      </c>
      <c r="CF39" s="52">
        <f>IF(PLANEL_Pot_Trim!CF14&lt;&gt;0,CF14/PLANEL_Pot_Trim!CF14,0)</f>
        <v>0.36736189213729858</v>
      </c>
      <c r="CG39" s="52">
        <f>IF(PLANEL_Pot_Trim!CG14&lt;&gt;0,CG14/PLANEL_Pot_Trim!CG14,0)</f>
        <v>0.50269804858897937</v>
      </c>
      <c r="CH39" s="52">
        <f>IF(PLANEL_Pot_Trim!CH14&lt;&gt;0,CH14/PLANEL_Pot_Trim!CH14,0)</f>
        <v>0.32034654106031318</v>
      </c>
      <c r="CI39" s="52">
        <f>IF(PLANEL_Pot_Trim!CI14&lt;&gt;0,CI14/PLANEL_Pot_Trim!CI14,0)</f>
        <v>3.5823068550870238E-2</v>
      </c>
      <c r="CJ39" s="52">
        <f>IF(PLANEL_Pot_Trim!CJ14&lt;&gt;0,CJ14/PLANEL_Pot_Trim!CJ14,0)</f>
        <v>0.36646415641735408</v>
      </c>
      <c r="CK39" s="52">
        <f>IF(PLANEL_Pot_Trim!CK14&lt;&gt;0,CK14/PLANEL_Pot_Trim!CK14,0)</f>
        <v>0.50146958690370746</v>
      </c>
      <c r="CL39" s="52">
        <f>IF(PLANEL_Pot_Trim!CL14&lt;&gt;0,CL14/PLANEL_Pot_Trim!CL14,0)</f>
        <v>0.31956369851978078</v>
      </c>
      <c r="CM39" s="52">
        <f>IF(PLANEL_Pot_Trim!CM14&lt;&gt;0,CM14/PLANEL_Pot_Trim!CM14,0)</f>
        <v>3.5823068550870238E-2</v>
      </c>
      <c r="CN39" s="52">
        <f>IF(PLANEL_Pot_Trim!CN14&lt;&gt;0,CN14/PLANEL_Pot_Trim!CN14,0)</f>
        <v>0.36646415641735408</v>
      </c>
      <c r="CO39" s="52">
        <f>IF(PLANEL_Pot_Trim!CO14&lt;&gt;0,CO14/PLANEL_Pot_Trim!CO14,0)</f>
        <v>0.50146958690370746</v>
      </c>
      <c r="CP39" s="52">
        <f>IF(PLANEL_Pot_Trim!CP14&lt;&gt;0,CP14/PLANEL_Pot_Trim!CP14,0)</f>
        <v>0.31956369851978078</v>
      </c>
      <c r="CQ39" s="52">
        <f>IF(PLANEL_Pot_Trim!CQ14&lt;&gt;0,CQ14/PLANEL_Pot_Trim!CQ14,0)</f>
        <v>3.5823068550870238E-2</v>
      </c>
      <c r="CR39" s="52">
        <f>IF(PLANEL_Pot_Trim!CR14&lt;&gt;0,CR14/PLANEL_Pot_Trim!CR14,0)</f>
        <v>0.36646415641735408</v>
      </c>
      <c r="CS39" s="52">
        <f>IF(PLANEL_Pot_Trim!CS14&lt;&gt;0,CS14/PLANEL_Pot_Trim!CS14,0)</f>
        <v>0.50146958690370746</v>
      </c>
      <c r="CT39" s="52">
        <f>IF(PLANEL_Pot_Trim!CT14&lt;&gt;0,CT14/PLANEL_Pot_Trim!CT14,0)</f>
        <v>0.31956369851978078</v>
      </c>
      <c r="CU39" s="52">
        <f>IF(PLANEL_Pot_Trim!CU14&lt;&gt;0,CU14/PLANEL_Pot_Trim!CU14,0)</f>
        <v>3.5823068550870238E-2</v>
      </c>
      <c r="CV39" s="52">
        <f>IF(PLANEL_Pot_Trim!CV14&lt;&gt;0,CV14/PLANEL_Pot_Trim!CV14,0)</f>
        <v>0.36646415641735408</v>
      </c>
      <c r="CW39" s="52">
        <f>IF(PLANEL_Pot_Trim!CW14&lt;&gt;0,CW14/PLANEL_Pot_Trim!CW14,0)</f>
        <v>0.50146958690370746</v>
      </c>
      <c r="CX39" s="52">
        <f>IF(PLANEL_Pot_Trim!CX14&lt;&gt;0,CX14/PLANEL_Pot_Trim!CX14,0)</f>
        <v>0.31956369851978078</v>
      </c>
      <c r="CY39" s="82">
        <f>IF(PLANEL_Pot_Trim!CY14&lt;&gt;0,CY14/PLANEL_Pot_Trim!CY14,0)</f>
        <v>3.5823068550870238E-2</v>
      </c>
      <c r="CZ39" s="82">
        <f>IF(PLANEL_Pot_Trim!CZ14&lt;&gt;0,CZ14/PLANEL_Pot_Trim!CZ14,0)</f>
        <v>0.36646415641735408</v>
      </c>
      <c r="DA39" s="82">
        <f>IF(PLANEL_Pot_Trim!DA14&lt;&gt;0,DA14/PLANEL_Pot_Trim!DA14,0)</f>
        <v>0.50146958690370746</v>
      </c>
      <c r="DB39" s="82">
        <f>IF(PLANEL_Pot_Trim!DB14&lt;&gt;0,DB14/PLANEL_Pot_Trim!DB14,0)</f>
        <v>0.31956369851978078</v>
      </c>
      <c r="DC39" s="52">
        <f>IF(PLANEL_Pot_Trim!DC14&lt;&gt;0,DC14/PLANEL_Pot_Trim!DC14,0)</f>
        <v>3.5823068550870238E-2</v>
      </c>
      <c r="DD39" s="52">
        <f>IF(PLANEL_Pot_Trim!DD14&lt;&gt;0,DD14/PLANEL_Pot_Trim!DD14,0)</f>
        <v>0.36646415641735408</v>
      </c>
      <c r="DE39" s="52">
        <f>IF(PLANEL_Pot_Trim!DE14&lt;&gt;0,DE14/PLANEL_Pot_Trim!DE14,0)</f>
        <v>0.50146958690370746</v>
      </c>
      <c r="DF39" s="52">
        <f>IF(PLANEL_Pot_Trim!DF14&lt;&gt;0,DF14/PLANEL_Pot_Trim!DF14,0)</f>
        <v>0.31956369851978078</v>
      </c>
      <c r="DG39" s="52">
        <f>IF(PLANEL_Pot_Trim!DG14&lt;&gt;0,DG14/PLANEL_Pot_Trim!DG14,0)</f>
        <v>3.5823068550870238E-2</v>
      </c>
      <c r="DH39" s="52">
        <f>IF(PLANEL_Pot_Trim!DH14&lt;&gt;0,DH14/PLANEL_Pot_Trim!DH14,0)</f>
        <v>0.36646415641735408</v>
      </c>
      <c r="DI39" s="52">
        <f>IF(PLANEL_Pot_Trim!DI14&lt;&gt;0,DI14/PLANEL_Pot_Trim!DI14,0)</f>
        <v>0.50146958690370746</v>
      </c>
      <c r="DJ39" s="52">
        <f>IF(PLANEL_Pot_Trim!DJ14&lt;&gt;0,DJ14/PLANEL_Pot_Trim!DJ14,0)</f>
        <v>0.31956369851978078</v>
      </c>
      <c r="DK39" s="52">
        <f>IF(PLANEL_Pot_Trim!DK14&lt;&gt;0,DK14/PLANEL_Pot_Trim!DK14,0)</f>
        <v>3.5823068550870238E-2</v>
      </c>
      <c r="DL39" s="52">
        <f>IF(PLANEL_Pot_Trim!DL14&lt;&gt;0,DL14/PLANEL_Pot_Trim!DL14,0)</f>
        <v>0.36646415641735408</v>
      </c>
      <c r="DM39" s="52">
        <f>IF(PLANEL_Pot_Trim!DM14&lt;&gt;0,DM14/PLANEL_Pot_Trim!DM14,0)</f>
        <v>0.50146958690370746</v>
      </c>
      <c r="DN39" s="52">
        <f>IF(PLANEL_Pot_Trim!DN14&lt;&gt;0,DN14/PLANEL_Pot_Trim!DN14,0)</f>
        <v>0.31956369851978078</v>
      </c>
      <c r="DO39" s="52">
        <f>IF(PLANEL_Pot_Trim!DO14&lt;&gt;0,DO14/PLANEL_Pot_Trim!DO14,0)</f>
        <v>3.5823068550870238E-2</v>
      </c>
      <c r="DP39" s="52">
        <f>IF(PLANEL_Pot_Trim!DP14&lt;&gt;0,DP14/PLANEL_Pot_Trim!DP14,0)</f>
        <v>0.36646415641735408</v>
      </c>
      <c r="DQ39" s="52">
        <f>IF(PLANEL_Pot_Trim!DQ14&lt;&gt;0,DQ14/PLANEL_Pot_Trim!DQ14,0)</f>
        <v>0.50146958690370746</v>
      </c>
      <c r="DR39" s="52">
        <f>IF(PLANEL_Pot_Trim!DR14&lt;&gt;0,DR14/PLANEL_Pot_Trim!DR14,0)</f>
        <v>0.31956369851978078</v>
      </c>
      <c r="DS39" s="52">
        <f>IF(PLANEL_Pot_Trim!DS14&lt;&gt;0,DS14/PLANEL_Pot_Trim!DS14,0)</f>
        <v>3.5823068550870238E-2</v>
      </c>
      <c r="DT39" s="52">
        <f>IF(PLANEL_Pot_Trim!DT14&lt;&gt;0,DT14/PLANEL_Pot_Trim!DT14,0)</f>
        <v>0.36646415641735408</v>
      </c>
      <c r="DU39" s="52">
        <f>IF(PLANEL_Pot_Trim!DU14&lt;&gt;0,DU14/PLANEL_Pot_Trim!DU14,0)</f>
        <v>0.50146958690370746</v>
      </c>
      <c r="DV39" s="52">
        <f>IF(PLANEL_Pot_Trim!DV14&lt;&gt;0,DV14/PLANEL_Pot_Trim!DV14,0)</f>
        <v>0.31956369851978078</v>
      </c>
      <c r="DW39" s="52">
        <f>IF(PLANEL_Pot_Trim!DW14&lt;&gt;0,DW14/PLANEL_Pot_Trim!DW14,0)</f>
        <v>3.582306855274401E-2</v>
      </c>
      <c r="DX39" s="52">
        <f>IF(PLANEL_Pot_Trim!DX14&lt;&gt;0,DX14/PLANEL_Pot_Trim!DX14,0)</f>
        <v>0.36646415639940388</v>
      </c>
      <c r="DY39" s="52">
        <f>IF(PLANEL_Pot_Trim!DY14&lt;&gt;0,DY14/PLANEL_Pot_Trim!DY14,0)</f>
        <v>0.50146958692537391</v>
      </c>
      <c r="DZ39" s="52">
        <f>IF(PLANEL_Pot_Trim!DZ14&lt;&gt;0,DZ14/PLANEL_Pot_Trim!DZ14,0)</f>
        <v>0.31956369848985705</v>
      </c>
      <c r="EA39" s="52">
        <f>IF(PLANEL_Pot_Trim!EA14&lt;&gt;0,EA14/PLANEL_Pot_Trim!EA14,0)</f>
        <v>3.582306855274401E-2</v>
      </c>
      <c r="EB39" s="52">
        <f>IF(PLANEL_Pot_Trim!EB14&lt;&gt;0,EB14/PLANEL_Pot_Trim!EB14,0)</f>
        <v>0.36646415639940388</v>
      </c>
      <c r="EC39" s="52">
        <f>IF(PLANEL_Pot_Trim!EC14&lt;&gt;0,EC14/PLANEL_Pot_Trim!EC14,0)</f>
        <v>0.50146958692537391</v>
      </c>
      <c r="ED39" s="52">
        <f>IF(PLANEL_Pot_Trim!ED14&lt;&gt;0,ED14/PLANEL_Pot_Trim!ED14,0)</f>
        <v>0.31956369848985705</v>
      </c>
      <c r="EE39" s="52">
        <f>IF(PLANEL_Pot_Trim!EE14&lt;&gt;0,EE14/PLANEL_Pot_Trim!EE14,0)</f>
        <v>3.582306855274401E-2</v>
      </c>
      <c r="EF39" s="52">
        <f>IF(PLANEL_Pot_Trim!EF14&lt;&gt;0,EF14/PLANEL_Pot_Trim!EF14,0)</f>
        <v>0.36646415639940388</v>
      </c>
      <c r="EG39" s="52">
        <f>IF(PLANEL_Pot_Trim!EG14&lt;&gt;0,EG14/PLANEL_Pot_Trim!EG14,0)</f>
        <v>0.50146958692537391</v>
      </c>
      <c r="EH39" s="52">
        <f>IF(PLANEL_Pot_Trim!EH14&lt;&gt;0,EH14/PLANEL_Pot_Trim!EH14,0)</f>
        <v>0.31956369848985705</v>
      </c>
      <c r="EI39" s="52">
        <f>IF(PLANEL_Pot_Trim!EI14&lt;&gt;0,EI14/PLANEL_Pot_Trim!EI14,0)</f>
        <v>3.582306855274401E-2</v>
      </c>
      <c r="EJ39" s="52">
        <f>IF(PLANEL_Pot_Trim!EJ14&lt;&gt;0,EJ14/PLANEL_Pot_Trim!EJ14,0)</f>
        <v>0.36646415639940388</v>
      </c>
      <c r="EK39" s="52">
        <f>IF(PLANEL_Pot_Trim!EK14&lt;&gt;0,EK14/PLANEL_Pot_Trim!EK14,0)</f>
        <v>0.50146958692537391</v>
      </c>
      <c r="EL39" s="52">
        <f>IF(PLANEL_Pot_Trim!EL14&lt;&gt;0,EL14/PLANEL_Pot_Trim!EL14,0)</f>
        <v>0.31956369848985705</v>
      </c>
      <c r="EM39" s="52">
        <f>IF(PLANEL_Pot_Trim!EM14&lt;&gt;0,EM14/PLANEL_Pot_Trim!EM14,0)</f>
        <v>3.582306855274401E-2</v>
      </c>
      <c r="EN39" s="52">
        <f>IF(PLANEL_Pot_Trim!EN14&lt;&gt;0,EN14/PLANEL_Pot_Trim!EN14,0)</f>
        <v>0.36646415639940388</v>
      </c>
      <c r="EO39" s="52">
        <f>IF(PLANEL_Pot_Trim!EO14&lt;&gt;0,EO14/PLANEL_Pot_Trim!EO14,0)</f>
        <v>0.50146958692537391</v>
      </c>
      <c r="EP39" s="52">
        <f>IF(PLANEL_Pot_Trim!EP14&lt;&gt;0,EP14/PLANEL_Pot_Trim!EP14,0)</f>
        <v>0.31956369848985705</v>
      </c>
    </row>
    <row r="40" spans="2:146" x14ac:dyDescent="0.3">
      <c r="B40" s="23" t="s">
        <v>52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0.96505478255602661</v>
      </c>
      <c r="H40" s="52">
        <f>IF(PLANEL_Pot_Trim!H15&lt;&gt;0,H15/PLANEL_Pot_Trim!H15,0)</f>
        <v>0.96505478255602661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0.95755516673267327</v>
      </c>
      <c r="P40" s="52">
        <f>IF(PLANEL_Pot_Trim!P15&lt;&gt;0,P15/PLANEL_Pot_Trim!P15,0)</f>
        <v>0.95755516673267327</v>
      </c>
      <c r="Q40" s="52">
        <f>IF(PLANEL_Pot_Trim!Q15&lt;&gt;0,Q15/PLANEL_Pot_Trim!Q15,0)</f>
        <v>0.95755516673267327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0.9346358134529148</v>
      </c>
      <c r="U40" s="52">
        <f>IF(PLANEL_Pot_Trim!U15&lt;&gt;0,U15/PLANEL_Pot_Trim!U15,0)</f>
        <v>0.75702931121076233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0.93009199568845624</v>
      </c>
      <c r="Y40" s="52">
        <f>IF(PLANEL_Pot_Trim!Y15&lt;&gt;0,Y15/PLANEL_Pot_Trim!Y15,0)</f>
        <v>0.7034390749652295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0.89061473743093933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0.90882233411602209</v>
      </c>
      <c r="AF40" s="52">
        <f>IF(PLANEL_Pot_Trim!AF15&lt;&gt;0,AF15/PLANEL_Pot_Trim!AF15,0)</f>
        <v>0.93019139488950286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0.76609091146408836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0.73559815547550433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0.59824319935437587</v>
      </c>
      <c r="BH40" s="52">
        <f>IF(PLANEL_Pot_Trim!BH15&lt;&gt;0,BH15/PLANEL_Pot_Trim!BH15,0)</f>
        <v>0.59824319935437587</v>
      </c>
      <c r="BI40" s="52">
        <f>IF(PLANEL_Pot_Trim!BI15&lt;&gt;0,BI15/PLANEL_Pot_Trim!BI15,0)</f>
        <v>0.58713760394548065</v>
      </c>
      <c r="BJ40" s="52">
        <f>IF(PLANEL_Pot_Trim!BJ15&lt;&gt;0,BJ15/PLANEL_Pot_Trim!BJ15,0)</f>
        <v>0.91484330703012917</v>
      </c>
      <c r="BK40" s="52">
        <f>IF(PLANEL_Pot_Trim!BK15&lt;&gt;0,BK15/PLANEL_Pot_Trim!BK15,0)</f>
        <v>0.59824319935437587</v>
      </c>
      <c r="BL40" s="52">
        <f>IF(PLANEL_Pot_Trim!BL15&lt;&gt;0,BL15/PLANEL_Pot_Trim!BL15,0)</f>
        <v>0.59824319935437587</v>
      </c>
      <c r="BM40" s="52">
        <f>IF(PLANEL_Pot_Trim!BM15&lt;&gt;0,BM15/PLANEL_Pot_Trim!BM15,0)</f>
        <v>0.59824319935437587</v>
      </c>
      <c r="BN40" s="52">
        <f>IF(PLANEL_Pot_Trim!BN15&lt;&gt;0,BN15/PLANEL_Pot_Trim!BN15,0)</f>
        <v>0.91484330703012917</v>
      </c>
      <c r="BO40" s="52">
        <f>IF(PLANEL_Pot_Trim!BO15&lt;&gt;0,BO15/PLANEL_Pot_Trim!BO15,0)</f>
        <v>0.49729697449259469</v>
      </c>
      <c r="BP40" s="52">
        <f>IF(PLANEL_Pot_Trim!BP15&lt;&gt;0,BP15/PLANEL_Pot_Trim!BP15,0)</f>
        <v>0.49729697449259469</v>
      </c>
      <c r="BQ40" s="52">
        <f>IF(PLANEL_Pot_Trim!BQ15&lt;&gt;0,BQ15/PLANEL_Pot_Trim!BQ15,0)</f>
        <v>0.48314338151398795</v>
      </c>
      <c r="BR40" s="52">
        <f>IF(PLANEL_Pot_Trim!BR15&lt;&gt;0,BR15/PLANEL_Pot_Trim!BR15,0)</f>
        <v>0.90078988910221258</v>
      </c>
      <c r="BS40" s="52">
        <f>IF(PLANEL_Pot_Trim!BS15&lt;&gt;0,BS15/PLANEL_Pot_Trim!BS15,0)</f>
        <v>0.49729697449259469</v>
      </c>
      <c r="BT40" s="52">
        <f>IF(PLANEL_Pot_Trim!BT15&lt;&gt;0,BT15/PLANEL_Pot_Trim!BT15,0)</f>
        <v>0.49729697449259469</v>
      </c>
      <c r="BU40" s="52">
        <f>IF(PLANEL_Pot_Trim!BU15&lt;&gt;0,BU15/PLANEL_Pot_Trim!BU15,0)</f>
        <v>0.38866765469007131</v>
      </c>
      <c r="BV40" s="52">
        <f>IF(PLANEL_Pot_Trim!BV15&lt;&gt;0,BV15/PLANEL_Pot_Trim!BV15,0)</f>
        <v>0.90078988910221258</v>
      </c>
      <c r="BW40" s="52">
        <f>IF(PLANEL_Pot_Trim!BW15&lt;&gt;0,BW15/PLANEL_Pot_Trim!BW15,0)</f>
        <v>0.49729697449259469</v>
      </c>
      <c r="BX40" s="52">
        <f>IF(PLANEL_Pot_Trim!BX15&lt;&gt;0,BX15/PLANEL_Pot_Trim!BX15,0)</f>
        <v>0.49729697449259469</v>
      </c>
      <c r="BY40" s="52">
        <f>IF(PLANEL_Pot_Trim!BY15&lt;&gt;0,BY15/PLANEL_Pot_Trim!BY15,0)</f>
        <v>0.37451406171146462</v>
      </c>
      <c r="BZ40" s="52">
        <f>IF(PLANEL_Pot_Trim!BZ15&lt;&gt;0,BZ15/PLANEL_Pot_Trim!BZ15,0)</f>
        <v>0.90078988910221258</v>
      </c>
      <c r="CA40" s="52">
        <f>IF(PLANEL_Pot_Trim!CA15&lt;&gt;0,CA15/PLANEL_Pot_Trim!CA15,0)</f>
        <v>0.49729697449259469</v>
      </c>
      <c r="CB40" s="52">
        <f>IF(PLANEL_Pot_Trim!CB15&lt;&gt;0,CB15/PLANEL_Pot_Trim!CB15,0)</f>
        <v>0.49729697449259469</v>
      </c>
      <c r="CC40" s="52">
        <f>IF(PLANEL_Pot_Trim!CC15&lt;&gt;0,CC15/PLANEL_Pot_Trim!CC15,0)</f>
        <v>0.38866765469007131</v>
      </c>
      <c r="CD40" s="52">
        <f>IF(PLANEL_Pot_Trim!CD15&lt;&gt;0,CD15/PLANEL_Pot_Trim!CD15,0)</f>
        <v>0.90078988910221258</v>
      </c>
      <c r="CE40" s="52">
        <f>IF(PLANEL_Pot_Trim!CE15&lt;&gt;0,CE15/PLANEL_Pot_Trim!CE15,0)</f>
        <v>0.49729697449259469</v>
      </c>
      <c r="CF40" s="52">
        <f>IF(PLANEL_Pot_Trim!CF15&lt;&gt;0,CF15/PLANEL_Pot_Trim!CF15,0)</f>
        <v>0.49729697449259469</v>
      </c>
      <c r="CG40" s="52">
        <f>IF(PLANEL_Pot_Trim!CG15&lt;&gt;0,CG15/PLANEL_Pot_Trim!CG15,0)</f>
        <v>0.38866765469007131</v>
      </c>
      <c r="CH40" s="52">
        <f>IF(PLANEL_Pot_Trim!CH15&lt;&gt;0,CH15/PLANEL_Pot_Trim!CH15,0)</f>
        <v>0.90078988910221258</v>
      </c>
      <c r="CI40" s="52">
        <f>IF(PLANEL_Pot_Trim!CI15&lt;&gt;0,CI15/PLANEL_Pot_Trim!CI15,0)</f>
        <v>0.4946574974212562</v>
      </c>
      <c r="CJ40" s="52">
        <f>IF(PLANEL_Pot_Trim!CJ15&lt;&gt;0,CJ15/PLANEL_Pot_Trim!CJ15,0)</f>
        <v>0.4946574974212562</v>
      </c>
      <c r="CK40" s="52">
        <f>IF(PLANEL_Pot_Trim!CK15&lt;&gt;0,CK15/PLANEL_Pot_Trim!CK15,0)</f>
        <v>0.37096993986001109</v>
      </c>
      <c r="CL40" s="52">
        <f>IF(PLANEL_Pot_Trim!CL15&lt;&gt;0,CL15/PLANEL_Pot_Trim!CL15,0)</f>
        <v>0.90112328301713029</v>
      </c>
      <c r="CM40" s="52">
        <f>IF(PLANEL_Pot_Trim!CM15&lt;&gt;0,CM15/PLANEL_Pot_Trim!CM15,0)</f>
        <v>0.4946574974212562</v>
      </c>
      <c r="CN40" s="52">
        <f>IF(PLANEL_Pot_Trim!CN15&lt;&gt;0,CN15/PLANEL_Pot_Trim!CN15,0)</f>
        <v>0.4946574974212562</v>
      </c>
      <c r="CO40" s="52">
        <f>IF(PLANEL_Pot_Trim!CO15&lt;&gt;0,CO15/PLANEL_Pot_Trim!CO15,0)</f>
        <v>0.38522781423834962</v>
      </c>
      <c r="CP40" s="52">
        <f>IF(PLANEL_Pot_Trim!CP15&lt;&gt;0,CP15/PLANEL_Pot_Trim!CP15,0)</f>
        <v>0.90112328301713029</v>
      </c>
      <c r="CQ40" s="52">
        <f>IF(PLANEL_Pot_Trim!CQ15&lt;&gt;0,CQ15/PLANEL_Pot_Trim!CQ15,0)</f>
        <v>0.4946574974212562</v>
      </c>
      <c r="CR40" s="52">
        <f>IF(PLANEL_Pot_Trim!CR15&lt;&gt;0,CR15/PLANEL_Pot_Trim!CR15,0)</f>
        <v>0.4946574974212562</v>
      </c>
      <c r="CS40" s="52">
        <f>IF(PLANEL_Pot_Trim!CS15&lt;&gt;0,CS15/PLANEL_Pot_Trim!CS15,0)</f>
        <v>0.37096993986001109</v>
      </c>
      <c r="CT40" s="52">
        <f>IF(PLANEL_Pot_Trim!CT15&lt;&gt;0,CT15/PLANEL_Pot_Trim!CT15,0)</f>
        <v>0.90112328301713029</v>
      </c>
      <c r="CU40" s="52">
        <f>IF(PLANEL_Pot_Trim!CU15&lt;&gt;0,CU15/PLANEL_Pot_Trim!CU15,0)</f>
        <v>0.4946574974212562</v>
      </c>
      <c r="CV40" s="52">
        <f>IF(PLANEL_Pot_Trim!CV15&lt;&gt;0,CV15/PLANEL_Pot_Trim!CV15,0)</f>
        <v>0.4946574974212562</v>
      </c>
      <c r="CW40" s="52">
        <f>IF(PLANEL_Pot_Trim!CW15&lt;&gt;0,CW15/PLANEL_Pot_Trim!CW15,0)</f>
        <v>0.37096993986001109</v>
      </c>
      <c r="CX40" s="52">
        <f>IF(PLANEL_Pot_Trim!CX15&lt;&gt;0,CX15/PLANEL_Pot_Trim!CX15,0)</f>
        <v>0.90112328301713029</v>
      </c>
      <c r="CY40" s="82">
        <f>IF(PLANEL_Pot_Trim!CY15&lt;&gt;0,CY15/PLANEL_Pot_Trim!CY15,0)</f>
        <v>0.4946574974212562</v>
      </c>
      <c r="CZ40" s="82">
        <f>IF(PLANEL_Pot_Trim!CZ15&lt;&gt;0,CZ15/PLANEL_Pot_Trim!CZ15,0)</f>
        <v>0.4946574974212562</v>
      </c>
      <c r="DA40" s="82">
        <f>IF(PLANEL_Pot_Trim!DA15&lt;&gt;0,DA15/PLANEL_Pot_Trim!DA15,0)</f>
        <v>0.37096993986001109</v>
      </c>
      <c r="DB40" s="82">
        <f>IF(PLANEL_Pot_Trim!DB15&lt;&gt;0,DB15/PLANEL_Pot_Trim!DB15,0)</f>
        <v>0.90112328301713029</v>
      </c>
      <c r="DC40" s="52">
        <f>IF(PLANEL_Pot_Trim!DC15&lt;&gt;0,DC15/PLANEL_Pot_Trim!DC15,0)</f>
        <v>0.4946574974212562</v>
      </c>
      <c r="DD40" s="52">
        <f>IF(PLANEL_Pot_Trim!DD15&lt;&gt;0,DD15/PLANEL_Pot_Trim!DD15,0)</f>
        <v>0.4946574974212562</v>
      </c>
      <c r="DE40" s="52">
        <f>IF(PLANEL_Pot_Trim!DE15&lt;&gt;0,DE15/PLANEL_Pot_Trim!DE15,0)</f>
        <v>0.37096993986001109</v>
      </c>
      <c r="DF40" s="52">
        <f>IF(PLANEL_Pot_Trim!DF15&lt;&gt;0,DF15/PLANEL_Pot_Trim!DF15,0)</f>
        <v>0.90112328301713029</v>
      </c>
      <c r="DG40" s="52">
        <f>IF(PLANEL_Pot_Trim!DG15&lt;&gt;0,DG15/PLANEL_Pot_Trim!DG15,0)</f>
        <v>0.4946574974212562</v>
      </c>
      <c r="DH40" s="52">
        <f>IF(PLANEL_Pot_Trim!DH15&lt;&gt;0,DH15/PLANEL_Pot_Trim!DH15,0)</f>
        <v>0.4946574974212562</v>
      </c>
      <c r="DI40" s="52">
        <f>IF(PLANEL_Pot_Trim!DI15&lt;&gt;0,DI15/PLANEL_Pot_Trim!DI15,0)</f>
        <v>0.37096993986001109</v>
      </c>
      <c r="DJ40" s="52">
        <f>IF(PLANEL_Pot_Trim!DJ15&lt;&gt;0,DJ15/PLANEL_Pot_Trim!DJ15,0)</f>
        <v>0.90112328301713029</v>
      </c>
      <c r="DK40" s="52">
        <f>IF(PLANEL_Pot_Trim!DK15&lt;&gt;0,DK15/PLANEL_Pot_Trim!DK15,0)</f>
        <v>0.4946574974212562</v>
      </c>
      <c r="DL40" s="52">
        <f>IF(PLANEL_Pot_Trim!DL15&lt;&gt;0,DL15/PLANEL_Pot_Trim!DL15,0)</f>
        <v>0.4946574974212562</v>
      </c>
      <c r="DM40" s="52">
        <f>IF(PLANEL_Pot_Trim!DM15&lt;&gt;0,DM15/PLANEL_Pot_Trim!DM15,0)</f>
        <v>0.37096993986001109</v>
      </c>
      <c r="DN40" s="52">
        <f>IF(PLANEL_Pot_Trim!DN15&lt;&gt;0,DN15/PLANEL_Pot_Trim!DN15,0)</f>
        <v>0.90112328301713029</v>
      </c>
      <c r="DO40" s="52">
        <f>IF(PLANEL_Pot_Trim!DO15&lt;&gt;0,DO15/PLANEL_Pot_Trim!DO15,0)</f>
        <v>0.4946574974212562</v>
      </c>
      <c r="DP40" s="52">
        <f>IF(PLANEL_Pot_Trim!DP15&lt;&gt;0,DP15/PLANEL_Pot_Trim!DP15,0)</f>
        <v>0.4946574974212562</v>
      </c>
      <c r="DQ40" s="52">
        <f>IF(PLANEL_Pot_Trim!DQ15&lt;&gt;0,DQ15/PLANEL_Pot_Trim!DQ15,0)</f>
        <v>0.38522781423834962</v>
      </c>
      <c r="DR40" s="52">
        <f>IF(PLANEL_Pot_Trim!DR15&lt;&gt;0,DR15/PLANEL_Pot_Trim!DR15,0)</f>
        <v>0.90112328301713029</v>
      </c>
      <c r="DS40" s="52">
        <f>IF(PLANEL_Pot_Trim!DS15&lt;&gt;0,DS15/PLANEL_Pot_Trim!DS15,0)</f>
        <v>0.4946574974212562</v>
      </c>
      <c r="DT40" s="52">
        <f>IF(PLANEL_Pot_Trim!DT15&lt;&gt;0,DT15/PLANEL_Pot_Trim!DT15,0)</f>
        <v>0.4946574974212562</v>
      </c>
      <c r="DU40" s="52">
        <f>IF(PLANEL_Pot_Trim!DU15&lt;&gt;0,DU15/PLANEL_Pot_Trim!DU15,0)</f>
        <v>0.37096993986001109</v>
      </c>
      <c r="DV40" s="52">
        <f>IF(PLANEL_Pot_Trim!DV15&lt;&gt;0,DV15/PLANEL_Pot_Trim!DV15,0)</f>
        <v>0.90112328301713029</v>
      </c>
      <c r="DW40" s="52">
        <f>IF(PLANEL_Pot_Trim!DW15&lt;&gt;0,DW15/PLANEL_Pot_Trim!DW15,0)</f>
        <v>0.27020850000000002</v>
      </c>
      <c r="DX40" s="52">
        <f>IF(PLANEL_Pot_Trim!DX15&lt;&gt;0,DX15/PLANEL_Pot_Trim!DX15,0)</f>
        <v>0.27020850000000002</v>
      </c>
      <c r="DY40" s="52">
        <f>IF(PLANEL_Pot_Trim!DY15&lt;&gt;0,DY15/PLANEL_Pot_Trim!DY15,0)</f>
        <v>0.27020850000000002</v>
      </c>
      <c r="DZ40" s="52">
        <f>IF(PLANEL_Pot_Trim!DZ15&lt;&gt;0,DZ15/PLANEL_Pot_Trim!DZ15,0)</f>
        <v>0.90069500000000002</v>
      </c>
      <c r="EA40" s="52">
        <f>IF(PLANEL_Pot_Trim!EA15&lt;&gt;0,EA15/PLANEL_Pot_Trim!EA15,0)</f>
        <v>0.27020850000000002</v>
      </c>
      <c r="EB40" s="52">
        <f>IF(PLANEL_Pot_Trim!EB15&lt;&gt;0,EB15/PLANEL_Pot_Trim!EB15,0)</f>
        <v>0.27020850000000002</v>
      </c>
      <c r="EC40" s="52">
        <f>IF(PLANEL_Pot_Trim!EC15&lt;&gt;0,EC15/PLANEL_Pot_Trim!EC15,0)</f>
        <v>0.27020850000000002</v>
      </c>
      <c r="ED40" s="52">
        <f>IF(PLANEL_Pot_Trim!ED15&lt;&gt;0,ED15/PLANEL_Pot_Trim!ED15,0)</f>
        <v>0.90069500000000002</v>
      </c>
      <c r="EE40" s="52">
        <f>IF(PLANEL_Pot_Trim!EE15&lt;&gt;0,EE15/PLANEL_Pot_Trim!EE15,0)</f>
        <v>0.27020850000000002</v>
      </c>
      <c r="EF40" s="52">
        <f>IF(PLANEL_Pot_Trim!EF15&lt;&gt;0,EF15/PLANEL_Pot_Trim!EF15,0)</f>
        <v>0.27020850000000002</v>
      </c>
      <c r="EG40" s="52">
        <f>IF(PLANEL_Pot_Trim!EG15&lt;&gt;0,EG15/PLANEL_Pot_Trim!EG15,0)</f>
        <v>0.27020850000000002</v>
      </c>
      <c r="EH40" s="52">
        <f>IF(PLANEL_Pot_Trim!EH15&lt;&gt;0,EH15/PLANEL_Pot_Trim!EH15,0)</f>
        <v>0.90069500000000002</v>
      </c>
      <c r="EI40" s="52">
        <f>IF(PLANEL_Pot_Trim!EI15&lt;&gt;0,EI15/PLANEL_Pot_Trim!EI15,0)</f>
        <v>0.27020850000000002</v>
      </c>
      <c r="EJ40" s="52">
        <f>IF(PLANEL_Pot_Trim!EJ15&lt;&gt;0,EJ15/PLANEL_Pot_Trim!EJ15,0)</f>
        <v>0.27020850000000002</v>
      </c>
      <c r="EK40" s="52">
        <f>IF(PLANEL_Pot_Trim!EK15&lt;&gt;0,EK15/PLANEL_Pot_Trim!EK15,0)</f>
        <v>0.27020850000000002</v>
      </c>
      <c r="EL40" s="52">
        <f>IF(PLANEL_Pot_Trim!EL15&lt;&gt;0,EL15/PLANEL_Pot_Trim!EL15,0)</f>
        <v>0.90069500000000002</v>
      </c>
      <c r="EM40" s="52">
        <f>IF(PLANEL_Pot_Trim!EM15&lt;&gt;0,EM15/PLANEL_Pot_Trim!EM15,0)</f>
        <v>0.27020850000000002</v>
      </c>
      <c r="EN40" s="52">
        <f>IF(PLANEL_Pot_Trim!EN15&lt;&gt;0,EN15/PLANEL_Pot_Trim!EN15,0)</f>
        <v>0.27020850000000002</v>
      </c>
      <c r="EO40" s="52">
        <f>IF(PLANEL_Pot_Trim!EO15&lt;&gt;0,EO15/PLANEL_Pot_Trim!EO15,0)</f>
        <v>0.27020850000000002</v>
      </c>
      <c r="EP40" s="52">
        <f>IF(PLANEL_Pot_Trim!EP15&lt;&gt;0,EP15/PLANEL_Pot_Trim!EP15,0)</f>
        <v>0.90069500000000002</v>
      </c>
    </row>
    <row r="41" spans="2:146" x14ac:dyDescent="0.3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3">
      <c r="B42" s="29" t="s">
        <v>58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0.35477256836421039</v>
      </c>
      <c r="AF42" s="51">
        <f>IF(PLANEL_Pot_Trim!AF17&lt;&gt;0,AF17/PLANEL_Pot_Trim!AF17,0)</f>
        <v>0.4217505382852047</v>
      </c>
      <c r="AG42" s="51">
        <f>IF(PLANEL_Pot_Trim!AG17&lt;&gt;0,AG17/PLANEL_Pot_Trim!AG17,0)</f>
        <v>0.55605620493519059</v>
      </c>
      <c r="AH42" s="51">
        <f>IF(PLANEL_Pot_Trim!AH17&lt;&gt;0,AH17/PLANEL_Pot_Trim!AH17,0)</f>
        <v>0.46221229590796847</v>
      </c>
      <c r="AI42" s="51">
        <f>IF(PLANEL_Pot_Trim!AI17&lt;&gt;0,AI17/PLANEL_Pot_Trim!AI17,0)</f>
        <v>0.35462594109333268</v>
      </c>
      <c r="AJ42" s="51">
        <f>IF(PLANEL_Pot_Trim!AJ17&lt;&gt;0,AJ17/PLANEL_Pot_Trim!AJ17,0)</f>
        <v>0.42374692505312866</v>
      </c>
      <c r="AK42" s="51">
        <f>IF(PLANEL_Pot_Trim!AK17&lt;&gt;0,AK17/PLANEL_Pot_Trim!AK17,0)</f>
        <v>0.55972796014895176</v>
      </c>
      <c r="AL42" s="51">
        <f>IF(PLANEL_Pot_Trim!AL17&lt;&gt;0,AL17/PLANEL_Pot_Trim!AL17,0)</f>
        <v>0.46398483749953073</v>
      </c>
      <c r="AM42" s="51">
        <f>IF(PLANEL_Pot_Trim!AM17&lt;&gt;0,AM17/PLANEL_Pot_Trim!AM17,0)</f>
        <v>0.35460312851392167</v>
      </c>
      <c r="AN42" s="51">
        <f>IF(PLANEL_Pot_Trim!AN17&lt;&gt;0,AN17/PLANEL_Pot_Trim!AN17,0)</f>
        <v>0.42405752714860373</v>
      </c>
      <c r="AO42" s="51">
        <f>IF(PLANEL_Pot_Trim!AO17&lt;&gt;0,AO17/PLANEL_Pot_Trim!AO17,0)</f>
        <v>0.56029921962013385</v>
      </c>
      <c r="AP42" s="51">
        <f>IF(PLANEL_Pot_Trim!AP17&lt;&gt;0,AP17/PLANEL_Pot_Trim!AP17,0)</f>
        <v>0.46426061326315043</v>
      </c>
      <c r="AQ42" s="51">
        <f>IF(PLANEL_Pot_Trim!AQ17&lt;&gt;0,AQ17/PLANEL_Pot_Trim!AQ17,0)</f>
        <v>0.35451227275248098</v>
      </c>
      <c r="AR42" s="51">
        <f>IF(PLANEL_Pot_Trim!AR17&lt;&gt;0,AR17/PLANEL_Pot_Trim!AR17,0)</f>
        <v>0.42529456390405312</v>
      </c>
      <c r="AS42" s="51">
        <f>IF(PLANEL_Pot_Trim!AS17&lt;&gt;0,AS17/PLANEL_Pot_Trim!AS17,0)</f>
        <v>0.56257437807466726</v>
      </c>
      <c r="AT42" s="51">
        <f>IF(PLANEL_Pot_Trim!AT17&lt;&gt;0,AT17/PLANEL_Pot_Trim!AT17,0)</f>
        <v>0.4653589471003744</v>
      </c>
      <c r="AU42" s="51">
        <f>IF(PLANEL_Pot_Trim!AU17&lt;&gt;0,AU17/PLANEL_Pot_Trim!AU17,0)</f>
        <v>0.35448109074845147</v>
      </c>
      <c r="AV42" s="51">
        <f>IF(PLANEL_Pot_Trim!AV17&lt;&gt;0,AV17/PLANEL_Pot_Trim!AV17,0)</f>
        <v>0.42571911878868052</v>
      </c>
      <c r="AW42" s="51">
        <f>IF(PLANEL_Pot_Trim!AW17&lt;&gt;0,AW17/PLANEL_Pot_Trim!AW17,0)</f>
        <v>0.56335521952894874</v>
      </c>
      <c r="AX42" s="51">
        <f>IF(PLANEL_Pot_Trim!AX17&lt;&gt;0,AX17/PLANEL_Pot_Trim!AX17,0)</f>
        <v>0.46573589868126558</v>
      </c>
      <c r="AY42" s="51">
        <f>IF(PLANEL_Pot_Trim!AY17&lt;&gt;0,AY17/PLANEL_Pot_Trim!AY17,0)</f>
        <v>0.35441248755055893</v>
      </c>
      <c r="AZ42" s="51">
        <f>IF(PLANEL_Pot_Trim!AZ17&lt;&gt;0,AZ17/PLANEL_Pot_Trim!AZ17,0)</f>
        <v>0.42665317706141498</v>
      </c>
      <c r="BA42" s="51">
        <f>IF(PLANEL_Pot_Trim!BA17&lt;&gt;0,BA17/PLANEL_Pot_Trim!BA17,0)</f>
        <v>0.56507313990508401</v>
      </c>
      <c r="BB42" s="51">
        <f>IF(PLANEL_Pot_Trim!BB17&lt;&gt;0,BB17/PLANEL_Pot_Trim!BB17,0)</f>
        <v>0.46656522549586754</v>
      </c>
      <c r="BC42" s="51">
        <f>IF(PLANEL_Pot_Trim!BC17&lt;&gt;0,BC17/PLANEL_Pot_Trim!BC17,0)</f>
        <v>0.35439473638618496</v>
      </c>
      <c r="BD42" s="51">
        <f>IF(PLANEL_Pot_Trim!BD17&lt;&gt;0,BD17/PLANEL_Pot_Trim!BD17,0)</f>
        <v>0.42689486566011609</v>
      </c>
      <c r="BE42" s="51">
        <f>IF(PLANEL_Pot_Trim!BE17&lt;&gt;0,BE17/PLANEL_Pot_Trim!BE17,0)</f>
        <v>0.56551765359753225</v>
      </c>
      <c r="BF42" s="51">
        <f>IF(PLANEL_Pot_Trim!BF17&lt;&gt;0,BF17/PLANEL_Pot_Trim!BF17,0)</f>
        <v>0.46677981467502411</v>
      </c>
      <c r="BG42" s="51">
        <f>IF(PLANEL_Pot_Trim!BG17&lt;&gt;0,BG17/PLANEL_Pot_Trim!BG17,0)</f>
        <v>0.35439031504992397</v>
      </c>
      <c r="BH42" s="51">
        <f>IF(PLANEL_Pot_Trim!BH17&lt;&gt;0,BH17/PLANEL_Pot_Trim!BH17,0)</f>
        <v>0.42695506357055402</v>
      </c>
      <c r="BI42" s="51">
        <f>IF(PLANEL_Pot_Trim!BI17&lt;&gt;0,BI17/PLANEL_Pot_Trim!BI17,0)</f>
        <v>0.56562836950712736</v>
      </c>
      <c r="BJ42" s="51">
        <f>IF(PLANEL_Pot_Trim!BJ17&lt;&gt;0,BJ17/PLANEL_Pot_Trim!BJ17,0)</f>
        <v>0.46683326293835309</v>
      </c>
      <c r="BK42" s="51">
        <f>IF(PLANEL_Pot_Trim!BK17&lt;&gt;0,BK17/PLANEL_Pot_Trim!BK17,0)</f>
        <v>0.35438352202911877</v>
      </c>
      <c r="BL42" s="51">
        <f>IF(PLANEL_Pot_Trim!BL17&lt;&gt;0,BL17/PLANEL_Pot_Trim!BL17,0)</f>
        <v>0.42704755302293657</v>
      </c>
      <c r="BM42" s="51">
        <f>IF(PLANEL_Pot_Trim!BM17&lt;&gt;0,BM17/PLANEL_Pot_Trim!BM17,0)</f>
        <v>0.56579847611464928</v>
      </c>
      <c r="BN42" s="51">
        <f>IF(PLANEL_Pot_Trim!BN17&lt;&gt;0,BN17/PLANEL_Pot_Trim!BN17,0)</f>
        <v>0.46691538197868793</v>
      </c>
      <c r="BO42" s="51">
        <f>IF(PLANEL_Pot_Trim!BO17&lt;&gt;0,BO17/PLANEL_Pot_Trim!BO17,0)</f>
        <v>0.35434780820228046</v>
      </c>
      <c r="BP42" s="51">
        <f>IF(PLANEL_Pot_Trim!BP17&lt;&gt;0,BP17/PLANEL_Pot_Trim!BP17,0)</f>
        <v>0.42753381084811287</v>
      </c>
      <c r="BQ42" s="51">
        <f>IF(PLANEL_Pot_Trim!BQ17&lt;&gt;0,BQ17/PLANEL_Pot_Trim!BQ17,0)</f>
        <v>0.56669280172031244</v>
      </c>
      <c r="BR42" s="51">
        <f>IF(PLANEL_Pot_Trim!BR17&lt;&gt;0,BR17/PLANEL_Pot_Trim!BR17,0)</f>
        <v>0.46734711808106916</v>
      </c>
      <c r="BS42" s="51">
        <f>IF(PLANEL_Pot_Trim!BS17&lt;&gt;0,BS17/PLANEL_Pot_Trim!BS17,0)</f>
        <v>0.35430198350066877</v>
      </c>
      <c r="BT42" s="51">
        <f>IF(PLANEL_Pot_Trim!BT17&lt;&gt;0,BT17/PLANEL_Pot_Trim!BT17,0)</f>
        <v>0.4281577321139734</v>
      </c>
      <c r="BU42" s="51">
        <f>IF(PLANEL_Pot_Trim!BU17&lt;&gt;0,BU17/PLANEL_Pot_Trim!BU17,0)</f>
        <v>0.56784031795136458</v>
      </c>
      <c r="BV42" s="51">
        <f>IF(PLANEL_Pot_Trim!BV17&lt;&gt;0,BV17/PLANEL_Pot_Trim!BV17,0)</f>
        <v>0.46790108209303122</v>
      </c>
      <c r="BW42" s="51">
        <f>IF(PLANEL_Pot_Trim!BW17&lt;&gt;0,BW17/PLANEL_Pot_Trim!BW17,0)</f>
        <v>0.35427213698616861</v>
      </c>
      <c r="BX42" s="51">
        <f>IF(PLANEL_Pot_Trim!BX17&lt;&gt;0,BX17/PLANEL_Pot_Trim!BX17,0)</f>
        <v>0.42856410330613914</v>
      </c>
      <c r="BY42" s="51">
        <f>IF(PLANEL_Pot_Trim!BY17&lt;&gt;0,BY17/PLANEL_Pot_Trim!BY17,0)</f>
        <v>0.56858771600442526</v>
      </c>
      <c r="BZ42" s="51">
        <f>IF(PLANEL_Pot_Trim!BZ17&lt;&gt;0,BZ17/PLANEL_Pot_Trim!BZ17,0)</f>
        <v>0.46826188882002134</v>
      </c>
      <c r="CA42" s="51">
        <f>IF(PLANEL_Pot_Trim!CA17&lt;&gt;0,CA17/PLANEL_Pot_Trim!CA17,0)</f>
        <v>0.35424348268810985</v>
      </c>
      <c r="CB42" s="51">
        <f>IF(PLANEL_Pot_Trim!CB17&lt;&gt;0,CB17/PLANEL_Pot_Trim!CB17,0)</f>
        <v>0.4289542438502133</v>
      </c>
      <c r="CC42" s="51">
        <f>IF(PLANEL_Pot_Trim!CC17&lt;&gt;0,CC17/PLANEL_Pot_Trim!CC17,0)</f>
        <v>0.56930526255374636</v>
      </c>
      <c r="CD42" s="51">
        <f>IF(PLANEL_Pot_Trim!CD17&lt;&gt;0,CD17/PLANEL_Pot_Trim!CD17,0)</f>
        <v>0.46860828476309702</v>
      </c>
      <c r="CE42" s="51">
        <f>IF(PLANEL_Pot_Trim!CE17&lt;&gt;0,CE17/PLANEL_Pot_Trim!CE17,0)</f>
        <v>0.35419709490245915</v>
      </c>
      <c r="CF42" s="51">
        <f>IF(PLANEL_Pot_Trim!CF17&lt;&gt;0,CF17/PLANEL_Pot_Trim!CF17,0)</f>
        <v>0.42958583141823187</v>
      </c>
      <c r="CG42" s="51">
        <f>IF(PLANEL_Pot_Trim!CG17&lt;&gt;0,CG17/PLANEL_Pot_Trim!CG17,0)</f>
        <v>0.57046687876951374</v>
      </c>
      <c r="CH42" s="51">
        <f>IF(PLANEL_Pot_Trim!CH17&lt;&gt;0,CH17/PLANEL_Pot_Trim!CH17,0)</f>
        <v>0.46916905549846005</v>
      </c>
      <c r="CI42" s="51">
        <f>IF(PLANEL_Pot_Trim!CI17&lt;&gt;0,CI17/PLANEL_Pot_Trim!CI17,0)</f>
        <v>0.35433508719883261</v>
      </c>
      <c r="CJ42" s="51">
        <f>IF(PLANEL_Pot_Trim!CJ17&lt;&gt;0,CJ17/PLANEL_Pot_Trim!CJ17,0)</f>
        <v>0.42770701211127266</v>
      </c>
      <c r="CK42" s="51">
        <f>IF(PLANEL_Pot_Trim!CK17&lt;&gt;0,CK17/PLANEL_Pot_Trim!CK17,0)</f>
        <v>0.56701135359068711</v>
      </c>
      <c r="CL42" s="51">
        <f>IF(PLANEL_Pot_Trim!CL17&lt;&gt;0,CL17/PLANEL_Pot_Trim!CL17,0)</f>
        <v>0.46750089917890231</v>
      </c>
      <c r="CM42" s="51">
        <f>IF(PLANEL_Pot_Trim!CM17&lt;&gt;0,CM17/PLANEL_Pot_Trim!CM17,0)</f>
        <v>0.35444926418900052</v>
      </c>
      <c r="CN42" s="51">
        <f>IF(PLANEL_Pot_Trim!CN17&lt;&gt;0,CN17/PLANEL_Pot_Trim!CN17,0)</f>
        <v>0.42615244807128455</v>
      </c>
      <c r="CO42" s="51">
        <f>IF(PLANEL_Pot_Trim!CO17&lt;&gt;0,CO17/PLANEL_Pot_Trim!CO17,0)</f>
        <v>0.56415219899035429</v>
      </c>
      <c r="CP42" s="51">
        <f>IF(PLANEL_Pot_Trim!CP17&lt;&gt;0,CP17/PLANEL_Pot_Trim!CP17,0)</f>
        <v>0.46612064089259564</v>
      </c>
      <c r="CQ42" s="51">
        <f>IF(PLANEL_Pot_Trim!CQ17&lt;&gt;0,CQ17/PLANEL_Pot_Trim!CQ17,0)</f>
        <v>0.35451077177052692</v>
      </c>
      <c r="CR42" s="51">
        <f>IF(PLANEL_Pot_Trim!CR17&lt;&gt;0,CR17/PLANEL_Pot_Trim!CR17,0)</f>
        <v>0.42531499909920578</v>
      </c>
      <c r="CS42" s="51">
        <f>IF(PLANEL_Pot_Trim!CS17&lt;&gt;0,CS17/PLANEL_Pot_Trim!CS17,0)</f>
        <v>0.5626119624945034</v>
      </c>
      <c r="CT42" s="51">
        <f>IF(PLANEL_Pot_Trim!CT17&lt;&gt;0,CT17/PLANEL_Pot_Trim!CT17,0)</f>
        <v>0.46537709100889352</v>
      </c>
      <c r="CU42" s="51">
        <f>IF(PLANEL_Pot_Trim!CU17&lt;&gt;0,CU17/PLANEL_Pot_Trim!CU17,0)</f>
        <v>0.35507885906211967</v>
      </c>
      <c r="CV42" s="51">
        <f>IF(PLANEL_Pot_Trim!CV17&lt;&gt;0,CV17/PLANEL_Pot_Trim!CV17,0)</f>
        <v>0.41758027249809021</v>
      </c>
      <c r="CW42" s="51">
        <f>IF(PLANEL_Pot_Trim!CW17&lt;&gt;0,CW17/PLANEL_Pot_Trim!CW17,0)</f>
        <v>0.54838625059449464</v>
      </c>
      <c r="CX42" s="51">
        <f>IF(PLANEL_Pot_Trim!CX17&lt;&gt;0,CX17/PLANEL_Pot_Trim!CX17,0)</f>
        <v>0.45850962185021915</v>
      </c>
      <c r="CY42" s="81">
        <f>IF(PLANEL_Pot_Trim!CY17&lt;&gt;0,CY17/PLANEL_Pot_Trim!CY17,0)</f>
        <v>0.35503561751770341</v>
      </c>
      <c r="CZ42" s="81">
        <f>IF(PLANEL_Pot_Trim!CZ17&lt;&gt;0,CZ17/PLANEL_Pot_Trim!CZ17,0)</f>
        <v>0.41816902276098589</v>
      </c>
      <c r="DA42" s="81">
        <f>IF(PLANEL_Pot_Trim!DA17&lt;&gt;0,DA17/PLANEL_Pot_Trim!DA17,0)</f>
        <v>0.54946908027862273</v>
      </c>
      <c r="DB42" s="81">
        <f>IF(PLANEL_Pot_Trim!DB17&lt;&gt;0,DB17/PLANEL_Pot_Trim!DB17,0)</f>
        <v>0.45903235839082346</v>
      </c>
      <c r="DC42" s="51">
        <f>IF(PLANEL_Pot_Trim!DC17&lt;&gt;0,DC17/PLANEL_Pot_Trim!DC17,0)</f>
        <v>0.35500171013108744</v>
      </c>
      <c r="DD42" s="51">
        <f>IF(PLANEL_Pot_Trim!DD17&lt;&gt;0,DD17/PLANEL_Pot_Trim!DD17,0)</f>
        <v>0.41863068468140174</v>
      </c>
      <c r="DE42" s="51">
        <f>IF(PLANEL_Pot_Trim!DE17&lt;&gt;0,DE17/PLANEL_Pot_Trim!DE17,0)</f>
        <v>0.55031816905951714</v>
      </c>
      <c r="DF42" s="51">
        <f>IF(PLANEL_Pot_Trim!DF17&lt;&gt;0,DF17/PLANEL_Pot_Trim!DF17,0)</f>
        <v>0.45944225639677144</v>
      </c>
      <c r="DG42" s="51">
        <f>IF(PLANEL_Pot_Trim!DG17&lt;&gt;0,DG17/PLANEL_Pot_Trim!DG17,0)</f>
        <v>0.35497070192356284</v>
      </c>
      <c r="DH42" s="51">
        <f>IF(PLANEL_Pot_Trim!DH17&lt;&gt;0,DH17/PLANEL_Pot_Trim!DH17,0)</f>
        <v>0.41905287357378351</v>
      </c>
      <c r="DI42" s="51">
        <f>IF(PLANEL_Pot_Trim!DI17&lt;&gt;0,DI17/PLANEL_Pot_Trim!DI17,0)</f>
        <v>0.55109465901295651</v>
      </c>
      <c r="DJ42" s="51">
        <f>IF(PLANEL_Pot_Trim!DJ17&lt;&gt;0,DJ17/PLANEL_Pot_Trim!DJ17,0)</f>
        <v>0.45981710729088415</v>
      </c>
      <c r="DK42" s="51">
        <f>IF(PLANEL_Pot_Trim!DK17&lt;&gt;0,DK17/PLANEL_Pot_Trim!DK17,0)</f>
        <v>0.35494167093918866</v>
      </c>
      <c r="DL42" s="51">
        <f>IF(PLANEL_Pot_Trim!DL17&lt;&gt;0,DL17/PLANEL_Pot_Trim!DL17,0)</f>
        <v>0.41944814157548277</v>
      </c>
      <c r="DM42" s="51">
        <f>IF(PLANEL_Pot_Trim!DM17&lt;&gt;0,DM17/PLANEL_Pot_Trim!DM17,0)</f>
        <v>0.55182163605230139</v>
      </c>
      <c r="DN42" s="51">
        <f>IF(PLANEL_Pot_Trim!DN17&lt;&gt;0,DN17/PLANEL_Pot_Trim!DN17,0)</f>
        <v>0.46016805580246017</v>
      </c>
      <c r="DO42" s="51">
        <f>IF(PLANEL_Pot_Trim!DO17&lt;&gt;0,DO17/PLANEL_Pot_Trim!DO17,0)</f>
        <v>0.35491408907934152</v>
      </c>
      <c r="DP42" s="51">
        <f>IF(PLANEL_Pot_Trim!DP17&lt;&gt;0,DP17/PLANEL_Pot_Trim!DP17,0)</f>
        <v>0.41982367931453335</v>
      </c>
      <c r="DQ42" s="51">
        <f>IF(PLANEL_Pot_Trim!DQ17&lt;&gt;0,DQ17/PLANEL_Pot_Trim!DQ17,0)</f>
        <v>0.55251232510932125</v>
      </c>
      <c r="DR42" s="51">
        <f>IF(PLANEL_Pot_Trim!DR17&lt;&gt;0,DR17/PLANEL_Pot_Trim!DR17,0)</f>
        <v>0.460501486300533</v>
      </c>
      <c r="DS42" s="51">
        <f>IF(PLANEL_Pot_Trim!DS17&lt;&gt;0,DS17/PLANEL_Pot_Trim!DS17,0)</f>
        <v>0.35488363746049101</v>
      </c>
      <c r="DT42" s="51">
        <f>IF(PLANEL_Pot_Trim!DT17&lt;&gt;0,DT17/PLANEL_Pot_Trim!DT17,0)</f>
        <v>0.42023828933653695</v>
      </c>
      <c r="DU42" s="51">
        <f>IF(PLANEL_Pot_Trim!DU17&lt;&gt;0,DU17/PLANEL_Pot_Trim!DU17,0)</f>
        <v>0.55327487613401205</v>
      </c>
      <c r="DV42" s="51">
        <f>IF(PLANEL_Pot_Trim!DV17&lt;&gt;0,DV17/PLANEL_Pot_Trim!DV17,0)</f>
        <v>0.46086960814106981</v>
      </c>
      <c r="DW42" s="51">
        <f>IF(PLANEL_Pot_Trim!DW17&lt;&gt;0,DW17/PLANEL_Pot_Trim!DW17,0)</f>
        <v>0.35486207684941362</v>
      </c>
      <c r="DX42" s="51">
        <f>IF(PLANEL_Pot_Trim!DX17&lt;&gt;0,DX17/PLANEL_Pot_Trim!DX17,0)</f>
        <v>0.42053184570905461</v>
      </c>
      <c r="DY42" s="51">
        <f>IF(PLANEL_Pot_Trim!DY17&lt;&gt;0,DY17/PLANEL_Pot_Trim!DY17,0)</f>
        <v>0.55381478505947357</v>
      </c>
      <c r="DZ42" s="51">
        <f>IF(PLANEL_Pot_Trim!DZ17&lt;&gt;0,DZ17/PLANEL_Pot_Trim!DZ17,0)</f>
        <v>0.46113024939792363</v>
      </c>
      <c r="EA42" s="51">
        <f>IF(PLANEL_Pot_Trim!EA17&lt;&gt;0,EA17/PLANEL_Pot_Trim!EA17,0)</f>
        <v>0.35484072626557167</v>
      </c>
      <c r="EB42" s="51">
        <f>IF(PLANEL_Pot_Trim!EB17&lt;&gt;0,EB17/PLANEL_Pot_Trim!EB17,0)</f>
        <v>0.42082254227222993</v>
      </c>
      <c r="EC42" s="51">
        <f>IF(PLANEL_Pot_Trim!EC17&lt;&gt;0,EC17/PLANEL_Pot_Trim!EC17,0)</f>
        <v>0.55434943436631201</v>
      </c>
      <c r="ED42" s="51">
        <f>IF(PLANEL_Pot_Trim!ED17&lt;&gt;0,ED17/PLANEL_Pot_Trim!ED17,0)</f>
        <v>0.46138835160682323</v>
      </c>
      <c r="EE42" s="51">
        <f>IF(PLANEL_Pot_Trim!EE17&lt;&gt;0,EE17/PLANEL_Pot_Trim!EE17,0)</f>
        <v>0.35489365214857965</v>
      </c>
      <c r="EF42" s="51">
        <f>IF(PLANEL_Pot_Trim!EF17&lt;&gt;0,EF17/PLANEL_Pot_Trim!EF17,0)</f>
        <v>0.42010193602039869</v>
      </c>
      <c r="EG42" s="51">
        <f>IF(PLANEL_Pot_Trim!EG17&lt;&gt;0,EG17/PLANEL_Pot_Trim!EG17,0)</f>
        <v>0.55302409508262707</v>
      </c>
      <c r="EH42" s="51">
        <f>IF(PLANEL_Pot_Trim!EH17&lt;&gt;0,EH17/PLANEL_Pot_Trim!EH17,0)</f>
        <v>0.4607485434730294</v>
      </c>
      <c r="EI42" s="51">
        <f>IF(PLANEL_Pot_Trim!EI17&lt;&gt;0,EI17/PLANEL_Pot_Trim!EI17,0)</f>
        <v>0.35495075491398193</v>
      </c>
      <c r="EJ42" s="51">
        <f>IF(PLANEL_Pot_Trim!EJ17&lt;&gt;0,EJ17/PLANEL_Pot_Trim!EJ17,0)</f>
        <v>0.41932445947941804</v>
      </c>
      <c r="EK42" s="51">
        <f>IF(PLANEL_Pot_Trim!EK17&lt;&gt;0,EK17/PLANEL_Pot_Trim!EK17,0)</f>
        <v>0.55159415986020688</v>
      </c>
      <c r="EL42" s="51">
        <f>IF(PLANEL_Pot_Trim!EL17&lt;&gt;0,EL17/PLANEL_Pot_Trim!EL17,0)</f>
        <v>0.46005824156744318</v>
      </c>
      <c r="EM42" s="51">
        <f>IF(PLANEL_Pot_Trim!EM17&lt;&gt;0,EM17/PLANEL_Pot_Trim!EM17,0)</f>
        <v>0.35500574943446178</v>
      </c>
      <c r="EN42" s="51">
        <f>IF(PLANEL_Pot_Trim!EN17&lt;&gt;0,EN17/PLANEL_Pot_Trim!EN17,0)</f>
        <v>0.41857568856939986</v>
      </c>
      <c r="EO42" s="51">
        <f>IF(PLANEL_Pot_Trim!EO17&lt;&gt;0,EO17/PLANEL_Pot_Trim!EO17,0)</f>
        <v>0.55021702026552466</v>
      </c>
      <c r="EP42" s="51">
        <f>IF(PLANEL_Pot_Trim!EP17&lt;&gt;0,EP17/PLANEL_Pot_Trim!EP17,0)</f>
        <v>0.45939342677646006</v>
      </c>
    </row>
    <row r="43" spans="2:146" x14ac:dyDescent="0.3">
      <c r="B43" s="29" t="s">
        <v>59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3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3">
      <c r="B45" s="25" t="s">
        <v>53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0.27956835821280651</v>
      </c>
      <c r="BP45" s="53">
        <f>IF(PLANEL_Pot_Trim!BP20&lt;&gt;0,BP20/PLANEL_Pot_Trim!BP20,0)</f>
        <v>0.21443176518237653</v>
      </c>
      <c r="BQ45" s="53">
        <f>IF(PLANEL_Pot_Trim!BQ20&lt;&gt;0,BQ20/PLANEL_Pot_Trim!BQ20,0)</f>
        <v>0.23272717357297251</v>
      </c>
      <c r="BR45" s="53">
        <f>IF(PLANEL_Pot_Trim!BR20&lt;&gt;0,BR20/PLANEL_Pot_Trim!BR20,0)</f>
        <v>0.27839999999999998</v>
      </c>
      <c r="BS45" s="53">
        <f>IF(PLANEL_Pot_Trim!BS20&lt;&gt;0,BS20/PLANEL_Pot_Trim!BS20,0)</f>
        <v>0.27956835100216065</v>
      </c>
      <c r="BT45" s="53">
        <f>IF(PLANEL_Pot_Trim!BT20&lt;&gt;0,BT20/PLANEL_Pot_Trim!BT20,0)</f>
        <v>0.2144304816889423</v>
      </c>
      <c r="BU45" s="53">
        <f>IF(PLANEL_Pot_Trim!BU20&lt;&gt;0,BU20/PLANEL_Pot_Trim!BU20,0)</f>
        <v>0.23272413068401573</v>
      </c>
      <c r="BV45" s="53">
        <f>IF(PLANEL_Pot_Trim!BV20&lt;&gt;0,BV20/PLANEL_Pot_Trim!BV20,0)</f>
        <v>0.27840000000000004</v>
      </c>
      <c r="BW45" s="53">
        <f>IF(PLANEL_Pot_Trim!BW20&lt;&gt;0,BW20/PLANEL_Pot_Trim!BW20,0)</f>
        <v>0.27956835100216065</v>
      </c>
      <c r="BX45" s="53">
        <f>IF(PLANEL_Pot_Trim!BX20&lt;&gt;0,BX20/PLANEL_Pot_Trim!BX20,0)</f>
        <v>0.2144304816889423</v>
      </c>
      <c r="BY45" s="53">
        <f>IF(PLANEL_Pot_Trim!BY20&lt;&gt;0,BY20/PLANEL_Pot_Trim!BY20,0)</f>
        <v>0.23272413068401573</v>
      </c>
      <c r="BZ45" s="53">
        <f>IF(PLANEL_Pot_Trim!BZ20&lt;&gt;0,BZ20/PLANEL_Pot_Trim!BZ20,0)</f>
        <v>0.27840000000000004</v>
      </c>
      <c r="CA45" s="53">
        <f>IF(PLANEL_Pot_Trim!CA20&lt;&gt;0,CA20/PLANEL_Pot_Trim!CA20,0)</f>
        <v>0.27956835100216065</v>
      </c>
      <c r="CB45" s="53">
        <f>IF(PLANEL_Pot_Trim!CB20&lt;&gt;0,CB20/PLANEL_Pot_Trim!CB20,0)</f>
        <v>0.2144304816889423</v>
      </c>
      <c r="CC45" s="53">
        <f>IF(PLANEL_Pot_Trim!CC20&lt;&gt;0,CC20/PLANEL_Pot_Trim!CC20,0)</f>
        <v>0.23272413068401573</v>
      </c>
      <c r="CD45" s="53">
        <f>IF(PLANEL_Pot_Trim!CD20&lt;&gt;0,CD20/PLANEL_Pot_Trim!CD20,0)</f>
        <v>0.27840000000000004</v>
      </c>
      <c r="CE45" s="53">
        <f>IF(PLANEL_Pot_Trim!CE20&lt;&gt;0,CE20/PLANEL_Pot_Trim!CE20,0)</f>
        <v>0.27956844905356837</v>
      </c>
      <c r="CF45" s="53">
        <f>IF(PLANEL_Pot_Trim!CF20&lt;&gt;0,CF20/PLANEL_Pot_Trim!CF20,0)</f>
        <v>0.21444793385484501</v>
      </c>
      <c r="CG45" s="53">
        <f>IF(PLANEL_Pot_Trim!CG20&lt;&gt;0,CG20/PLANEL_Pot_Trim!CG20,0)</f>
        <v>0.23276550608569122</v>
      </c>
      <c r="CH45" s="53">
        <f>IF(PLANEL_Pot_Trim!CH20&lt;&gt;0,CH20/PLANEL_Pot_Trim!CH20,0)</f>
        <v>0.27840000000000004</v>
      </c>
      <c r="CI45" s="53">
        <f>IF(PLANEL_Pot_Trim!CI20&lt;&gt;0,CI20/PLANEL_Pot_Trim!CI20,0)</f>
        <v>0.27956837674517659</v>
      </c>
      <c r="CJ45" s="53">
        <f>IF(PLANEL_Pot_Trim!CJ20&lt;&gt;0,CJ20/PLANEL_Pot_Trim!CJ20,0)</f>
        <v>0.21443506297189399</v>
      </c>
      <c r="CK45" s="53">
        <f>IF(PLANEL_Pot_Trim!CK20&lt;&gt;0,CK20/PLANEL_Pot_Trim!CK20,0)</f>
        <v>0.23273499196983971</v>
      </c>
      <c r="CL45" s="53">
        <f>IF(PLANEL_Pot_Trim!CL20&lt;&gt;0,CL20/PLANEL_Pot_Trim!CL20,0)</f>
        <v>0.27840000000000004</v>
      </c>
      <c r="CM45" s="53">
        <f>IF(PLANEL_Pot_Trim!CM20&lt;&gt;0,CM20/PLANEL_Pot_Trim!CM20,0)</f>
        <v>0.27956837674517659</v>
      </c>
      <c r="CN45" s="53">
        <f>IF(PLANEL_Pot_Trim!CN20&lt;&gt;0,CN20/PLANEL_Pot_Trim!CN20,0)</f>
        <v>0.21443506297189399</v>
      </c>
      <c r="CO45" s="53">
        <f>IF(PLANEL_Pot_Trim!CO20&lt;&gt;0,CO20/PLANEL_Pot_Trim!CO20,0)</f>
        <v>0.23273499196983971</v>
      </c>
      <c r="CP45" s="53">
        <f>IF(PLANEL_Pot_Trim!CP20&lt;&gt;0,CP20/PLANEL_Pot_Trim!CP20,0)</f>
        <v>0.27840000000000004</v>
      </c>
      <c r="CQ45" s="53">
        <f>IF(PLANEL_Pot_Trim!CQ20&lt;&gt;0,CQ20/PLANEL_Pot_Trim!CQ20,0)</f>
        <v>0.27956470967123931</v>
      </c>
      <c r="CR45" s="53">
        <f>IF(PLANEL_Pot_Trim!CR20&lt;&gt;0,CR20/PLANEL_Pot_Trim!CR20,0)</f>
        <v>0.21378232857572263</v>
      </c>
      <c r="CS45" s="53">
        <f>IF(PLANEL_Pot_Trim!CS20&lt;&gt;0,CS20/PLANEL_Pot_Trim!CS20,0)</f>
        <v>0.23118749797683186</v>
      </c>
      <c r="CT45" s="53">
        <f>IF(PLANEL_Pot_Trim!CT20&lt;&gt;0,CT20/PLANEL_Pot_Trim!CT20,0)</f>
        <v>0.27839999999999998</v>
      </c>
      <c r="CU45" s="53">
        <f>IF(PLANEL_Pot_Trim!CU20&lt;&gt;0,CU20/PLANEL_Pot_Trim!CU20,0)</f>
        <v>0.27956154385964915</v>
      </c>
      <c r="CV45" s="53">
        <f>IF(PLANEL_Pot_Trim!CV20&lt;&gt;0,CV20/PLANEL_Pot_Trim!CV20,0)</f>
        <v>0.21321880701754387</v>
      </c>
      <c r="CW45" s="53">
        <f>IF(PLANEL_Pot_Trim!CW20&lt;&gt;0,CW20/PLANEL_Pot_Trim!CW20,0)</f>
        <v>0.22985150877192984</v>
      </c>
      <c r="CX45" s="53">
        <f>IF(PLANEL_Pot_Trim!CX20&lt;&gt;0,CX20/PLANEL_Pot_Trim!CX20,0)</f>
        <v>0.27839999999999998</v>
      </c>
      <c r="CY45" s="83">
        <f>IF(PLANEL_Pot_Trim!CY20&lt;&gt;0,CY20/PLANEL_Pot_Trim!CY20,0)</f>
        <v>0.28439796003454038</v>
      </c>
      <c r="CZ45" s="83">
        <f>IF(PLANEL_Pot_Trim!CZ20&lt;&gt;0,CZ20/PLANEL_Pot_Trim!CZ20,0)</f>
        <v>0.28248989990121004</v>
      </c>
      <c r="DA45" s="83">
        <f>IF(PLANEL_Pot_Trim!DA20&lt;&gt;0,DA20/PLANEL_Pot_Trim!DA20,0)</f>
        <v>0.27592487992737952</v>
      </c>
      <c r="DB45" s="83">
        <f>IF(PLANEL_Pot_Trim!DB20&lt;&gt;0,DB20/PLANEL_Pot_Trim!DB20,0)</f>
        <v>0.28248989990121004</v>
      </c>
      <c r="DC45" s="53">
        <f>IF(PLANEL_Pot_Trim!DC20&lt;&gt;0,DC20/PLANEL_Pot_Trim!DC20,0)</f>
        <v>0.28439795996481448</v>
      </c>
      <c r="DD45" s="53">
        <f>IF(PLANEL_Pot_Trim!DD20&lt;&gt;0,DD20/PLANEL_Pot_Trim!DD20,0)</f>
        <v>0.28248990003022462</v>
      </c>
      <c r="DE45" s="53">
        <f>IF(PLANEL_Pot_Trim!DE20&lt;&gt;0,DE20/PLANEL_Pot_Trim!DE20,0)</f>
        <v>0.275924880050467</v>
      </c>
      <c r="DF45" s="53">
        <f>IF(PLANEL_Pot_Trim!DF20&lt;&gt;0,DF20/PLANEL_Pot_Trim!DF20,0)</f>
        <v>0.28248990003022462</v>
      </c>
      <c r="DG45" s="53">
        <f>IF(PLANEL_Pot_Trim!DG20&lt;&gt;0,DG20/PLANEL_Pot_Trim!DG20,0)</f>
        <v>0.28439796009417273</v>
      </c>
      <c r="DH45" s="53">
        <f>IF(PLANEL_Pot_Trim!DH20&lt;&gt;0,DH20/PLANEL_Pot_Trim!DH20,0)</f>
        <v>0.28248990007619268</v>
      </c>
      <c r="DI45" s="53">
        <f>IF(PLANEL_Pot_Trim!DI20&lt;&gt;0,DI20/PLANEL_Pot_Trim!DI20,0)</f>
        <v>0.27592488008467247</v>
      </c>
      <c r="DJ45" s="53">
        <f>IF(PLANEL_Pot_Trim!DJ20&lt;&gt;0,DJ20/PLANEL_Pot_Trim!DJ20,0)</f>
        <v>0.28248990007619268</v>
      </c>
      <c r="DK45" s="53">
        <f>IF(PLANEL_Pot_Trim!DK20&lt;&gt;0,DK20/PLANEL_Pot_Trim!DK20,0)</f>
        <v>0.28439796005342327</v>
      </c>
      <c r="DL45" s="53">
        <f>IF(PLANEL_Pot_Trim!DL20&lt;&gt;0,DL20/PLANEL_Pot_Trim!DL20,0)</f>
        <v>0.2824899000565318</v>
      </c>
      <c r="DM45" s="53">
        <f>IF(PLANEL_Pot_Trim!DM20&lt;&gt;0,DM20/PLANEL_Pot_Trim!DM20,0)</f>
        <v>0.27592488009686783</v>
      </c>
      <c r="DN45" s="53">
        <f>IF(PLANEL_Pot_Trim!DN20&lt;&gt;0,DN20/PLANEL_Pot_Trim!DN20,0)</f>
        <v>0.2824899000565318</v>
      </c>
      <c r="DO45" s="53">
        <f>IF(PLANEL_Pot_Trim!DO20&lt;&gt;0,DO20/PLANEL_Pot_Trim!DO20,0)</f>
        <v>0.28439796002427853</v>
      </c>
      <c r="DP45" s="53">
        <f>IF(PLANEL_Pot_Trim!DP20&lt;&gt;0,DP20/PLANEL_Pot_Trim!DP20,0)</f>
        <v>0.28248990005443353</v>
      </c>
      <c r="DQ45" s="53">
        <f>IF(PLANEL_Pot_Trim!DQ20&lt;&gt;0,DQ20/PLANEL_Pot_Trim!DQ20,0)</f>
        <v>0.27592488001617799</v>
      </c>
      <c r="DR45" s="53">
        <f>IF(PLANEL_Pot_Trim!DR20&lt;&gt;0,DR20/PLANEL_Pot_Trim!DR20,0)</f>
        <v>0.28248990005443353</v>
      </c>
      <c r="DS45" s="53">
        <f>IF(PLANEL_Pot_Trim!DS20&lt;&gt;0,DS20/PLANEL_Pot_Trim!DS20,0)</f>
        <v>0.28439795994705319</v>
      </c>
      <c r="DT45" s="53">
        <f>IF(PLANEL_Pot_Trim!DT20&lt;&gt;0,DT20/PLANEL_Pot_Trim!DT20,0)</f>
        <v>0.28248989996531615</v>
      </c>
      <c r="DU45" s="53">
        <f>IF(PLANEL_Pot_Trim!DU20&lt;&gt;0,DU20/PLANEL_Pot_Trim!DU20,0)</f>
        <v>0.27592487993691101</v>
      </c>
      <c r="DV45" s="53">
        <f>IF(PLANEL_Pot_Trim!DV20&lt;&gt;0,DV20/PLANEL_Pot_Trim!DV20,0)</f>
        <v>0.28248989996531615</v>
      </c>
      <c r="DW45" s="53">
        <f>IF(PLANEL_Pot_Trim!DW20&lt;&gt;0,DW20/PLANEL_Pot_Trim!DW20,0)</f>
        <v>0.28439795998403478</v>
      </c>
      <c r="DX45" s="53">
        <f>IF(PLANEL_Pot_Trim!DX20&lt;&gt;0,DX20/PLANEL_Pot_Trim!DX20,0)</f>
        <v>0.28248990000576085</v>
      </c>
      <c r="DY45" s="53">
        <f>IF(PLANEL_Pot_Trim!DY20&lt;&gt;0,DY20/PLANEL_Pot_Trim!DY20,0)</f>
        <v>0.27592487998985532</v>
      </c>
      <c r="DZ45" s="53">
        <f>IF(PLANEL_Pot_Trim!DZ20&lt;&gt;0,DZ20/PLANEL_Pot_Trim!DZ20,0)</f>
        <v>0.28248990000576085</v>
      </c>
      <c r="EA45" s="53">
        <f>IF(PLANEL_Pot_Trim!EA20&lt;&gt;0,EA20/PLANEL_Pot_Trim!EA20,0)</f>
        <v>0.28439795998643752</v>
      </c>
      <c r="EB45" s="53">
        <f>IF(PLANEL_Pot_Trim!EB20&lt;&gt;0,EB20/PLANEL_Pot_Trim!EB20,0)</f>
        <v>0.28248990000111035</v>
      </c>
      <c r="EC45" s="53">
        <f>IF(PLANEL_Pot_Trim!EC20&lt;&gt;0,EC20/PLANEL_Pot_Trim!EC20,0)</f>
        <v>0.27592487999996457</v>
      </c>
      <c r="ED45" s="53">
        <f>IF(PLANEL_Pot_Trim!ED20&lt;&gt;0,ED20/PLANEL_Pot_Trim!ED20,0)</f>
        <v>0.28248990000111035</v>
      </c>
      <c r="EE45" s="53">
        <f>IF(PLANEL_Pot_Trim!EE20&lt;&gt;0,EE20/PLANEL_Pot_Trim!EE20,0)</f>
        <v>0.28439796003366768</v>
      </c>
      <c r="EF45" s="53">
        <f>IF(PLANEL_Pot_Trim!EF20&lt;&gt;0,EF20/PLANEL_Pot_Trim!EF20,0)</f>
        <v>0.28248990002717544</v>
      </c>
      <c r="EG45" s="53">
        <f>IF(PLANEL_Pot_Trim!EG20&lt;&gt;0,EG20/PLANEL_Pot_Trim!EG20,0)</f>
        <v>0.27592488003102483</v>
      </c>
      <c r="EH45" s="53">
        <f>IF(PLANEL_Pot_Trim!EH20&lt;&gt;0,EH20/PLANEL_Pot_Trim!EH20,0)</f>
        <v>0.28248990002717544</v>
      </c>
      <c r="EI45" s="53">
        <f>IF(PLANEL_Pot_Trim!EI20&lt;&gt;0,EI20/PLANEL_Pot_Trim!EI20,0)</f>
        <v>0.28439795997141243</v>
      </c>
      <c r="EJ45" s="53">
        <f>IF(PLANEL_Pot_Trim!EJ20&lt;&gt;0,EJ20/PLANEL_Pot_Trim!EJ20,0)</f>
        <v>0.2824898999310132</v>
      </c>
      <c r="EK45" s="53">
        <f>IF(PLANEL_Pot_Trim!EK20&lt;&gt;0,EK20/PLANEL_Pot_Trim!EK20,0)</f>
        <v>0.27592487996811577</v>
      </c>
      <c r="EL45" s="53">
        <f>IF(PLANEL_Pot_Trim!EL20&lt;&gt;0,EL20/PLANEL_Pot_Trim!EL20,0)</f>
        <v>0.2824898999310132</v>
      </c>
      <c r="EM45" s="53">
        <f>IF(PLANEL_Pot_Trim!EM20&lt;&gt;0,EM20/PLANEL_Pot_Trim!EM20,0)</f>
        <v>0.28439796007372442</v>
      </c>
      <c r="EN45" s="53">
        <f>IF(PLANEL_Pot_Trim!EN20&lt;&gt;0,EN20/PLANEL_Pot_Trim!EN20,0)</f>
        <v>0.28248990008818442</v>
      </c>
      <c r="EO45" s="53">
        <f>IF(PLANEL_Pot_Trim!EO20&lt;&gt;0,EO20/PLANEL_Pot_Trim!EO20,0)</f>
        <v>0.27592487990686032</v>
      </c>
      <c r="EP45" s="53">
        <f>IF(PLANEL_Pot_Trim!EP20&lt;&gt;0,EP20/PLANEL_Pot_Trim!EP20,0)</f>
        <v>0.28248990008818442</v>
      </c>
    </row>
    <row r="46" spans="2:146" x14ac:dyDescent="0.3">
      <c r="B46" s="25" t="s">
        <v>54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3">
      <c r="B47" s="231" t="s">
        <v>55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</v>
      </c>
      <c r="BP47" s="260">
        <f>IF(PLANEL_Pot_Trim!BP22&lt;&gt;0,BP22/PLANEL_Pot_Trim!BP22,0)</f>
        <v>0</v>
      </c>
      <c r="BQ47" s="260">
        <f>IF(PLANEL_Pot_Trim!BQ22&lt;&gt;0,BQ22/PLANEL_Pot_Trim!BQ22,0)</f>
        <v>0</v>
      </c>
      <c r="BR47" s="260">
        <f>IF(PLANEL_Pot_Trim!BR22&lt;&gt;0,BR22/PLANEL_Pot_Trim!BR22,0)</f>
        <v>0</v>
      </c>
      <c r="BS47" s="260">
        <f>IF(PLANEL_Pot_Trim!BS22&lt;&gt;0,BS22/PLANEL_Pot_Trim!BS22,0)</f>
        <v>0</v>
      </c>
      <c r="BT47" s="260">
        <f>IF(PLANEL_Pot_Trim!BT22&lt;&gt;0,BT22/PLANEL_Pot_Trim!BT22,0)</f>
        <v>0</v>
      </c>
      <c r="BU47" s="260">
        <f>IF(PLANEL_Pot_Trim!BU22&lt;&gt;0,BU22/PLANEL_Pot_Trim!BU22,0)</f>
        <v>0</v>
      </c>
      <c r="BV47" s="260">
        <f>IF(PLANEL_Pot_Trim!BV22&lt;&gt;0,BV22/PLANEL_Pot_Trim!BV22,0)</f>
        <v>0</v>
      </c>
      <c r="BW47" s="260">
        <f>IF(PLANEL_Pot_Trim!BW22&lt;&gt;0,BW22/PLANEL_Pot_Trim!BW22,0)</f>
        <v>0</v>
      </c>
      <c r="BX47" s="260">
        <f>IF(PLANEL_Pot_Trim!BX22&lt;&gt;0,BX22/PLANEL_Pot_Trim!BX22,0)</f>
        <v>0</v>
      </c>
      <c r="BY47" s="260">
        <f>IF(PLANEL_Pot_Trim!BY22&lt;&gt;0,BY22/PLANEL_Pot_Trim!BY22,0)</f>
        <v>0</v>
      </c>
      <c r="BZ47" s="260">
        <f>IF(PLANEL_Pot_Trim!BZ22&lt;&gt;0,BZ22/PLANEL_Pot_Trim!BZ22,0)</f>
        <v>0</v>
      </c>
      <c r="CA47" s="260">
        <f>IF(PLANEL_Pot_Trim!CA22&lt;&gt;0,CA22/PLANEL_Pot_Trim!CA22,0)</f>
        <v>0</v>
      </c>
      <c r="CB47" s="260">
        <f>IF(PLANEL_Pot_Trim!CB22&lt;&gt;0,CB22/PLANEL_Pot_Trim!CB22,0)</f>
        <v>0</v>
      </c>
      <c r="CC47" s="260">
        <f>IF(PLANEL_Pot_Trim!CC22&lt;&gt;0,CC22/PLANEL_Pot_Trim!CC22,0)</f>
        <v>0</v>
      </c>
      <c r="CD47" s="260">
        <f>IF(PLANEL_Pot_Trim!CD22&lt;&gt;0,CD22/PLANEL_Pot_Trim!CD22,0)</f>
        <v>0</v>
      </c>
      <c r="CE47" s="260">
        <f>IF(PLANEL_Pot_Trim!CE22&lt;&gt;0,CE22/PLANEL_Pot_Trim!CE22,0)</f>
        <v>0</v>
      </c>
      <c r="CF47" s="260">
        <f>IF(PLANEL_Pot_Trim!CF22&lt;&gt;0,CF22/PLANEL_Pot_Trim!CF22,0)</f>
        <v>0</v>
      </c>
      <c r="CG47" s="260">
        <f>IF(PLANEL_Pot_Trim!CG22&lt;&gt;0,CG22/PLANEL_Pot_Trim!CG22,0)</f>
        <v>0</v>
      </c>
      <c r="CH47" s="260">
        <f>IF(PLANEL_Pot_Trim!CH22&lt;&gt;0,CH22/PLANEL_Pot_Trim!CH22,0)</f>
        <v>0</v>
      </c>
      <c r="CI47" s="260">
        <f>IF(PLANEL_Pot_Trim!CI22&lt;&gt;0,CI22/PLANEL_Pot_Trim!CI22,0)</f>
        <v>0</v>
      </c>
      <c r="CJ47" s="260">
        <f>IF(PLANEL_Pot_Trim!CJ22&lt;&gt;0,CJ22/PLANEL_Pot_Trim!CJ22,0)</f>
        <v>0</v>
      </c>
      <c r="CK47" s="260">
        <f>IF(PLANEL_Pot_Trim!CK22&lt;&gt;0,CK22/PLANEL_Pot_Trim!CK22,0)</f>
        <v>0</v>
      </c>
      <c r="CL47" s="260">
        <f>IF(PLANEL_Pot_Trim!CL22&lt;&gt;0,CL22/PLANEL_Pot_Trim!CL22,0)</f>
        <v>0</v>
      </c>
      <c r="CM47" s="260">
        <f>IF(PLANEL_Pot_Trim!CM22&lt;&gt;0,CM22/PLANEL_Pot_Trim!CM22,0)</f>
        <v>0</v>
      </c>
      <c r="CN47" s="260">
        <f>IF(PLANEL_Pot_Trim!CN22&lt;&gt;0,CN22/PLANEL_Pot_Trim!CN22,0)</f>
        <v>0</v>
      </c>
      <c r="CO47" s="260">
        <f>IF(PLANEL_Pot_Trim!CO22&lt;&gt;0,CO22/PLANEL_Pot_Trim!CO22,0)</f>
        <v>0</v>
      </c>
      <c r="CP47" s="260">
        <f>IF(PLANEL_Pot_Trim!CP22&lt;&gt;0,CP22/PLANEL_Pot_Trim!CP22,0)</f>
        <v>0</v>
      </c>
      <c r="CQ47" s="260">
        <f>IF(PLANEL_Pot_Trim!CQ22&lt;&gt;0,CQ22/PLANEL_Pot_Trim!CQ22,0)</f>
        <v>0</v>
      </c>
      <c r="CR47" s="260">
        <f>IF(PLANEL_Pot_Trim!CR22&lt;&gt;0,CR22/PLANEL_Pot_Trim!CR22,0)</f>
        <v>0</v>
      </c>
      <c r="CS47" s="260">
        <f>IF(PLANEL_Pot_Trim!CS22&lt;&gt;0,CS22/PLANEL_Pot_Trim!CS22,0)</f>
        <v>0</v>
      </c>
      <c r="CT47" s="260">
        <f>IF(PLANEL_Pot_Trim!CT22&lt;&gt;0,CT22/PLANEL_Pot_Trim!CT22,0)</f>
        <v>0</v>
      </c>
      <c r="CU47" s="260">
        <f>IF(PLANEL_Pot_Trim!CU22&lt;&gt;0,CU22/PLANEL_Pot_Trim!CU22,0)</f>
        <v>0</v>
      </c>
      <c r="CV47" s="260">
        <f>IF(PLANEL_Pot_Trim!CV22&lt;&gt;0,CV22/PLANEL_Pot_Trim!CV22,0)</f>
        <v>0</v>
      </c>
      <c r="CW47" s="260">
        <f>IF(PLANEL_Pot_Trim!CW22&lt;&gt;0,CW22/PLANEL_Pot_Trim!CW22,0)</f>
        <v>0</v>
      </c>
      <c r="CX47" s="260">
        <f>IF(PLANEL_Pot_Trim!CX22&lt;&gt;0,CX22/PLANEL_Pot_Trim!CX22,0)</f>
        <v>0</v>
      </c>
      <c r="CY47" s="261">
        <f>IF(PLANEL_Pot_Trim!CY22&lt;&gt;0,CY22/PLANEL_Pot_Trim!CY22,0)</f>
        <v>0</v>
      </c>
      <c r="CZ47" s="261">
        <f>IF(PLANEL_Pot_Trim!CZ22&lt;&gt;0,CZ22/PLANEL_Pot_Trim!CZ22,0)</f>
        <v>0</v>
      </c>
      <c r="DA47" s="261">
        <f>IF(PLANEL_Pot_Trim!DA22&lt;&gt;0,DA22/PLANEL_Pot_Trim!DA22,0)</f>
        <v>0</v>
      </c>
      <c r="DB47" s="261">
        <f>IF(PLANEL_Pot_Trim!DB22&lt;&gt;0,DB22/PLANEL_Pot_Trim!DB22,0)</f>
        <v>0</v>
      </c>
      <c r="DC47" s="260">
        <f>IF(PLANEL_Pot_Trim!DC22&lt;&gt;0,DC22/PLANEL_Pot_Trim!DC22,0)</f>
        <v>0</v>
      </c>
      <c r="DD47" s="260">
        <f>IF(PLANEL_Pot_Trim!DD22&lt;&gt;0,DD22/PLANEL_Pot_Trim!DD22,0)</f>
        <v>0</v>
      </c>
      <c r="DE47" s="260">
        <f>IF(PLANEL_Pot_Trim!DE22&lt;&gt;0,DE22/PLANEL_Pot_Trim!DE22,0)</f>
        <v>0</v>
      </c>
      <c r="DF47" s="260">
        <f>IF(PLANEL_Pot_Trim!DF22&lt;&gt;0,DF22/PLANEL_Pot_Trim!DF22,0)</f>
        <v>0</v>
      </c>
      <c r="DG47" s="260">
        <f>IF(PLANEL_Pot_Trim!DG22&lt;&gt;0,DG22/PLANEL_Pot_Trim!DG22,0)</f>
        <v>0</v>
      </c>
      <c r="DH47" s="260">
        <f>IF(PLANEL_Pot_Trim!DH22&lt;&gt;0,DH22/PLANEL_Pot_Trim!DH22,0)</f>
        <v>0</v>
      </c>
      <c r="DI47" s="260">
        <f>IF(PLANEL_Pot_Trim!DI22&lt;&gt;0,DI22/PLANEL_Pot_Trim!DI22,0)</f>
        <v>0</v>
      </c>
      <c r="DJ47" s="260">
        <f>IF(PLANEL_Pot_Trim!DJ22&lt;&gt;0,DJ22/PLANEL_Pot_Trim!DJ22,0)</f>
        <v>0</v>
      </c>
      <c r="DK47" s="260">
        <f>IF(PLANEL_Pot_Trim!DK22&lt;&gt;0,DK22/PLANEL_Pot_Trim!DK22,0)</f>
        <v>0</v>
      </c>
      <c r="DL47" s="260">
        <f>IF(PLANEL_Pot_Trim!DL22&lt;&gt;0,DL22/PLANEL_Pot_Trim!DL22,0)</f>
        <v>0</v>
      </c>
      <c r="DM47" s="260">
        <f>IF(PLANEL_Pot_Trim!DM22&lt;&gt;0,DM22/PLANEL_Pot_Trim!DM22,0)</f>
        <v>0</v>
      </c>
      <c r="DN47" s="260">
        <f>IF(PLANEL_Pot_Trim!DN22&lt;&gt;0,DN22/PLANEL_Pot_Trim!DN22,0)</f>
        <v>0</v>
      </c>
      <c r="DO47" s="260">
        <f>IF(PLANEL_Pot_Trim!DO22&lt;&gt;0,DO22/PLANEL_Pot_Trim!DO22,0)</f>
        <v>0</v>
      </c>
      <c r="DP47" s="260">
        <f>IF(PLANEL_Pot_Trim!DP22&lt;&gt;0,DP22/PLANEL_Pot_Trim!DP22,0)</f>
        <v>0</v>
      </c>
      <c r="DQ47" s="260">
        <f>IF(PLANEL_Pot_Trim!DQ22&lt;&gt;0,DQ22/PLANEL_Pot_Trim!DQ22,0)</f>
        <v>0</v>
      </c>
      <c r="DR47" s="260">
        <f>IF(PLANEL_Pot_Trim!DR22&lt;&gt;0,DR22/PLANEL_Pot_Trim!DR22,0)</f>
        <v>0</v>
      </c>
      <c r="DS47" s="260">
        <f>IF(PLANEL_Pot_Trim!DS22&lt;&gt;0,DS22/PLANEL_Pot_Trim!DS22,0)</f>
        <v>0</v>
      </c>
      <c r="DT47" s="260">
        <f>IF(PLANEL_Pot_Trim!DT22&lt;&gt;0,DT22/PLANEL_Pot_Trim!DT22,0)</f>
        <v>0</v>
      </c>
      <c r="DU47" s="260">
        <f>IF(PLANEL_Pot_Trim!DU22&lt;&gt;0,DU22/PLANEL_Pot_Trim!DU22,0)</f>
        <v>0</v>
      </c>
      <c r="DV47" s="260">
        <f>IF(PLANEL_Pot_Trim!DV22&lt;&gt;0,DV22/PLANEL_Pot_Trim!DV22,0)</f>
        <v>0</v>
      </c>
      <c r="DW47" s="260">
        <f>IF(PLANEL_Pot_Trim!DW22&lt;&gt;0,DW22/PLANEL_Pot_Trim!DW22,0)</f>
        <v>0</v>
      </c>
      <c r="DX47" s="260">
        <f>IF(PLANEL_Pot_Trim!DX22&lt;&gt;0,DX22/PLANEL_Pot_Trim!DX22,0)</f>
        <v>0</v>
      </c>
      <c r="DY47" s="260">
        <f>IF(PLANEL_Pot_Trim!DY22&lt;&gt;0,DY22/PLANEL_Pot_Trim!DY22,0)</f>
        <v>0</v>
      </c>
      <c r="DZ47" s="260">
        <f>IF(PLANEL_Pot_Trim!DZ22&lt;&gt;0,DZ22/PLANEL_Pot_Trim!DZ22,0)</f>
        <v>0</v>
      </c>
      <c r="EA47" s="260">
        <f>IF(PLANEL_Pot_Trim!EA22&lt;&gt;0,EA22/PLANEL_Pot_Trim!EA22,0)</f>
        <v>0</v>
      </c>
      <c r="EB47" s="260">
        <f>IF(PLANEL_Pot_Trim!EB22&lt;&gt;0,EB22/PLANEL_Pot_Trim!EB22,0)</f>
        <v>0</v>
      </c>
      <c r="EC47" s="260">
        <f>IF(PLANEL_Pot_Trim!EC22&lt;&gt;0,EC22/PLANEL_Pot_Trim!EC22,0)</f>
        <v>0</v>
      </c>
      <c r="ED47" s="260">
        <f>IF(PLANEL_Pot_Trim!ED22&lt;&gt;0,ED22/PLANEL_Pot_Trim!ED22,0)</f>
        <v>0</v>
      </c>
      <c r="EE47" s="260">
        <f>IF(PLANEL_Pot_Trim!EE22&lt;&gt;0,EE22/PLANEL_Pot_Trim!EE22,0)</f>
        <v>0</v>
      </c>
      <c r="EF47" s="260">
        <f>IF(PLANEL_Pot_Trim!EF22&lt;&gt;0,EF22/PLANEL_Pot_Trim!EF22,0)</f>
        <v>0</v>
      </c>
      <c r="EG47" s="260">
        <f>IF(PLANEL_Pot_Trim!EG22&lt;&gt;0,EG22/PLANEL_Pot_Trim!EG22,0)</f>
        <v>0</v>
      </c>
      <c r="EH47" s="260">
        <f>IF(PLANEL_Pot_Trim!EH22&lt;&gt;0,EH22/PLANEL_Pot_Trim!EH22,0)</f>
        <v>0</v>
      </c>
      <c r="EI47" s="260">
        <f>IF(PLANEL_Pot_Trim!EI22&lt;&gt;0,EI22/PLANEL_Pot_Trim!EI22,0)</f>
        <v>0</v>
      </c>
      <c r="EJ47" s="260">
        <f>IF(PLANEL_Pot_Trim!EJ22&lt;&gt;0,EJ22/PLANEL_Pot_Trim!EJ22,0)</f>
        <v>0</v>
      </c>
      <c r="EK47" s="260">
        <f>IF(PLANEL_Pot_Trim!EK22&lt;&gt;0,EK22/PLANEL_Pot_Trim!EK22,0)</f>
        <v>0</v>
      </c>
      <c r="EL47" s="260">
        <f>IF(PLANEL_Pot_Trim!EL22&lt;&gt;0,EL22/PLANEL_Pot_Trim!EL22,0)</f>
        <v>0</v>
      </c>
      <c r="EM47" s="260">
        <f>IF(PLANEL_Pot_Trim!EM22&lt;&gt;0,EM22/PLANEL_Pot_Trim!EM22,0)</f>
        <v>0</v>
      </c>
      <c r="EN47" s="260">
        <f>IF(PLANEL_Pot_Trim!EN22&lt;&gt;0,EN22/PLANEL_Pot_Trim!EN22,0)</f>
        <v>0</v>
      </c>
      <c r="EO47" s="260">
        <f>IF(PLANEL_Pot_Trim!EO22&lt;&gt;0,EO22/PLANEL_Pot_Trim!EO22,0)</f>
        <v>0</v>
      </c>
      <c r="EP47" s="260">
        <f>IF(PLANEL_Pot_Trim!EP22&lt;&gt;0,EP22/PLANEL_Pot_Trim!EP22,0)</f>
        <v>0</v>
      </c>
    </row>
    <row r="48" spans="2:146" x14ac:dyDescent="0.3">
      <c r="B48" s="97" t="s">
        <v>56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3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8671875" defaultRowHeight="14.4" x14ac:dyDescent="0.3"/>
  <cols>
    <col min="1" max="1" width="8.88671875" style="33"/>
    <col min="2" max="2" width="23.5546875" style="33" bestFit="1" customWidth="1"/>
    <col min="3" max="16384" width="8.88671875" style="33"/>
  </cols>
  <sheetData>
    <row r="1" spans="1:42" s="56" customFormat="1" x14ac:dyDescent="0.3">
      <c r="A1" s="55" t="s">
        <v>71</v>
      </c>
    </row>
    <row r="3" spans="1:42" x14ac:dyDescent="0.3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3">
      <c r="B4" s="33" t="s">
        <v>12</v>
      </c>
      <c r="C4" s="33" t="s">
        <v>13</v>
      </c>
    </row>
    <row r="5" spans="1:42" x14ac:dyDescent="0.3">
      <c r="B5" s="33" t="s">
        <v>14</v>
      </c>
      <c r="C5" s="4" t="s">
        <v>36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3990.0701560000002</v>
      </c>
      <c r="O5" s="33">
        <v>3990.0701560000002</v>
      </c>
      <c r="P5" s="33">
        <v>2502.9780780000001</v>
      </c>
      <c r="Q5" s="33">
        <v>2502.9780780000001</v>
      </c>
      <c r="R5" s="33">
        <v>2502.9780780000001</v>
      </c>
      <c r="S5" s="33">
        <v>2502.9780780000001</v>
      </c>
      <c r="T5" s="33">
        <v>2502.9780780000001</v>
      </c>
      <c r="U5" s="33">
        <v>3508.1670469999999</v>
      </c>
      <c r="V5" s="33">
        <v>3508.1670469999999</v>
      </c>
      <c r="W5" s="33">
        <v>2584.2463029999999</v>
      </c>
      <c r="X5" s="33">
        <v>2584.2463029999999</v>
      </c>
      <c r="Y5" s="33">
        <v>2584.2463029999999</v>
      </c>
      <c r="Z5" s="33">
        <v>2584.2463029999999</v>
      </c>
      <c r="AA5" s="33">
        <v>2584.2463029999999</v>
      </c>
      <c r="AB5" s="33">
        <v>2328.2718319999999</v>
      </c>
      <c r="AC5" s="33">
        <v>2328.2718319999999</v>
      </c>
      <c r="AD5" s="33">
        <v>2328.2718319999999</v>
      </c>
      <c r="AE5" s="33">
        <v>2328.2718319999999</v>
      </c>
      <c r="AF5" s="33">
        <v>2328.2718319999999</v>
      </c>
      <c r="AG5" s="33">
        <v>2328.2718319999999</v>
      </c>
      <c r="AH5" s="33">
        <v>2328.2718319999999</v>
      </c>
      <c r="AI5" s="33">
        <v>2328.2718319999999</v>
      </c>
      <c r="AJ5" s="33">
        <v>2328.2718319999999</v>
      </c>
      <c r="AK5" s="33">
        <v>2328.2718319999999</v>
      </c>
      <c r="AL5" s="33">
        <v>2328.2718319999999</v>
      </c>
      <c r="AM5" s="33">
        <v>2328.2718319999999</v>
      </c>
      <c r="AN5" s="33">
        <v>2328.2718319999999</v>
      </c>
      <c r="AO5" s="33">
        <v>2328.2718319999999</v>
      </c>
      <c r="AP5" s="33">
        <v>2328.2718319999999</v>
      </c>
    </row>
    <row r="6" spans="1:42" x14ac:dyDescent="0.3">
      <c r="B6" s="33" t="s">
        <v>14</v>
      </c>
      <c r="C6" s="4" t="s">
        <v>37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3">
      <c r="B7" s="33" t="s">
        <v>14</v>
      </c>
      <c r="C7" s="4" t="s">
        <v>38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3">
      <c r="B8" s="33" t="s">
        <v>14</v>
      </c>
      <c r="C8" s="4" t="s">
        <v>39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3">
      <c r="B9" s="33" t="s">
        <v>14</v>
      </c>
      <c r="C9" s="4" t="s">
        <v>40</v>
      </c>
    </row>
    <row r="10" spans="1:42" x14ac:dyDescent="0.3">
      <c r="B10" s="33" t="s">
        <v>14</v>
      </c>
      <c r="C10" s="4" t="s">
        <v>41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3">
      <c r="B11" s="33" t="s">
        <v>14</v>
      </c>
      <c r="C11" s="4" t="s">
        <v>42</v>
      </c>
    </row>
    <row r="12" spans="1:42" x14ac:dyDescent="0.3">
      <c r="B12" s="33" t="s">
        <v>14</v>
      </c>
      <c r="C12" s="4" t="s">
        <v>43</v>
      </c>
    </row>
    <row r="13" spans="1:42" x14ac:dyDescent="0.3">
      <c r="B13" s="33" t="s">
        <v>14</v>
      </c>
      <c r="C13" s="4" t="s">
        <v>44</v>
      </c>
    </row>
    <row r="14" spans="1:42" x14ac:dyDescent="0.3">
      <c r="B14" s="33" t="s">
        <v>14</v>
      </c>
      <c r="C14" s="4" t="s">
        <v>45</v>
      </c>
    </row>
    <row r="15" spans="1:42" x14ac:dyDescent="0.3">
      <c r="B15" s="33" t="s">
        <v>14</v>
      </c>
      <c r="C15" s="4" t="s">
        <v>46</v>
      </c>
    </row>
    <row r="16" spans="1:42" x14ac:dyDescent="0.3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4826.0359250000001</v>
      </c>
      <c r="O16" s="33">
        <v>4826.0359250000001</v>
      </c>
      <c r="P16" s="33">
        <v>2866.6469849999999</v>
      </c>
      <c r="Q16" s="33">
        <v>2866.6469849999999</v>
      </c>
      <c r="R16" s="33">
        <v>2866.6469849999999</v>
      </c>
      <c r="S16" s="33">
        <v>2866.6469849999999</v>
      </c>
      <c r="T16" s="33">
        <v>2866.6469849999999</v>
      </c>
      <c r="U16" s="33">
        <v>3871.8359540000001</v>
      </c>
      <c r="V16" s="33">
        <v>3871.8359540000001</v>
      </c>
      <c r="W16" s="33">
        <v>2713.4148679999998</v>
      </c>
      <c r="X16" s="33">
        <v>2713.4148679999998</v>
      </c>
      <c r="Y16" s="33">
        <v>2713.4148679999998</v>
      </c>
      <c r="Z16" s="33">
        <v>2713.4148679999998</v>
      </c>
      <c r="AA16" s="33">
        <v>2713.4148679999998</v>
      </c>
      <c r="AB16" s="33">
        <v>2328.2718319999999</v>
      </c>
      <c r="AC16" s="33">
        <v>2328.2718319999999</v>
      </c>
      <c r="AD16" s="33">
        <v>2328.2718319999999</v>
      </c>
      <c r="AE16" s="33">
        <v>2328.2718319999999</v>
      </c>
      <c r="AF16" s="33">
        <v>2328.2718319999999</v>
      </c>
      <c r="AG16" s="33">
        <v>2328.2718319999999</v>
      </c>
      <c r="AH16" s="33">
        <v>2328.2718319999999</v>
      </c>
      <c r="AI16" s="33">
        <v>2328.2718319999999</v>
      </c>
      <c r="AJ16" s="33">
        <v>2328.2718319999999</v>
      </c>
      <c r="AK16" s="33">
        <v>2328.2718319999999</v>
      </c>
      <c r="AL16" s="33">
        <v>2328.2718319999999</v>
      </c>
      <c r="AM16" s="33">
        <v>2328.2718319999999</v>
      </c>
      <c r="AN16" s="33">
        <v>2328.2718319999999</v>
      </c>
      <c r="AO16" s="33">
        <v>2328.2718319999999</v>
      </c>
      <c r="AP16" s="33">
        <v>2328.2718319999999</v>
      </c>
    </row>
    <row r="17" spans="2:42" x14ac:dyDescent="0.3">
      <c r="B17" s="33" t="s">
        <v>16</v>
      </c>
      <c r="C17" s="4" t="s">
        <v>36</v>
      </c>
    </row>
    <row r="18" spans="2:42" x14ac:dyDescent="0.3">
      <c r="B18" s="33" t="s">
        <v>16</v>
      </c>
      <c r="C18" s="4" t="s">
        <v>37</v>
      </c>
    </row>
    <row r="19" spans="2:42" x14ac:dyDescent="0.3">
      <c r="B19" s="33" t="s">
        <v>16</v>
      </c>
      <c r="C19" s="4" t="s">
        <v>38</v>
      </c>
    </row>
    <row r="20" spans="2:42" x14ac:dyDescent="0.3">
      <c r="B20" s="33" t="s">
        <v>16</v>
      </c>
      <c r="C20" s="4" t="s">
        <v>39</v>
      </c>
    </row>
    <row r="21" spans="2:42" x14ac:dyDescent="0.3">
      <c r="B21" s="33" t="s">
        <v>16</v>
      </c>
      <c r="C21" s="4" t="s">
        <v>40</v>
      </c>
    </row>
    <row r="22" spans="2:42" x14ac:dyDescent="0.3">
      <c r="B22" s="33" t="s">
        <v>16</v>
      </c>
      <c r="C22" s="4" t="s">
        <v>41</v>
      </c>
    </row>
    <row r="23" spans="2:42" x14ac:dyDescent="0.3">
      <c r="B23" s="33" t="s">
        <v>16</v>
      </c>
      <c r="C23" s="4" t="s">
        <v>42</v>
      </c>
    </row>
    <row r="24" spans="2:42" x14ac:dyDescent="0.3">
      <c r="B24" s="33" t="s">
        <v>16</v>
      </c>
      <c r="C24" s="4" t="s">
        <v>43</v>
      </c>
    </row>
    <row r="25" spans="2:42" x14ac:dyDescent="0.3">
      <c r="B25" s="33" t="s">
        <v>16</v>
      </c>
      <c r="C25" s="4" t="s">
        <v>44</v>
      </c>
    </row>
    <row r="26" spans="2:42" x14ac:dyDescent="0.3">
      <c r="B26" s="33" t="s">
        <v>16</v>
      </c>
      <c r="C26" s="4" t="s">
        <v>45</v>
      </c>
    </row>
    <row r="27" spans="2:42" x14ac:dyDescent="0.3">
      <c r="B27" s="33" t="s">
        <v>16</v>
      </c>
      <c r="C27" s="4" t="s">
        <v>46</v>
      </c>
    </row>
    <row r="28" spans="2:42" x14ac:dyDescent="0.3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3">
      <c r="B29" s="33" t="s">
        <v>17</v>
      </c>
      <c r="C29" s="4" t="s">
        <v>36</v>
      </c>
    </row>
    <row r="30" spans="2:42" x14ac:dyDescent="0.3">
      <c r="B30" s="33" t="s">
        <v>17</v>
      </c>
      <c r="C30" s="4" t="s">
        <v>37</v>
      </c>
    </row>
    <row r="31" spans="2:42" x14ac:dyDescent="0.3">
      <c r="B31" s="33" t="s">
        <v>17</v>
      </c>
      <c r="C31" s="4" t="s">
        <v>38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464.32065679999999</v>
      </c>
      <c r="Q31" s="33">
        <v>464.32065679999999</v>
      </c>
      <c r="R31" s="33">
        <v>464.32065679999999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3">
      <c r="B32" s="33" t="s">
        <v>17</v>
      </c>
      <c r="C32" s="4" t="s">
        <v>39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82.423056669999994</v>
      </c>
      <c r="N32" s="33">
        <v>189.96052789999999</v>
      </c>
      <c r="O32" s="33">
        <v>156.36729969999999</v>
      </c>
      <c r="P32" s="33">
        <v>156.36729969999999</v>
      </c>
      <c r="Q32" s="33">
        <v>156.36729969999999</v>
      </c>
      <c r="R32" s="33">
        <v>156.36729969999999</v>
      </c>
      <c r="S32" s="33">
        <v>156.36729969999999</v>
      </c>
      <c r="T32" s="33">
        <v>234.5509495</v>
      </c>
      <c r="U32" s="33">
        <v>234.5509495</v>
      </c>
      <c r="V32" s="33">
        <v>234.5509495</v>
      </c>
    </row>
    <row r="33" spans="2:42" x14ac:dyDescent="0.3">
      <c r="B33" s="33" t="s">
        <v>17</v>
      </c>
      <c r="C33" s="4" t="s">
        <v>40</v>
      </c>
    </row>
    <row r="34" spans="2:42" x14ac:dyDescent="0.3">
      <c r="B34" s="33" t="s">
        <v>17</v>
      </c>
      <c r="C34" s="4" t="s">
        <v>41</v>
      </c>
    </row>
    <row r="35" spans="2:42" x14ac:dyDescent="0.3">
      <c r="B35" s="33" t="s">
        <v>17</v>
      </c>
      <c r="C35" s="4" t="s">
        <v>42</v>
      </c>
    </row>
    <row r="36" spans="2:42" x14ac:dyDescent="0.3">
      <c r="B36" s="33" t="s">
        <v>17</v>
      </c>
      <c r="C36" s="4" t="s">
        <v>43</v>
      </c>
    </row>
    <row r="37" spans="2:42" x14ac:dyDescent="0.3">
      <c r="B37" s="33" t="s">
        <v>17</v>
      </c>
      <c r="C37" s="4" t="s">
        <v>44</v>
      </c>
    </row>
    <row r="38" spans="2:42" x14ac:dyDescent="0.3">
      <c r="B38" s="33" t="s">
        <v>17</v>
      </c>
      <c r="C38" s="4" t="s">
        <v>45</v>
      </c>
    </row>
    <row r="39" spans="2:42" x14ac:dyDescent="0.3">
      <c r="B39" s="33" t="s">
        <v>17</v>
      </c>
      <c r="C39" s="4" t="s">
        <v>46</v>
      </c>
    </row>
    <row r="40" spans="2:42" x14ac:dyDescent="0.3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461.52555749999999</v>
      </c>
      <c r="N40" s="33">
        <v>654.28118470000004</v>
      </c>
      <c r="O40" s="33">
        <v>620.68795650000004</v>
      </c>
      <c r="P40" s="33">
        <v>620.68795650000004</v>
      </c>
      <c r="Q40" s="33">
        <v>620.68795650000004</v>
      </c>
      <c r="R40" s="33">
        <v>620.68795650000004</v>
      </c>
      <c r="S40" s="33">
        <v>620.68795650000004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3">
      <c r="B41" s="33" t="s">
        <v>18</v>
      </c>
      <c r="C41" s="4" t="s">
        <v>36</v>
      </c>
    </row>
    <row r="42" spans="2:42" x14ac:dyDescent="0.3">
      <c r="B42" s="33" t="s">
        <v>18</v>
      </c>
      <c r="C42" s="4" t="s">
        <v>37</v>
      </c>
    </row>
    <row r="43" spans="2:42" x14ac:dyDescent="0.3">
      <c r="B43" s="33" t="s">
        <v>18</v>
      </c>
      <c r="C43" s="4" t="s">
        <v>38</v>
      </c>
    </row>
    <row r="44" spans="2:42" x14ac:dyDescent="0.3">
      <c r="B44" s="33" t="s">
        <v>18</v>
      </c>
      <c r="C44" s="4" t="s">
        <v>39</v>
      </c>
    </row>
    <row r="45" spans="2:42" x14ac:dyDescent="0.3">
      <c r="B45" s="33" t="s">
        <v>18</v>
      </c>
      <c r="C45" s="4" t="s">
        <v>40</v>
      </c>
    </row>
    <row r="46" spans="2:42" x14ac:dyDescent="0.3">
      <c r="B46" s="33" t="s">
        <v>18</v>
      </c>
      <c r="C46" s="4" t="s">
        <v>41</v>
      </c>
    </row>
    <row r="47" spans="2:42" x14ac:dyDescent="0.3">
      <c r="B47" s="33" t="s">
        <v>18</v>
      </c>
      <c r="C47" s="4" t="s">
        <v>42</v>
      </c>
    </row>
    <row r="48" spans="2:42" x14ac:dyDescent="0.3">
      <c r="B48" s="33" t="s">
        <v>18</v>
      </c>
      <c r="C48" s="4" t="s">
        <v>43</v>
      </c>
    </row>
    <row r="49" spans="2:42" x14ac:dyDescent="0.3">
      <c r="B49" s="33" t="s">
        <v>18</v>
      </c>
      <c r="C49" s="4" t="s">
        <v>44</v>
      </c>
    </row>
    <row r="50" spans="2:42" x14ac:dyDescent="0.3">
      <c r="B50" s="33" t="s">
        <v>18</v>
      </c>
      <c r="C50" s="4" t="s">
        <v>45</v>
      </c>
    </row>
    <row r="51" spans="2:42" x14ac:dyDescent="0.3">
      <c r="B51" s="33" t="s">
        <v>18</v>
      </c>
      <c r="C51" s="4" t="s">
        <v>46</v>
      </c>
    </row>
    <row r="52" spans="2:42" x14ac:dyDescent="0.3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3">
      <c r="B53" s="33" t="s">
        <v>761</v>
      </c>
      <c r="C53" s="4" t="s">
        <v>36</v>
      </c>
    </row>
    <row r="54" spans="2:42" x14ac:dyDescent="0.3">
      <c r="B54" s="33" t="s">
        <v>761</v>
      </c>
      <c r="C54" s="4" t="s">
        <v>37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1150.1044830000001</v>
      </c>
      <c r="O54" s="33">
        <v>1142.434804</v>
      </c>
      <c r="P54" s="33">
        <v>1142.434804</v>
      </c>
      <c r="Q54" s="33">
        <v>1189.421296</v>
      </c>
      <c r="R54" s="33">
        <v>1189.421296</v>
      </c>
      <c r="S54" s="33">
        <v>1189.421296</v>
      </c>
      <c r="T54" s="33">
        <v>1189.4248889999999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285.35467640000002</v>
      </c>
      <c r="AC54" s="33">
        <v>285.35467640000002</v>
      </c>
      <c r="AD54" s="33">
        <v>285.35467640000002</v>
      </c>
      <c r="AE54" s="33">
        <v>274.8179705</v>
      </c>
      <c r="AF54" s="33">
        <v>285.35467640000002</v>
      </c>
      <c r="AG54" s="33">
        <v>285.35467640000002</v>
      </c>
      <c r="AH54" s="33">
        <v>285.35467640000002</v>
      </c>
      <c r="AI54" s="33">
        <v>285.35467640000002</v>
      </c>
      <c r="AJ54" s="33">
        <v>285.35467640000002</v>
      </c>
    </row>
    <row r="55" spans="2:42" x14ac:dyDescent="0.3">
      <c r="B55" s="33" t="s">
        <v>761</v>
      </c>
      <c r="C55" s="4" t="s">
        <v>38</v>
      </c>
    </row>
    <row r="56" spans="2:42" x14ac:dyDescent="0.3">
      <c r="B56" s="33" t="s">
        <v>761</v>
      </c>
      <c r="C56" s="4" t="s">
        <v>39</v>
      </c>
    </row>
    <row r="57" spans="2:42" x14ac:dyDescent="0.3">
      <c r="B57" s="33" t="s">
        <v>761</v>
      </c>
      <c r="C57" s="4" t="s">
        <v>40</v>
      </c>
    </row>
    <row r="58" spans="2:42" x14ac:dyDescent="0.3">
      <c r="B58" s="33" t="s">
        <v>761</v>
      </c>
      <c r="C58" s="4" t="s">
        <v>41</v>
      </c>
    </row>
    <row r="59" spans="2:42" x14ac:dyDescent="0.3">
      <c r="B59" s="33" t="s">
        <v>761</v>
      </c>
      <c r="C59" s="4" t="s">
        <v>42</v>
      </c>
    </row>
    <row r="60" spans="2:42" x14ac:dyDescent="0.3">
      <c r="B60" s="33" t="s">
        <v>761</v>
      </c>
      <c r="C60" s="4" t="s">
        <v>43</v>
      </c>
    </row>
    <row r="61" spans="2:42" x14ac:dyDescent="0.3">
      <c r="B61" s="33" t="s">
        <v>761</v>
      </c>
      <c r="C61" s="4" t="s">
        <v>44</v>
      </c>
    </row>
    <row r="62" spans="2:42" x14ac:dyDescent="0.3">
      <c r="B62" s="33" t="s">
        <v>761</v>
      </c>
      <c r="C62" s="4" t="s">
        <v>45</v>
      </c>
    </row>
    <row r="63" spans="2:42" x14ac:dyDescent="0.3">
      <c r="B63" s="33" t="s">
        <v>761</v>
      </c>
      <c r="C63" s="4" t="s">
        <v>46</v>
      </c>
    </row>
    <row r="64" spans="2:42" x14ac:dyDescent="0.3">
      <c r="B64" s="33" t="s">
        <v>761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1150.1044830000001</v>
      </c>
      <c r="O64" s="33">
        <v>1142.434804</v>
      </c>
      <c r="P64" s="33">
        <v>1142.434804</v>
      </c>
      <c r="Q64" s="33">
        <v>1189.421296</v>
      </c>
      <c r="R64" s="33">
        <v>1189.421296</v>
      </c>
      <c r="S64" s="33">
        <v>1189.421296</v>
      </c>
      <c r="T64" s="33">
        <v>1189.4248889999999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285.35467640000002</v>
      </c>
      <c r="AC64" s="33">
        <v>285.35467640000002</v>
      </c>
      <c r="AD64" s="33">
        <v>285.35467640000002</v>
      </c>
      <c r="AE64" s="33">
        <v>274.8179705</v>
      </c>
      <c r="AF64" s="33">
        <v>285.35467640000002</v>
      </c>
      <c r="AG64" s="33">
        <v>285.35467640000002</v>
      </c>
      <c r="AH64" s="33">
        <v>285.35467640000002</v>
      </c>
      <c r="AI64" s="33">
        <v>285.35467640000002</v>
      </c>
      <c r="AJ64" s="33">
        <v>285.35467640000002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3">
      <c r="B65" s="33" t="s">
        <v>19</v>
      </c>
      <c r="C65" s="4" t="s">
        <v>36</v>
      </c>
    </row>
    <row r="66" spans="2:42" x14ac:dyDescent="0.3">
      <c r="B66" s="33" t="s">
        <v>19</v>
      </c>
      <c r="C66" s="4" t="s">
        <v>37</v>
      </c>
    </row>
    <row r="67" spans="2:42" x14ac:dyDescent="0.3">
      <c r="B67" s="33" t="s">
        <v>19</v>
      </c>
      <c r="C67" s="4" t="s">
        <v>38</v>
      </c>
    </row>
    <row r="68" spans="2:42" x14ac:dyDescent="0.3">
      <c r="B68" s="33" t="s">
        <v>19</v>
      </c>
      <c r="C68" s="4" t="s">
        <v>39</v>
      </c>
    </row>
    <row r="69" spans="2:42" x14ac:dyDescent="0.3">
      <c r="B69" s="33" t="s">
        <v>19</v>
      </c>
      <c r="C69" s="4" t="s">
        <v>40</v>
      </c>
    </row>
    <row r="70" spans="2:42" x14ac:dyDescent="0.3">
      <c r="B70" s="33" t="s">
        <v>19</v>
      </c>
      <c r="C70" s="4" t="s">
        <v>41</v>
      </c>
    </row>
    <row r="71" spans="2:42" x14ac:dyDescent="0.3">
      <c r="B71" s="33" t="s">
        <v>19</v>
      </c>
      <c r="C71" s="4" t="s">
        <v>42</v>
      </c>
    </row>
    <row r="72" spans="2:42" x14ac:dyDescent="0.3">
      <c r="B72" s="33" t="s">
        <v>19</v>
      </c>
      <c r="C72" s="4" t="s">
        <v>43</v>
      </c>
    </row>
    <row r="73" spans="2:42" x14ac:dyDescent="0.3">
      <c r="B73" s="33" t="s">
        <v>19</v>
      </c>
      <c r="C73" s="4" t="s">
        <v>44</v>
      </c>
    </row>
    <row r="74" spans="2:42" x14ac:dyDescent="0.3">
      <c r="B74" s="33" t="s">
        <v>19</v>
      </c>
      <c r="C74" s="4" t="s">
        <v>45</v>
      </c>
    </row>
    <row r="75" spans="2:42" x14ac:dyDescent="0.3">
      <c r="B75" s="33" t="s">
        <v>19</v>
      </c>
      <c r="C75" s="4" t="s">
        <v>46</v>
      </c>
    </row>
    <row r="76" spans="2:42" x14ac:dyDescent="0.3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3">
      <c r="B77" s="33" t="s">
        <v>762</v>
      </c>
      <c r="C77" s="4" t="s">
        <v>36</v>
      </c>
    </row>
    <row r="78" spans="2:42" x14ac:dyDescent="0.3">
      <c r="B78" s="33" t="s">
        <v>762</v>
      </c>
      <c r="C78" s="4" t="s">
        <v>37</v>
      </c>
    </row>
    <row r="79" spans="2:42" x14ac:dyDescent="0.3">
      <c r="B79" s="33" t="s">
        <v>762</v>
      </c>
      <c r="C79" s="4" t="s">
        <v>38</v>
      </c>
    </row>
    <row r="80" spans="2:42" x14ac:dyDescent="0.3">
      <c r="B80" s="33" t="s">
        <v>762</v>
      </c>
      <c r="C80" s="4" t="s">
        <v>39</v>
      </c>
    </row>
    <row r="81" spans="2:42" x14ac:dyDescent="0.3">
      <c r="B81" s="33" t="s">
        <v>762</v>
      </c>
      <c r="C81" s="4" t="s">
        <v>40</v>
      </c>
    </row>
    <row r="82" spans="2:42" x14ac:dyDescent="0.3">
      <c r="B82" s="33" t="s">
        <v>762</v>
      </c>
      <c r="C82" s="4" t="s">
        <v>41</v>
      </c>
    </row>
    <row r="83" spans="2:42" x14ac:dyDescent="0.3">
      <c r="B83" s="33" t="s">
        <v>762</v>
      </c>
      <c r="C83" s="4" t="s">
        <v>42</v>
      </c>
    </row>
    <row r="84" spans="2:42" x14ac:dyDescent="0.3">
      <c r="B84" s="33" t="s">
        <v>762</v>
      </c>
      <c r="C84" s="4" t="s">
        <v>43</v>
      </c>
    </row>
    <row r="85" spans="2:42" x14ac:dyDescent="0.3">
      <c r="B85" s="33" t="s">
        <v>762</v>
      </c>
      <c r="C85" s="4" t="s">
        <v>44</v>
      </c>
    </row>
    <row r="86" spans="2:42" x14ac:dyDescent="0.3">
      <c r="B86" s="33" t="s">
        <v>762</v>
      </c>
      <c r="C86" s="4" t="s">
        <v>45</v>
      </c>
    </row>
    <row r="87" spans="2:42" x14ac:dyDescent="0.3">
      <c r="B87" s="33" t="s">
        <v>762</v>
      </c>
      <c r="C87" s="4" t="s">
        <v>46</v>
      </c>
    </row>
    <row r="88" spans="2:42" x14ac:dyDescent="0.3">
      <c r="B88" s="33" t="s">
        <v>762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3">
      <c r="B89" s="33" t="s">
        <v>673</v>
      </c>
      <c r="C89" s="4" t="s">
        <v>36</v>
      </c>
    </row>
    <row r="90" spans="2:42" x14ac:dyDescent="0.3">
      <c r="B90" s="33" t="s">
        <v>673</v>
      </c>
      <c r="C90" s="4" t="s">
        <v>37</v>
      </c>
    </row>
    <row r="91" spans="2:42" x14ac:dyDescent="0.3">
      <c r="B91" s="33" t="s">
        <v>673</v>
      </c>
      <c r="C91" s="4" t="s">
        <v>38</v>
      </c>
    </row>
    <row r="92" spans="2:42" x14ac:dyDescent="0.3">
      <c r="B92" s="33" t="s">
        <v>673</v>
      </c>
      <c r="C92" s="4" t="s">
        <v>39</v>
      </c>
    </row>
    <row r="93" spans="2:42" x14ac:dyDescent="0.3">
      <c r="B93" s="33" t="s">
        <v>673</v>
      </c>
      <c r="C93" s="4" t="s">
        <v>40</v>
      </c>
    </row>
    <row r="94" spans="2:42" x14ac:dyDescent="0.3">
      <c r="B94" s="33" t="s">
        <v>673</v>
      </c>
      <c r="C94" s="4" t="s">
        <v>41</v>
      </c>
    </row>
    <row r="95" spans="2:42" x14ac:dyDescent="0.3">
      <c r="B95" s="33" t="s">
        <v>673</v>
      </c>
      <c r="C95" s="4" t="s">
        <v>42</v>
      </c>
    </row>
    <row r="96" spans="2:42" x14ac:dyDescent="0.3">
      <c r="B96" s="33" t="s">
        <v>673</v>
      </c>
      <c r="C96" s="4" t="s">
        <v>43</v>
      </c>
    </row>
    <row r="97" spans="1:42" x14ac:dyDescent="0.3">
      <c r="B97" s="33" t="s">
        <v>673</v>
      </c>
      <c r="C97" s="4" t="s">
        <v>44</v>
      </c>
    </row>
    <row r="98" spans="1:42" x14ac:dyDescent="0.3">
      <c r="B98" s="33" t="s">
        <v>673</v>
      </c>
      <c r="C98" s="4" t="s">
        <v>45</v>
      </c>
    </row>
    <row r="99" spans="1:42" x14ac:dyDescent="0.3">
      <c r="B99" s="33" t="s">
        <v>673</v>
      </c>
      <c r="C99" s="4" t="s">
        <v>46</v>
      </c>
    </row>
    <row r="100" spans="1:42" x14ac:dyDescent="0.3">
      <c r="B100" s="33" t="s">
        <v>673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3">
      <c r="B101" s="33" t="s">
        <v>763</v>
      </c>
      <c r="C101" s="4" t="s">
        <v>36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2241.5573730000001</v>
      </c>
      <c r="O101" s="33">
        <v>2228.9039320000002</v>
      </c>
      <c r="P101" s="33">
        <v>1997.5125479999999</v>
      </c>
      <c r="Q101" s="33">
        <v>591.38813270000003</v>
      </c>
      <c r="R101" s="33">
        <v>468.32459210000002</v>
      </c>
      <c r="S101" s="33">
        <v>468.32459210000002</v>
      </c>
      <c r="T101" s="33">
        <v>529.34791359999997</v>
      </c>
      <c r="U101" s="33">
        <v>529.34791359999997</v>
      </c>
      <c r="V101" s="33">
        <v>529.34791359999997</v>
      </c>
      <c r="W101" s="33">
        <v>366.13992919999998</v>
      </c>
      <c r="X101" s="33">
        <v>366.13992919999998</v>
      </c>
      <c r="Y101" s="33">
        <v>366.13992919999998</v>
      </c>
    </row>
    <row r="102" spans="1:42" x14ac:dyDescent="0.3">
      <c r="B102" s="33" t="s">
        <v>763</v>
      </c>
      <c r="C102" s="4" t="s">
        <v>37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</row>
    <row r="103" spans="1:42" x14ac:dyDescent="0.3">
      <c r="B103" s="33" t="s">
        <v>763</v>
      </c>
      <c r="C103" s="4" t="s">
        <v>38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1523.9862089999999</v>
      </c>
      <c r="O103" s="33">
        <v>1704.318624</v>
      </c>
      <c r="P103" s="33">
        <v>1369.5038259999999</v>
      </c>
      <c r="Q103" s="33">
        <v>1043.66758</v>
      </c>
      <c r="R103" s="33">
        <v>1043.66758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897.36581179999996</v>
      </c>
      <c r="AB103" s="33">
        <v>897.36581179999996</v>
      </c>
      <c r="AC103" s="33">
        <v>897.36581179999996</v>
      </c>
      <c r="AD103" s="33">
        <v>897.36581179999996</v>
      </c>
      <c r="AE103" s="33">
        <v>877.81061179999995</v>
      </c>
      <c r="AF103" s="33">
        <v>877.81061179999995</v>
      </c>
    </row>
    <row r="104" spans="1:42" x14ac:dyDescent="0.3">
      <c r="B104" s="33" t="s">
        <v>763</v>
      </c>
      <c r="C104" s="4" t="s">
        <v>39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968.0433438</v>
      </c>
      <c r="N104" s="33">
        <v>1078.806523</v>
      </c>
      <c r="O104" s="33">
        <v>1027.286304</v>
      </c>
      <c r="P104" s="33">
        <v>1210.050199</v>
      </c>
      <c r="Q104" s="33">
        <v>1252.0816930000001</v>
      </c>
      <c r="R104" s="33">
        <v>1252.0816930000001</v>
      </c>
      <c r="S104" s="33">
        <v>1230.8778259999999</v>
      </c>
      <c r="T104" s="33">
        <v>1237.141333</v>
      </c>
      <c r="U104" s="33">
        <v>1181.241462</v>
      </c>
      <c r="V104" s="33">
        <v>1237.141333</v>
      </c>
      <c r="W104" s="33">
        <v>621.15622670000005</v>
      </c>
      <c r="X104" s="33">
        <v>621.15622670000005</v>
      </c>
      <c r="Y104" s="33">
        <v>621.15622670000005</v>
      </c>
      <c r="Z104" s="33">
        <v>182.8222428</v>
      </c>
      <c r="AA104" s="33">
        <v>182.8222428</v>
      </c>
      <c r="AB104" s="33">
        <v>182.8222428</v>
      </c>
      <c r="AC104" s="33">
        <v>182.8222428</v>
      </c>
      <c r="AD104" s="33">
        <v>182.8222428</v>
      </c>
      <c r="AE104" s="33">
        <v>182.8222428</v>
      </c>
      <c r="AF104" s="33">
        <v>182.8222428</v>
      </c>
      <c r="AG104" s="33">
        <v>179.81332159999999</v>
      </c>
      <c r="AH104" s="33">
        <v>179.81332159999999</v>
      </c>
      <c r="AI104" s="33">
        <v>179.81332159999999</v>
      </c>
      <c r="AJ104" s="33">
        <v>179.81332159999999</v>
      </c>
    </row>
    <row r="105" spans="1:42" x14ac:dyDescent="0.3">
      <c r="B105" s="33" t="s">
        <v>763</v>
      </c>
      <c r="C105" s="4" t="s">
        <v>40</v>
      </c>
    </row>
    <row r="106" spans="1:42" x14ac:dyDescent="0.3">
      <c r="B106" s="33" t="s">
        <v>763</v>
      </c>
      <c r="C106" s="4" t="s">
        <v>41</v>
      </c>
    </row>
    <row r="107" spans="1:42" x14ac:dyDescent="0.3">
      <c r="B107" s="33" t="s">
        <v>763</v>
      </c>
      <c r="C107" s="4" t="s">
        <v>42</v>
      </c>
      <c r="D107" s="33">
        <v>313.8110542</v>
      </c>
      <c r="E107" s="33">
        <v>305.69230160000001</v>
      </c>
      <c r="F107" s="33">
        <v>305.69230160000001</v>
      </c>
      <c r="G107" s="33">
        <v>305.69230160000001</v>
      </c>
      <c r="H107" s="33">
        <v>701.60378509999998</v>
      </c>
      <c r="I107" s="33">
        <v>762.38540399999999</v>
      </c>
      <c r="J107" s="33">
        <v>717.8412902</v>
      </c>
      <c r="K107" s="33">
        <v>709.72253760000001</v>
      </c>
      <c r="L107" s="33">
        <v>646.46067349999998</v>
      </c>
      <c r="M107" s="33">
        <v>709.72253760000001</v>
      </c>
      <c r="N107" s="33">
        <v>772.9844018</v>
      </c>
      <c r="O107" s="33">
        <v>717.8412902</v>
      </c>
      <c r="P107" s="33">
        <v>717.8412902</v>
      </c>
      <c r="Q107" s="33">
        <v>734.95747440000002</v>
      </c>
      <c r="R107" s="33">
        <v>720.21381289999999</v>
      </c>
      <c r="S107" s="33">
        <v>709.72253760000001</v>
      </c>
      <c r="T107" s="33">
        <v>772.9844018</v>
      </c>
      <c r="U107" s="33">
        <v>781.10091809999994</v>
      </c>
      <c r="V107" s="33">
        <v>781.10315439999999</v>
      </c>
      <c r="W107" s="33">
        <v>459.1733476</v>
      </c>
      <c r="X107" s="33">
        <v>459.1733476</v>
      </c>
      <c r="Y107" s="33">
        <v>459.1733476</v>
      </c>
      <c r="Z107" s="33">
        <v>459.1733476</v>
      </c>
      <c r="AA107" s="33">
        <v>459.1733476</v>
      </c>
      <c r="AB107" s="33">
        <v>459.1733476</v>
      </c>
    </row>
    <row r="108" spans="1:42" x14ac:dyDescent="0.3">
      <c r="B108" s="33" t="s">
        <v>763</v>
      </c>
      <c r="C108" s="4" t="s">
        <v>43</v>
      </c>
    </row>
    <row r="109" spans="1:42" x14ac:dyDescent="0.3">
      <c r="B109" s="33" t="s">
        <v>763</v>
      </c>
      <c r="C109" s="4" t="s">
        <v>44</v>
      </c>
    </row>
    <row r="110" spans="1:42" x14ac:dyDescent="0.3">
      <c r="B110" s="33" t="s">
        <v>763</v>
      </c>
      <c r="C110" s="4" t="s">
        <v>45</v>
      </c>
    </row>
    <row r="111" spans="1:42" x14ac:dyDescent="0.3">
      <c r="B111" s="33" t="s">
        <v>763</v>
      </c>
      <c r="C111" s="4" t="s">
        <v>46</v>
      </c>
    </row>
    <row r="112" spans="1:42" x14ac:dyDescent="0.3">
      <c r="A112" s="33">
        <v>8</v>
      </c>
      <c r="B112" s="33" t="s">
        <v>763</v>
      </c>
      <c r="C112" s="4" t="s">
        <v>15</v>
      </c>
      <c r="D112" s="33">
        <v>4957.2056259999999</v>
      </c>
      <c r="E112" s="33">
        <v>5083.8667139999998</v>
      </c>
      <c r="F112" s="33">
        <v>4973.5690880000002</v>
      </c>
      <c r="G112" s="33">
        <v>5085.1536619999997</v>
      </c>
      <c r="H112" s="33">
        <v>5218.0325240000002</v>
      </c>
      <c r="I112" s="33">
        <v>5358.3732179999997</v>
      </c>
      <c r="J112" s="33">
        <v>4387.6601289999999</v>
      </c>
      <c r="K112" s="33">
        <v>4785.0506139999998</v>
      </c>
      <c r="L112" s="33">
        <v>5304.6038060000001</v>
      </c>
      <c r="M112" s="33">
        <v>5764.6942289999997</v>
      </c>
      <c r="N112" s="33">
        <v>5617.3345069999996</v>
      </c>
      <c r="O112" s="33">
        <v>5678.3501500000002</v>
      </c>
      <c r="P112" s="33">
        <v>5294.9078630000004</v>
      </c>
      <c r="Q112" s="33">
        <v>3622.0948800000001</v>
      </c>
      <c r="R112" s="33">
        <v>3484.2876780000001</v>
      </c>
      <c r="S112" s="33">
        <v>3306.290767</v>
      </c>
      <c r="T112" s="33">
        <v>3436.8394600000001</v>
      </c>
      <c r="U112" s="33">
        <v>3389.0561050000001</v>
      </c>
      <c r="V112" s="33">
        <v>3444.958212</v>
      </c>
      <c r="W112" s="33">
        <v>2343.8353149999998</v>
      </c>
      <c r="X112" s="33">
        <v>2343.8353149999998</v>
      </c>
      <c r="Y112" s="33">
        <v>2343.8353149999998</v>
      </c>
      <c r="Z112" s="33">
        <v>1539.361402</v>
      </c>
      <c r="AA112" s="33">
        <v>1539.361402</v>
      </c>
      <c r="AB112" s="33">
        <v>1539.361402</v>
      </c>
      <c r="AC112" s="33">
        <v>1080.1880550000001</v>
      </c>
      <c r="AD112" s="33">
        <v>1080.1880550000001</v>
      </c>
      <c r="AE112" s="33">
        <v>1060.6328550000001</v>
      </c>
      <c r="AF112" s="33">
        <v>1060.6328550000001</v>
      </c>
      <c r="AG112" s="33">
        <v>179.81332159999999</v>
      </c>
      <c r="AH112" s="33">
        <v>179.81332159999999</v>
      </c>
      <c r="AI112" s="33">
        <v>179.81332159999999</v>
      </c>
      <c r="AJ112" s="33">
        <v>179.81332159999999</v>
      </c>
      <c r="AK112" s="33">
        <v>0</v>
      </c>
      <c r="AL112" s="33">
        <v>0</v>
      </c>
      <c r="AM112" s="33">
        <v>0</v>
      </c>
      <c r="AN112" s="33">
        <v>0</v>
      </c>
      <c r="AO112" s="33">
        <v>0</v>
      </c>
      <c r="AP112" s="33">
        <v>0</v>
      </c>
    </row>
    <row r="113" spans="1:42" x14ac:dyDescent="0.3">
      <c r="B113" s="33" t="s">
        <v>764</v>
      </c>
      <c r="C113" s="4" t="s">
        <v>36</v>
      </c>
    </row>
    <row r="114" spans="1:42" x14ac:dyDescent="0.3">
      <c r="B114" s="33" t="s">
        <v>764</v>
      </c>
      <c r="C114" s="4" t="s">
        <v>37</v>
      </c>
    </row>
    <row r="115" spans="1:42" x14ac:dyDescent="0.3">
      <c r="B115" s="33" t="s">
        <v>764</v>
      </c>
      <c r="C115" s="4" t="s">
        <v>38</v>
      </c>
    </row>
    <row r="116" spans="1:42" x14ac:dyDescent="0.3">
      <c r="B116" s="33" t="s">
        <v>764</v>
      </c>
      <c r="C116" s="4" t="s">
        <v>39</v>
      </c>
    </row>
    <row r="117" spans="1:42" x14ac:dyDescent="0.3">
      <c r="B117" s="33" t="s">
        <v>764</v>
      </c>
      <c r="C117" s="4" t="s">
        <v>40</v>
      </c>
    </row>
    <row r="118" spans="1:42" x14ac:dyDescent="0.3">
      <c r="B118" s="33" t="s">
        <v>764</v>
      </c>
      <c r="C118" s="4" t="s">
        <v>41</v>
      </c>
    </row>
    <row r="119" spans="1:42" x14ac:dyDescent="0.3">
      <c r="B119" s="33" t="s">
        <v>764</v>
      </c>
      <c r="C119" s="4" t="s">
        <v>42</v>
      </c>
    </row>
    <row r="120" spans="1:42" x14ac:dyDescent="0.3">
      <c r="B120" s="33" t="s">
        <v>764</v>
      </c>
      <c r="C120" s="4" t="s">
        <v>43</v>
      </c>
    </row>
    <row r="121" spans="1:42" x14ac:dyDescent="0.3">
      <c r="B121" s="33" t="s">
        <v>764</v>
      </c>
      <c r="C121" s="4" t="s">
        <v>44</v>
      </c>
    </row>
    <row r="122" spans="1:42" x14ac:dyDescent="0.3">
      <c r="B122" s="33" t="s">
        <v>764</v>
      </c>
      <c r="C122" s="4" t="s">
        <v>45</v>
      </c>
    </row>
    <row r="123" spans="1:42" x14ac:dyDescent="0.3">
      <c r="B123" s="33" t="s">
        <v>764</v>
      </c>
      <c r="C123" s="4" t="s">
        <v>46</v>
      </c>
    </row>
    <row r="124" spans="1:42" x14ac:dyDescent="0.3">
      <c r="A124" s="33">
        <v>4</v>
      </c>
      <c r="B124" s="33" t="s">
        <v>764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33">
        <v>0</v>
      </c>
      <c r="AP124" s="33">
        <v>0</v>
      </c>
    </row>
    <row r="125" spans="1:42" x14ac:dyDescent="0.3">
      <c r="B125" s="33" t="s">
        <v>765</v>
      </c>
      <c r="C125" s="4" t="s">
        <v>36</v>
      </c>
    </row>
    <row r="126" spans="1:42" x14ac:dyDescent="0.3">
      <c r="B126" s="33" t="s">
        <v>765</v>
      </c>
      <c r="C126" s="4" t="s">
        <v>37</v>
      </c>
    </row>
    <row r="127" spans="1:42" x14ac:dyDescent="0.3">
      <c r="B127" s="33" t="s">
        <v>765</v>
      </c>
      <c r="C127" s="4" t="s">
        <v>38</v>
      </c>
    </row>
    <row r="128" spans="1:42" x14ac:dyDescent="0.3">
      <c r="B128" s="33" t="s">
        <v>765</v>
      </c>
      <c r="C128" s="4" t="s">
        <v>39</v>
      </c>
    </row>
    <row r="129" spans="1:42" x14ac:dyDescent="0.3">
      <c r="B129" s="33" t="s">
        <v>765</v>
      </c>
      <c r="C129" s="4" t="s">
        <v>40</v>
      </c>
    </row>
    <row r="130" spans="1:42" x14ac:dyDescent="0.3">
      <c r="B130" s="33" t="s">
        <v>765</v>
      </c>
      <c r="C130" s="4" t="s">
        <v>41</v>
      </c>
    </row>
    <row r="131" spans="1:42" x14ac:dyDescent="0.3">
      <c r="B131" s="33" t="s">
        <v>765</v>
      </c>
      <c r="C131" s="4" t="s">
        <v>42</v>
      </c>
    </row>
    <row r="132" spans="1:42" x14ac:dyDescent="0.3">
      <c r="B132" s="33" t="s">
        <v>765</v>
      </c>
      <c r="C132" s="4" t="s">
        <v>43</v>
      </c>
    </row>
    <row r="133" spans="1:42" x14ac:dyDescent="0.3">
      <c r="B133" s="33" t="s">
        <v>765</v>
      </c>
      <c r="C133" s="4" t="s">
        <v>44</v>
      </c>
    </row>
    <row r="134" spans="1:42" x14ac:dyDescent="0.3">
      <c r="B134" s="33" t="s">
        <v>765</v>
      </c>
      <c r="C134" s="4" t="s">
        <v>45</v>
      </c>
    </row>
    <row r="135" spans="1:42" x14ac:dyDescent="0.3">
      <c r="B135" s="33" t="s">
        <v>765</v>
      </c>
      <c r="C135" s="4" t="s">
        <v>46</v>
      </c>
    </row>
    <row r="136" spans="1:42" x14ac:dyDescent="0.3">
      <c r="A136" s="33">
        <v>4</v>
      </c>
      <c r="B136" s="33" t="s">
        <v>765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0</v>
      </c>
      <c r="X136" s="33">
        <v>0</v>
      </c>
      <c r="Y136" s="33">
        <v>0</v>
      </c>
      <c r="Z136" s="33">
        <v>0</v>
      </c>
      <c r="AA136" s="33">
        <v>0</v>
      </c>
      <c r="AB136" s="33">
        <v>0</v>
      </c>
      <c r="AC136" s="33">
        <v>0</v>
      </c>
      <c r="AD136" s="33">
        <v>0</v>
      </c>
      <c r="AE136" s="33">
        <v>0</v>
      </c>
      <c r="AF136" s="33">
        <v>0</v>
      </c>
      <c r="AG136" s="33">
        <v>0</v>
      </c>
      <c r="AH136" s="33">
        <v>0</v>
      </c>
      <c r="AI136" s="33">
        <v>0</v>
      </c>
      <c r="AJ136" s="33">
        <v>0</v>
      </c>
      <c r="AK136" s="33">
        <v>0</v>
      </c>
      <c r="AL136" s="33">
        <v>0</v>
      </c>
      <c r="AM136" s="33">
        <v>0</v>
      </c>
      <c r="AN136" s="33">
        <v>0</v>
      </c>
      <c r="AO136" s="33">
        <v>0</v>
      </c>
      <c r="AP136" s="33">
        <v>0</v>
      </c>
    </row>
    <row r="137" spans="1:42" x14ac:dyDescent="0.3">
      <c r="B137" s="33" t="s">
        <v>766</v>
      </c>
      <c r="C137" s="4" t="s">
        <v>36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452.28602189999998</v>
      </c>
      <c r="N137" s="33">
        <v>685.71205199999997</v>
      </c>
      <c r="O137" s="33">
        <v>655.46437409999999</v>
      </c>
      <c r="P137" s="33">
        <v>571.42896870000004</v>
      </c>
      <c r="Q137" s="33">
        <v>421.96481990000001</v>
      </c>
      <c r="R137" s="33">
        <v>206.63843</v>
      </c>
      <c r="S137" s="33">
        <v>206.63843</v>
      </c>
      <c r="T137" s="33">
        <v>230.52550890000001</v>
      </c>
      <c r="U137" s="33">
        <v>206.63843</v>
      </c>
      <c r="V137" s="33">
        <v>306.16374230000002</v>
      </c>
    </row>
    <row r="138" spans="1:42" x14ac:dyDescent="0.3">
      <c r="B138" s="33" t="s">
        <v>766</v>
      </c>
      <c r="C138" s="4" t="s">
        <v>37</v>
      </c>
    </row>
    <row r="139" spans="1:42" x14ac:dyDescent="0.3">
      <c r="B139" s="33" t="s">
        <v>766</v>
      </c>
      <c r="C139" s="4" t="s">
        <v>38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3">
      <c r="B140" s="33" t="s">
        <v>766</v>
      </c>
      <c r="C140" s="4" t="s">
        <v>39</v>
      </c>
    </row>
    <row r="141" spans="1:42" x14ac:dyDescent="0.3">
      <c r="B141" s="33" t="s">
        <v>766</v>
      </c>
      <c r="C141" s="4" t="s">
        <v>40</v>
      </c>
    </row>
    <row r="142" spans="1:42" x14ac:dyDescent="0.3">
      <c r="B142" s="33" t="s">
        <v>766</v>
      </c>
      <c r="C142" s="4" t="s">
        <v>41</v>
      </c>
    </row>
    <row r="143" spans="1:42" x14ac:dyDescent="0.3">
      <c r="B143" s="33" t="s">
        <v>766</v>
      </c>
      <c r="C143" s="4" t="s">
        <v>42</v>
      </c>
    </row>
    <row r="144" spans="1:42" x14ac:dyDescent="0.3">
      <c r="B144" s="33" t="s">
        <v>766</v>
      </c>
      <c r="C144" s="4" t="s">
        <v>43</v>
      </c>
    </row>
    <row r="145" spans="1:42" x14ac:dyDescent="0.3">
      <c r="B145" s="33" t="s">
        <v>766</v>
      </c>
      <c r="C145" s="4" t="s">
        <v>44</v>
      </c>
    </row>
    <row r="146" spans="1:42" x14ac:dyDescent="0.3">
      <c r="B146" s="33" t="s">
        <v>766</v>
      </c>
      <c r="C146" s="4" t="s">
        <v>45</v>
      </c>
    </row>
    <row r="147" spans="1:42" x14ac:dyDescent="0.3">
      <c r="B147" s="33" t="s">
        <v>766</v>
      </c>
      <c r="C147" s="4" t="s">
        <v>46</v>
      </c>
    </row>
    <row r="148" spans="1:42" x14ac:dyDescent="0.3">
      <c r="A148" s="33">
        <v>10</v>
      </c>
      <c r="B148" s="33" t="s">
        <v>766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494.1863616</v>
      </c>
      <c r="N148" s="33">
        <v>727.61239169999999</v>
      </c>
      <c r="O148" s="33">
        <v>697.3647138</v>
      </c>
      <c r="P148" s="33">
        <v>613.32930839999995</v>
      </c>
      <c r="Q148" s="33">
        <v>421.96481990000001</v>
      </c>
      <c r="R148" s="33">
        <v>206.63843</v>
      </c>
      <c r="S148" s="33">
        <v>206.63843</v>
      </c>
      <c r="T148" s="33">
        <v>230.52550890000001</v>
      </c>
      <c r="U148" s="33">
        <v>206.63843</v>
      </c>
      <c r="V148" s="33">
        <v>306.16374230000002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3">
      <c r="B149" s="33" t="s">
        <v>21</v>
      </c>
      <c r="C149" s="4" t="s">
        <v>36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3007.6281399999998</v>
      </c>
      <c r="AB149" s="33">
        <v>3007.6281399999998</v>
      </c>
      <c r="AC149" s="33">
        <v>3007.6281399999998</v>
      </c>
      <c r="AD149" s="33">
        <v>3007.6281399999998</v>
      </c>
      <c r="AE149" s="33">
        <v>3007.6281399999998</v>
      </c>
      <c r="AF149" s="33">
        <v>3007.6281399999998</v>
      </c>
      <c r="AG149" s="33">
        <v>3007.6281399999998</v>
      </c>
      <c r="AH149" s="33">
        <v>3007.6281399999998</v>
      </c>
      <c r="AI149" s="33">
        <v>3007.6281399999998</v>
      </c>
      <c r="AJ149" s="33">
        <v>3007.6281399999998</v>
      </c>
      <c r="AK149" s="33">
        <v>3007.6281399999998</v>
      </c>
      <c r="AL149" s="33">
        <v>3007.6281399999998</v>
      </c>
      <c r="AM149" s="33">
        <v>3007.6281399999998</v>
      </c>
      <c r="AN149" s="33">
        <v>2962.5921060000001</v>
      </c>
      <c r="AO149" s="33">
        <v>2962.5921060000001</v>
      </c>
      <c r="AP149" s="33">
        <v>2962.5921060000001</v>
      </c>
    </row>
    <row r="150" spans="1:42" x14ac:dyDescent="0.3">
      <c r="B150" s="33" t="s">
        <v>21</v>
      </c>
      <c r="C150" s="4" t="s">
        <v>37</v>
      </c>
    </row>
    <row r="151" spans="1:42" x14ac:dyDescent="0.3">
      <c r="B151" s="33" t="s">
        <v>21</v>
      </c>
      <c r="C151" s="4" t="s">
        <v>38</v>
      </c>
    </row>
    <row r="152" spans="1:42" x14ac:dyDescent="0.3">
      <c r="B152" s="33" t="s">
        <v>21</v>
      </c>
      <c r="C152" s="4" t="s">
        <v>39</v>
      </c>
    </row>
    <row r="153" spans="1:42" x14ac:dyDescent="0.3">
      <c r="B153" s="33" t="s">
        <v>21</v>
      </c>
      <c r="C153" s="4" t="s">
        <v>40</v>
      </c>
    </row>
    <row r="154" spans="1:42" x14ac:dyDescent="0.3">
      <c r="B154" s="33" t="s">
        <v>21</v>
      </c>
      <c r="C154" s="4" t="s">
        <v>41</v>
      </c>
    </row>
    <row r="155" spans="1:42" x14ac:dyDescent="0.3">
      <c r="B155" s="33" t="s">
        <v>21</v>
      </c>
      <c r="C155" s="4" t="s">
        <v>42</v>
      </c>
    </row>
    <row r="156" spans="1:42" x14ac:dyDescent="0.3">
      <c r="B156" s="33" t="s">
        <v>21</v>
      </c>
      <c r="C156" s="4" t="s">
        <v>43</v>
      </c>
    </row>
    <row r="157" spans="1:42" x14ac:dyDescent="0.3">
      <c r="B157" s="33" t="s">
        <v>21</v>
      </c>
      <c r="C157" s="4" t="s">
        <v>44</v>
      </c>
    </row>
    <row r="158" spans="1:42" x14ac:dyDescent="0.3">
      <c r="B158" s="33" t="s">
        <v>21</v>
      </c>
      <c r="C158" s="4" t="s">
        <v>45</v>
      </c>
    </row>
    <row r="159" spans="1:42" x14ac:dyDescent="0.3">
      <c r="B159" s="33" t="s">
        <v>21</v>
      </c>
      <c r="C159" s="4" t="s">
        <v>46</v>
      </c>
    </row>
    <row r="160" spans="1:42" x14ac:dyDescent="0.3">
      <c r="B160" s="33" t="s">
        <v>21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3007.6281399999998</v>
      </c>
      <c r="AB160" s="33">
        <v>3007.6281399999998</v>
      </c>
      <c r="AC160" s="33">
        <v>3007.6281399999998</v>
      </c>
      <c r="AD160" s="33">
        <v>3007.6281399999998</v>
      </c>
      <c r="AE160" s="33">
        <v>3007.6281399999998</v>
      </c>
      <c r="AF160" s="33">
        <v>3007.6281399999998</v>
      </c>
      <c r="AG160" s="33">
        <v>3007.6281399999998</v>
      </c>
      <c r="AH160" s="33">
        <v>3007.6281399999998</v>
      </c>
      <c r="AI160" s="33">
        <v>3007.6281399999998</v>
      </c>
      <c r="AJ160" s="33">
        <v>3007.6281399999998</v>
      </c>
      <c r="AK160" s="33">
        <v>3007.6281399999998</v>
      </c>
      <c r="AL160" s="33">
        <v>3007.6281399999998</v>
      </c>
      <c r="AM160" s="33">
        <v>3007.6281399999998</v>
      </c>
      <c r="AN160" s="33">
        <v>2962.5921060000001</v>
      </c>
      <c r="AO160" s="33">
        <v>2962.5921060000001</v>
      </c>
      <c r="AP160" s="33">
        <v>2962.5921060000001</v>
      </c>
    </row>
    <row r="161" spans="2:42" x14ac:dyDescent="0.3">
      <c r="B161" s="33" t="s">
        <v>22</v>
      </c>
      <c r="C161" s="4" t="s">
        <v>36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18.750886090000002</v>
      </c>
      <c r="R161" s="33">
        <v>18.750886090000002</v>
      </c>
    </row>
    <row r="162" spans="2:42" x14ac:dyDescent="0.3">
      <c r="B162" s="33" t="s">
        <v>22</v>
      </c>
      <c r="C162" s="4" t="s">
        <v>37</v>
      </c>
    </row>
    <row r="163" spans="2:42" x14ac:dyDescent="0.3">
      <c r="B163" s="33" t="s">
        <v>22</v>
      </c>
      <c r="C163" s="4" t="s">
        <v>38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304.4937946</v>
      </c>
      <c r="O163" s="33">
        <v>304.4937946</v>
      </c>
      <c r="P163" s="33">
        <v>259.92255690000002</v>
      </c>
      <c r="Q163" s="33">
        <v>134.31663069999999</v>
      </c>
      <c r="R163" s="33">
        <v>127.54339299999999</v>
      </c>
      <c r="S163" s="33">
        <v>43.08444969</v>
      </c>
    </row>
    <row r="164" spans="2:42" x14ac:dyDescent="0.3">
      <c r="B164" s="33" t="s">
        <v>22</v>
      </c>
      <c r="C164" s="4" t="s">
        <v>39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3">
      <c r="B165" s="33" t="s">
        <v>22</v>
      </c>
      <c r="C165" s="4" t="s">
        <v>40</v>
      </c>
    </row>
    <row r="166" spans="2:42" x14ac:dyDescent="0.3">
      <c r="B166" s="33" t="s">
        <v>22</v>
      </c>
      <c r="C166" s="4" t="s">
        <v>41</v>
      </c>
      <c r="Q166" s="33">
        <v>76.323091199999993</v>
      </c>
      <c r="R166" s="33">
        <v>76.323091199999993</v>
      </c>
    </row>
    <row r="167" spans="2:42" x14ac:dyDescent="0.3">
      <c r="B167" s="33" t="s">
        <v>22</v>
      </c>
      <c r="C167" s="4" t="s">
        <v>42</v>
      </c>
      <c r="Q167" s="33">
        <v>24.426191930000002</v>
      </c>
      <c r="R167" s="33">
        <v>24.426191930000002</v>
      </c>
    </row>
    <row r="168" spans="2:42" x14ac:dyDescent="0.3">
      <c r="B168" s="33" t="s">
        <v>22</v>
      </c>
      <c r="C168" s="4" t="s">
        <v>43</v>
      </c>
    </row>
    <row r="169" spans="2:42" x14ac:dyDescent="0.3">
      <c r="B169" s="33" t="s">
        <v>22</v>
      </c>
      <c r="C169" s="4" t="s">
        <v>44</v>
      </c>
    </row>
    <row r="170" spans="2:42" x14ac:dyDescent="0.3">
      <c r="B170" s="33" t="s">
        <v>22</v>
      </c>
      <c r="C170" s="4" t="s">
        <v>45</v>
      </c>
    </row>
    <row r="171" spans="2:42" x14ac:dyDescent="0.3">
      <c r="B171" s="33" t="s">
        <v>22</v>
      </c>
      <c r="C171" s="4" t="s">
        <v>46</v>
      </c>
    </row>
    <row r="172" spans="2:42" x14ac:dyDescent="0.3">
      <c r="B172" s="33" t="s">
        <v>22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384.03020629999997</v>
      </c>
      <c r="O172" s="33">
        <v>384.03020629999997</v>
      </c>
      <c r="P172" s="33">
        <v>339.45896859999999</v>
      </c>
      <c r="Q172" s="33">
        <v>253.81679990000001</v>
      </c>
      <c r="R172" s="33">
        <v>247.0435622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3">
      <c r="B173" s="33" t="s">
        <v>23</v>
      </c>
      <c r="C173" s="4" t="s">
        <v>36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36.061155919999997</v>
      </c>
      <c r="O173" s="33">
        <v>36.061155919999997</v>
      </c>
      <c r="Q173" s="33">
        <v>32.24249717</v>
      </c>
      <c r="R173" s="33">
        <v>2.8459530000000002</v>
      </c>
    </row>
    <row r="174" spans="2:42" x14ac:dyDescent="0.3">
      <c r="B174" s="33" t="s">
        <v>23</v>
      </c>
      <c r="C174" s="4" t="s">
        <v>37</v>
      </c>
    </row>
    <row r="175" spans="2:42" x14ac:dyDescent="0.3">
      <c r="B175" s="33" t="s">
        <v>23</v>
      </c>
      <c r="C175" s="4" t="s">
        <v>38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9.2916942670000005</v>
      </c>
      <c r="O175" s="33">
        <v>54.407399580000003</v>
      </c>
    </row>
    <row r="176" spans="2:42" x14ac:dyDescent="0.3">
      <c r="B176" s="33" t="s">
        <v>23</v>
      </c>
      <c r="C176" s="4" t="s">
        <v>39</v>
      </c>
    </row>
    <row r="177" spans="2:42" x14ac:dyDescent="0.3">
      <c r="B177" s="33" t="s">
        <v>23</v>
      </c>
      <c r="C177" s="4" t="s">
        <v>40</v>
      </c>
    </row>
    <row r="178" spans="2:42" x14ac:dyDescent="0.3">
      <c r="B178" s="33" t="s">
        <v>23</v>
      </c>
      <c r="C178" s="4" t="s">
        <v>41</v>
      </c>
    </row>
    <row r="179" spans="2:42" x14ac:dyDescent="0.3">
      <c r="B179" s="33" t="s">
        <v>23</v>
      </c>
      <c r="C179" s="4" t="s">
        <v>42</v>
      </c>
    </row>
    <row r="180" spans="2:42" x14ac:dyDescent="0.3">
      <c r="B180" s="33" t="s">
        <v>23</v>
      </c>
      <c r="C180" s="4" t="s">
        <v>43</v>
      </c>
    </row>
    <row r="181" spans="2:42" x14ac:dyDescent="0.3">
      <c r="B181" s="33" t="s">
        <v>23</v>
      </c>
      <c r="C181" s="4" t="s">
        <v>44</v>
      </c>
    </row>
    <row r="182" spans="2:42" x14ac:dyDescent="0.3">
      <c r="B182" s="33" t="s">
        <v>23</v>
      </c>
      <c r="C182" s="4" t="s">
        <v>45</v>
      </c>
    </row>
    <row r="183" spans="2:42" x14ac:dyDescent="0.3">
      <c r="B183" s="33" t="s">
        <v>23</v>
      </c>
      <c r="C183" s="4" t="s">
        <v>46</v>
      </c>
    </row>
    <row r="184" spans="2:42" x14ac:dyDescent="0.3">
      <c r="B184" s="33" t="s">
        <v>23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45.352850189999998</v>
      </c>
      <c r="O184" s="33">
        <v>90.468555499999994</v>
      </c>
      <c r="P184" s="33">
        <v>0</v>
      </c>
      <c r="Q184" s="33">
        <v>32.24249717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3">
      <c r="B185" s="33" t="s">
        <v>691</v>
      </c>
      <c r="C185" s="4" t="s">
        <v>36</v>
      </c>
    </row>
    <row r="186" spans="2:42" x14ac:dyDescent="0.3">
      <c r="B186" s="33" t="s">
        <v>691</v>
      </c>
      <c r="C186" s="4" t="s">
        <v>37</v>
      </c>
    </row>
    <row r="187" spans="2:42" x14ac:dyDescent="0.3">
      <c r="B187" s="33" t="s">
        <v>691</v>
      </c>
      <c r="C187" s="4" t="s">
        <v>38</v>
      </c>
    </row>
    <row r="188" spans="2:42" x14ac:dyDescent="0.3">
      <c r="B188" s="33" t="s">
        <v>691</v>
      </c>
      <c r="C188" s="4" t="s">
        <v>39</v>
      </c>
    </row>
    <row r="189" spans="2:42" x14ac:dyDescent="0.3">
      <c r="B189" s="33" t="s">
        <v>691</v>
      </c>
      <c r="C189" s="4" t="s">
        <v>40</v>
      </c>
    </row>
    <row r="190" spans="2:42" x14ac:dyDescent="0.3">
      <c r="B190" s="33" t="s">
        <v>691</v>
      </c>
      <c r="C190" s="4" t="s">
        <v>41</v>
      </c>
    </row>
    <row r="191" spans="2:42" x14ac:dyDescent="0.3">
      <c r="B191" s="33" t="s">
        <v>691</v>
      </c>
      <c r="C191" s="4" t="s">
        <v>42</v>
      </c>
    </row>
    <row r="192" spans="2:42" x14ac:dyDescent="0.3">
      <c r="B192" s="33" t="s">
        <v>691</v>
      </c>
      <c r="C192" s="4" t="s">
        <v>43</v>
      </c>
    </row>
    <row r="193" spans="2:42" x14ac:dyDescent="0.3">
      <c r="B193" s="33" t="s">
        <v>691</v>
      </c>
      <c r="C193" s="4" t="s">
        <v>44</v>
      </c>
    </row>
    <row r="194" spans="2:42" x14ac:dyDescent="0.3">
      <c r="B194" s="33" t="s">
        <v>691</v>
      </c>
      <c r="C194" s="4" t="s">
        <v>45</v>
      </c>
    </row>
    <row r="195" spans="2:42" x14ac:dyDescent="0.3">
      <c r="B195" s="33" t="s">
        <v>691</v>
      </c>
      <c r="C195" s="4" t="s">
        <v>46</v>
      </c>
    </row>
    <row r="196" spans="2:42" x14ac:dyDescent="0.3">
      <c r="B196" s="33" t="s">
        <v>691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3">
      <c r="B197" s="33" t="s">
        <v>692</v>
      </c>
      <c r="C197" s="4" t="s">
        <v>36</v>
      </c>
    </row>
    <row r="198" spans="2:42" x14ac:dyDescent="0.3">
      <c r="B198" s="33" t="s">
        <v>692</v>
      </c>
      <c r="C198" s="4" t="s">
        <v>37</v>
      </c>
    </row>
    <row r="199" spans="2:42" x14ac:dyDescent="0.3">
      <c r="B199" s="33" t="s">
        <v>692</v>
      </c>
      <c r="C199" s="4" t="s">
        <v>38</v>
      </c>
    </row>
    <row r="200" spans="2:42" x14ac:dyDescent="0.3">
      <c r="B200" s="33" t="s">
        <v>692</v>
      </c>
      <c r="C200" s="4" t="s">
        <v>39</v>
      </c>
    </row>
    <row r="201" spans="2:42" x14ac:dyDescent="0.3">
      <c r="B201" s="33" t="s">
        <v>692</v>
      </c>
      <c r="C201" s="4" t="s">
        <v>40</v>
      </c>
    </row>
    <row r="202" spans="2:42" x14ac:dyDescent="0.3">
      <c r="B202" s="33" t="s">
        <v>692</v>
      </c>
      <c r="C202" s="4" t="s">
        <v>41</v>
      </c>
    </row>
    <row r="203" spans="2:42" x14ac:dyDescent="0.3">
      <c r="B203" s="33" t="s">
        <v>692</v>
      </c>
      <c r="C203" s="4" t="s">
        <v>42</v>
      </c>
    </row>
    <row r="204" spans="2:42" x14ac:dyDescent="0.3">
      <c r="B204" s="33" t="s">
        <v>692</v>
      </c>
      <c r="C204" s="4" t="s">
        <v>43</v>
      </c>
    </row>
    <row r="205" spans="2:42" x14ac:dyDescent="0.3">
      <c r="B205" s="33" t="s">
        <v>692</v>
      </c>
      <c r="C205" s="4" t="s">
        <v>44</v>
      </c>
    </row>
    <row r="206" spans="2:42" x14ac:dyDescent="0.3">
      <c r="B206" s="33" t="s">
        <v>692</v>
      </c>
      <c r="C206" s="4" t="s">
        <v>45</v>
      </c>
    </row>
    <row r="207" spans="2:42" x14ac:dyDescent="0.3">
      <c r="B207" s="33" t="s">
        <v>692</v>
      </c>
      <c r="C207" s="4" t="s">
        <v>46</v>
      </c>
    </row>
    <row r="208" spans="2:42" x14ac:dyDescent="0.3">
      <c r="B208" s="33" t="s">
        <v>692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3">
      <c r="B209" s="33" t="s">
        <v>693</v>
      </c>
      <c r="C209" s="4" t="s">
        <v>36</v>
      </c>
    </row>
    <row r="210" spans="2:42" x14ac:dyDescent="0.3">
      <c r="B210" s="33" t="s">
        <v>693</v>
      </c>
      <c r="C210" s="4" t="s">
        <v>37</v>
      </c>
    </row>
    <row r="211" spans="2:42" x14ac:dyDescent="0.3">
      <c r="B211" s="33" t="s">
        <v>693</v>
      </c>
      <c r="C211" s="4" t="s">
        <v>38</v>
      </c>
    </row>
    <row r="212" spans="2:42" x14ac:dyDescent="0.3">
      <c r="B212" s="33" t="s">
        <v>693</v>
      </c>
      <c r="C212" s="4" t="s">
        <v>39</v>
      </c>
    </row>
    <row r="213" spans="2:42" x14ac:dyDescent="0.3">
      <c r="B213" s="33" t="s">
        <v>693</v>
      </c>
      <c r="C213" s="4" t="s">
        <v>40</v>
      </c>
    </row>
    <row r="214" spans="2:42" x14ac:dyDescent="0.3">
      <c r="B214" s="33" t="s">
        <v>693</v>
      </c>
      <c r="C214" s="4" t="s">
        <v>41</v>
      </c>
    </row>
    <row r="215" spans="2:42" x14ac:dyDescent="0.3">
      <c r="B215" s="33" t="s">
        <v>693</v>
      </c>
      <c r="C215" s="4" t="s">
        <v>42</v>
      </c>
    </row>
    <row r="216" spans="2:42" x14ac:dyDescent="0.3">
      <c r="B216" s="33" t="s">
        <v>693</v>
      </c>
      <c r="C216" s="4" t="s">
        <v>43</v>
      </c>
    </row>
    <row r="217" spans="2:42" x14ac:dyDescent="0.3">
      <c r="B217" s="33" t="s">
        <v>693</v>
      </c>
      <c r="C217" s="4" t="s">
        <v>44</v>
      </c>
    </row>
    <row r="218" spans="2:42" x14ac:dyDescent="0.3">
      <c r="B218" s="33" t="s">
        <v>693</v>
      </c>
      <c r="C218" s="4" t="s">
        <v>45</v>
      </c>
    </row>
    <row r="219" spans="2:42" x14ac:dyDescent="0.3">
      <c r="B219" s="33" t="s">
        <v>693</v>
      </c>
      <c r="C219" s="4" t="s">
        <v>46</v>
      </c>
    </row>
    <row r="220" spans="2:42" x14ac:dyDescent="0.3">
      <c r="B220" s="33" t="s">
        <v>693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3">
      <c r="B221" s="33" t="s">
        <v>24</v>
      </c>
      <c r="C221" s="4" t="s">
        <v>36</v>
      </c>
    </row>
    <row r="222" spans="2:42" x14ac:dyDescent="0.3">
      <c r="B222" s="33" t="s">
        <v>24</v>
      </c>
      <c r="C222" s="4" t="s">
        <v>37</v>
      </c>
    </row>
    <row r="223" spans="2:42" x14ac:dyDescent="0.3">
      <c r="B223" s="33" t="s">
        <v>24</v>
      </c>
      <c r="C223" s="4" t="s">
        <v>38</v>
      </c>
    </row>
    <row r="224" spans="2:42" x14ac:dyDescent="0.3">
      <c r="B224" s="33" t="s">
        <v>24</v>
      </c>
      <c r="C224" s="4" t="s">
        <v>39</v>
      </c>
    </row>
    <row r="225" spans="2:42" x14ac:dyDescent="0.3">
      <c r="B225" s="33" t="s">
        <v>24</v>
      </c>
      <c r="C225" s="4" t="s">
        <v>40</v>
      </c>
    </row>
    <row r="226" spans="2:42" x14ac:dyDescent="0.3">
      <c r="B226" s="33" t="s">
        <v>24</v>
      </c>
      <c r="C226" s="4" t="s">
        <v>41</v>
      </c>
    </row>
    <row r="227" spans="2:42" x14ac:dyDescent="0.3">
      <c r="B227" s="33" t="s">
        <v>24</v>
      </c>
      <c r="C227" s="4" t="s">
        <v>42</v>
      </c>
    </row>
    <row r="228" spans="2:42" x14ac:dyDescent="0.3">
      <c r="B228" s="33" t="s">
        <v>24</v>
      </c>
      <c r="C228" s="4" t="s">
        <v>43</v>
      </c>
    </row>
    <row r="229" spans="2:42" x14ac:dyDescent="0.3">
      <c r="B229" s="33" t="s">
        <v>24</v>
      </c>
      <c r="C229" s="4" t="s">
        <v>44</v>
      </c>
    </row>
    <row r="230" spans="2:42" x14ac:dyDescent="0.3">
      <c r="B230" s="33" t="s">
        <v>24</v>
      </c>
      <c r="C230" s="4" t="s">
        <v>45</v>
      </c>
    </row>
    <row r="231" spans="2:42" x14ac:dyDescent="0.3">
      <c r="B231" s="33" t="s">
        <v>24</v>
      </c>
      <c r="C231" s="4" t="s">
        <v>46</v>
      </c>
    </row>
    <row r="232" spans="2:42" x14ac:dyDescent="0.3">
      <c r="B232" s="33" t="s">
        <v>24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3">
      <c r="B233" s="33" t="s">
        <v>1</v>
      </c>
      <c r="C233" s="4" t="s">
        <v>36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18287.777139999998</v>
      </c>
      <c r="O233" s="33">
        <v>18278.57171</v>
      </c>
      <c r="P233" s="33">
        <v>18339.997589999999</v>
      </c>
      <c r="Q233" s="33">
        <v>18339.997589999999</v>
      </c>
      <c r="R233" s="33">
        <v>18442.371500000001</v>
      </c>
      <c r="S233" s="33">
        <v>18672.450059999999</v>
      </c>
      <c r="T233" s="33">
        <v>19306.168079999999</v>
      </c>
      <c r="U233" s="33">
        <v>19768.167430000001</v>
      </c>
      <c r="V233" s="33">
        <v>20607.589469999999</v>
      </c>
      <c r="W233" s="33">
        <v>20902.152979999999</v>
      </c>
      <c r="X233" s="33">
        <v>20902.152979999999</v>
      </c>
      <c r="Y233" s="33">
        <v>20902.152979999999</v>
      </c>
      <c r="Z233" s="33">
        <v>20902.152979999999</v>
      </c>
      <c r="AA233" s="33">
        <v>20892.947459999999</v>
      </c>
      <c r="AB233" s="33">
        <v>20902.152979999999</v>
      </c>
      <c r="AC233" s="33">
        <v>20881.324509999999</v>
      </c>
      <c r="AD233" s="33">
        <v>20846.357220000002</v>
      </c>
      <c r="AE233" s="33">
        <v>21248.826799999999</v>
      </c>
      <c r="AF233" s="33">
        <v>21298.357889999999</v>
      </c>
      <c r="AG233" s="33">
        <v>21298.357889999999</v>
      </c>
      <c r="AH233" s="33">
        <v>21195.732950000001</v>
      </c>
      <c r="AI233" s="33">
        <v>21298.357889999999</v>
      </c>
      <c r="AJ233" s="33">
        <v>21298.357889999999</v>
      </c>
      <c r="AK233" s="33">
        <v>21189.856390000001</v>
      </c>
      <c r="AL233" s="33">
        <v>21267.410500000002</v>
      </c>
      <c r="AM233" s="33">
        <v>21292.928759999999</v>
      </c>
      <c r="AN233" s="33">
        <v>21282.4421</v>
      </c>
      <c r="AO233" s="33">
        <v>21320.126329999999</v>
      </c>
      <c r="AP233" s="33">
        <v>21524.10382</v>
      </c>
    </row>
    <row r="234" spans="2:42" x14ac:dyDescent="0.3">
      <c r="B234" s="33" t="s">
        <v>1</v>
      </c>
      <c r="C234" s="4" t="s">
        <v>37</v>
      </c>
      <c r="D234" s="33">
        <v>7002.9905650000001</v>
      </c>
      <c r="E234" s="33">
        <v>7002.9905650000001</v>
      </c>
      <c r="F234" s="33">
        <v>7002.9905650000001</v>
      </c>
      <c r="G234" s="33">
        <v>7002.9905650000001</v>
      </c>
      <c r="H234" s="33">
        <v>7002.9905650000001</v>
      </c>
      <c r="I234" s="33">
        <v>6661.5736980000001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7298.8659100000004</v>
      </c>
      <c r="O234" s="33">
        <v>7347.8362520000001</v>
      </c>
      <c r="P234" s="33">
        <v>7549.463068</v>
      </c>
      <c r="Q234" s="33">
        <v>7549.463068</v>
      </c>
      <c r="R234" s="33">
        <v>7549.463068</v>
      </c>
      <c r="S234" s="33">
        <v>7889.9703740000004</v>
      </c>
      <c r="T234" s="33">
        <v>8435.2753360000006</v>
      </c>
      <c r="U234" s="33">
        <v>8931.2423259999996</v>
      </c>
      <c r="V234" s="33">
        <v>9164.3128909999996</v>
      </c>
      <c r="W234" s="33">
        <v>9164.3128909999996</v>
      </c>
      <c r="X234" s="33">
        <v>9164.3128909999996</v>
      </c>
      <c r="Y234" s="33">
        <v>9164.3128909999996</v>
      </c>
      <c r="Z234" s="33">
        <v>9164.3128909999996</v>
      </c>
      <c r="AA234" s="33">
        <v>9164.3128909999996</v>
      </c>
      <c r="AB234" s="33">
        <v>9184.8781149999995</v>
      </c>
      <c r="AC234" s="33">
        <v>9184.8781149999995</v>
      </c>
      <c r="AD234" s="33">
        <v>9184.8781149999995</v>
      </c>
      <c r="AE234" s="33">
        <v>9221.3428170000007</v>
      </c>
      <c r="AF234" s="33">
        <v>9221.3428170000007</v>
      </c>
      <c r="AG234" s="33">
        <v>9221.3428170000007</v>
      </c>
      <c r="AH234" s="33">
        <v>9221.3428170000007</v>
      </c>
      <c r="AI234" s="33">
        <v>9221.3428170000007</v>
      </c>
      <c r="AJ234" s="33">
        <v>9221.3428170000007</v>
      </c>
      <c r="AK234" s="33">
        <v>9221.3428170000007</v>
      </c>
      <c r="AL234" s="33">
        <v>9221.3428170000007</v>
      </c>
      <c r="AM234" s="33">
        <v>9221.3428170000007</v>
      </c>
      <c r="AN234" s="33">
        <v>9221.3428170000007</v>
      </c>
      <c r="AO234" s="33">
        <v>9221.3428170000007</v>
      </c>
      <c r="AP234" s="33">
        <v>9221.3428170000007</v>
      </c>
    </row>
    <row r="235" spans="2:42" x14ac:dyDescent="0.3">
      <c r="B235" s="33" t="s">
        <v>1</v>
      </c>
      <c r="C235" s="4" t="s">
        <v>38</v>
      </c>
      <c r="D235" s="33">
        <v>5213.9770150000004</v>
      </c>
      <c r="E235" s="33">
        <v>5362.7833330000003</v>
      </c>
      <c r="F235" s="33">
        <v>4943.511501</v>
      </c>
      <c r="G235" s="33">
        <v>5305.7005499999996</v>
      </c>
      <c r="H235" s="33">
        <v>4696.2886930000004</v>
      </c>
      <c r="I235" s="33">
        <v>5077.9536129999997</v>
      </c>
      <c r="J235" s="33">
        <v>3955.3889389999999</v>
      </c>
      <c r="K235" s="33">
        <v>5293.5132050000002</v>
      </c>
      <c r="L235" s="33">
        <v>4885.0996530000002</v>
      </c>
      <c r="M235" s="33">
        <v>5362.7833330000003</v>
      </c>
      <c r="N235" s="33">
        <v>5146.6615199999997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5189.4752630000003</v>
      </c>
      <c r="T235" s="33">
        <v>5124.8074280000001</v>
      </c>
      <c r="U235" s="33">
        <v>4572.9835560000001</v>
      </c>
      <c r="V235" s="33">
        <v>5086.3218100000004</v>
      </c>
      <c r="W235" s="33">
        <v>5065.5870869999999</v>
      </c>
      <c r="X235" s="33">
        <v>4860.252434</v>
      </c>
      <c r="Y235" s="33">
        <v>4833.7194939999999</v>
      </c>
      <c r="Z235" s="33">
        <v>4800.9873900000002</v>
      </c>
      <c r="AA235" s="33">
        <v>4736.8751050000001</v>
      </c>
      <c r="AB235" s="33">
        <v>4517.6401569999998</v>
      </c>
      <c r="AC235" s="33">
        <v>4575.4395969999996</v>
      </c>
      <c r="AD235" s="33">
        <v>4035.9597279999998</v>
      </c>
      <c r="AE235" s="33">
        <v>4901.0277939999996</v>
      </c>
      <c r="AF235" s="33">
        <v>4395.9015090000003</v>
      </c>
      <c r="AG235" s="33">
        <v>4399.6218159999999</v>
      </c>
      <c r="AH235" s="33">
        <v>4236.6775159999997</v>
      </c>
      <c r="AI235" s="33">
        <v>4136.0910839999997</v>
      </c>
      <c r="AJ235" s="33">
        <v>3983.6954479999999</v>
      </c>
      <c r="AK235" s="33">
        <v>3450.7447379999999</v>
      </c>
      <c r="AL235" s="33">
        <v>3858.0088059999998</v>
      </c>
      <c r="AM235" s="33">
        <v>3852.4709240000002</v>
      </c>
      <c r="AN235" s="33">
        <v>3836.5095649999998</v>
      </c>
      <c r="AO235" s="33">
        <v>3876.9747590000002</v>
      </c>
      <c r="AP235" s="33">
        <v>3846.7658150000002</v>
      </c>
    </row>
    <row r="236" spans="2:42" x14ac:dyDescent="0.3">
      <c r="B236" s="33" t="s">
        <v>1</v>
      </c>
      <c r="C236" s="4" t="s">
        <v>39</v>
      </c>
      <c r="D236" s="33">
        <v>3160.7741289999999</v>
      </c>
      <c r="E236" s="33">
        <v>3757.8082920000002</v>
      </c>
      <c r="F236" s="33">
        <v>3741.1568269999998</v>
      </c>
      <c r="G236" s="33">
        <v>3852.7553579999999</v>
      </c>
      <c r="H236" s="33">
        <v>5074.610565</v>
      </c>
      <c r="I236" s="33">
        <v>5067.7621959999997</v>
      </c>
      <c r="J236" s="33">
        <v>5668.195342</v>
      </c>
      <c r="K236" s="33">
        <v>6600.6055409999999</v>
      </c>
      <c r="L236" s="33">
        <v>9633.4408530000001</v>
      </c>
      <c r="M236" s="33">
        <v>9642.7908399999997</v>
      </c>
      <c r="N236" s="33">
        <v>9642.7908399999997</v>
      </c>
      <c r="O236" s="33">
        <v>9642.7908399999997</v>
      </c>
      <c r="P236" s="33">
        <v>9642.7908399999997</v>
      </c>
      <c r="Q236" s="33">
        <v>9642.7908399999997</v>
      </c>
      <c r="R236" s="33">
        <v>9642.7908399999997</v>
      </c>
      <c r="S236" s="33">
        <v>9642.7908399999997</v>
      </c>
      <c r="T236" s="33">
        <v>9642.7908399999997</v>
      </c>
      <c r="U236" s="33">
        <v>9642.7908399999997</v>
      </c>
      <c r="V236" s="33">
        <v>9851.0134660000003</v>
      </c>
      <c r="W236" s="33">
        <v>10381.764440000001</v>
      </c>
      <c r="X236" s="33">
        <v>10200.600350000001</v>
      </c>
      <c r="Y236" s="33">
        <v>10413.97386</v>
      </c>
      <c r="Z236" s="33">
        <v>10413.97386</v>
      </c>
      <c r="AA236" s="33">
        <v>10413.97386</v>
      </c>
      <c r="AB236" s="33">
        <v>10200.600350000001</v>
      </c>
      <c r="AC236" s="33">
        <v>10413.97386</v>
      </c>
      <c r="AD236" s="33">
        <v>10560.85526</v>
      </c>
      <c r="AE236" s="33">
        <v>10605.1402</v>
      </c>
      <c r="AF236" s="33">
        <v>10996.279399999999</v>
      </c>
      <c r="AG236" s="33">
        <v>10996.279399999999</v>
      </c>
      <c r="AH236" s="33">
        <v>10996.279399999999</v>
      </c>
      <c r="AI236" s="33">
        <v>10560.85526</v>
      </c>
      <c r="AJ236" s="33">
        <v>10650.034519999999</v>
      </c>
      <c r="AK236" s="33">
        <v>10996.279399999999</v>
      </c>
      <c r="AL236" s="33">
        <v>10774.22877</v>
      </c>
      <c r="AM236" s="33">
        <v>11200.07922</v>
      </c>
      <c r="AN236" s="33">
        <v>11261.711929999999</v>
      </c>
      <c r="AO236" s="33">
        <v>12245.676810000001</v>
      </c>
      <c r="AP236" s="33">
        <v>12511.658579999999</v>
      </c>
    </row>
    <row r="237" spans="2:42" x14ac:dyDescent="0.3">
      <c r="B237" s="33" t="s">
        <v>1</v>
      </c>
      <c r="C237" s="4" t="s">
        <v>40</v>
      </c>
      <c r="D237" s="33">
        <v>7280.4463239999995</v>
      </c>
      <c r="E237" s="33">
        <v>7280.4463239999995</v>
      </c>
      <c r="F237" s="33">
        <v>7180.2264510000005</v>
      </c>
      <c r="G237" s="33">
        <v>7280.4463239999995</v>
      </c>
      <c r="H237" s="33">
        <v>7280.4463239999995</v>
      </c>
      <c r="I237" s="33">
        <v>7280.4463239999995</v>
      </c>
      <c r="J237" s="33">
        <v>7050.9732960000001</v>
      </c>
      <c r="K237" s="33">
        <v>6963.0027719999998</v>
      </c>
      <c r="L237" s="33">
        <v>7280.4463239999995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3">
      <c r="B238" s="33" t="s">
        <v>1</v>
      </c>
      <c r="C238" s="4" t="s">
        <v>41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2156.0963729999999</v>
      </c>
      <c r="I238" s="33">
        <v>2260.135491</v>
      </c>
      <c r="J238" s="33">
        <v>3692.7080900000001</v>
      </c>
      <c r="K238" s="33">
        <v>4117.7262369999999</v>
      </c>
      <c r="L238" s="33">
        <v>3129.688995</v>
      </c>
      <c r="M238" s="33">
        <v>3102.6916350000001</v>
      </c>
      <c r="N238" s="33">
        <v>4527.490417</v>
      </c>
      <c r="O238" s="33">
        <v>4514.5926079999999</v>
      </c>
      <c r="P238" s="33">
        <v>3521.260624</v>
      </c>
      <c r="Q238" s="33">
        <v>4527.490417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3112.4943840000001</v>
      </c>
      <c r="Z238" s="33">
        <v>4527.490417</v>
      </c>
      <c r="AA238" s="33">
        <v>4424.2471759999999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3739.5649549999998</v>
      </c>
      <c r="AG238" s="33">
        <v>4527.490417</v>
      </c>
      <c r="AH238" s="33">
        <v>3169.7875650000001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3">
      <c r="B239" s="33" t="s">
        <v>1</v>
      </c>
      <c r="C239" s="4" t="s">
        <v>42</v>
      </c>
      <c r="D239" s="33">
        <v>156.038006</v>
      </c>
      <c r="E239" s="33">
        <v>111.02001490000001</v>
      </c>
      <c r="F239" s="33">
        <v>111.02001490000001</v>
      </c>
      <c r="G239" s="33">
        <v>111.02001490000001</v>
      </c>
      <c r="H239" s="33">
        <v>178.11571760000001</v>
      </c>
      <c r="I239" s="33">
        <v>226.3016518</v>
      </c>
      <c r="J239" s="33">
        <v>226.3016518</v>
      </c>
      <c r="K239" s="33">
        <v>248.70678570000001</v>
      </c>
      <c r="L239" s="33">
        <v>225.67141369999999</v>
      </c>
      <c r="M239" s="33">
        <v>225.67141369999999</v>
      </c>
      <c r="N239" s="33">
        <v>225.67141369999999</v>
      </c>
      <c r="O239" s="33">
        <v>350.72741070000001</v>
      </c>
      <c r="P239" s="33">
        <v>353.16900349999997</v>
      </c>
      <c r="Q239" s="33">
        <v>284.37162139999998</v>
      </c>
      <c r="R239" s="33">
        <v>344.65504609999999</v>
      </c>
      <c r="S239" s="33">
        <v>518.73131820000003</v>
      </c>
      <c r="T239" s="33">
        <v>572.84490849999997</v>
      </c>
      <c r="U239" s="33">
        <v>657.0144841</v>
      </c>
      <c r="V239" s="33">
        <v>905.52959969999995</v>
      </c>
      <c r="W239" s="33">
        <v>822.79006379999998</v>
      </c>
      <c r="X239" s="33">
        <v>840.59099530000003</v>
      </c>
      <c r="Y239" s="33">
        <v>905.94033309999998</v>
      </c>
      <c r="Z239" s="33">
        <v>1025.8469230000001</v>
      </c>
      <c r="AA239" s="33">
        <v>1025.8469230000001</v>
      </c>
      <c r="AB239" s="33">
        <v>819.6187635</v>
      </c>
      <c r="AC239" s="33">
        <v>1025.8469230000001</v>
      </c>
      <c r="AD239" s="33">
        <v>1116.5704920000001</v>
      </c>
      <c r="AE239" s="33">
        <v>1498.240759</v>
      </c>
      <c r="AF239" s="33">
        <v>1701.1502350000001</v>
      </c>
      <c r="AG239" s="33">
        <v>1701.1502350000001</v>
      </c>
      <c r="AH239" s="33">
        <v>1701.1502350000001</v>
      </c>
      <c r="AI239" s="33">
        <v>1669.181374</v>
      </c>
      <c r="AJ239" s="33">
        <v>1608.2169019999999</v>
      </c>
      <c r="AK239" s="33">
        <v>2033.3257410000001</v>
      </c>
      <c r="AL239" s="33">
        <v>1826.765934</v>
      </c>
      <c r="AM239" s="33">
        <v>1734.602549</v>
      </c>
      <c r="AN239" s="33">
        <v>1914.6693270000001</v>
      </c>
      <c r="AO239" s="33">
        <v>2033.3257410000001</v>
      </c>
      <c r="AP239" s="33">
        <v>2033.3257410000001</v>
      </c>
    </row>
    <row r="240" spans="2:42" x14ac:dyDescent="0.3">
      <c r="B240" s="33" t="s">
        <v>1</v>
      </c>
      <c r="C240" s="4" t="s">
        <v>43</v>
      </c>
      <c r="P240" s="33">
        <v>513.0139203</v>
      </c>
      <c r="Q240" s="33">
        <v>1187.3951050000001</v>
      </c>
      <c r="R240" s="33">
        <v>1507.134622</v>
      </c>
      <c r="S240" s="33">
        <v>1563.796801</v>
      </c>
      <c r="T240" s="33">
        <v>1729.589389</v>
      </c>
      <c r="U240" s="33">
        <v>1680.233467</v>
      </c>
      <c r="V240" s="33">
        <v>3013.9811180000002</v>
      </c>
      <c r="W240" s="33">
        <v>3063.1761379999998</v>
      </c>
      <c r="X240" s="33">
        <v>3284.9209510000001</v>
      </c>
      <c r="Y240" s="33">
        <v>4975.085513</v>
      </c>
      <c r="Z240" s="33">
        <v>4029.1981689999998</v>
      </c>
      <c r="AA240" s="33">
        <v>4965.6422599999996</v>
      </c>
      <c r="AB240" s="33">
        <v>5034.4638949999999</v>
      </c>
      <c r="AC240" s="33">
        <v>4642.4117720000004</v>
      </c>
      <c r="AD240" s="33">
        <v>5634.5138939999997</v>
      </c>
      <c r="AE240" s="33">
        <v>6089.1103439999997</v>
      </c>
      <c r="AF240" s="33">
        <v>6281.7617099999998</v>
      </c>
      <c r="AG240" s="33">
        <v>4989.3338560000002</v>
      </c>
      <c r="AH240" s="33">
        <v>6999.4971240000004</v>
      </c>
      <c r="AI240" s="33">
        <v>6049.9211509999996</v>
      </c>
      <c r="AJ240" s="33">
        <v>5445.4422039999999</v>
      </c>
      <c r="AK240" s="33">
        <v>6443.3203249999997</v>
      </c>
      <c r="AL240" s="33">
        <v>6135.1594050000003</v>
      </c>
      <c r="AM240" s="33">
        <v>7191.6079630000004</v>
      </c>
      <c r="AN240" s="33">
        <v>6362.4235570000001</v>
      </c>
      <c r="AO240" s="33">
        <v>6351.6624060000004</v>
      </c>
      <c r="AP240" s="33">
        <v>5735.1117709999999</v>
      </c>
    </row>
    <row r="241" spans="2:42" x14ac:dyDescent="0.3">
      <c r="B241" s="33" t="s">
        <v>1</v>
      </c>
      <c r="C241" s="4" t="s">
        <v>44</v>
      </c>
      <c r="L241" s="33">
        <v>1317.006095</v>
      </c>
      <c r="M241" s="33">
        <v>1911.44119</v>
      </c>
      <c r="N241" s="33">
        <v>1339.3887500000001</v>
      </c>
      <c r="O241" s="33">
        <v>1339.3887500000001</v>
      </c>
      <c r="P241" s="33">
        <v>1911.44119</v>
      </c>
      <c r="Q241" s="33">
        <v>1508.2158119999999</v>
      </c>
      <c r="R241" s="33">
        <v>1339.3887500000001</v>
      </c>
      <c r="S241" s="33">
        <v>1339.3887500000001</v>
      </c>
      <c r="T241" s="33">
        <v>1448.7237950000001</v>
      </c>
      <c r="U241" s="33">
        <v>2054.3608039999999</v>
      </c>
      <c r="V241" s="33">
        <v>2303.2091230000001</v>
      </c>
      <c r="W241" s="33">
        <v>2303.2091230000001</v>
      </c>
      <c r="X241" s="33">
        <v>2303.2091230000001</v>
      </c>
      <c r="Y241" s="33">
        <v>2280.3570540000001</v>
      </c>
      <c r="Z241" s="33">
        <v>2303.2091230000001</v>
      </c>
      <c r="AA241" s="33">
        <v>2336.1849320000001</v>
      </c>
      <c r="AB241" s="33">
        <v>2941.095511</v>
      </c>
      <c r="AC241" s="33">
        <v>3517.4822300000001</v>
      </c>
      <c r="AD241" s="33">
        <v>3131.562351</v>
      </c>
      <c r="AE241" s="33">
        <v>3360.2689580000001</v>
      </c>
      <c r="AF241" s="33">
        <v>3282.9642410000001</v>
      </c>
      <c r="AG241" s="33">
        <v>3932.3213989999999</v>
      </c>
      <c r="AH241" s="33">
        <v>3675.7998830000001</v>
      </c>
      <c r="AI241" s="33">
        <v>3337.41689</v>
      </c>
      <c r="AJ241" s="33">
        <v>3921.5888989999999</v>
      </c>
      <c r="AK241" s="33">
        <v>3610.4608560000001</v>
      </c>
      <c r="AL241" s="33">
        <v>3841.636211</v>
      </c>
      <c r="AM241" s="33">
        <v>3282.9642410000001</v>
      </c>
      <c r="AN241" s="33">
        <v>3496.7100270000001</v>
      </c>
      <c r="AO241" s="33">
        <v>3501.8976499999999</v>
      </c>
      <c r="AP241" s="33">
        <v>4055.0077379999998</v>
      </c>
    </row>
    <row r="242" spans="2:42" x14ac:dyDescent="0.3">
      <c r="B242" s="33" t="s">
        <v>1</v>
      </c>
      <c r="C242" s="4" t="s">
        <v>45</v>
      </c>
    </row>
    <row r="243" spans="2:42" x14ac:dyDescent="0.3">
      <c r="B243" s="33" t="s">
        <v>1</v>
      </c>
      <c r="C243" s="4" t="s">
        <v>46</v>
      </c>
    </row>
    <row r="244" spans="2:42" x14ac:dyDescent="0.3">
      <c r="B244" s="33" t="s">
        <v>1</v>
      </c>
      <c r="C244" s="4" t="s">
        <v>15</v>
      </c>
      <c r="D244" s="33">
        <v>41245.396580000001</v>
      </c>
      <c r="E244" s="33">
        <v>41979.816740000002</v>
      </c>
      <c r="F244" s="33">
        <v>41470.998249999997</v>
      </c>
      <c r="G244" s="33">
        <v>42002.482020000003</v>
      </c>
      <c r="H244" s="33">
        <v>44344.568509999997</v>
      </c>
      <c r="I244" s="33">
        <v>44530.193240000001</v>
      </c>
      <c r="J244" s="33">
        <v>45734.984389999998</v>
      </c>
      <c r="K244" s="33">
        <v>48647.323839999997</v>
      </c>
      <c r="L244" s="33">
        <v>51895.122640000001</v>
      </c>
      <c r="M244" s="33">
        <v>52949.594040000004</v>
      </c>
      <c r="N244" s="33">
        <v>53749.092320000003</v>
      </c>
      <c r="O244" s="33">
        <v>54117.13723</v>
      </c>
      <c r="P244" s="33">
        <v>54474.365890000001</v>
      </c>
      <c r="Q244" s="33">
        <v>55682.954109999999</v>
      </c>
      <c r="R244" s="33">
        <v>55996.5239</v>
      </c>
      <c r="S244" s="33">
        <v>56624.540139999997</v>
      </c>
      <c r="T244" s="33">
        <v>58068.13652</v>
      </c>
      <c r="U244" s="33">
        <v>59114.729650000001</v>
      </c>
      <c r="V244" s="33">
        <v>62739.894220000002</v>
      </c>
      <c r="W244" s="33">
        <v>63510.929470000003</v>
      </c>
      <c r="X244" s="33">
        <v>63363.976459999998</v>
      </c>
      <c r="Y244" s="33">
        <v>63868.482830000001</v>
      </c>
      <c r="Z244" s="33">
        <v>64447.618069999997</v>
      </c>
      <c r="AA244" s="33">
        <v>65240.476929999997</v>
      </c>
      <c r="AB244" s="33">
        <v>65408.386509999997</v>
      </c>
      <c r="AC244" s="33">
        <v>66049.293749999997</v>
      </c>
      <c r="AD244" s="33">
        <v>66318.633799999996</v>
      </c>
      <c r="AE244" s="33">
        <v>68731.894409999994</v>
      </c>
      <c r="AF244" s="33">
        <v>68197.769079999998</v>
      </c>
      <c r="AG244" s="33">
        <v>68346.344150000004</v>
      </c>
      <c r="AH244" s="33">
        <v>68476.713810000001</v>
      </c>
      <c r="AI244" s="33">
        <v>68081.103210000001</v>
      </c>
      <c r="AJ244" s="33">
        <v>67936.615420000002</v>
      </c>
      <c r="AK244" s="33">
        <v>68753.267009999996</v>
      </c>
      <c r="AL244" s="33">
        <v>68732.489180000004</v>
      </c>
      <c r="AM244" s="33">
        <v>69583.933210000003</v>
      </c>
      <c r="AN244" s="33">
        <v>69183.746069999994</v>
      </c>
      <c r="AO244" s="33">
        <v>70358.943249999997</v>
      </c>
      <c r="AP244" s="33">
        <v>70735.253020000004</v>
      </c>
    </row>
    <row r="245" spans="2:42" x14ac:dyDescent="0.3">
      <c r="B245" s="33" t="s">
        <v>25</v>
      </c>
      <c r="C245" s="4" t="s">
        <v>36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3218.3453020000002</v>
      </c>
      <c r="N245" s="33">
        <v>3554.1030230000001</v>
      </c>
      <c r="O245" s="33">
        <v>3554.1030230000001</v>
      </c>
      <c r="P245" s="33">
        <v>4173.2139429999997</v>
      </c>
      <c r="Q245" s="33">
        <v>4173.2139429999997</v>
      </c>
      <c r="R245" s="33">
        <v>4173.2139429999997</v>
      </c>
      <c r="S245" s="33">
        <v>4173.2139429999997</v>
      </c>
      <c r="T245" s="33">
        <v>4172.4994420000003</v>
      </c>
      <c r="U245" s="33">
        <v>5194.7787010000002</v>
      </c>
      <c r="V245" s="33">
        <v>4289.9294920000002</v>
      </c>
      <c r="W245" s="33">
        <v>4634.6044970000003</v>
      </c>
      <c r="X245" s="33">
        <v>5194.7787010000002</v>
      </c>
      <c r="Y245" s="33">
        <v>5194.7787010000002</v>
      </c>
      <c r="Z245" s="33">
        <v>5194.7787010000002</v>
      </c>
      <c r="AA245" s="33">
        <v>4909.0404120000003</v>
      </c>
      <c r="AB245" s="33">
        <v>5194.7787010000002</v>
      </c>
      <c r="AC245" s="33">
        <v>5194.7787010000002</v>
      </c>
      <c r="AD245" s="33">
        <v>5194.7787010000002</v>
      </c>
      <c r="AE245" s="33">
        <v>5194.7787010000002</v>
      </c>
      <c r="AF245" s="33">
        <v>5194.7787010000002</v>
      </c>
      <c r="AG245" s="33">
        <v>5175.6980860000003</v>
      </c>
      <c r="AH245" s="33">
        <v>5194.7787010000002</v>
      </c>
      <c r="AI245" s="33">
        <v>5194.7787010000002</v>
      </c>
      <c r="AJ245" s="33">
        <v>5194.7787010000002</v>
      </c>
      <c r="AK245" s="33">
        <v>4575.6677810000001</v>
      </c>
      <c r="AL245" s="33">
        <v>5194.7787010000002</v>
      </c>
      <c r="AM245" s="33">
        <v>4748.6497650000001</v>
      </c>
      <c r="AN245" s="33">
        <v>5156.3694779999996</v>
      </c>
      <c r="AO245" s="33">
        <v>4575.6677810000001</v>
      </c>
      <c r="AP245" s="33">
        <v>5058.6932569999999</v>
      </c>
    </row>
    <row r="246" spans="2:42" x14ac:dyDescent="0.3">
      <c r="B246" s="33" t="s">
        <v>25</v>
      </c>
      <c r="C246" s="4" t="s">
        <v>37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2391.1536350000001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2320.9084670000002</v>
      </c>
      <c r="AO246" s="33">
        <v>2605.6126509999999</v>
      </c>
      <c r="AP246" s="33">
        <v>2605.9488150000002</v>
      </c>
    </row>
    <row r="247" spans="2:42" x14ac:dyDescent="0.3">
      <c r="B247" s="33" t="s">
        <v>25</v>
      </c>
      <c r="C247" s="4" t="s">
        <v>38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43.383562959999999</v>
      </c>
      <c r="I247" s="33">
        <v>57.33176718</v>
      </c>
      <c r="J247" s="33">
        <v>43.383562959999999</v>
      </c>
      <c r="K247" s="33">
        <v>57.33176718</v>
      </c>
      <c r="L247" s="33">
        <v>107.4813339</v>
      </c>
      <c r="M247" s="33">
        <v>107.4813339</v>
      </c>
      <c r="N247" s="33">
        <v>81.315665679999995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93.533129630000005</v>
      </c>
      <c r="T247" s="33">
        <v>107.4813339</v>
      </c>
      <c r="U247" s="33">
        <v>81.315665679999995</v>
      </c>
      <c r="V247" s="33">
        <v>107.4813339</v>
      </c>
      <c r="W247" s="33">
        <v>93.533129630000005</v>
      </c>
      <c r="X247" s="33">
        <v>93.533129630000005</v>
      </c>
      <c r="Y247" s="33">
        <v>93.533129630000005</v>
      </c>
      <c r="Z247" s="33">
        <v>107.4813339</v>
      </c>
      <c r="AA247" s="33">
        <v>93.533129630000005</v>
      </c>
      <c r="AB247" s="33">
        <v>93.533129630000005</v>
      </c>
      <c r="AC247" s="33">
        <v>93.533129630000005</v>
      </c>
      <c r="AD247" s="33">
        <v>79.345344010000005</v>
      </c>
      <c r="AE247" s="33">
        <v>93.533129630000005</v>
      </c>
      <c r="AF247" s="33">
        <v>93.533129630000005</v>
      </c>
      <c r="AG247" s="33">
        <v>93.533129630000005</v>
      </c>
      <c r="AH247" s="33">
        <v>93.533129630000005</v>
      </c>
      <c r="AI247" s="33">
        <v>79.345344010000005</v>
      </c>
      <c r="AJ247" s="33">
        <v>79.345344010000005</v>
      </c>
      <c r="AK247" s="33">
        <v>53.179675830000001</v>
      </c>
      <c r="AL247" s="33">
        <v>79.345344010000005</v>
      </c>
      <c r="AM247" s="33">
        <v>79.345344010000005</v>
      </c>
      <c r="AN247" s="33">
        <v>79.345344010000005</v>
      </c>
      <c r="AO247" s="33">
        <v>79.345344010000005</v>
      </c>
      <c r="AP247" s="33">
        <v>79.345344010000005</v>
      </c>
    </row>
    <row r="248" spans="2:42" x14ac:dyDescent="0.3">
      <c r="B248" s="33" t="s">
        <v>25</v>
      </c>
      <c r="C248" s="4" t="s">
        <v>39</v>
      </c>
      <c r="D248" s="33">
        <v>22.477404329999999</v>
      </c>
      <c r="E248" s="33">
        <v>41.459562230000003</v>
      </c>
      <c r="F248" s="33">
        <v>41.459562230000003</v>
      </c>
      <c r="G248" s="33">
        <v>41.459562230000003</v>
      </c>
      <c r="H248" s="33">
        <v>94.915795790000004</v>
      </c>
      <c r="I248" s="33">
        <v>75.93363789</v>
      </c>
      <c r="J248" s="33">
        <v>94.915795790000004</v>
      </c>
      <c r="K248" s="33">
        <v>69.916909689999997</v>
      </c>
      <c r="L248" s="33">
        <v>75.93363789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69.916909689999997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3">
      <c r="B249" s="33" t="s">
        <v>25</v>
      </c>
      <c r="C249" s="4" t="s">
        <v>40</v>
      </c>
    </row>
    <row r="250" spans="2:42" x14ac:dyDescent="0.3">
      <c r="B250" s="33" t="s">
        <v>25</v>
      </c>
      <c r="C250" s="4" t="s">
        <v>41</v>
      </c>
      <c r="H250" s="33">
        <v>59.573222979999997</v>
      </c>
      <c r="I250" s="33">
        <v>152.44187260000001</v>
      </c>
      <c r="J250" s="33">
        <v>105.5329338</v>
      </c>
      <c r="K250" s="33">
        <v>126.142709</v>
      </c>
      <c r="L250" s="33">
        <v>160.51175180000001</v>
      </c>
      <c r="M250" s="33">
        <v>181.86128740000001</v>
      </c>
      <c r="N250" s="33">
        <v>228.7702262</v>
      </c>
      <c r="O250" s="33">
        <v>181.86128740000001</v>
      </c>
      <c r="P250" s="33">
        <v>160.51175180000001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160.51175180000001</v>
      </c>
      <c r="Z250" s="33">
        <v>228.7702262</v>
      </c>
      <c r="AA250" s="33">
        <v>206.15073599999999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206.15073599999999</v>
      </c>
      <c r="AG250" s="33">
        <v>228.7702262</v>
      </c>
      <c r="AH250" s="33">
        <v>160.51175180000001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3">
      <c r="B251" s="33" t="s">
        <v>25</v>
      </c>
      <c r="C251" s="4" t="s">
        <v>42</v>
      </c>
    </row>
    <row r="252" spans="2:42" x14ac:dyDescent="0.3">
      <c r="B252" s="33" t="s">
        <v>25</v>
      </c>
      <c r="C252" s="4" t="s">
        <v>43</v>
      </c>
      <c r="K252" s="33">
        <v>0.85311573460000001</v>
      </c>
      <c r="L252" s="33">
        <v>0.88754073460000005</v>
      </c>
      <c r="M252" s="33">
        <v>1.6498688509999999</v>
      </c>
      <c r="N252" s="33">
        <v>1.223310983</v>
      </c>
      <c r="O252" s="33">
        <v>1.2577359829999999</v>
      </c>
      <c r="P252" s="33">
        <v>1.2895536379999999</v>
      </c>
      <c r="Q252" s="33">
        <v>0.79675311609999999</v>
      </c>
      <c r="R252" s="33">
        <v>1.2895536379999999</v>
      </c>
      <c r="S252" s="33">
        <v>1.8143031460000001</v>
      </c>
      <c r="T252" s="33">
        <v>1.8143031460000001</v>
      </c>
      <c r="U252" s="33">
        <v>1.8143031460000001</v>
      </c>
      <c r="V252" s="33">
        <v>1.8143031460000001</v>
      </c>
      <c r="W252" s="33">
        <v>1.8143031460000001</v>
      </c>
      <c r="X252" s="33">
        <v>1.8143031460000001</v>
      </c>
      <c r="Y252" s="33">
        <v>1.8143031460000001</v>
      </c>
      <c r="Z252" s="33">
        <v>1.8143031460000001</v>
      </c>
      <c r="AA252" s="33">
        <v>1.8143031460000001</v>
      </c>
      <c r="AB252" s="33">
        <v>1.8143031460000001</v>
      </c>
      <c r="AC252" s="33">
        <v>1.8143031460000001</v>
      </c>
      <c r="AD252" s="33">
        <v>1.3215026240000001</v>
      </c>
      <c r="AE252" s="33">
        <v>1.3215026240000001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1.3215026240000001</v>
      </c>
      <c r="AL252" s="33">
        <v>1.3215026240000001</v>
      </c>
      <c r="AM252" s="33">
        <v>1.3215026240000001</v>
      </c>
      <c r="AN252" s="33">
        <v>1.8143031460000001</v>
      </c>
      <c r="AO252" s="33">
        <v>1.8143031460000001</v>
      </c>
      <c r="AP252" s="33">
        <v>1.4441078970000001</v>
      </c>
    </row>
    <row r="253" spans="2:42" x14ac:dyDescent="0.3">
      <c r="B253" s="33" t="s">
        <v>25</v>
      </c>
      <c r="C253" s="4" t="s">
        <v>44</v>
      </c>
      <c r="L253" s="33">
        <v>1.5399</v>
      </c>
      <c r="M253" s="33">
        <v>1.990845</v>
      </c>
      <c r="N253" s="33">
        <v>1.5399</v>
      </c>
      <c r="O253" s="33">
        <v>1.5399</v>
      </c>
      <c r="P253" s="33">
        <v>1.990845</v>
      </c>
      <c r="Q253" s="33">
        <v>1.5399</v>
      </c>
      <c r="R253" s="33">
        <v>1.5399</v>
      </c>
      <c r="S253" s="33">
        <v>1.5399</v>
      </c>
      <c r="T253" s="33">
        <v>1.5399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1.5399</v>
      </c>
      <c r="AF253" s="33">
        <v>1.990845</v>
      </c>
      <c r="AG253" s="33">
        <v>1.990845</v>
      </c>
      <c r="AH253" s="33">
        <v>1.990845</v>
      </c>
      <c r="AI253" s="33">
        <v>1.5399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1.5399</v>
      </c>
      <c r="AO253" s="33">
        <v>1.4775450000000001</v>
      </c>
      <c r="AP253" s="33">
        <v>1.990845</v>
      </c>
    </row>
    <row r="254" spans="2:42" x14ac:dyDescent="0.3">
      <c r="B254" s="33" t="s">
        <v>25</v>
      </c>
      <c r="C254" s="4" t="s">
        <v>45</v>
      </c>
    </row>
    <row r="255" spans="2:42" x14ac:dyDescent="0.3">
      <c r="B255" s="33" t="s">
        <v>25</v>
      </c>
      <c r="C255" s="4" t="s">
        <v>46</v>
      </c>
    </row>
    <row r="256" spans="2:42" x14ac:dyDescent="0.3">
      <c r="B256" s="33" t="s">
        <v>25</v>
      </c>
      <c r="C256" s="4" t="s">
        <v>15</v>
      </c>
      <c r="D256" s="33">
        <v>2724.448578</v>
      </c>
      <c r="E256" s="33">
        <v>2743.4307349999999</v>
      </c>
      <c r="F256" s="33">
        <v>2743.4307349999999</v>
      </c>
      <c r="G256" s="33">
        <v>2743.9752939999998</v>
      </c>
      <c r="H256" s="33">
        <v>2988.4568810000001</v>
      </c>
      <c r="I256" s="33">
        <v>3108.202593</v>
      </c>
      <c r="J256" s="33">
        <v>3177.0579659999999</v>
      </c>
      <c r="K256" s="33">
        <v>3249.4234099999999</v>
      </c>
      <c r="L256" s="33">
        <v>3346.547591</v>
      </c>
      <c r="M256" s="33">
        <v>4646.6546010000002</v>
      </c>
      <c r="N256" s="33">
        <v>5002.2780899999998</v>
      </c>
      <c r="O256" s="33">
        <v>4981.5692440000003</v>
      </c>
      <c r="P256" s="33">
        <v>7145.352038</v>
      </c>
      <c r="Q256" s="33">
        <v>7212.6667669999997</v>
      </c>
      <c r="R256" s="33">
        <v>7213.1595669999997</v>
      </c>
      <c r="S256" s="33">
        <v>7199.7361129999999</v>
      </c>
      <c r="T256" s="33">
        <v>7212.9698159999998</v>
      </c>
      <c r="U256" s="33">
        <v>8209.5343520000006</v>
      </c>
      <c r="V256" s="33">
        <v>7305.8519239999996</v>
      </c>
      <c r="W256" s="33">
        <v>7661.5776109999997</v>
      </c>
      <c r="X256" s="33">
        <v>8221.751816</v>
      </c>
      <c r="Y256" s="33">
        <v>8153.4933410000003</v>
      </c>
      <c r="Z256" s="33">
        <v>8235.7000200000002</v>
      </c>
      <c r="AA256" s="33">
        <v>7913.3940359999997</v>
      </c>
      <c r="AB256" s="33">
        <v>8221.751816</v>
      </c>
      <c r="AC256" s="33">
        <v>8221.751816</v>
      </c>
      <c r="AD256" s="33">
        <v>8207.0712299999996</v>
      </c>
      <c r="AE256" s="33">
        <v>8220.8080699999991</v>
      </c>
      <c r="AF256" s="33">
        <v>8199.1323260000008</v>
      </c>
      <c r="AG256" s="33">
        <v>8202.6712000000007</v>
      </c>
      <c r="AH256" s="33">
        <v>7938.6981619999997</v>
      </c>
      <c r="AI256" s="33">
        <v>8207.1130850000009</v>
      </c>
      <c r="AJ256" s="33">
        <v>8207.5640299999995</v>
      </c>
      <c r="AK256" s="33">
        <v>7561.7946410000004</v>
      </c>
      <c r="AL256" s="33">
        <v>8207.0712299999996</v>
      </c>
      <c r="AM256" s="33">
        <v>7760.9422940000004</v>
      </c>
      <c r="AN256" s="33">
        <v>7883.6635150000002</v>
      </c>
      <c r="AO256" s="33">
        <v>7587.6036459999996</v>
      </c>
      <c r="AP256" s="33">
        <v>8071.1083909999998</v>
      </c>
    </row>
    <row r="257" spans="2:42" x14ac:dyDescent="0.3">
      <c r="B257" s="33" t="s">
        <v>26</v>
      </c>
      <c r="C257" s="4" t="s">
        <v>36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</row>
    <row r="258" spans="2:42" x14ac:dyDescent="0.3">
      <c r="B258" s="33" t="s">
        <v>26</v>
      </c>
      <c r="C258" s="4" t="s">
        <v>37</v>
      </c>
    </row>
    <row r="259" spans="2:42" x14ac:dyDescent="0.3">
      <c r="B259" s="33" t="s">
        <v>26</v>
      </c>
      <c r="C259" s="4" t="s">
        <v>38</v>
      </c>
    </row>
    <row r="260" spans="2:42" x14ac:dyDescent="0.3">
      <c r="B260" s="33" t="s">
        <v>26</v>
      </c>
      <c r="C260" s="4" t="s">
        <v>39</v>
      </c>
    </row>
    <row r="261" spans="2:42" x14ac:dyDescent="0.3">
      <c r="B261" s="33" t="s">
        <v>26</v>
      </c>
      <c r="C261" s="4" t="s">
        <v>40</v>
      </c>
    </row>
    <row r="262" spans="2:42" x14ac:dyDescent="0.3">
      <c r="B262" s="33" t="s">
        <v>26</v>
      </c>
      <c r="C262" s="4" t="s">
        <v>41</v>
      </c>
    </row>
    <row r="263" spans="2:42" x14ac:dyDescent="0.3">
      <c r="B263" s="33" t="s">
        <v>26</v>
      </c>
      <c r="C263" s="4" t="s">
        <v>42</v>
      </c>
    </row>
    <row r="264" spans="2:42" x14ac:dyDescent="0.3">
      <c r="B264" s="33" t="s">
        <v>26</v>
      </c>
      <c r="C264" s="4" t="s">
        <v>43</v>
      </c>
    </row>
    <row r="265" spans="2:42" x14ac:dyDescent="0.3">
      <c r="B265" s="33" t="s">
        <v>26</v>
      </c>
      <c r="C265" s="4" t="s">
        <v>44</v>
      </c>
    </row>
    <row r="266" spans="2:42" x14ac:dyDescent="0.3">
      <c r="B266" s="33" t="s">
        <v>26</v>
      </c>
      <c r="C266" s="4" t="s">
        <v>45</v>
      </c>
    </row>
    <row r="267" spans="2:42" x14ac:dyDescent="0.3">
      <c r="B267" s="33" t="s">
        <v>26</v>
      </c>
      <c r="C267" s="4" t="s">
        <v>46</v>
      </c>
    </row>
    <row r="268" spans="2:42" x14ac:dyDescent="0.3">
      <c r="B268" s="33" t="s">
        <v>26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33">
        <v>0</v>
      </c>
      <c r="AC268" s="33">
        <v>0</v>
      </c>
      <c r="AD268" s="33">
        <v>0</v>
      </c>
      <c r="AE268" s="33">
        <v>0</v>
      </c>
      <c r="AF268" s="33">
        <v>0</v>
      </c>
      <c r="AG268" s="33">
        <v>0</v>
      </c>
      <c r="AH268" s="33">
        <v>0</v>
      </c>
      <c r="AI268" s="33">
        <v>0</v>
      </c>
      <c r="AJ268" s="33">
        <v>0</v>
      </c>
      <c r="AK268" s="33">
        <v>0</v>
      </c>
      <c r="AL268" s="33">
        <v>0</v>
      </c>
      <c r="AM268" s="33">
        <v>0</v>
      </c>
      <c r="AN268" s="33">
        <v>0</v>
      </c>
      <c r="AO268" s="33">
        <v>0</v>
      </c>
      <c r="AP268" s="33">
        <v>0</v>
      </c>
    </row>
    <row r="269" spans="2:42" x14ac:dyDescent="0.3">
      <c r="B269" s="33" t="s">
        <v>60</v>
      </c>
      <c r="C269" s="4" t="s">
        <v>36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3">
      <c r="B270" s="33" t="s">
        <v>60</v>
      </c>
      <c r="C270" s="4" t="s">
        <v>37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3">
      <c r="B271" s="33" t="s">
        <v>60</v>
      </c>
      <c r="C271" s="4" t="s">
        <v>38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3">
      <c r="B272" s="33" t="s">
        <v>60</v>
      </c>
      <c r="C272" s="4" t="s">
        <v>39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3">
      <c r="B273" s="33" t="s">
        <v>60</v>
      </c>
      <c r="C273" s="4" t="s">
        <v>40</v>
      </c>
    </row>
    <row r="274" spans="2:42" x14ac:dyDescent="0.3">
      <c r="B274" s="33" t="s">
        <v>60</v>
      </c>
      <c r="C274" s="4" t="s">
        <v>41</v>
      </c>
    </row>
    <row r="275" spans="2:42" x14ac:dyDescent="0.3">
      <c r="B275" s="33" t="s">
        <v>60</v>
      </c>
      <c r="C275" s="4" t="s">
        <v>42</v>
      </c>
    </row>
    <row r="276" spans="2:42" x14ac:dyDescent="0.3">
      <c r="B276" s="33" t="s">
        <v>60</v>
      </c>
      <c r="C276" s="4" t="s">
        <v>43</v>
      </c>
    </row>
    <row r="277" spans="2:42" x14ac:dyDescent="0.3">
      <c r="B277" s="33" t="s">
        <v>60</v>
      </c>
      <c r="C277" s="4" t="s">
        <v>44</v>
      </c>
    </row>
    <row r="278" spans="2:42" x14ac:dyDescent="0.3">
      <c r="B278" s="33" t="s">
        <v>60</v>
      </c>
      <c r="C278" s="4" t="s">
        <v>45</v>
      </c>
    </row>
    <row r="279" spans="2:42" x14ac:dyDescent="0.3">
      <c r="B279" s="33" t="s">
        <v>60</v>
      </c>
      <c r="C279" s="4" t="s">
        <v>46</v>
      </c>
    </row>
    <row r="280" spans="2:42" x14ac:dyDescent="0.3">
      <c r="B280" s="33" t="s">
        <v>60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3">
      <c r="B281" s="33" t="s">
        <v>61</v>
      </c>
      <c r="C281" s="4" t="s">
        <v>36</v>
      </c>
    </row>
    <row r="282" spans="2:42" x14ac:dyDescent="0.3">
      <c r="B282" s="33" t="s">
        <v>61</v>
      </c>
      <c r="C282" s="4" t="s">
        <v>37</v>
      </c>
    </row>
    <row r="283" spans="2:42" x14ac:dyDescent="0.3">
      <c r="B283" s="33" t="s">
        <v>61</v>
      </c>
      <c r="C283" s="4" t="s">
        <v>38</v>
      </c>
    </row>
    <row r="284" spans="2:42" x14ac:dyDescent="0.3">
      <c r="B284" s="33" t="s">
        <v>61</v>
      </c>
      <c r="C284" s="4" t="s">
        <v>39</v>
      </c>
    </row>
    <row r="285" spans="2:42" x14ac:dyDescent="0.3">
      <c r="B285" s="33" t="s">
        <v>61</v>
      </c>
      <c r="C285" s="4" t="s">
        <v>40</v>
      </c>
    </row>
    <row r="286" spans="2:42" x14ac:dyDescent="0.3">
      <c r="B286" s="33" t="s">
        <v>61</v>
      </c>
      <c r="C286" s="4" t="s">
        <v>41</v>
      </c>
    </row>
    <row r="287" spans="2:42" x14ac:dyDescent="0.3">
      <c r="B287" s="33" t="s">
        <v>61</v>
      </c>
      <c r="C287" s="4" t="s">
        <v>42</v>
      </c>
    </row>
    <row r="288" spans="2:42" x14ac:dyDescent="0.3">
      <c r="B288" s="33" t="s">
        <v>61</v>
      </c>
      <c r="C288" s="4" t="s">
        <v>43</v>
      </c>
    </row>
    <row r="289" spans="2:42" x14ac:dyDescent="0.3">
      <c r="B289" s="33" t="s">
        <v>61</v>
      </c>
      <c r="C289" s="4" t="s">
        <v>44</v>
      </c>
    </row>
    <row r="290" spans="2:42" x14ac:dyDescent="0.3">
      <c r="B290" s="33" t="s">
        <v>61</v>
      </c>
      <c r="C290" s="4" t="s">
        <v>45</v>
      </c>
    </row>
    <row r="291" spans="2:42" x14ac:dyDescent="0.3">
      <c r="B291" s="33" t="s">
        <v>61</v>
      </c>
      <c r="C291" s="4" t="s">
        <v>46</v>
      </c>
    </row>
    <row r="292" spans="2:42" x14ac:dyDescent="0.3">
      <c r="B292" s="33" t="s">
        <v>61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3">
      <c r="B293" s="33" t="s">
        <v>62</v>
      </c>
      <c r="C293" s="4" t="s">
        <v>36</v>
      </c>
    </row>
    <row r="294" spans="2:42" x14ac:dyDescent="0.3">
      <c r="B294" s="33" t="s">
        <v>62</v>
      </c>
      <c r="C294" s="4" t="s">
        <v>37</v>
      </c>
    </row>
    <row r="295" spans="2:42" x14ac:dyDescent="0.3">
      <c r="B295" s="33" t="s">
        <v>62</v>
      </c>
      <c r="C295" s="4" t="s">
        <v>38</v>
      </c>
    </row>
    <row r="296" spans="2:42" x14ac:dyDescent="0.3">
      <c r="B296" s="33" t="s">
        <v>62</v>
      </c>
      <c r="C296" s="4" t="s">
        <v>39</v>
      </c>
    </row>
    <row r="297" spans="2:42" x14ac:dyDescent="0.3">
      <c r="B297" s="33" t="s">
        <v>62</v>
      </c>
      <c r="C297" s="4" t="s">
        <v>40</v>
      </c>
    </row>
    <row r="298" spans="2:42" x14ac:dyDescent="0.3">
      <c r="B298" s="33" t="s">
        <v>62</v>
      </c>
      <c r="C298" s="4" t="s">
        <v>41</v>
      </c>
    </row>
    <row r="299" spans="2:42" x14ac:dyDescent="0.3">
      <c r="B299" s="33" t="s">
        <v>62</v>
      </c>
      <c r="C299" s="4" t="s">
        <v>42</v>
      </c>
    </row>
    <row r="300" spans="2:42" x14ac:dyDescent="0.3">
      <c r="B300" s="33" t="s">
        <v>62</v>
      </c>
      <c r="C300" s="4" t="s">
        <v>43</v>
      </c>
    </row>
    <row r="301" spans="2:42" x14ac:dyDescent="0.3">
      <c r="B301" s="33" t="s">
        <v>62</v>
      </c>
      <c r="C301" s="4" t="s">
        <v>44</v>
      </c>
    </row>
    <row r="302" spans="2:42" x14ac:dyDescent="0.3">
      <c r="B302" s="33" t="s">
        <v>62</v>
      </c>
      <c r="C302" s="4" t="s">
        <v>45</v>
      </c>
    </row>
    <row r="303" spans="2:42" x14ac:dyDescent="0.3">
      <c r="B303" s="33" t="s">
        <v>62</v>
      </c>
      <c r="C303" s="4" t="s">
        <v>46</v>
      </c>
    </row>
    <row r="304" spans="2:42" x14ac:dyDescent="0.3">
      <c r="B304" s="33" t="s">
        <v>62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33">
        <v>0</v>
      </c>
      <c r="AF304" s="33">
        <v>0</v>
      </c>
      <c r="AG304" s="33">
        <v>0</v>
      </c>
      <c r="AH304" s="33">
        <v>0</v>
      </c>
      <c r="AI304" s="33">
        <v>0</v>
      </c>
      <c r="AJ304" s="33">
        <v>0</v>
      </c>
      <c r="AK304" s="33">
        <v>0</v>
      </c>
      <c r="AL304" s="33">
        <v>0</v>
      </c>
      <c r="AM304" s="33">
        <v>0</v>
      </c>
      <c r="AN304" s="33">
        <v>0</v>
      </c>
      <c r="AO304" s="33">
        <v>0</v>
      </c>
      <c r="AP304" s="33">
        <v>0</v>
      </c>
    </row>
    <row r="305" spans="2:42" x14ac:dyDescent="0.3">
      <c r="B305" s="33" t="s">
        <v>63</v>
      </c>
      <c r="C305" s="4" t="s">
        <v>36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12184.34698</v>
      </c>
      <c r="AP305" s="33">
        <v>13412.680050000001</v>
      </c>
    </row>
    <row r="306" spans="2:42" x14ac:dyDescent="0.3">
      <c r="B306" s="33" t="s">
        <v>63</v>
      </c>
      <c r="C306" s="4" t="s">
        <v>37</v>
      </c>
    </row>
    <row r="307" spans="2:42" x14ac:dyDescent="0.3">
      <c r="B307" s="33" t="s">
        <v>63</v>
      </c>
      <c r="C307" s="4" t="s">
        <v>38</v>
      </c>
    </row>
    <row r="308" spans="2:42" x14ac:dyDescent="0.3">
      <c r="B308" s="33" t="s">
        <v>63</v>
      </c>
      <c r="C308" s="4" t="s">
        <v>39</v>
      </c>
    </row>
    <row r="309" spans="2:42" x14ac:dyDescent="0.3">
      <c r="B309" s="33" t="s">
        <v>63</v>
      </c>
      <c r="C309" s="4" t="s">
        <v>40</v>
      </c>
    </row>
    <row r="310" spans="2:42" x14ac:dyDescent="0.3">
      <c r="B310" s="33" t="s">
        <v>63</v>
      </c>
      <c r="C310" s="4" t="s">
        <v>41</v>
      </c>
    </row>
    <row r="311" spans="2:42" x14ac:dyDescent="0.3">
      <c r="B311" s="33" t="s">
        <v>63</v>
      </c>
      <c r="C311" s="4" t="s">
        <v>42</v>
      </c>
    </row>
    <row r="312" spans="2:42" x14ac:dyDescent="0.3">
      <c r="B312" s="33" t="s">
        <v>63</v>
      </c>
      <c r="C312" s="4" t="s">
        <v>43</v>
      </c>
    </row>
    <row r="313" spans="2:42" x14ac:dyDescent="0.3">
      <c r="B313" s="33" t="s">
        <v>63</v>
      </c>
      <c r="C313" s="4" t="s">
        <v>44</v>
      </c>
    </row>
    <row r="314" spans="2:42" x14ac:dyDescent="0.3">
      <c r="B314" s="33" t="s">
        <v>63</v>
      </c>
      <c r="C314" s="4" t="s">
        <v>45</v>
      </c>
    </row>
    <row r="315" spans="2:42" x14ac:dyDescent="0.3">
      <c r="B315" s="33" t="s">
        <v>63</v>
      </c>
      <c r="C315" s="4" t="s">
        <v>46</v>
      </c>
    </row>
    <row r="316" spans="2:42" x14ac:dyDescent="0.3">
      <c r="B316" s="33" t="s">
        <v>63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12184.34698</v>
      </c>
      <c r="AP316" s="33">
        <v>13412.680050000001</v>
      </c>
    </row>
    <row r="317" spans="2:42" x14ac:dyDescent="0.3">
      <c r="B317" s="33" t="s">
        <v>64</v>
      </c>
      <c r="C317" s="4" t="s">
        <v>36</v>
      </c>
    </row>
    <row r="318" spans="2:42" x14ac:dyDescent="0.3">
      <c r="B318" s="33" t="s">
        <v>64</v>
      </c>
      <c r="C318" s="4" t="s">
        <v>37</v>
      </c>
    </row>
    <row r="319" spans="2:42" x14ac:dyDescent="0.3">
      <c r="B319" s="33" t="s">
        <v>64</v>
      </c>
      <c r="C319" s="4" t="s">
        <v>38</v>
      </c>
    </row>
    <row r="320" spans="2:42" x14ac:dyDescent="0.3">
      <c r="B320" s="33" t="s">
        <v>64</v>
      </c>
      <c r="C320" s="4" t="s">
        <v>39</v>
      </c>
    </row>
    <row r="321" spans="2:42" x14ac:dyDescent="0.3">
      <c r="B321" s="33" t="s">
        <v>64</v>
      </c>
      <c r="C321" s="4" t="s">
        <v>40</v>
      </c>
    </row>
    <row r="322" spans="2:42" x14ac:dyDescent="0.3">
      <c r="B322" s="33" t="s">
        <v>64</v>
      </c>
      <c r="C322" s="4" t="s">
        <v>41</v>
      </c>
    </row>
    <row r="323" spans="2:42" x14ac:dyDescent="0.3">
      <c r="B323" s="33" t="s">
        <v>64</v>
      </c>
      <c r="C323" s="4" t="s">
        <v>42</v>
      </c>
    </row>
    <row r="324" spans="2:42" x14ac:dyDescent="0.3">
      <c r="B324" s="33" t="s">
        <v>64</v>
      </c>
      <c r="C324" s="4" t="s">
        <v>43</v>
      </c>
    </row>
    <row r="325" spans="2:42" x14ac:dyDescent="0.3">
      <c r="B325" s="33" t="s">
        <v>64</v>
      </c>
      <c r="C325" s="4" t="s">
        <v>44</v>
      </c>
    </row>
    <row r="326" spans="2:42" x14ac:dyDescent="0.3">
      <c r="B326" s="33" t="s">
        <v>64</v>
      </c>
      <c r="C326" s="4" t="s">
        <v>45</v>
      </c>
    </row>
    <row r="327" spans="2:42" x14ac:dyDescent="0.3">
      <c r="B327" s="33" t="s">
        <v>64</v>
      </c>
      <c r="C327" s="4" t="s">
        <v>46</v>
      </c>
    </row>
    <row r="328" spans="2:42" x14ac:dyDescent="0.3">
      <c r="B328" s="33" t="s">
        <v>64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3">
      <c r="B329" s="33" t="s">
        <v>65</v>
      </c>
      <c r="C329" s="4" t="s">
        <v>36</v>
      </c>
    </row>
    <row r="330" spans="2:42" x14ac:dyDescent="0.3">
      <c r="B330" s="33" t="s">
        <v>65</v>
      </c>
      <c r="C330" s="4" t="s">
        <v>37</v>
      </c>
    </row>
    <row r="331" spans="2:42" x14ac:dyDescent="0.3">
      <c r="B331" s="33" t="s">
        <v>65</v>
      </c>
      <c r="C331" s="4" t="s">
        <v>38</v>
      </c>
    </row>
    <row r="332" spans="2:42" x14ac:dyDescent="0.3">
      <c r="B332" s="33" t="s">
        <v>65</v>
      </c>
      <c r="C332" s="4" t="s">
        <v>39</v>
      </c>
    </row>
    <row r="333" spans="2:42" x14ac:dyDescent="0.3">
      <c r="B333" s="33" t="s">
        <v>65</v>
      </c>
      <c r="C333" s="4" t="s">
        <v>40</v>
      </c>
    </row>
    <row r="334" spans="2:42" x14ac:dyDescent="0.3">
      <c r="B334" s="33" t="s">
        <v>65</v>
      </c>
      <c r="C334" s="4" t="s">
        <v>41</v>
      </c>
    </row>
    <row r="335" spans="2:42" x14ac:dyDescent="0.3">
      <c r="B335" s="33" t="s">
        <v>65</v>
      </c>
      <c r="C335" s="4" t="s">
        <v>42</v>
      </c>
    </row>
    <row r="336" spans="2:42" x14ac:dyDescent="0.3">
      <c r="B336" s="33" t="s">
        <v>65</v>
      </c>
      <c r="C336" s="4" t="s">
        <v>43</v>
      </c>
    </row>
    <row r="337" spans="2:42" x14ac:dyDescent="0.3">
      <c r="B337" s="33" t="s">
        <v>65</v>
      </c>
      <c r="C337" s="4" t="s">
        <v>44</v>
      </c>
    </row>
    <row r="338" spans="2:42" x14ac:dyDescent="0.3">
      <c r="B338" s="33" t="s">
        <v>65</v>
      </c>
      <c r="C338" s="4" t="s">
        <v>45</v>
      </c>
    </row>
    <row r="339" spans="2:42" x14ac:dyDescent="0.3">
      <c r="B339" s="33" t="s">
        <v>65</v>
      </c>
      <c r="C339" s="4" t="s">
        <v>46</v>
      </c>
    </row>
    <row r="340" spans="2:42" x14ac:dyDescent="0.3">
      <c r="B340" s="33" t="s">
        <v>65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3">
      <c r="B341" s="33" t="s">
        <v>66</v>
      </c>
      <c r="C341" s="33" t="s">
        <v>36</v>
      </c>
    </row>
    <row r="342" spans="2:42" x14ac:dyDescent="0.3">
      <c r="B342" s="33" t="s">
        <v>66</v>
      </c>
      <c r="C342" s="33" t="s">
        <v>37</v>
      </c>
    </row>
    <row r="343" spans="2:42" x14ac:dyDescent="0.3">
      <c r="B343" s="33" t="s">
        <v>66</v>
      </c>
      <c r="C343" s="33" t="s">
        <v>38</v>
      </c>
    </row>
    <row r="344" spans="2:42" x14ac:dyDescent="0.3">
      <c r="B344" s="33" t="s">
        <v>66</v>
      </c>
      <c r="C344" s="33" t="s">
        <v>39</v>
      </c>
    </row>
    <row r="345" spans="2:42" x14ac:dyDescent="0.3">
      <c r="B345" s="33" t="s">
        <v>66</v>
      </c>
      <c r="C345" s="33" t="s">
        <v>40</v>
      </c>
    </row>
    <row r="346" spans="2:42" x14ac:dyDescent="0.3">
      <c r="B346" s="33" t="s">
        <v>66</v>
      </c>
      <c r="C346" s="33" t="s">
        <v>41</v>
      </c>
    </row>
    <row r="347" spans="2:42" x14ac:dyDescent="0.3">
      <c r="B347" s="33" t="s">
        <v>66</v>
      </c>
      <c r="C347" s="33" t="s">
        <v>42</v>
      </c>
    </row>
    <row r="348" spans="2:42" x14ac:dyDescent="0.3">
      <c r="B348" s="33" t="s">
        <v>66</v>
      </c>
      <c r="C348" s="33" t="s">
        <v>43</v>
      </c>
    </row>
    <row r="349" spans="2:42" x14ac:dyDescent="0.3">
      <c r="B349" s="33" t="s">
        <v>66</v>
      </c>
      <c r="C349" s="33" t="s">
        <v>44</v>
      </c>
    </row>
    <row r="350" spans="2:42" x14ac:dyDescent="0.3">
      <c r="B350" s="33" t="s">
        <v>66</v>
      </c>
      <c r="C350" s="33" t="s">
        <v>45</v>
      </c>
    </row>
    <row r="351" spans="2:42" x14ac:dyDescent="0.3">
      <c r="B351" s="33" t="s">
        <v>66</v>
      </c>
      <c r="C351" s="33" t="s">
        <v>46</v>
      </c>
    </row>
    <row r="352" spans="2:42" x14ac:dyDescent="0.3">
      <c r="B352" s="33" t="s">
        <v>66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3">
      <c r="B353" s="33" t="s">
        <v>67</v>
      </c>
      <c r="C353" s="33" t="s">
        <v>36</v>
      </c>
    </row>
    <row r="354" spans="2:42" x14ac:dyDescent="0.3">
      <c r="B354" s="33" t="s">
        <v>67</v>
      </c>
      <c r="C354" s="33" t="s">
        <v>37</v>
      </c>
    </row>
    <row r="355" spans="2:42" x14ac:dyDescent="0.3">
      <c r="B355" s="33" t="s">
        <v>67</v>
      </c>
      <c r="C355" s="33" t="s">
        <v>38</v>
      </c>
    </row>
    <row r="356" spans="2:42" x14ac:dyDescent="0.3">
      <c r="B356" s="33" t="s">
        <v>67</v>
      </c>
      <c r="C356" s="33" t="s">
        <v>39</v>
      </c>
    </row>
    <row r="357" spans="2:42" x14ac:dyDescent="0.3">
      <c r="B357" s="33" t="s">
        <v>67</v>
      </c>
      <c r="C357" s="33" t="s">
        <v>40</v>
      </c>
    </row>
    <row r="358" spans="2:42" x14ac:dyDescent="0.3">
      <c r="B358" s="33" t="s">
        <v>67</v>
      </c>
      <c r="C358" s="33" t="s">
        <v>41</v>
      </c>
    </row>
    <row r="359" spans="2:42" x14ac:dyDescent="0.3">
      <c r="B359" s="33" t="s">
        <v>67</v>
      </c>
      <c r="C359" s="33" t="s">
        <v>42</v>
      </c>
    </row>
    <row r="360" spans="2:42" x14ac:dyDescent="0.3">
      <c r="B360" s="33" t="s">
        <v>67</v>
      </c>
      <c r="C360" s="33" t="s">
        <v>43</v>
      </c>
    </row>
    <row r="361" spans="2:42" x14ac:dyDescent="0.3">
      <c r="B361" s="33" t="s">
        <v>67</v>
      </c>
      <c r="C361" s="33" t="s">
        <v>44</v>
      </c>
    </row>
    <row r="362" spans="2:42" x14ac:dyDescent="0.3">
      <c r="B362" s="33" t="s">
        <v>67</v>
      </c>
      <c r="C362" s="33" t="s">
        <v>45</v>
      </c>
    </row>
    <row r="363" spans="2:42" x14ac:dyDescent="0.3">
      <c r="B363" s="33" t="s">
        <v>67</v>
      </c>
      <c r="C363" s="33" t="s">
        <v>46</v>
      </c>
    </row>
    <row r="364" spans="2:42" x14ac:dyDescent="0.3">
      <c r="B364" s="33" t="s">
        <v>67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3">
      <c r="B365" s="33" t="s">
        <v>27</v>
      </c>
      <c r="C365" s="33" t="s">
        <v>36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3">
      <c r="B366" s="33" t="s">
        <v>27</v>
      </c>
      <c r="C366" s="33" t="s">
        <v>37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419.92610500000001</v>
      </c>
      <c r="V366" s="33">
        <v>419.92610500000001</v>
      </c>
      <c r="W366" s="33">
        <v>416.66054500000001</v>
      </c>
      <c r="X366" s="33">
        <v>416.66054500000001</v>
      </c>
      <c r="Y366" s="33">
        <v>416.66054500000001</v>
      </c>
      <c r="Z366" s="33">
        <v>416.66054500000001</v>
      </c>
      <c r="AA366" s="33">
        <v>416.66054500000001</v>
      </c>
      <c r="AB366" s="33">
        <v>409.81622499999997</v>
      </c>
      <c r="AC366" s="33">
        <v>409.81622499999997</v>
      </c>
      <c r="AD366" s="33">
        <v>520.1513625</v>
      </c>
      <c r="AE366" s="33">
        <v>409.81622499999997</v>
      </c>
      <c r="AF366" s="33">
        <v>409.81622499999997</v>
      </c>
      <c r="AG366" s="33">
        <v>409.81622499999997</v>
      </c>
      <c r="AH366" s="33">
        <v>409.81622499999997</v>
      </c>
      <c r="AI366" s="33">
        <v>409.81622499999997</v>
      </c>
      <c r="AJ366" s="33">
        <v>409.81622499999997</v>
      </c>
      <c r="AK366" s="33">
        <v>409.81622499999997</v>
      </c>
      <c r="AL366" s="33">
        <v>409.81622499999997</v>
      </c>
      <c r="AM366" s="33">
        <v>409.81622499999997</v>
      </c>
      <c r="AN366" s="33">
        <v>409.81622499999997</v>
      </c>
      <c r="AO366" s="33">
        <v>409.81622499999997</v>
      </c>
      <c r="AP366" s="33">
        <v>409.81622499999997</v>
      </c>
    </row>
    <row r="367" spans="2:42" x14ac:dyDescent="0.3">
      <c r="B367" s="33" t="s">
        <v>27</v>
      </c>
      <c r="C367" s="33" t="s">
        <v>38</v>
      </c>
      <c r="D367" s="33">
        <v>21.497624999999999</v>
      </c>
      <c r="E367" s="33">
        <v>28.663499999999999</v>
      </c>
      <c r="F367" s="33">
        <v>28.663499999999999</v>
      </c>
      <c r="G367" s="33">
        <v>28.663499999999999</v>
      </c>
      <c r="H367" s="33">
        <v>21.497624999999999</v>
      </c>
      <c r="I367" s="33">
        <v>28.663499999999999</v>
      </c>
      <c r="J367" s="33">
        <v>145.98258749999999</v>
      </c>
      <c r="K367" s="33">
        <v>182.85315</v>
      </c>
      <c r="L367" s="33">
        <v>153.14846249999999</v>
      </c>
      <c r="M367" s="33">
        <v>186.72345000000001</v>
      </c>
      <c r="N367" s="33">
        <v>182.85315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128.35526250000001</v>
      </c>
      <c r="U367" s="33">
        <v>120.61466249999999</v>
      </c>
      <c r="V367" s="33">
        <v>154.18965</v>
      </c>
      <c r="W367" s="33">
        <v>124.48496249999999</v>
      </c>
      <c r="X367" s="33">
        <v>158.05994999999999</v>
      </c>
      <c r="Y367" s="33">
        <v>154.18965</v>
      </c>
      <c r="Z367" s="33">
        <v>158.05994999999999</v>
      </c>
      <c r="AA367" s="33">
        <v>128.35526250000001</v>
      </c>
      <c r="AB367" s="33">
        <v>154.18965</v>
      </c>
      <c r="AC367" s="33">
        <v>128.35526250000001</v>
      </c>
      <c r="AD367" s="33">
        <v>158.05994999999999</v>
      </c>
      <c r="AE367" s="33">
        <v>154.18965</v>
      </c>
      <c r="AF367" s="33">
        <v>128.35526250000001</v>
      </c>
      <c r="AG367" s="33">
        <v>124.48496249999999</v>
      </c>
      <c r="AH367" s="33">
        <v>128.35526250000001</v>
      </c>
      <c r="AI367" s="33">
        <v>124.48496249999999</v>
      </c>
      <c r="AJ367" s="33">
        <v>124.48496249999999</v>
      </c>
      <c r="AK367" s="33">
        <v>124.48496249999999</v>
      </c>
    </row>
    <row r="368" spans="2:42" x14ac:dyDescent="0.3">
      <c r="B368" s="33" t="s">
        <v>27</v>
      </c>
      <c r="C368" s="33" t="s">
        <v>39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3">
      <c r="B369" s="33" t="s">
        <v>27</v>
      </c>
      <c r="C369" s="33" t="s">
        <v>40</v>
      </c>
    </row>
    <row r="370" spans="2:42" x14ac:dyDescent="0.3">
      <c r="B370" s="33" t="s">
        <v>27</v>
      </c>
      <c r="C370" s="33" t="s">
        <v>41</v>
      </c>
    </row>
    <row r="371" spans="2:42" x14ac:dyDescent="0.3">
      <c r="B371" s="33" t="s">
        <v>27</v>
      </c>
      <c r="C371" s="33" t="s">
        <v>42</v>
      </c>
    </row>
    <row r="372" spans="2:42" x14ac:dyDescent="0.3">
      <c r="B372" s="33" t="s">
        <v>27</v>
      </c>
      <c r="C372" s="33" t="s">
        <v>43</v>
      </c>
    </row>
    <row r="373" spans="2:42" x14ac:dyDescent="0.3">
      <c r="B373" s="33" t="s">
        <v>27</v>
      </c>
      <c r="C373" s="33" t="s">
        <v>44</v>
      </c>
    </row>
    <row r="374" spans="2:42" x14ac:dyDescent="0.3">
      <c r="B374" s="33" t="s">
        <v>27</v>
      </c>
      <c r="C374" s="33" t="s">
        <v>45</v>
      </c>
    </row>
    <row r="375" spans="2:42" x14ac:dyDescent="0.3">
      <c r="B375" s="33" t="s">
        <v>27</v>
      </c>
      <c r="C375" s="33" t="s">
        <v>46</v>
      </c>
    </row>
    <row r="376" spans="2:42" x14ac:dyDescent="0.3">
      <c r="B376" s="33" t="s">
        <v>27</v>
      </c>
      <c r="C376" s="33" t="s">
        <v>15</v>
      </c>
      <c r="D376" s="33">
        <v>24.763185</v>
      </c>
      <c r="E376" s="33">
        <v>31.92906</v>
      </c>
      <c r="F376" s="33">
        <v>286.72406000000001</v>
      </c>
      <c r="G376" s="33">
        <v>318.66608919999999</v>
      </c>
      <c r="H376" s="33">
        <v>311.50521420000001</v>
      </c>
      <c r="I376" s="33">
        <v>318.67108919999998</v>
      </c>
      <c r="J376" s="33">
        <v>442.83449669999999</v>
      </c>
      <c r="K376" s="33">
        <v>621.40105919999996</v>
      </c>
      <c r="L376" s="33">
        <v>635.16115739999998</v>
      </c>
      <c r="M376" s="33">
        <v>673.46856990000003</v>
      </c>
      <c r="N376" s="33">
        <v>669.59826989999999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615.10038239999994</v>
      </c>
      <c r="U376" s="33">
        <v>1017.176007</v>
      </c>
      <c r="V376" s="33">
        <v>1050.7509950000001</v>
      </c>
      <c r="W376" s="33">
        <v>731.03871819999995</v>
      </c>
      <c r="X376" s="33">
        <v>764.61370569999997</v>
      </c>
      <c r="Y376" s="33">
        <v>760.74340570000004</v>
      </c>
      <c r="Z376" s="33">
        <v>764.61370569999997</v>
      </c>
      <c r="AA376" s="33">
        <v>734.90901819999999</v>
      </c>
      <c r="AB376" s="33">
        <v>753.8990857</v>
      </c>
      <c r="AC376" s="33">
        <v>728.06469819999995</v>
      </c>
      <c r="AD376" s="33">
        <v>868.10452320000002</v>
      </c>
      <c r="AE376" s="33">
        <v>753.8990857</v>
      </c>
      <c r="AF376" s="33">
        <v>728.06469819999995</v>
      </c>
      <c r="AG376" s="33">
        <v>724.19439820000002</v>
      </c>
      <c r="AH376" s="33">
        <v>728.06469819999995</v>
      </c>
      <c r="AI376" s="33">
        <v>724.19439820000002</v>
      </c>
      <c r="AJ376" s="33">
        <v>724.19439820000002</v>
      </c>
      <c r="AK376" s="33">
        <v>724.19439820000002</v>
      </c>
      <c r="AL376" s="33">
        <v>409.81622499999997</v>
      </c>
      <c r="AM376" s="33">
        <v>409.81622499999997</v>
      </c>
      <c r="AN376" s="33">
        <v>409.81622499999997</v>
      </c>
      <c r="AO376" s="33">
        <v>409.81622499999997</v>
      </c>
      <c r="AP376" s="33">
        <v>409.81622499999997</v>
      </c>
    </row>
    <row r="377" spans="2:42" x14ac:dyDescent="0.3">
      <c r="B377" s="33" t="s">
        <v>28</v>
      </c>
      <c r="C377" s="33" t="s">
        <v>36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3">
      <c r="B378" s="33" t="s">
        <v>28</v>
      </c>
      <c r="C378" s="33" t="s">
        <v>37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3">
      <c r="B379" s="33" t="s">
        <v>28</v>
      </c>
      <c r="C379" s="33" t="s">
        <v>38</v>
      </c>
    </row>
    <row r="380" spans="2:42" x14ac:dyDescent="0.3">
      <c r="B380" s="33" t="s">
        <v>28</v>
      </c>
      <c r="C380" s="33" t="s">
        <v>39</v>
      </c>
    </row>
    <row r="381" spans="2:42" x14ac:dyDescent="0.3">
      <c r="B381" s="33" t="s">
        <v>28</v>
      </c>
      <c r="C381" s="33" t="s">
        <v>40</v>
      </c>
    </row>
    <row r="382" spans="2:42" x14ac:dyDescent="0.3">
      <c r="B382" s="33" t="s">
        <v>28</v>
      </c>
      <c r="C382" s="33" t="s">
        <v>41</v>
      </c>
    </row>
    <row r="383" spans="2:42" x14ac:dyDescent="0.3">
      <c r="B383" s="33" t="s">
        <v>28</v>
      </c>
      <c r="C383" s="33" t="s">
        <v>42</v>
      </c>
    </row>
    <row r="384" spans="2:42" x14ac:dyDescent="0.3">
      <c r="B384" s="33" t="s">
        <v>28</v>
      </c>
      <c r="C384" s="33" t="s">
        <v>43</v>
      </c>
    </row>
    <row r="385" spans="2:42" x14ac:dyDescent="0.3">
      <c r="B385" s="33" t="s">
        <v>28</v>
      </c>
      <c r="C385" s="33" t="s">
        <v>44</v>
      </c>
    </row>
    <row r="386" spans="2:42" x14ac:dyDescent="0.3">
      <c r="B386" s="33" t="s">
        <v>28</v>
      </c>
      <c r="C386" s="33" t="s">
        <v>45</v>
      </c>
    </row>
    <row r="387" spans="2:42" x14ac:dyDescent="0.3">
      <c r="B387" s="33" t="s">
        <v>28</v>
      </c>
      <c r="C387" s="33" t="s">
        <v>46</v>
      </c>
    </row>
    <row r="388" spans="2:42" x14ac:dyDescent="0.3">
      <c r="B388" s="33" t="s">
        <v>28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3">
      <c r="B389" s="33" t="s">
        <v>29</v>
      </c>
      <c r="C389" s="33" t="s">
        <v>36</v>
      </c>
    </row>
    <row r="390" spans="2:42" x14ac:dyDescent="0.3">
      <c r="B390" s="33" t="s">
        <v>29</v>
      </c>
      <c r="C390" s="33" t="s">
        <v>37</v>
      </c>
    </row>
    <row r="391" spans="2:42" x14ac:dyDescent="0.3">
      <c r="B391" s="33" t="s">
        <v>29</v>
      </c>
      <c r="C391" s="33" t="s">
        <v>38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3">
      <c r="B392" s="33" t="s">
        <v>29</v>
      </c>
      <c r="C392" s="33" t="s">
        <v>39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3">
      <c r="B393" s="33" t="s">
        <v>29</v>
      </c>
      <c r="C393" s="33" t="s">
        <v>40</v>
      </c>
    </row>
    <row r="394" spans="2:42" x14ac:dyDescent="0.3">
      <c r="B394" s="33" t="s">
        <v>29</v>
      </c>
      <c r="C394" s="33" t="s">
        <v>41</v>
      </c>
    </row>
    <row r="395" spans="2:42" x14ac:dyDescent="0.3">
      <c r="B395" s="33" t="s">
        <v>29</v>
      </c>
      <c r="C395" s="33" t="s">
        <v>42</v>
      </c>
    </row>
    <row r="396" spans="2:42" x14ac:dyDescent="0.3">
      <c r="B396" s="33" t="s">
        <v>29</v>
      </c>
      <c r="C396" s="33" t="s">
        <v>43</v>
      </c>
    </row>
    <row r="397" spans="2:42" x14ac:dyDescent="0.3">
      <c r="B397" s="33" t="s">
        <v>29</v>
      </c>
      <c r="C397" s="33" t="s">
        <v>44</v>
      </c>
    </row>
    <row r="398" spans="2:42" x14ac:dyDescent="0.3">
      <c r="B398" s="33" t="s">
        <v>29</v>
      </c>
      <c r="C398" s="33" t="s">
        <v>45</v>
      </c>
    </row>
    <row r="399" spans="2:42" x14ac:dyDescent="0.3">
      <c r="B399" s="33" t="s">
        <v>29</v>
      </c>
      <c r="C399" s="33" t="s">
        <v>46</v>
      </c>
    </row>
    <row r="400" spans="2:42" x14ac:dyDescent="0.3">
      <c r="B400" s="33" t="s">
        <v>29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3">
      <c r="B401" s="33" t="s">
        <v>30</v>
      </c>
      <c r="C401" s="33" t="s">
        <v>36</v>
      </c>
    </row>
    <row r="402" spans="2:42" x14ac:dyDescent="0.3">
      <c r="B402" s="33" t="s">
        <v>30</v>
      </c>
      <c r="C402" s="33" t="s">
        <v>37</v>
      </c>
    </row>
    <row r="403" spans="2:42" x14ac:dyDescent="0.3">
      <c r="B403" s="33" t="s">
        <v>30</v>
      </c>
      <c r="C403" s="33" t="s">
        <v>38</v>
      </c>
    </row>
    <row r="404" spans="2:42" x14ac:dyDescent="0.3">
      <c r="B404" s="33" t="s">
        <v>30</v>
      </c>
      <c r="C404" s="33" t="s">
        <v>39</v>
      </c>
    </row>
    <row r="405" spans="2:42" x14ac:dyDescent="0.3">
      <c r="B405" s="33" t="s">
        <v>30</v>
      </c>
      <c r="C405" s="33" t="s">
        <v>40</v>
      </c>
    </row>
    <row r="406" spans="2:42" x14ac:dyDescent="0.3">
      <c r="B406" s="33" t="s">
        <v>30</v>
      </c>
      <c r="C406" s="33" t="s">
        <v>41</v>
      </c>
    </row>
    <row r="407" spans="2:42" x14ac:dyDescent="0.3">
      <c r="B407" s="33" t="s">
        <v>30</v>
      </c>
      <c r="C407" s="33" t="s">
        <v>42</v>
      </c>
    </row>
    <row r="408" spans="2:42" x14ac:dyDescent="0.3">
      <c r="B408" s="33" t="s">
        <v>30</v>
      </c>
      <c r="C408" s="33" t="s">
        <v>43</v>
      </c>
    </row>
    <row r="409" spans="2:42" x14ac:dyDescent="0.3">
      <c r="B409" s="33" t="s">
        <v>30</v>
      </c>
      <c r="C409" s="33" t="s">
        <v>44</v>
      </c>
    </row>
    <row r="410" spans="2:42" x14ac:dyDescent="0.3">
      <c r="B410" s="33" t="s">
        <v>30</v>
      </c>
      <c r="C410" s="33" t="s">
        <v>45</v>
      </c>
    </row>
    <row r="411" spans="2:42" x14ac:dyDescent="0.3">
      <c r="B411" s="33" t="s">
        <v>30</v>
      </c>
      <c r="C411" s="33" t="s">
        <v>46</v>
      </c>
    </row>
    <row r="412" spans="2:42" x14ac:dyDescent="0.3">
      <c r="B412" s="33" t="s">
        <v>30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3">
      <c r="B413" s="33" t="s">
        <v>31</v>
      </c>
      <c r="C413" s="33" t="s">
        <v>36</v>
      </c>
    </row>
    <row r="414" spans="2:42" x14ac:dyDescent="0.3">
      <c r="B414" s="33" t="s">
        <v>31</v>
      </c>
      <c r="C414" s="33" t="s">
        <v>37</v>
      </c>
    </row>
    <row r="415" spans="2:42" x14ac:dyDescent="0.3">
      <c r="B415" s="33" t="s">
        <v>31</v>
      </c>
      <c r="C415" s="33" t="s">
        <v>38</v>
      </c>
      <c r="N415" s="33">
        <v>989.15180399999997</v>
      </c>
      <c r="O415" s="33">
        <v>3649.5821129999999</v>
      </c>
      <c r="P415" s="33">
        <v>4220.1200419999996</v>
      </c>
      <c r="Q415" s="33">
        <v>7184.5964379999996</v>
      </c>
      <c r="R415" s="33">
        <v>8594.7867310000001</v>
      </c>
      <c r="S415" s="33">
        <v>11450.12386</v>
      </c>
      <c r="T415" s="33">
        <v>12837.35259</v>
      </c>
      <c r="U415" s="33">
        <v>13263.91336</v>
      </c>
      <c r="V415" s="33">
        <v>13263.91336</v>
      </c>
      <c r="W415" s="33">
        <v>13263.91336</v>
      </c>
      <c r="X415" s="33">
        <v>13263.91336</v>
      </c>
      <c r="Y415" s="33">
        <v>13263.91336</v>
      </c>
      <c r="Z415" s="33">
        <v>13263.91336</v>
      </c>
      <c r="AA415" s="33">
        <v>13263.91336</v>
      </c>
      <c r="AB415" s="33">
        <v>13263.91336</v>
      </c>
      <c r="AC415" s="33">
        <v>13263.91336</v>
      </c>
      <c r="AD415" s="33">
        <v>13263.91336</v>
      </c>
      <c r="AE415" s="33">
        <v>13263.91336</v>
      </c>
      <c r="AF415" s="33">
        <v>13263.91336</v>
      </c>
      <c r="AG415" s="33">
        <v>13263.91336</v>
      </c>
      <c r="AH415" s="33">
        <v>13263.91336</v>
      </c>
      <c r="AI415" s="33">
        <v>13263.91336</v>
      </c>
      <c r="AJ415" s="33">
        <v>13263.91336</v>
      </c>
      <c r="AK415" s="33">
        <v>13263.91336</v>
      </c>
      <c r="AL415" s="33">
        <v>13263.91336</v>
      </c>
      <c r="AM415" s="33">
        <v>13263.91336</v>
      </c>
      <c r="AN415" s="33">
        <v>13263.91336</v>
      </c>
      <c r="AO415" s="33">
        <v>13263.91336</v>
      </c>
      <c r="AP415" s="33">
        <v>13263.91336</v>
      </c>
    </row>
    <row r="416" spans="2:42" x14ac:dyDescent="0.3">
      <c r="B416" s="33" t="s">
        <v>31</v>
      </c>
      <c r="C416" s="33" t="s">
        <v>39</v>
      </c>
    </row>
    <row r="417" spans="2:42" x14ac:dyDescent="0.3">
      <c r="B417" s="33" t="s">
        <v>31</v>
      </c>
      <c r="C417" s="33" t="s">
        <v>40</v>
      </c>
    </row>
    <row r="418" spans="2:42" x14ac:dyDescent="0.3">
      <c r="B418" s="33" t="s">
        <v>31</v>
      </c>
      <c r="C418" s="33" t="s">
        <v>41</v>
      </c>
    </row>
    <row r="419" spans="2:42" x14ac:dyDescent="0.3">
      <c r="B419" s="33" t="s">
        <v>31</v>
      </c>
      <c r="C419" s="33" t="s">
        <v>42</v>
      </c>
    </row>
    <row r="420" spans="2:42" x14ac:dyDescent="0.3">
      <c r="B420" s="33" t="s">
        <v>31</v>
      </c>
      <c r="C420" s="33" t="s">
        <v>43</v>
      </c>
    </row>
    <row r="421" spans="2:42" x14ac:dyDescent="0.3">
      <c r="B421" s="33" t="s">
        <v>31</v>
      </c>
      <c r="C421" s="33" t="s">
        <v>44</v>
      </c>
    </row>
    <row r="422" spans="2:42" x14ac:dyDescent="0.3">
      <c r="B422" s="33" t="s">
        <v>31</v>
      </c>
      <c r="C422" s="33" t="s">
        <v>45</v>
      </c>
    </row>
    <row r="423" spans="2:42" x14ac:dyDescent="0.3">
      <c r="B423" s="33" t="s">
        <v>31</v>
      </c>
      <c r="C423" s="33" t="s">
        <v>46</v>
      </c>
    </row>
    <row r="424" spans="2:42" x14ac:dyDescent="0.3">
      <c r="B424" s="33" t="s">
        <v>31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989.15180399999997</v>
      </c>
      <c r="O424" s="33">
        <v>3649.5821129999999</v>
      </c>
      <c r="P424" s="33">
        <v>4220.1200419999996</v>
      </c>
      <c r="Q424" s="33">
        <v>7184.5964379999996</v>
      </c>
      <c r="R424" s="33">
        <v>8594.7867310000001</v>
      </c>
      <c r="S424" s="33">
        <v>11450.12386</v>
      </c>
      <c r="T424" s="33">
        <v>12837.35259</v>
      </c>
      <c r="U424" s="33">
        <v>13263.91336</v>
      </c>
      <c r="V424" s="33">
        <v>13263.91336</v>
      </c>
      <c r="W424" s="33">
        <v>13263.91336</v>
      </c>
      <c r="X424" s="33">
        <v>13263.91336</v>
      </c>
      <c r="Y424" s="33">
        <v>13263.91336</v>
      </c>
      <c r="Z424" s="33">
        <v>13263.91336</v>
      </c>
      <c r="AA424" s="33">
        <v>13263.91336</v>
      </c>
      <c r="AB424" s="33">
        <v>13263.91336</v>
      </c>
      <c r="AC424" s="33">
        <v>13263.91336</v>
      </c>
      <c r="AD424" s="33">
        <v>13263.91336</v>
      </c>
      <c r="AE424" s="33">
        <v>13263.91336</v>
      </c>
      <c r="AF424" s="33">
        <v>13263.91336</v>
      </c>
      <c r="AG424" s="33">
        <v>13263.91336</v>
      </c>
      <c r="AH424" s="33">
        <v>13263.91336</v>
      </c>
      <c r="AI424" s="33">
        <v>13263.91336</v>
      </c>
      <c r="AJ424" s="33">
        <v>13263.91336</v>
      </c>
      <c r="AK424" s="33">
        <v>13263.91336</v>
      </c>
      <c r="AL424" s="33">
        <v>13263.91336</v>
      </c>
      <c r="AM424" s="33">
        <v>13263.91336</v>
      </c>
      <c r="AN424" s="33">
        <v>13263.91336</v>
      </c>
      <c r="AO424" s="33">
        <v>13263.91336</v>
      </c>
      <c r="AP424" s="33">
        <v>13263.91336</v>
      </c>
    </row>
    <row r="425" spans="2:42" x14ac:dyDescent="0.3">
      <c r="B425" s="33" t="s">
        <v>32</v>
      </c>
      <c r="C425" s="33" t="s">
        <v>36</v>
      </c>
    </row>
    <row r="426" spans="2:42" x14ac:dyDescent="0.3">
      <c r="B426" s="33" t="s">
        <v>32</v>
      </c>
      <c r="C426" s="33" t="s">
        <v>37</v>
      </c>
      <c r="AB426" s="33">
        <v>890.11702769999999</v>
      </c>
      <c r="AC426" s="33">
        <v>1847.922321</v>
      </c>
      <c r="AD426" s="33">
        <v>2453.3037589999999</v>
      </c>
      <c r="AE426" s="33">
        <v>7134.9045079999996</v>
      </c>
      <c r="AF426" s="33">
        <v>7134.9045079999996</v>
      </c>
      <c r="AG426" s="33">
        <v>7134.9045079999996</v>
      </c>
      <c r="AH426" s="33">
        <v>7134.9045079999996</v>
      </c>
      <c r="AI426" s="33">
        <v>7134.9045079999996</v>
      </c>
      <c r="AJ426" s="33">
        <v>7134.9045079999996</v>
      </c>
      <c r="AK426" s="33">
        <v>7134.9045079999996</v>
      </c>
      <c r="AL426" s="33">
        <v>7134.9045079999996</v>
      </c>
      <c r="AM426" s="33">
        <v>7134.9045079999996</v>
      </c>
      <c r="AN426" s="33">
        <v>7134.9045079999996</v>
      </c>
      <c r="AO426" s="33">
        <v>7134.9045079999996</v>
      </c>
      <c r="AP426" s="33">
        <v>7134.9045079999996</v>
      </c>
    </row>
    <row r="427" spans="2:42" x14ac:dyDescent="0.3">
      <c r="B427" s="33" t="s">
        <v>32</v>
      </c>
      <c r="C427" s="33" t="s">
        <v>38</v>
      </c>
    </row>
    <row r="428" spans="2:42" x14ac:dyDescent="0.3">
      <c r="B428" s="33" t="s">
        <v>32</v>
      </c>
      <c r="C428" s="33" t="s">
        <v>39</v>
      </c>
    </row>
    <row r="429" spans="2:42" x14ac:dyDescent="0.3">
      <c r="B429" s="33" t="s">
        <v>32</v>
      </c>
      <c r="C429" s="33" t="s">
        <v>40</v>
      </c>
    </row>
    <row r="430" spans="2:42" x14ac:dyDescent="0.3">
      <c r="B430" s="33" t="s">
        <v>32</v>
      </c>
      <c r="C430" s="33" t="s">
        <v>41</v>
      </c>
    </row>
    <row r="431" spans="2:42" x14ac:dyDescent="0.3">
      <c r="B431" s="33" t="s">
        <v>32</v>
      </c>
      <c r="C431" s="33" t="s">
        <v>42</v>
      </c>
    </row>
    <row r="432" spans="2:42" x14ac:dyDescent="0.3">
      <c r="B432" s="33" t="s">
        <v>32</v>
      </c>
      <c r="C432" s="33" t="s">
        <v>43</v>
      </c>
    </row>
    <row r="433" spans="2:42" x14ac:dyDescent="0.3">
      <c r="B433" s="33" t="s">
        <v>32</v>
      </c>
      <c r="C433" s="33" t="s">
        <v>44</v>
      </c>
    </row>
    <row r="434" spans="2:42" x14ac:dyDescent="0.3">
      <c r="B434" s="33" t="s">
        <v>32</v>
      </c>
      <c r="C434" s="33" t="s">
        <v>45</v>
      </c>
    </row>
    <row r="435" spans="2:42" x14ac:dyDescent="0.3">
      <c r="B435" s="33" t="s">
        <v>32</v>
      </c>
      <c r="C435" s="33" t="s">
        <v>46</v>
      </c>
    </row>
    <row r="436" spans="2:42" x14ac:dyDescent="0.3">
      <c r="B436" s="33" t="s">
        <v>32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890.11702769999999</v>
      </c>
      <c r="AC436" s="33">
        <v>1847.922321</v>
      </c>
      <c r="AD436" s="33">
        <v>2453.3037589999999</v>
      </c>
      <c r="AE436" s="33">
        <v>7134.9045079999996</v>
      </c>
      <c r="AF436" s="33">
        <v>7134.9045079999996</v>
      </c>
      <c r="AG436" s="33">
        <v>7134.9045079999996</v>
      </c>
      <c r="AH436" s="33">
        <v>7134.9045079999996</v>
      </c>
      <c r="AI436" s="33">
        <v>7134.9045079999996</v>
      </c>
      <c r="AJ436" s="33">
        <v>7134.9045079999996</v>
      </c>
      <c r="AK436" s="33">
        <v>7134.9045079999996</v>
      </c>
      <c r="AL436" s="33">
        <v>7134.9045079999996</v>
      </c>
      <c r="AM436" s="33">
        <v>7134.9045079999996</v>
      </c>
      <c r="AN436" s="33">
        <v>7134.9045079999996</v>
      </c>
      <c r="AO436" s="33">
        <v>7134.9045079999996</v>
      </c>
      <c r="AP436" s="33">
        <v>7134.9045079999996</v>
      </c>
    </row>
    <row r="437" spans="2:42" x14ac:dyDescent="0.3">
      <c r="B437" s="33" t="s">
        <v>33</v>
      </c>
      <c r="C437" s="33" t="s">
        <v>36</v>
      </c>
    </row>
    <row r="438" spans="2:42" x14ac:dyDescent="0.3">
      <c r="B438" s="33" t="s">
        <v>33</v>
      </c>
      <c r="C438" s="33" t="s">
        <v>37</v>
      </c>
    </row>
    <row r="439" spans="2:42" x14ac:dyDescent="0.3">
      <c r="B439" s="33" t="s">
        <v>33</v>
      </c>
      <c r="C439" s="33" t="s">
        <v>38</v>
      </c>
      <c r="V439" s="33">
        <v>732.63450030000001</v>
      </c>
      <c r="W439" s="33">
        <v>4348.7469129999999</v>
      </c>
      <c r="X439" s="33">
        <v>7347.4970300000004</v>
      </c>
      <c r="Y439" s="33">
        <v>10990.62506</v>
      </c>
      <c r="Z439" s="33">
        <v>14561.68456</v>
      </c>
      <c r="AA439" s="33">
        <v>18236.156419999999</v>
      </c>
      <c r="AB439" s="33">
        <v>20812.980090000001</v>
      </c>
      <c r="AC439" s="33">
        <v>24545.604759999998</v>
      </c>
      <c r="AD439" s="33">
        <v>27389.932049999999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3">
      <c r="B440" s="33" t="s">
        <v>33</v>
      </c>
      <c r="C440" s="33" t="s">
        <v>39</v>
      </c>
    </row>
    <row r="441" spans="2:42" x14ac:dyDescent="0.3">
      <c r="B441" s="33" t="s">
        <v>33</v>
      </c>
      <c r="C441" s="33" t="s">
        <v>40</v>
      </c>
    </row>
    <row r="442" spans="2:42" x14ac:dyDescent="0.3">
      <c r="B442" s="33" t="s">
        <v>33</v>
      </c>
      <c r="C442" s="33" t="s">
        <v>41</v>
      </c>
    </row>
    <row r="443" spans="2:42" x14ac:dyDescent="0.3">
      <c r="B443" s="33" t="s">
        <v>33</v>
      </c>
      <c r="C443" s="33" t="s">
        <v>42</v>
      </c>
    </row>
    <row r="444" spans="2:42" x14ac:dyDescent="0.3">
      <c r="B444" s="33" t="s">
        <v>33</v>
      </c>
      <c r="C444" s="33" t="s">
        <v>43</v>
      </c>
    </row>
    <row r="445" spans="2:42" x14ac:dyDescent="0.3">
      <c r="B445" s="33" t="s">
        <v>33</v>
      </c>
      <c r="C445" s="33" t="s">
        <v>44</v>
      </c>
    </row>
    <row r="446" spans="2:42" x14ac:dyDescent="0.3">
      <c r="B446" s="33" t="s">
        <v>33</v>
      </c>
      <c r="C446" s="33" t="s">
        <v>45</v>
      </c>
    </row>
    <row r="447" spans="2:42" x14ac:dyDescent="0.3">
      <c r="B447" s="33" t="s">
        <v>33</v>
      </c>
      <c r="C447" s="33" t="s">
        <v>46</v>
      </c>
    </row>
    <row r="448" spans="2:42" x14ac:dyDescent="0.3">
      <c r="B448" s="33" t="s">
        <v>33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732.63450030000001</v>
      </c>
      <c r="W448" s="33">
        <v>4348.7469129999999</v>
      </c>
      <c r="X448" s="33">
        <v>7347.4970300000004</v>
      </c>
      <c r="Y448" s="33">
        <v>10990.62506</v>
      </c>
      <c r="Z448" s="33">
        <v>14561.68456</v>
      </c>
      <c r="AA448" s="33">
        <v>18236.156419999999</v>
      </c>
      <c r="AB448" s="33">
        <v>20812.980090000001</v>
      </c>
      <c r="AC448" s="33">
        <v>24545.604759999998</v>
      </c>
      <c r="AD448" s="33">
        <v>27389.932049999999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3">
      <c r="B449" s="33" t="s">
        <v>34</v>
      </c>
      <c r="C449" s="33" t="s">
        <v>36</v>
      </c>
    </row>
    <row r="450" spans="2:42" x14ac:dyDescent="0.3">
      <c r="B450" s="33" t="s">
        <v>34</v>
      </c>
      <c r="C450" s="33" t="s">
        <v>37</v>
      </c>
      <c r="AN450" s="33">
        <v>895.31795750000003</v>
      </c>
      <c r="AO450" s="33">
        <v>1696.299227</v>
      </c>
      <c r="AP450" s="33">
        <v>2500.3619699999999</v>
      </c>
    </row>
    <row r="451" spans="2:42" x14ac:dyDescent="0.3">
      <c r="B451" s="33" t="s">
        <v>34</v>
      </c>
      <c r="C451" s="33" t="s">
        <v>38</v>
      </c>
    </row>
    <row r="452" spans="2:42" x14ac:dyDescent="0.3">
      <c r="B452" s="33" t="s">
        <v>34</v>
      </c>
      <c r="C452" s="33" t="s">
        <v>39</v>
      </c>
    </row>
    <row r="453" spans="2:42" x14ac:dyDescent="0.3">
      <c r="B453" s="33" t="s">
        <v>34</v>
      </c>
      <c r="C453" s="33" t="s">
        <v>40</v>
      </c>
    </row>
    <row r="454" spans="2:42" x14ac:dyDescent="0.3">
      <c r="B454" s="33" t="s">
        <v>34</v>
      </c>
      <c r="C454" s="33" t="s">
        <v>41</v>
      </c>
    </row>
    <row r="455" spans="2:42" x14ac:dyDescent="0.3">
      <c r="B455" s="33" t="s">
        <v>34</v>
      </c>
      <c r="C455" s="33" t="s">
        <v>42</v>
      </c>
    </row>
    <row r="456" spans="2:42" x14ac:dyDescent="0.3">
      <c r="B456" s="33" t="s">
        <v>34</v>
      </c>
      <c r="C456" s="33" t="s">
        <v>43</v>
      </c>
    </row>
    <row r="457" spans="2:42" x14ac:dyDescent="0.3">
      <c r="B457" s="33" t="s">
        <v>34</v>
      </c>
      <c r="C457" s="33" t="s">
        <v>44</v>
      </c>
    </row>
    <row r="458" spans="2:42" x14ac:dyDescent="0.3">
      <c r="B458" s="33" t="s">
        <v>34</v>
      </c>
      <c r="C458" s="33" t="s">
        <v>45</v>
      </c>
    </row>
    <row r="459" spans="2:42" x14ac:dyDescent="0.3">
      <c r="B459" s="33" t="s">
        <v>34</v>
      </c>
      <c r="C459" s="33" t="s">
        <v>46</v>
      </c>
    </row>
    <row r="460" spans="2:42" x14ac:dyDescent="0.3">
      <c r="B460" s="33" t="s">
        <v>34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895.31795750000003</v>
      </c>
      <c r="AO460" s="33">
        <v>1696.299227</v>
      </c>
      <c r="AP460" s="33">
        <v>2500.3619699999999</v>
      </c>
    </row>
    <row r="461" spans="2:42" x14ac:dyDescent="0.3">
      <c r="B461" s="33" t="s">
        <v>35</v>
      </c>
      <c r="C461" s="33" t="s">
        <v>36</v>
      </c>
    </row>
    <row r="462" spans="2:42" x14ac:dyDescent="0.3">
      <c r="B462" s="33" t="s">
        <v>35</v>
      </c>
      <c r="C462" s="33" t="s">
        <v>37</v>
      </c>
    </row>
    <row r="463" spans="2:42" x14ac:dyDescent="0.3">
      <c r="B463" s="33" t="s">
        <v>35</v>
      </c>
      <c r="C463" s="33" t="s">
        <v>38</v>
      </c>
      <c r="AF463" s="33">
        <v>2958.517589</v>
      </c>
      <c r="AG463" s="33">
        <v>5099.4791269999996</v>
      </c>
      <c r="AH463" s="33">
        <v>7161.3066079999999</v>
      </c>
      <c r="AI463" s="33">
        <v>9239.0512930000004</v>
      </c>
      <c r="AJ463" s="33">
        <v>11360.371880000001</v>
      </c>
      <c r="AK463" s="33">
        <v>13889.02463</v>
      </c>
      <c r="AL463" s="33">
        <v>15811.147660000001</v>
      </c>
      <c r="AM463" s="33">
        <v>17833.71558</v>
      </c>
      <c r="AN463" s="33">
        <v>19779.805909999999</v>
      </c>
      <c r="AO463" s="33">
        <v>20291.892179999999</v>
      </c>
      <c r="AP463" s="33">
        <v>20808.940480000001</v>
      </c>
    </row>
    <row r="464" spans="2:42" x14ac:dyDescent="0.3">
      <c r="B464" s="33" t="s">
        <v>35</v>
      </c>
      <c r="C464" s="33" t="s">
        <v>39</v>
      </c>
    </row>
    <row r="465" spans="2:42" x14ac:dyDescent="0.3">
      <c r="B465" s="33" t="s">
        <v>35</v>
      </c>
      <c r="C465" s="33" t="s">
        <v>40</v>
      </c>
    </row>
    <row r="466" spans="2:42" x14ac:dyDescent="0.3">
      <c r="B466" s="33" t="s">
        <v>35</v>
      </c>
      <c r="C466" s="33" t="s">
        <v>41</v>
      </c>
    </row>
    <row r="467" spans="2:42" x14ac:dyDescent="0.3">
      <c r="B467" s="33" t="s">
        <v>35</v>
      </c>
      <c r="C467" s="33" t="s">
        <v>42</v>
      </c>
    </row>
    <row r="468" spans="2:42" x14ac:dyDescent="0.3">
      <c r="B468" s="33" t="s">
        <v>35</v>
      </c>
      <c r="C468" s="33" t="s">
        <v>43</v>
      </c>
    </row>
    <row r="469" spans="2:42" x14ac:dyDescent="0.3">
      <c r="B469" s="33" t="s">
        <v>35</v>
      </c>
      <c r="C469" s="33" t="s">
        <v>44</v>
      </c>
    </row>
    <row r="470" spans="2:42" x14ac:dyDescent="0.3">
      <c r="B470" s="33" t="s">
        <v>35</v>
      </c>
      <c r="C470" s="33" t="s">
        <v>45</v>
      </c>
    </row>
    <row r="471" spans="2:42" x14ac:dyDescent="0.3">
      <c r="B471" s="33" t="s">
        <v>35</v>
      </c>
      <c r="C471" s="33" t="s">
        <v>46</v>
      </c>
    </row>
    <row r="472" spans="2:42" x14ac:dyDescent="0.3">
      <c r="B472" s="33" t="s">
        <v>35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2958.517589</v>
      </c>
      <c r="AG472" s="33">
        <v>5099.4791269999996</v>
      </c>
      <c r="AH472" s="33">
        <v>7161.3066079999999</v>
      </c>
      <c r="AI472" s="33">
        <v>9239.0512930000004</v>
      </c>
      <c r="AJ472" s="33">
        <v>11360.371880000001</v>
      </c>
      <c r="AK472" s="33">
        <v>13889.02463</v>
      </c>
      <c r="AL472" s="33">
        <v>15811.147660000001</v>
      </c>
      <c r="AM472" s="33">
        <v>17833.71558</v>
      </c>
      <c r="AN472" s="33">
        <v>19779.805909999999</v>
      </c>
      <c r="AO472" s="33">
        <v>20291.892179999999</v>
      </c>
      <c r="AP472" s="33">
        <v>20808.940480000001</v>
      </c>
    </row>
    <row r="473" spans="2:42" x14ac:dyDescent="0.3">
      <c r="B473" s="33" t="s">
        <v>228</v>
      </c>
      <c r="C473" s="33" t="s">
        <v>36</v>
      </c>
    </row>
    <row r="474" spans="2:42" x14ac:dyDescent="0.3">
      <c r="B474" s="33" t="s">
        <v>228</v>
      </c>
      <c r="C474" s="33" t="s">
        <v>37</v>
      </c>
    </row>
    <row r="475" spans="2:42" x14ac:dyDescent="0.3">
      <c r="B475" s="33" t="s">
        <v>228</v>
      </c>
      <c r="C475" s="33" t="s">
        <v>38</v>
      </c>
    </row>
    <row r="476" spans="2:42" x14ac:dyDescent="0.3">
      <c r="B476" s="33" t="s">
        <v>228</v>
      </c>
      <c r="C476" s="33" t="s">
        <v>39</v>
      </c>
    </row>
    <row r="477" spans="2:42" x14ac:dyDescent="0.3">
      <c r="B477" s="33" t="s">
        <v>228</v>
      </c>
      <c r="C477" s="33" t="s">
        <v>40</v>
      </c>
    </row>
    <row r="478" spans="2:42" x14ac:dyDescent="0.3">
      <c r="B478" s="33" t="s">
        <v>228</v>
      </c>
      <c r="C478" s="33" t="s">
        <v>41</v>
      </c>
    </row>
    <row r="479" spans="2:42" x14ac:dyDescent="0.3">
      <c r="B479" s="33" t="s">
        <v>228</v>
      </c>
      <c r="C479" s="33" t="s">
        <v>42</v>
      </c>
    </row>
    <row r="480" spans="2:42" x14ac:dyDescent="0.3">
      <c r="B480" s="33" t="s">
        <v>228</v>
      </c>
      <c r="C480" s="33" t="s">
        <v>43</v>
      </c>
    </row>
    <row r="481" spans="2:42" x14ac:dyDescent="0.3">
      <c r="B481" s="33" t="s">
        <v>228</v>
      </c>
      <c r="C481" s="33" t="s">
        <v>44</v>
      </c>
    </row>
    <row r="482" spans="2:42" x14ac:dyDescent="0.3">
      <c r="B482" s="33" t="s">
        <v>228</v>
      </c>
      <c r="C482" s="33" t="s">
        <v>45</v>
      </c>
    </row>
    <row r="483" spans="2:42" x14ac:dyDescent="0.3">
      <c r="B483" s="33" t="s">
        <v>228</v>
      </c>
      <c r="C483" s="33" t="s">
        <v>46</v>
      </c>
    </row>
    <row r="484" spans="2:42" x14ac:dyDescent="0.3">
      <c r="B484" s="33" t="s">
        <v>228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3">
      <c r="B485" s="33" t="s">
        <v>229</v>
      </c>
      <c r="C485" s="33" t="s">
        <v>36</v>
      </c>
    </row>
    <row r="486" spans="2:42" x14ac:dyDescent="0.3">
      <c r="B486" s="33" t="s">
        <v>229</v>
      </c>
      <c r="C486" s="33" t="s">
        <v>37</v>
      </c>
    </row>
    <row r="487" spans="2:42" x14ac:dyDescent="0.3">
      <c r="B487" s="33" t="s">
        <v>229</v>
      </c>
      <c r="C487" s="33" t="s">
        <v>38</v>
      </c>
    </row>
    <row r="488" spans="2:42" x14ac:dyDescent="0.3">
      <c r="B488" s="33" t="s">
        <v>229</v>
      </c>
      <c r="C488" s="33" t="s">
        <v>39</v>
      </c>
    </row>
    <row r="489" spans="2:42" x14ac:dyDescent="0.3">
      <c r="B489" s="33" t="s">
        <v>229</v>
      </c>
      <c r="C489" s="33" t="s">
        <v>40</v>
      </c>
    </row>
    <row r="490" spans="2:42" x14ac:dyDescent="0.3">
      <c r="B490" s="33" t="s">
        <v>229</v>
      </c>
      <c r="C490" s="33" t="s">
        <v>41</v>
      </c>
    </row>
    <row r="491" spans="2:42" x14ac:dyDescent="0.3">
      <c r="B491" s="33" t="s">
        <v>229</v>
      </c>
      <c r="C491" s="33" t="s">
        <v>42</v>
      </c>
    </row>
    <row r="492" spans="2:42" x14ac:dyDescent="0.3">
      <c r="B492" s="33" t="s">
        <v>229</v>
      </c>
      <c r="C492" s="33" t="s">
        <v>43</v>
      </c>
    </row>
    <row r="493" spans="2:42" x14ac:dyDescent="0.3">
      <c r="B493" s="33" t="s">
        <v>229</v>
      </c>
      <c r="C493" s="33" t="s">
        <v>44</v>
      </c>
    </row>
    <row r="494" spans="2:42" x14ac:dyDescent="0.3">
      <c r="B494" s="33" t="s">
        <v>229</v>
      </c>
      <c r="C494" s="33" t="s">
        <v>45</v>
      </c>
    </row>
    <row r="495" spans="2:42" x14ac:dyDescent="0.3">
      <c r="B495" s="33" t="s">
        <v>229</v>
      </c>
      <c r="C495" s="33" t="s">
        <v>46</v>
      </c>
    </row>
    <row r="496" spans="2:42" x14ac:dyDescent="0.3">
      <c r="B496" s="33" t="s">
        <v>229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3">
      <c r="B497" s="33" t="s">
        <v>230</v>
      </c>
      <c r="C497" s="33" t="s">
        <v>36</v>
      </c>
    </row>
    <row r="498" spans="2:42" x14ac:dyDescent="0.3">
      <c r="B498" s="33" t="s">
        <v>230</v>
      </c>
      <c r="C498" s="33" t="s">
        <v>37</v>
      </c>
    </row>
    <row r="499" spans="2:42" x14ac:dyDescent="0.3">
      <c r="B499" s="33" t="s">
        <v>230</v>
      </c>
      <c r="C499" s="33" t="s">
        <v>38</v>
      </c>
    </row>
    <row r="500" spans="2:42" x14ac:dyDescent="0.3">
      <c r="B500" s="33" t="s">
        <v>230</v>
      </c>
      <c r="C500" s="33" t="s">
        <v>39</v>
      </c>
    </row>
    <row r="501" spans="2:42" x14ac:dyDescent="0.3">
      <c r="B501" s="33" t="s">
        <v>230</v>
      </c>
      <c r="C501" s="33" t="s">
        <v>40</v>
      </c>
    </row>
    <row r="502" spans="2:42" x14ac:dyDescent="0.3">
      <c r="B502" s="33" t="s">
        <v>230</v>
      </c>
      <c r="C502" s="33" t="s">
        <v>41</v>
      </c>
    </row>
    <row r="503" spans="2:42" x14ac:dyDescent="0.3">
      <c r="B503" s="33" t="s">
        <v>230</v>
      </c>
      <c r="C503" s="33" t="s">
        <v>42</v>
      </c>
    </row>
    <row r="504" spans="2:42" x14ac:dyDescent="0.3">
      <c r="B504" s="33" t="s">
        <v>230</v>
      </c>
      <c r="C504" s="33" t="s">
        <v>43</v>
      </c>
    </row>
    <row r="505" spans="2:42" x14ac:dyDescent="0.3">
      <c r="B505" s="33" t="s">
        <v>230</v>
      </c>
      <c r="C505" s="33" t="s">
        <v>44</v>
      </c>
    </row>
    <row r="506" spans="2:42" x14ac:dyDescent="0.3">
      <c r="B506" s="33" t="s">
        <v>230</v>
      </c>
      <c r="C506" s="33" t="s">
        <v>45</v>
      </c>
    </row>
    <row r="507" spans="2:42" x14ac:dyDescent="0.3">
      <c r="B507" s="33" t="s">
        <v>230</v>
      </c>
      <c r="C507" s="33" t="s">
        <v>46</v>
      </c>
    </row>
    <row r="508" spans="2:42" x14ac:dyDescent="0.3">
      <c r="B508" s="33" t="s">
        <v>230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3">
      <c r="B509" s="33" t="s">
        <v>231</v>
      </c>
      <c r="C509" s="33" t="s">
        <v>36</v>
      </c>
    </row>
    <row r="510" spans="2:42" x14ac:dyDescent="0.3">
      <c r="B510" s="33" t="s">
        <v>231</v>
      </c>
      <c r="C510" s="33" t="s">
        <v>37</v>
      </c>
    </row>
    <row r="511" spans="2:42" x14ac:dyDescent="0.3">
      <c r="B511" s="33" t="s">
        <v>231</v>
      </c>
      <c r="C511" s="33" t="s">
        <v>38</v>
      </c>
    </row>
    <row r="512" spans="2:42" x14ac:dyDescent="0.3">
      <c r="B512" s="33" t="s">
        <v>231</v>
      </c>
      <c r="C512" s="33" t="s">
        <v>39</v>
      </c>
    </row>
    <row r="513" spans="2:42" x14ac:dyDescent="0.3">
      <c r="B513" s="33" t="s">
        <v>231</v>
      </c>
      <c r="C513" s="33" t="s">
        <v>40</v>
      </c>
    </row>
    <row r="514" spans="2:42" x14ac:dyDescent="0.3">
      <c r="B514" s="33" t="s">
        <v>231</v>
      </c>
      <c r="C514" s="33" t="s">
        <v>41</v>
      </c>
    </row>
    <row r="515" spans="2:42" x14ac:dyDescent="0.3">
      <c r="B515" s="33" t="s">
        <v>231</v>
      </c>
      <c r="C515" s="33" t="s">
        <v>42</v>
      </c>
    </row>
    <row r="516" spans="2:42" x14ac:dyDescent="0.3">
      <c r="B516" s="33" t="s">
        <v>231</v>
      </c>
      <c r="C516" s="33" t="s">
        <v>43</v>
      </c>
    </row>
    <row r="517" spans="2:42" x14ac:dyDescent="0.3">
      <c r="B517" s="33" t="s">
        <v>231</v>
      </c>
      <c r="C517" s="33" t="s">
        <v>44</v>
      </c>
    </row>
    <row r="518" spans="2:42" x14ac:dyDescent="0.3">
      <c r="B518" s="33" t="s">
        <v>231</v>
      </c>
      <c r="C518" s="33" t="s">
        <v>45</v>
      </c>
    </row>
    <row r="519" spans="2:42" x14ac:dyDescent="0.3">
      <c r="B519" s="33" t="s">
        <v>231</v>
      </c>
      <c r="C519" s="33" t="s">
        <v>46</v>
      </c>
    </row>
    <row r="520" spans="2:42" x14ac:dyDescent="0.3">
      <c r="B520" s="33" t="s">
        <v>231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3">
      <c r="B521" s="33" t="s">
        <v>232</v>
      </c>
      <c r="C521" s="33" t="s">
        <v>36</v>
      </c>
    </row>
    <row r="522" spans="2:42" x14ac:dyDescent="0.3">
      <c r="B522" s="33" t="s">
        <v>232</v>
      </c>
      <c r="C522" s="33" t="s">
        <v>37</v>
      </c>
    </row>
    <row r="523" spans="2:42" x14ac:dyDescent="0.3">
      <c r="B523" s="33" t="s">
        <v>232</v>
      </c>
      <c r="C523" s="33" t="s">
        <v>38</v>
      </c>
    </row>
    <row r="524" spans="2:42" x14ac:dyDescent="0.3">
      <c r="B524" s="33" t="s">
        <v>232</v>
      </c>
      <c r="C524" s="33" t="s">
        <v>39</v>
      </c>
    </row>
    <row r="525" spans="2:42" x14ac:dyDescent="0.3">
      <c r="B525" s="33" t="s">
        <v>232</v>
      </c>
      <c r="C525" s="33" t="s">
        <v>40</v>
      </c>
    </row>
    <row r="526" spans="2:42" x14ac:dyDescent="0.3">
      <c r="B526" s="33" t="s">
        <v>232</v>
      </c>
      <c r="C526" s="33" t="s">
        <v>41</v>
      </c>
    </row>
    <row r="527" spans="2:42" x14ac:dyDescent="0.3">
      <c r="B527" s="33" t="s">
        <v>232</v>
      </c>
      <c r="C527" s="33" t="s">
        <v>42</v>
      </c>
    </row>
    <row r="528" spans="2:42" x14ac:dyDescent="0.3">
      <c r="B528" s="33" t="s">
        <v>232</v>
      </c>
      <c r="C528" s="33" t="s">
        <v>43</v>
      </c>
    </row>
    <row r="529" spans="2:42" x14ac:dyDescent="0.3">
      <c r="B529" s="33" t="s">
        <v>232</v>
      </c>
      <c r="C529" s="33" t="s">
        <v>44</v>
      </c>
    </row>
    <row r="530" spans="2:42" x14ac:dyDescent="0.3">
      <c r="B530" s="33" t="s">
        <v>232</v>
      </c>
      <c r="C530" s="33" t="s">
        <v>45</v>
      </c>
    </row>
    <row r="531" spans="2:42" x14ac:dyDescent="0.3">
      <c r="B531" s="33" t="s">
        <v>232</v>
      </c>
      <c r="C531" s="33" t="s">
        <v>46</v>
      </c>
    </row>
    <row r="532" spans="2:42" x14ac:dyDescent="0.3">
      <c r="B532" s="33" t="s">
        <v>232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3">
      <c r="B533" s="33" t="s">
        <v>233</v>
      </c>
      <c r="C533" s="33" t="s">
        <v>36</v>
      </c>
    </row>
    <row r="534" spans="2:42" x14ac:dyDescent="0.3">
      <c r="B534" s="33" t="s">
        <v>233</v>
      </c>
      <c r="C534" s="33" t="s">
        <v>37</v>
      </c>
    </row>
    <row r="535" spans="2:42" x14ac:dyDescent="0.3">
      <c r="B535" s="33" t="s">
        <v>233</v>
      </c>
      <c r="C535" s="33" t="s">
        <v>38</v>
      </c>
    </row>
    <row r="536" spans="2:42" x14ac:dyDescent="0.3">
      <c r="B536" s="33" t="s">
        <v>233</v>
      </c>
      <c r="C536" s="33" t="s">
        <v>39</v>
      </c>
    </row>
    <row r="537" spans="2:42" x14ac:dyDescent="0.3">
      <c r="B537" s="33" t="s">
        <v>233</v>
      </c>
      <c r="C537" s="33" t="s">
        <v>40</v>
      </c>
    </row>
    <row r="538" spans="2:42" x14ac:dyDescent="0.3">
      <c r="B538" s="33" t="s">
        <v>233</v>
      </c>
      <c r="C538" s="33" t="s">
        <v>41</v>
      </c>
    </row>
    <row r="539" spans="2:42" x14ac:dyDescent="0.3">
      <c r="B539" s="33" t="s">
        <v>233</v>
      </c>
      <c r="C539" s="33" t="s">
        <v>42</v>
      </c>
    </row>
    <row r="540" spans="2:42" x14ac:dyDescent="0.3">
      <c r="B540" s="33" t="s">
        <v>233</v>
      </c>
      <c r="C540" s="33" t="s">
        <v>43</v>
      </c>
    </row>
    <row r="541" spans="2:42" x14ac:dyDescent="0.3">
      <c r="B541" s="33" t="s">
        <v>233</v>
      </c>
      <c r="C541" s="33" t="s">
        <v>44</v>
      </c>
    </row>
    <row r="542" spans="2:42" x14ac:dyDescent="0.3">
      <c r="B542" s="33" t="s">
        <v>233</v>
      </c>
      <c r="C542" s="33" t="s">
        <v>45</v>
      </c>
    </row>
    <row r="543" spans="2:42" x14ac:dyDescent="0.3">
      <c r="B543" s="33" t="s">
        <v>233</v>
      </c>
      <c r="C543" s="33" t="s">
        <v>46</v>
      </c>
    </row>
    <row r="544" spans="2:42" x14ac:dyDescent="0.3">
      <c r="B544" s="33" t="s">
        <v>233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3">
      <c r="B545" s="33" t="s">
        <v>234</v>
      </c>
      <c r="C545" s="33" t="s">
        <v>36</v>
      </c>
    </row>
    <row r="546" spans="2:42" x14ac:dyDescent="0.3">
      <c r="B546" s="33" t="s">
        <v>234</v>
      </c>
      <c r="C546" s="33" t="s">
        <v>37</v>
      </c>
    </row>
    <row r="547" spans="2:42" x14ac:dyDescent="0.3">
      <c r="B547" s="33" t="s">
        <v>234</v>
      </c>
      <c r="C547" s="33" t="s">
        <v>38</v>
      </c>
    </row>
    <row r="548" spans="2:42" x14ac:dyDescent="0.3">
      <c r="B548" s="33" t="s">
        <v>234</v>
      </c>
      <c r="C548" s="33" t="s">
        <v>39</v>
      </c>
    </row>
    <row r="549" spans="2:42" x14ac:dyDescent="0.3">
      <c r="B549" s="33" t="s">
        <v>234</v>
      </c>
      <c r="C549" s="33" t="s">
        <v>40</v>
      </c>
    </row>
    <row r="550" spans="2:42" x14ac:dyDescent="0.3">
      <c r="B550" s="33" t="s">
        <v>234</v>
      </c>
      <c r="C550" s="33" t="s">
        <v>41</v>
      </c>
    </row>
    <row r="551" spans="2:42" x14ac:dyDescent="0.3">
      <c r="B551" s="33" t="s">
        <v>234</v>
      </c>
      <c r="C551" s="33" t="s">
        <v>42</v>
      </c>
    </row>
    <row r="552" spans="2:42" x14ac:dyDescent="0.3">
      <c r="B552" s="33" t="s">
        <v>234</v>
      </c>
      <c r="C552" s="33" t="s">
        <v>43</v>
      </c>
    </row>
    <row r="553" spans="2:42" x14ac:dyDescent="0.3">
      <c r="B553" s="33" t="s">
        <v>234</v>
      </c>
      <c r="C553" s="33" t="s">
        <v>44</v>
      </c>
    </row>
    <row r="554" spans="2:42" x14ac:dyDescent="0.3">
      <c r="B554" s="33" t="s">
        <v>234</v>
      </c>
      <c r="C554" s="33" t="s">
        <v>45</v>
      </c>
    </row>
    <row r="555" spans="2:42" x14ac:dyDescent="0.3">
      <c r="B555" s="33" t="s">
        <v>234</v>
      </c>
      <c r="C555" s="33" t="s">
        <v>46</v>
      </c>
    </row>
    <row r="556" spans="2:42" x14ac:dyDescent="0.3">
      <c r="B556" s="33" t="s">
        <v>234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3">
      <c r="B557" s="33" t="s">
        <v>235</v>
      </c>
      <c r="C557" s="33" t="s">
        <v>36</v>
      </c>
    </row>
    <row r="558" spans="2:42" x14ac:dyDescent="0.3">
      <c r="B558" s="33" t="s">
        <v>235</v>
      </c>
      <c r="C558" s="33" t="s">
        <v>37</v>
      </c>
    </row>
    <row r="559" spans="2:42" x14ac:dyDescent="0.3">
      <c r="B559" s="33" t="s">
        <v>235</v>
      </c>
      <c r="C559" s="33" t="s">
        <v>38</v>
      </c>
    </row>
    <row r="560" spans="2:42" x14ac:dyDescent="0.3">
      <c r="B560" s="33" t="s">
        <v>235</v>
      </c>
      <c r="C560" s="33" t="s">
        <v>39</v>
      </c>
    </row>
    <row r="561" spans="2:42" x14ac:dyDescent="0.3">
      <c r="B561" s="33" t="s">
        <v>235</v>
      </c>
      <c r="C561" s="33" t="s">
        <v>40</v>
      </c>
    </row>
    <row r="562" spans="2:42" x14ac:dyDescent="0.3">
      <c r="B562" s="33" t="s">
        <v>235</v>
      </c>
      <c r="C562" s="33" t="s">
        <v>41</v>
      </c>
    </row>
    <row r="563" spans="2:42" x14ac:dyDescent="0.3">
      <c r="B563" s="33" t="s">
        <v>235</v>
      </c>
      <c r="C563" s="33" t="s">
        <v>42</v>
      </c>
    </row>
    <row r="564" spans="2:42" x14ac:dyDescent="0.3">
      <c r="B564" s="33" t="s">
        <v>235</v>
      </c>
      <c r="C564" s="33" t="s">
        <v>43</v>
      </c>
    </row>
    <row r="565" spans="2:42" x14ac:dyDescent="0.3">
      <c r="B565" s="33" t="s">
        <v>235</v>
      </c>
      <c r="C565" s="33" t="s">
        <v>44</v>
      </c>
    </row>
    <row r="566" spans="2:42" x14ac:dyDescent="0.3">
      <c r="B566" s="33" t="s">
        <v>235</v>
      </c>
      <c r="C566" s="33" t="s">
        <v>45</v>
      </c>
    </row>
    <row r="567" spans="2:42" x14ac:dyDescent="0.3">
      <c r="B567" s="33" t="s">
        <v>235</v>
      </c>
      <c r="C567" s="33" t="s">
        <v>46</v>
      </c>
    </row>
    <row r="568" spans="2:42" x14ac:dyDescent="0.3">
      <c r="B568" s="33" t="s">
        <v>235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3">
      <c r="B569" s="33" t="s">
        <v>236</v>
      </c>
      <c r="C569" s="33" t="s">
        <v>36</v>
      </c>
    </row>
    <row r="570" spans="2:42" x14ac:dyDescent="0.3">
      <c r="B570" s="33" t="s">
        <v>236</v>
      </c>
      <c r="C570" s="33" t="s">
        <v>37</v>
      </c>
    </row>
    <row r="571" spans="2:42" x14ac:dyDescent="0.3">
      <c r="B571" s="33" t="s">
        <v>236</v>
      </c>
      <c r="C571" s="33" t="s">
        <v>38</v>
      </c>
    </row>
    <row r="572" spans="2:42" x14ac:dyDescent="0.3">
      <c r="B572" s="33" t="s">
        <v>236</v>
      </c>
      <c r="C572" s="33" t="s">
        <v>39</v>
      </c>
    </row>
    <row r="573" spans="2:42" x14ac:dyDescent="0.3">
      <c r="B573" s="33" t="s">
        <v>236</v>
      </c>
      <c r="C573" s="33" t="s">
        <v>40</v>
      </c>
    </row>
    <row r="574" spans="2:42" x14ac:dyDescent="0.3">
      <c r="B574" s="33" t="s">
        <v>236</v>
      </c>
      <c r="C574" s="33" t="s">
        <v>41</v>
      </c>
    </row>
    <row r="575" spans="2:42" x14ac:dyDescent="0.3">
      <c r="B575" s="33" t="s">
        <v>236</v>
      </c>
      <c r="C575" s="33" t="s">
        <v>42</v>
      </c>
    </row>
    <row r="576" spans="2:42" x14ac:dyDescent="0.3">
      <c r="B576" s="33" t="s">
        <v>236</v>
      </c>
      <c r="C576" s="33" t="s">
        <v>43</v>
      </c>
    </row>
    <row r="577" spans="2:42" x14ac:dyDescent="0.3">
      <c r="B577" s="33" t="s">
        <v>236</v>
      </c>
      <c r="C577" s="33" t="s">
        <v>44</v>
      </c>
    </row>
    <row r="578" spans="2:42" x14ac:dyDescent="0.3">
      <c r="B578" s="33" t="s">
        <v>236</v>
      </c>
      <c r="C578" s="33" t="s">
        <v>45</v>
      </c>
    </row>
    <row r="579" spans="2:42" x14ac:dyDescent="0.3">
      <c r="B579" s="33" t="s">
        <v>236</v>
      </c>
      <c r="C579" s="33" t="s">
        <v>46</v>
      </c>
    </row>
    <row r="580" spans="2:42" x14ac:dyDescent="0.3">
      <c r="B580" s="33" t="s">
        <v>236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3">
      <c r="B581" s="33" t="s">
        <v>237</v>
      </c>
      <c r="C581" s="33" t="s">
        <v>36</v>
      </c>
    </row>
    <row r="582" spans="2:42" x14ac:dyDescent="0.3">
      <c r="B582" s="33" t="s">
        <v>237</v>
      </c>
      <c r="C582" s="33" t="s">
        <v>37</v>
      </c>
    </row>
    <row r="583" spans="2:42" x14ac:dyDescent="0.3">
      <c r="B583" s="33" t="s">
        <v>237</v>
      </c>
      <c r="C583" s="33" t="s">
        <v>38</v>
      </c>
    </row>
    <row r="584" spans="2:42" x14ac:dyDescent="0.3">
      <c r="B584" s="33" t="s">
        <v>237</v>
      </c>
      <c r="C584" s="33" t="s">
        <v>39</v>
      </c>
    </row>
    <row r="585" spans="2:42" x14ac:dyDescent="0.3">
      <c r="B585" s="33" t="s">
        <v>237</v>
      </c>
      <c r="C585" s="33" t="s">
        <v>40</v>
      </c>
    </row>
    <row r="586" spans="2:42" x14ac:dyDescent="0.3">
      <c r="B586" s="33" t="s">
        <v>237</v>
      </c>
      <c r="C586" s="33" t="s">
        <v>41</v>
      </c>
    </row>
    <row r="587" spans="2:42" x14ac:dyDescent="0.3">
      <c r="B587" s="33" t="s">
        <v>237</v>
      </c>
      <c r="C587" s="33" t="s">
        <v>42</v>
      </c>
    </row>
    <row r="588" spans="2:42" x14ac:dyDescent="0.3">
      <c r="B588" s="33" t="s">
        <v>237</v>
      </c>
      <c r="C588" s="33" t="s">
        <v>43</v>
      </c>
    </row>
    <row r="589" spans="2:42" x14ac:dyDescent="0.3">
      <c r="B589" s="33" t="s">
        <v>237</v>
      </c>
      <c r="C589" s="33" t="s">
        <v>44</v>
      </c>
    </row>
    <row r="590" spans="2:42" x14ac:dyDescent="0.3">
      <c r="B590" s="33" t="s">
        <v>237</v>
      </c>
      <c r="C590" s="33" t="s">
        <v>45</v>
      </c>
    </row>
    <row r="591" spans="2:42" x14ac:dyDescent="0.3">
      <c r="B591" s="33" t="s">
        <v>237</v>
      </c>
      <c r="C591" s="33" t="s">
        <v>46</v>
      </c>
    </row>
    <row r="592" spans="2:42" x14ac:dyDescent="0.3">
      <c r="B592" s="33" t="s">
        <v>237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3">
      <c r="B593" s="33" t="s">
        <v>238</v>
      </c>
      <c r="C593" s="33" t="s">
        <v>36</v>
      </c>
    </row>
    <row r="594" spans="2:42" x14ac:dyDescent="0.3">
      <c r="B594" s="33" t="s">
        <v>238</v>
      </c>
      <c r="C594" s="33" t="s">
        <v>37</v>
      </c>
    </row>
    <row r="595" spans="2:42" x14ac:dyDescent="0.3">
      <c r="B595" s="33" t="s">
        <v>238</v>
      </c>
      <c r="C595" s="33" t="s">
        <v>38</v>
      </c>
    </row>
    <row r="596" spans="2:42" x14ac:dyDescent="0.3">
      <c r="B596" s="33" t="s">
        <v>238</v>
      </c>
      <c r="C596" s="33" t="s">
        <v>39</v>
      </c>
    </row>
    <row r="597" spans="2:42" x14ac:dyDescent="0.3">
      <c r="B597" s="33" t="s">
        <v>238</v>
      </c>
      <c r="C597" s="33" t="s">
        <v>40</v>
      </c>
    </row>
    <row r="598" spans="2:42" x14ac:dyDescent="0.3">
      <c r="B598" s="33" t="s">
        <v>238</v>
      </c>
      <c r="C598" s="33" t="s">
        <v>41</v>
      </c>
    </row>
    <row r="599" spans="2:42" x14ac:dyDescent="0.3">
      <c r="B599" s="33" t="s">
        <v>238</v>
      </c>
      <c r="C599" s="33" t="s">
        <v>42</v>
      </c>
    </row>
    <row r="600" spans="2:42" x14ac:dyDescent="0.3">
      <c r="B600" s="33" t="s">
        <v>238</v>
      </c>
      <c r="C600" s="33" t="s">
        <v>43</v>
      </c>
    </row>
    <row r="601" spans="2:42" x14ac:dyDescent="0.3">
      <c r="B601" s="33" t="s">
        <v>238</v>
      </c>
      <c r="C601" s="33" t="s">
        <v>44</v>
      </c>
    </row>
    <row r="602" spans="2:42" x14ac:dyDescent="0.3">
      <c r="B602" s="33" t="s">
        <v>238</v>
      </c>
      <c r="C602" s="33" t="s">
        <v>45</v>
      </c>
    </row>
    <row r="603" spans="2:42" x14ac:dyDescent="0.3">
      <c r="B603" s="33" t="s">
        <v>238</v>
      </c>
      <c r="C603" s="33" t="s">
        <v>46</v>
      </c>
    </row>
    <row r="604" spans="2:42" x14ac:dyDescent="0.3">
      <c r="B604" s="33" t="s">
        <v>238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3">
      <c r="B605" s="33" t="s">
        <v>239</v>
      </c>
      <c r="C605" s="33" t="s">
        <v>36</v>
      </c>
    </row>
    <row r="606" spans="2:42" x14ac:dyDescent="0.3">
      <c r="B606" s="33" t="s">
        <v>239</v>
      </c>
      <c r="C606" s="33" t="s">
        <v>37</v>
      </c>
    </row>
    <row r="607" spans="2:42" x14ac:dyDescent="0.3">
      <c r="B607" s="33" t="s">
        <v>239</v>
      </c>
      <c r="C607" s="33" t="s">
        <v>38</v>
      </c>
    </row>
    <row r="608" spans="2:42" x14ac:dyDescent="0.3">
      <c r="B608" s="33" t="s">
        <v>239</v>
      </c>
      <c r="C608" s="33" t="s">
        <v>39</v>
      </c>
    </row>
    <row r="609" spans="2:42" x14ac:dyDescent="0.3">
      <c r="B609" s="33" t="s">
        <v>239</v>
      </c>
      <c r="C609" s="33" t="s">
        <v>40</v>
      </c>
    </row>
    <row r="610" spans="2:42" x14ac:dyDescent="0.3">
      <c r="B610" s="33" t="s">
        <v>239</v>
      </c>
      <c r="C610" s="33" t="s">
        <v>41</v>
      </c>
    </row>
    <row r="611" spans="2:42" x14ac:dyDescent="0.3">
      <c r="B611" s="33" t="s">
        <v>239</v>
      </c>
      <c r="C611" s="33" t="s">
        <v>42</v>
      </c>
    </row>
    <row r="612" spans="2:42" x14ac:dyDescent="0.3">
      <c r="B612" s="33" t="s">
        <v>239</v>
      </c>
      <c r="C612" s="33" t="s">
        <v>43</v>
      </c>
    </row>
    <row r="613" spans="2:42" x14ac:dyDescent="0.3">
      <c r="B613" s="33" t="s">
        <v>239</v>
      </c>
      <c r="C613" s="33" t="s">
        <v>44</v>
      </c>
    </row>
    <row r="614" spans="2:42" x14ac:dyDescent="0.3">
      <c r="B614" s="33" t="s">
        <v>239</v>
      </c>
      <c r="C614" s="33" t="s">
        <v>45</v>
      </c>
    </row>
    <row r="615" spans="2:42" x14ac:dyDescent="0.3">
      <c r="B615" s="33" t="s">
        <v>239</v>
      </c>
      <c r="C615" s="33" t="s">
        <v>46</v>
      </c>
    </row>
    <row r="616" spans="2:42" x14ac:dyDescent="0.3">
      <c r="B616" s="33" t="s">
        <v>239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3">
      <c r="B617" s="33" t="s">
        <v>647</v>
      </c>
      <c r="C617" s="33" t="s">
        <v>36</v>
      </c>
    </row>
    <row r="618" spans="2:42" x14ac:dyDescent="0.3">
      <c r="B618" s="33" t="s">
        <v>647</v>
      </c>
      <c r="C618" s="33" t="s">
        <v>37</v>
      </c>
    </row>
    <row r="619" spans="2:42" x14ac:dyDescent="0.3">
      <c r="B619" s="33" t="s">
        <v>647</v>
      </c>
      <c r="C619" s="33" t="s">
        <v>38</v>
      </c>
    </row>
    <row r="620" spans="2:42" x14ac:dyDescent="0.3">
      <c r="B620" s="33" t="s">
        <v>647</v>
      </c>
      <c r="C620" s="33" t="s">
        <v>39</v>
      </c>
    </row>
    <row r="621" spans="2:42" x14ac:dyDescent="0.3">
      <c r="B621" s="33" t="s">
        <v>647</v>
      </c>
      <c r="C621" s="33" t="s">
        <v>40</v>
      </c>
    </row>
    <row r="622" spans="2:42" x14ac:dyDescent="0.3">
      <c r="B622" s="33" t="s">
        <v>647</v>
      </c>
      <c r="C622" s="33" t="s">
        <v>41</v>
      </c>
    </row>
    <row r="623" spans="2:42" x14ac:dyDescent="0.3">
      <c r="B623" s="33" t="s">
        <v>647</v>
      </c>
      <c r="C623" s="33" t="s">
        <v>42</v>
      </c>
    </row>
    <row r="624" spans="2:42" x14ac:dyDescent="0.3">
      <c r="B624" s="33" t="s">
        <v>647</v>
      </c>
      <c r="C624" s="33" t="s">
        <v>43</v>
      </c>
    </row>
    <row r="625" spans="2:42" x14ac:dyDescent="0.3">
      <c r="B625" s="33" t="s">
        <v>647</v>
      </c>
      <c r="C625" s="33" t="s">
        <v>44</v>
      </c>
    </row>
    <row r="626" spans="2:42" x14ac:dyDescent="0.3">
      <c r="B626" s="33" t="s">
        <v>647</v>
      </c>
      <c r="C626" s="33" t="s">
        <v>45</v>
      </c>
    </row>
    <row r="627" spans="2:42" x14ac:dyDescent="0.3">
      <c r="B627" s="33" t="s">
        <v>647</v>
      </c>
      <c r="C627" s="33" t="s">
        <v>46</v>
      </c>
    </row>
    <row r="628" spans="2:42" x14ac:dyDescent="0.3">
      <c r="B628" s="33" t="s">
        <v>647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3">
      <c r="B629" s="33" t="s">
        <v>767</v>
      </c>
      <c r="C629" s="33" t="s">
        <v>36</v>
      </c>
    </row>
    <row r="630" spans="2:42" x14ac:dyDescent="0.3">
      <c r="B630" s="33" t="s">
        <v>767</v>
      </c>
      <c r="C630" s="33" t="s">
        <v>37</v>
      </c>
    </row>
    <row r="631" spans="2:42" x14ac:dyDescent="0.3">
      <c r="B631" s="33" t="s">
        <v>767</v>
      </c>
      <c r="C631" s="33" t="s">
        <v>38</v>
      </c>
    </row>
    <row r="632" spans="2:42" x14ac:dyDescent="0.3">
      <c r="B632" s="33" t="s">
        <v>767</v>
      </c>
      <c r="C632" s="33" t="s">
        <v>39</v>
      </c>
    </row>
    <row r="633" spans="2:42" x14ac:dyDescent="0.3">
      <c r="B633" s="33" t="s">
        <v>767</v>
      </c>
      <c r="C633" s="33" t="s">
        <v>40</v>
      </c>
    </row>
    <row r="634" spans="2:42" x14ac:dyDescent="0.3">
      <c r="B634" s="33" t="s">
        <v>767</v>
      </c>
      <c r="C634" s="33" t="s">
        <v>41</v>
      </c>
    </row>
    <row r="635" spans="2:42" x14ac:dyDescent="0.3">
      <c r="B635" s="33" t="s">
        <v>767</v>
      </c>
      <c r="C635" s="33" t="s">
        <v>42</v>
      </c>
    </row>
    <row r="636" spans="2:42" x14ac:dyDescent="0.3">
      <c r="B636" s="33" t="s">
        <v>767</v>
      </c>
      <c r="C636" s="33" t="s">
        <v>43</v>
      </c>
    </row>
    <row r="637" spans="2:42" x14ac:dyDescent="0.3">
      <c r="B637" s="33" t="s">
        <v>767</v>
      </c>
      <c r="C637" s="33" t="s">
        <v>44</v>
      </c>
    </row>
    <row r="638" spans="2:42" x14ac:dyDescent="0.3">
      <c r="B638" s="33" t="s">
        <v>767</v>
      </c>
      <c r="C638" s="33" t="s">
        <v>45</v>
      </c>
    </row>
    <row r="639" spans="2:42" x14ac:dyDescent="0.3">
      <c r="B639" s="33" t="s">
        <v>767</v>
      </c>
      <c r="C639" s="33" t="s">
        <v>46</v>
      </c>
    </row>
    <row r="640" spans="2:42" x14ac:dyDescent="0.3">
      <c r="B640" s="33" t="s">
        <v>767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3">
      <c r="B641" s="33" t="s">
        <v>674</v>
      </c>
      <c r="C641" s="33" t="s">
        <v>36</v>
      </c>
    </row>
    <row r="642" spans="2:42" x14ac:dyDescent="0.3">
      <c r="B642" s="33" t="s">
        <v>674</v>
      </c>
      <c r="C642" s="33" t="s">
        <v>37</v>
      </c>
    </row>
    <row r="643" spans="2:42" x14ac:dyDescent="0.3">
      <c r="B643" s="33" t="s">
        <v>674</v>
      </c>
      <c r="C643" s="33" t="s">
        <v>38</v>
      </c>
    </row>
    <row r="644" spans="2:42" x14ac:dyDescent="0.3">
      <c r="B644" s="33" t="s">
        <v>674</v>
      </c>
      <c r="C644" s="33" t="s">
        <v>39</v>
      </c>
    </row>
    <row r="645" spans="2:42" x14ac:dyDescent="0.3">
      <c r="B645" s="33" t="s">
        <v>674</v>
      </c>
      <c r="C645" s="33" t="s">
        <v>40</v>
      </c>
    </row>
    <row r="646" spans="2:42" x14ac:dyDescent="0.3">
      <c r="B646" s="33" t="s">
        <v>674</v>
      </c>
      <c r="C646" s="33" t="s">
        <v>41</v>
      </c>
    </row>
    <row r="647" spans="2:42" x14ac:dyDescent="0.3">
      <c r="B647" s="33" t="s">
        <v>674</v>
      </c>
      <c r="C647" s="33" t="s">
        <v>42</v>
      </c>
    </row>
    <row r="648" spans="2:42" x14ac:dyDescent="0.3">
      <c r="B648" s="33" t="s">
        <v>674</v>
      </c>
      <c r="C648" s="33" t="s">
        <v>43</v>
      </c>
    </row>
    <row r="649" spans="2:42" x14ac:dyDescent="0.3">
      <c r="B649" s="33" t="s">
        <v>674</v>
      </c>
      <c r="C649" s="33" t="s">
        <v>44</v>
      </c>
    </row>
    <row r="650" spans="2:42" x14ac:dyDescent="0.3">
      <c r="B650" s="33" t="s">
        <v>674</v>
      </c>
      <c r="C650" s="33" t="s">
        <v>45</v>
      </c>
    </row>
    <row r="651" spans="2:42" x14ac:dyDescent="0.3">
      <c r="B651" s="33" t="s">
        <v>674</v>
      </c>
      <c r="C651" s="33" t="s">
        <v>46</v>
      </c>
    </row>
    <row r="652" spans="2:42" x14ac:dyDescent="0.3">
      <c r="B652" s="33" t="s">
        <v>674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3">
      <c r="B653" s="33" t="s">
        <v>768</v>
      </c>
      <c r="C653" s="33" t="s">
        <v>36</v>
      </c>
      <c r="W653" s="33">
        <v>996.76224679999996</v>
      </c>
      <c r="X653" s="33">
        <v>994.53207169999996</v>
      </c>
      <c r="Y653" s="33">
        <v>992.46215670000004</v>
      </c>
      <c r="Z653" s="33">
        <v>1304.4682869999999</v>
      </c>
      <c r="AA653" s="33">
        <v>1302.3710329999999</v>
      </c>
      <c r="AB653" s="33">
        <v>1295.043259</v>
      </c>
      <c r="AC653" s="33">
        <v>1350.3951460000001</v>
      </c>
      <c r="AD653" s="33">
        <v>1396.3362119999999</v>
      </c>
      <c r="AE653" s="33">
        <v>930.89080769999998</v>
      </c>
      <c r="AF653" s="33">
        <v>1344.880496</v>
      </c>
      <c r="AG653" s="33">
        <v>1344.874791</v>
      </c>
      <c r="AH653" s="33">
        <v>1344.8720760000001</v>
      </c>
      <c r="AI653" s="33">
        <v>1344.881161</v>
      </c>
      <c r="AJ653" s="33">
        <v>1354.4447419999999</v>
      </c>
      <c r="AK653" s="33">
        <v>1267.9406260000001</v>
      </c>
      <c r="AL653" s="33">
        <v>1129.127706</v>
      </c>
      <c r="AM653" s="33">
        <v>930.89080769999998</v>
      </c>
      <c r="AN653" s="33">
        <v>930.89080769999998</v>
      </c>
      <c r="AO653" s="33">
        <v>930.89080769999998</v>
      </c>
      <c r="AP653" s="33">
        <v>930.89080769999998</v>
      </c>
    </row>
    <row r="654" spans="2:42" x14ac:dyDescent="0.3">
      <c r="B654" s="33" t="s">
        <v>768</v>
      </c>
      <c r="C654" s="33" t="s">
        <v>37</v>
      </c>
    </row>
    <row r="655" spans="2:42" x14ac:dyDescent="0.3">
      <c r="B655" s="33" t="s">
        <v>768</v>
      </c>
      <c r="C655" s="33" t="s">
        <v>38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3">
      <c r="B656" s="33" t="s">
        <v>768</v>
      </c>
      <c r="C656" s="33" t="s">
        <v>39</v>
      </c>
    </row>
    <row r="657" spans="1:42" x14ac:dyDescent="0.3">
      <c r="B657" s="33" t="s">
        <v>768</v>
      </c>
      <c r="C657" s="33" t="s">
        <v>40</v>
      </c>
    </row>
    <row r="658" spans="1:42" x14ac:dyDescent="0.3">
      <c r="B658" s="33" t="s">
        <v>768</v>
      </c>
      <c r="C658" s="33" t="s">
        <v>41</v>
      </c>
    </row>
    <row r="659" spans="1:42" x14ac:dyDescent="0.3">
      <c r="B659" s="33" t="s">
        <v>768</v>
      </c>
      <c r="C659" s="33" t="s">
        <v>42</v>
      </c>
    </row>
    <row r="660" spans="1:42" x14ac:dyDescent="0.3">
      <c r="B660" s="33" t="s">
        <v>768</v>
      </c>
      <c r="C660" s="33" t="s">
        <v>43</v>
      </c>
    </row>
    <row r="661" spans="1:42" x14ac:dyDescent="0.3">
      <c r="B661" s="33" t="s">
        <v>768</v>
      </c>
      <c r="C661" s="33" t="s">
        <v>44</v>
      </c>
    </row>
    <row r="662" spans="1:42" x14ac:dyDescent="0.3">
      <c r="B662" s="33" t="s">
        <v>768</v>
      </c>
      <c r="C662" s="33" t="s">
        <v>45</v>
      </c>
    </row>
    <row r="663" spans="1:42" x14ac:dyDescent="0.3">
      <c r="B663" s="33" t="s">
        <v>768</v>
      </c>
      <c r="C663" s="33" t="s">
        <v>46</v>
      </c>
    </row>
    <row r="664" spans="1:42" x14ac:dyDescent="0.3">
      <c r="A664" s="33">
        <v>4</v>
      </c>
      <c r="B664" s="33" t="s">
        <v>768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996.76224679999996</v>
      </c>
      <c r="X664" s="33">
        <v>994.53207169999996</v>
      </c>
      <c r="Y664" s="33">
        <v>992.46215670000004</v>
      </c>
      <c r="Z664" s="33">
        <v>1304.4682869999999</v>
      </c>
      <c r="AA664" s="33">
        <v>1302.3710329999999</v>
      </c>
      <c r="AB664" s="33">
        <v>1295.043259</v>
      </c>
      <c r="AC664" s="33">
        <v>1350.3951460000001</v>
      </c>
      <c r="AD664" s="33">
        <v>1396.3362119999999</v>
      </c>
      <c r="AE664" s="33">
        <v>944.15540950000002</v>
      </c>
      <c r="AF664" s="33">
        <v>1358.145098</v>
      </c>
      <c r="AG664" s="33">
        <v>1930.4122150000001</v>
      </c>
      <c r="AH664" s="33">
        <v>1930.4095</v>
      </c>
      <c r="AI664" s="33">
        <v>1930.4185849999999</v>
      </c>
      <c r="AJ664" s="33">
        <v>1939.982166</v>
      </c>
      <c r="AK664" s="33">
        <v>1853.4780499999999</v>
      </c>
      <c r="AL664" s="33">
        <v>1714.6651300000001</v>
      </c>
      <c r="AM664" s="33">
        <v>1516.428232</v>
      </c>
      <c r="AN664" s="33">
        <v>1516.428232</v>
      </c>
      <c r="AO664" s="33">
        <v>1516.428232</v>
      </c>
      <c r="AP664" s="33">
        <v>1516.428232</v>
      </c>
    </row>
    <row r="665" spans="1:42" x14ac:dyDescent="0.3">
      <c r="B665" s="33" t="s">
        <v>769</v>
      </c>
      <c r="C665" s="33" t="s">
        <v>36</v>
      </c>
      <c r="O665" s="33">
        <v>6.0415018209999998</v>
      </c>
      <c r="P665" s="33">
        <v>207.02253590000001</v>
      </c>
      <c r="Q665" s="33">
        <v>1260.610911</v>
      </c>
      <c r="R665" s="33">
        <v>1357.2530099999999</v>
      </c>
      <c r="S665" s="33">
        <v>1357.2530099999999</v>
      </c>
      <c r="T665" s="33">
        <v>1357.2530099999999</v>
      </c>
      <c r="U665" s="33">
        <v>1357.2530099999999</v>
      </c>
      <c r="V665" s="33">
        <v>1346.4954660000001</v>
      </c>
      <c r="W665" s="33">
        <v>1345.054206</v>
      </c>
      <c r="X665" s="33">
        <v>1357.2530099999999</v>
      </c>
      <c r="Y665" s="33">
        <v>1357.2530099999999</v>
      </c>
      <c r="Z665" s="33">
        <v>1357.2530099999999</v>
      </c>
      <c r="AA665" s="33">
        <v>1357.2530099999999</v>
      </c>
      <c r="AB665" s="33">
        <v>1357.2530099999999</v>
      </c>
      <c r="AC665" s="33">
        <v>1357.2530099999999</v>
      </c>
      <c r="AD665" s="33">
        <v>1357.2530099999999</v>
      </c>
      <c r="AE665" s="33">
        <v>1288.3244540000001</v>
      </c>
      <c r="AF665" s="33">
        <v>1357.2530099999999</v>
      </c>
      <c r="AG665" s="33">
        <v>1357.2530099999999</v>
      </c>
      <c r="AH665" s="33">
        <v>1357.2530099999999</v>
      </c>
      <c r="AI665" s="33">
        <v>1357.2530099999999</v>
      </c>
      <c r="AJ665" s="33">
        <v>1357.2530099999999</v>
      </c>
      <c r="AK665" s="33">
        <v>1357.2530099999999</v>
      </c>
      <c r="AL665" s="33">
        <v>1357.2530099999999</v>
      </c>
      <c r="AM665" s="33">
        <v>1357.2530099999999</v>
      </c>
      <c r="AN665" s="33">
        <v>1357.2530099999999</v>
      </c>
      <c r="AO665" s="33">
        <v>1357.2530099999999</v>
      </c>
      <c r="AP665" s="33">
        <v>1357.2530099999999</v>
      </c>
    </row>
    <row r="666" spans="1:42" x14ac:dyDescent="0.3">
      <c r="B666" s="33" t="s">
        <v>769</v>
      </c>
      <c r="C666" s="33" t="s">
        <v>37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58.980104609999998</v>
      </c>
      <c r="AF666" s="33">
        <v>117.96020919999999</v>
      </c>
      <c r="AG666" s="33">
        <v>117.96020919999999</v>
      </c>
      <c r="AH666" s="33">
        <v>117.96020919999999</v>
      </c>
      <c r="AI666" s="33">
        <v>117.96020919999999</v>
      </c>
      <c r="AJ666" s="33">
        <v>117.96020919999999</v>
      </c>
      <c r="AK666" s="33">
        <v>117.96020919999999</v>
      </c>
      <c r="AL666" s="33">
        <v>117.96020919999999</v>
      </c>
      <c r="AM666" s="33">
        <v>117.96020919999999</v>
      </c>
      <c r="AN666" s="33">
        <v>117.96020919999999</v>
      </c>
      <c r="AO666" s="33">
        <v>117.96020919999999</v>
      </c>
      <c r="AP666" s="33">
        <v>117.96020919999999</v>
      </c>
    </row>
    <row r="667" spans="1:42" x14ac:dyDescent="0.3">
      <c r="B667" s="33" t="s">
        <v>769</v>
      </c>
      <c r="C667" s="33" t="s">
        <v>38</v>
      </c>
      <c r="O667" s="33">
        <v>262.4496221</v>
      </c>
      <c r="P667" s="33">
        <v>482.73675980000002</v>
      </c>
      <c r="Q667" s="33">
        <v>586.3630895</v>
      </c>
      <c r="R667" s="33">
        <v>651.024449</v>
      </c>
      <c r="S667" s="33">
        <v>546.83380529999999</v>
      </c>
      <c r="T667" s="33">
        <v>515.1115125</v>
      </c>
      <c r="U667" s="33">
        <v>687.31639059999998</v>
      </c>
      <c r="V667" s="33">
        <v>367.61896530000001</v>
      </c>
      <c r="W667" s="33">
        <v>367.61896530000001</v>
      </c>
      <c r="X667" s="33">
        <v>399.6304993</v>
      </c>
      <c r="Y667" s="33">
        <v>446.23662960000001</v>
      </c>
      <c r="Z667" s="33">
        <v>506.17509369999999</v>
      </c>
      <c r="AA667" s="33">
        <v>526.14502630000004</v>
      </c>
      <c r="AB667" s="33">
        <v>653.33036000000004</v>
      </c>
      <c r="AC667" s="33">
        <v>699.37774039999999</v>
      </c>
      <c r="AD667" s="33">
        <v>695.67538379999996</v>
      </c>
      <c r="AE667" s="33">
        <v>595.28553850000003</v>
      </c>
      <c r="AF667" s="33">
        <v>640.95025329999999</v>
      </c>
      <c r="AG667" s="33">
        <v>735.23793060000003</v>
      </c>
      <c r="AH667" s="33">
        <v>735.23793060000003</v>
      </c>
      <c r="AI667" s="33">
        <v>735.23793060000003</v>
      </c>
      <c r="AJ667" s="33">
        <v>735.23793060000003</v>
      </c>
      <c r="AK667" s="33">
        <v>735.23793060000003</v>
      </c>
      <c r="AL667" s="33">
        <v>735.23793060000003</v>
      </c>
      <c r="AM667" s="33">
        <v>735.23793060000003</v>
      </c>
      <c r="AN667" s="33">
        <v>735.23793060000003</v>
      </c>
      <c r="AO667" s="33">
        <v>735.23793060000003</v>
      </c>
      <c r="AP667" s="33">
        <v>735.23793060000003</v>
      </c>
    </row>
    <row r="668" spans="1:42" x14ac:dyDescent="0.3">
      <c r="B668" s="33" t="s">
        <v>769</v>
      </c>
      <c r="C668" s="33" t="s">
        <v>39</v>
      </c>
      <c r="T668" s="33">
        <v>42.162484419999998</v>
      </c>
      <c r="U668" s="33">
        <v>42.162484419999998</v>
      </c>
      <c r="V668" s="33">
        <v>42.162484419999998</v>
      </c>
      <c r="W668" s="33">
        <v>42.162484419999998</v>
      </c>
      <c r="X668" s="33">
        <v>42.162484419999998</v>
      </c>
      <c r="Y668" s="33">
        <v>42.162484419999998</v>
      </c>
      <c r="Z668" s="33">
        <v>42.162484419999998</v>
      </c>
      <c r="AA668" s="33">
        <v>84.324968839999997</v>
      </c>
      <c r="AB668" s="33">
        <v>42.162484419999998</v>
      </c>
      <c r="AC668" s="33">
        <v>84.324968839999997</v>
      </c>
      <c r="AD668" s="33">
        <v>84.324968839999997</v>
      </c>
      <c r="AE668" s="33">
        <v>42.162484419999998</v>
      </c>
      <c r="AF668" s="33">
        <v>42.162484419999998</v>
      </c>
      <c r="AG668" s="33">
        <v>84.324968839999997</v>
      </c>
      <c r="AH668" s="33">
        <v>84.324968839999997</v>
      </c>
      <c r="AI668" s="33">
        <v>84.324968839999997</v>
      </c>
      <c r="AJ668" s="33">
        <v>84.324968839999997</v>
      </c>
      <c r="AK668" s="33">
        <v>84.324968839999997</v>
      </c>
      <c r="AL668" s="33">
        <v>84.324968839999997</v>
      </c>
      <c r="AM668" s="33">
        <v>84.324968839999997</v>
      </c>
      <c r="AN668" s="33">
        <v>84.324968839999997</v>
      </c>
      <c r="AO668" s="33">
        <v>84.324968839999997</v>
      </c>
      <c r="AP668" s="33">
        <v>84.324968839999997</v>
      </c>
    </row>
    <row r="669" spans="1:42" x14ac:dyDescent="0.3">
      <c r="B669" s="33" t="s">
        <v>769</v>
      </c>
      <c r="C669" s="33" t="s">
        <v>40</v>
      </c>
    </row>
    <row r="670" spans="1:42" x14ac:dyDescent="0.3">
      <c r="B670" s="33" t="s">
        <v>769</v>
      </c>
      <c r="C670" s="33" t="s">
        <v>41</v>
      </c>
    </row>
    <row r="671" spans="1:42" x14ac:dyDescent="0.3">
      <c r="B671" s="33" t="s">
        <v>769</v>
      </c>
      <c r="C671" s="33" t="s">
        <v>42</v>
      </c>
    </row>
    <row r="672" spans="1:42" x14ac:dyDescent="0.3">
      <c r="B672" s="33" t="s">
        <v>769</v>
      </c>
      <c r="C672" s="33" t="s">
        <v>43</v>
      </c>
    </row>
    <row r="673" spans="1:42" x14ac:dyDescent="0.3">
      <c r="B673" s="33" t="s">
        <v>769</v>
      </c>
      <c r="C673" s="33" t="s">
        <v>44</v>
      </c>
    </row>
    <row r="674" spans="1:42" x14ac:dyDescent="0.3">
      <c r="B674" s="33" t="s">
        <v>769</v>
      </c>
      <c r="C674" s="33" t="s">
        <v>45</v>
      </c>
    </row>
    <row r="675" spans="1:42" x14ac:dyDescent="0.3">
      <c r="B675" s="33" t="s">
        <v>769</v>
      </c>
      <c r="C675" s="33" t="s">
        <v>46</v>
      </c>
    </row>
    <row r="676" spans="1:42" x14ac:dyDescent="0.3">
      <c r="A676" s="33">
        <v>8</v>
      </c>
      <c r="B676" s="33" t="s">
        <v>769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0</v>
      </c>
      <c r="O676" s="33">
        <v>386.45133320000002</v>
      </c>
      <c r="P676" s="33">
        <v>807.71950489999995</v>
      </c>
      <c r="Q676" s="33">
        <v>1964.934209</v>
      </c>
      <c r="R676" s="33">
        <v>2126.2376680000002</v>
      </c>
      <c r="S676" s="33">
        <v>2022.047024</v>
      </c>
      <c r="T676" s="33">
        <v>2032.487216</v>
      </c>
      <c r="U676" s="33">
        <v>2204.692094</v>
      </c>
      <c r="V676" s="33">
        <v>1874.2371250000001</v>
      </c>
      <c r="W676" s="33">
        <v>1872.795865</v>
      </c>
      <c r="X676" s="33">
        <v>1917.0062029999999</v>
      </c>
      <c r="Y676" s="33">
        <v>1963.612333</v>
      </c>
      <c r="Z676" s="33">
        <v>2023.5507970000001</v>
      </c>
      <c r="AA676" s="33">
        <v>2085.6832140000001</v>
      </c>
      <c r="AB676" s="33">
        <v>2170.7060630000001</v>
      </c>
      <c r="AC676" s="33">
        <v>2258.9159279999999</v>
      </c>
      <c r="AD676" s="33">
        <v>2255.2135720000001</v>
      </c>
      <c r="AE676" s="33">
        <v>1984.752581</v>
      </c>
      <c r="AF676" s="33">
        <v>2158.325957</v>
      </c>
      <c r="AG676" s="33">
        <v>2294.7761180000002</v>
      </c>
      <c r="AH676" s="33">
        <v>2294.7761180000002</v>
      </c>
      <c r="AI676" s="33">
        <v>2294.7761180000002</v>
      </c>
      <c r="AJ676" s="33">
        <v>2294.7761180000002</v>
      </c>
      <c r="AK676" s="33">
        <v>2294.7761180000002</v>
      </c>
      <c r="AL676" s="33">
        <v>2294.7761180000002</v>
      </c>
      <c r="AM676" s="33">
        <v>2294.7761180000002</v>
      </c>
      <c r="AN676" s="33">
        <v>2294.7761180000002</v>
      </c>
      <c r="AO676" s="33">
        <v>2294.7761180000002</v>
      </c>
      <c r="AP676" s="33">
        <v>2294.7761180000002</v>
      </c>
    </row>
    <row r="677" spans="1:42" x14ac:dyDescent="0.3">
      <c r="B677" s="33" t="s">
        <v>770</v>
      </c>
      <c r="C677" s="33" t="s">
        <v>36</v>
      </c>
      <c r="P677" s="33">
        <v>144.9631487</v>
      </c>
      <c r="Q677" s="33">
        <v>209.2746865</v>
      </c>
      <c r="R677" s="33">
        <v>466.15600749999999</v>
      </c>
      <c r="S677" s="33">
        <v>466.15600749999999</v>
      </c>
      <c r="T677" s="33">
        <v>466.15600749999999</v>
      </c>
      <c r="U677" s="33">
        <v>466.15600749999999</v>
      </c>
      <c r="V677" s="33">
        <v>466.15600749999999</v>
      </c>
      <c r="W677" s="33">
        <v>466.15600749999999</v>
      </c>
      <c r="X677" s="33">
        <v>466.15600749999999</v>
      </c>
      <c r="Y677" s="33">
        <v>466.15600749999999</v>
      </c>
      <c r="Z677" s="33">
        <v>466.15600749999999</v>
      </c>
      <c r="AA677" s="33">
        <v>466.15600749999999</v>
      </c>
      <c r="AB677" s="33">
        <v>466.15600749999999</v>
      </c>
      <c r="AC677" s="33">
        <v>466.15600749999999</v>
      </c>
      <c r="AD677" s="33">
        <v>466.15600749999999</v>
      </c>
      <c r="AE677" s="33">
        <v>466.15600749999999</v>
      </c>
      <c r="AF677" s="33">
        <v>466.15600749999999</v>
      </c>
      <c r="AG677" s="33">
        <v>481.6308598</v>
      </c>
      <c r="AH677" s="33">
        <v>632.93500459999996</v>
      </c>
      <c r="AI677" s="33">
        <v>785.40257250000002</v>
      </c>
      <c r="AJ677" s="33">
        <v>888.64471679999997</v>
      </c>
      <c r="AK677" s="33">
        <v>932.31201499999997</v>
      </c>
      <c r="AL677" s="33">
        <v>932.31201499999997</v>
      </c>
      <c r="AM677" s="33">
        <v>932.31201499999997</v>
      </c>
      <c r="AN677" s="33">
        <v>793.9323928</v>
      </c>
      <c r="AO677" s="33">
        <v>888.6452706</v>
      </c>
      <c r="AP677" s="33">
        <v>932.31201499999997</v>
      </c>
    </row>
    <row r="678" spans="1:42" x14ac:dyDescent="0.3">
      <c r="B678" s="33" t="s">
        <v>770</v>
      </c>
      <c r="C678" s="33" t="s">
        <v>37</v>
      </c>
    </row>
    <row r="679" spans="1:42" x14ac:dyDescent="0.3">
      <c r="B679" s="33" t="s">
        <v>770</v>
      </c>
      <c r="C679" s="33" t="s">
        <v>38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X679" s="33">
        <v>52.821539469999998</v>
      </c>
      <c r="Y679" s="33">
        <v>52.821539469999998</v>
      </c>
      <c r="Z679" s="33">
        <v>52.821539469999998</v>
      </c>
      <c r="AA679" s="33">
        <v>52.821539469999998</v>
      </c>
      <c r="AB679" s="33">
        <v>52.821539469999998</v>
      </c>
      <c r="AC679" s="33">
        <v>52.821539469999998</v>
      </c>
      <c r="AD679" s="33">
        <v>52.821539469999998</v>
      </c>
      <c r="AE679" s="33">
        <v>52.821539469999998</v>
      </c>
      <c r="AF679" s="33">
        <v>52.821539469999998</v>
      </c>
      <c r="AG679" s="33">
        <v>52.821539469999998</v>
      </c>
      <c r="AH679" s="33">
        <v>52.821539469999998</v>
      </c>
      <c r="AI679" s="33">
        <v>52.821539469999998</v>
      </c>
      <c r="AJ679" s="33">
        <v>105.64307890000001</v>
      </c>
      <c r="AK679" s="33">
        <v>105.64307890000001</v>
      </c>
      <c r="AL679" s="33">
        <v>105.64307890000001</v>
      </c>
      <c r="AM679" s="33">
        <v>62.85265519</v>
      </c>
      <c r="AN679" s="33">
        <v>52.821539469999998</v>
      </c>
      <c r="AO679" s="33">
        <v>52.821539469999998</v>
      </c>
      <c r="AP679" s="33">
        <v>105.64307890000001</v>
      </c>
    </row>
    <row r="680" spans="1:42" x14ac:dyDescent="0.3">
      <c r="B680" s="33" t="s">
        <v>770</v>
      </c>
      <c r="C680" s="33" t="s">
        <v>39</v>
      </c>
    </row>
    <row r="681" spans="1:42" x14ac:dyDescent="0.3">
      <c r="B681" s="33" t="s">
        <v>770</v>
      </c>
      <c r="C681" s="33" t="s">
        <v>40</v>
      </c>
    </row>
    <row r="682" spans="1:42" x14ac:dyDescent="0.3">
      <c r="B682" s="33" t="s">
        <v>770</v>
      </c>
      <c r="C682" s="33" t="s">
        <v>41</v>
      </c>
    </row>
    <row r="683" spans="1:42" x14ac:dyDescent="0.3">
      <c r="B683" s="33" t="s">
        <v>770</v>
      </c>
      <c r="C683" s="33" t="s">
        <v>42</v>
      </c>
    </row>
    <row r="684" spans="1:42" x14ac:dyDescent="0.3">
      <c r="B684" s="33" t="s">
        <v>770</v>
      </c>
      <c r="C684" s="33" t="s">
        <v>43</v>
      </c>
    </row>
    <row r="685" spans="1:42" x14ac:dyDescent="0.3">
      <c r="B685" s="33" t="s">
        <v>770</v>
      </c>
      <c r="C685" s="33" t="s">
        <v>44</v>
      </c>
    </row>
    <row r="686" spans="1:42" x14ac:dyDescent="0.3">
      <c r="B686" s="33" t="s">
        <v>770</v>
      </c>
      <c r="C686" s="33" t="s">
        <v>45</v>
      </c>
    </row>
    <row r="687" spans="1:42" x14ac:dyDescent="0.3">
      <c r="B687" s="33" t="s">
        <v>770</v>
      </c>
      <c r="C687" s="33" t="s">
        <v>46</v>
      </c>
    </row>
    <row r="688" spans="1:42" x14ac:dyDescent="0.3">
      <c r="A688" s="33">
        <v>10</v>
      </c>
      <c r="B688" s="33" t="s">
        <v>770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0</v>
      </c>
      <c r="P688" s="33">
        <v>144.9631487</v>
      </c>
      <c r="Q688" s="33">
        <v>209.2746865</v>
      </c>
      <c r="R688" s="33">
        <v>518.97754699999996</v>
      </c>
      <c r="S688" s="33">
        <v>518.97754699999996</v>
      </c>
      <c r="T688" s="33">
        <v>518.97754699999996</v>
      </c>
      <c r="U688" s="33">
        <v>518.97754699999996</v>
      </c>
      <c r="V688" s="33">
        <v>518.97754699999996</v>
      </c>
      <c r="W688" s="33">
        <v>518.97754699999996</v>
      </c>
      <c r="X688" s="33">
        <v>518.97754699999996</v>
      </c>
      <c r="Y688" s="33">
        <v>518.97754699999996</v>
      </c>
      <c r="Z688" s="33">
        <v>518.97754699999996</v>
      </c>
      <c r="AA688" s="33">
        <v>518.97754699999996</v>
      </c>
      <c r="AB688" s="33">
        <v>518.97754699999996</v>
      </c>
      <c r="AC688" s="33">
        <v>518.97754699999996</v>
      </c>
      <c r="AD688" s="33">
        <v>518.97754699999996</v>
      </c>
      <c r="AE688" s="33">
        <v>518.97754699999996</v>
      </c>
      <c r="AF688" s="33">
        <v>518.97754699999996</v>
      </c>
      <c r="AG688" s="33">
        <v>534.45239930000002</v>
      </c>
      <c r="AH688" s="33">
        <v>685.75654410000004</v>
      </c>
      <c r="AI688" s="33">
        <v>838.22411199999999</v>
      </c>
      <c r="AJ688" s="33">
        <v>994.28779580000003</v>
      </c>
      <c r="AK688" s="33">
        <v>1037.9550939999999</v>
      </c>
      <c r="AL688" s="33">
        <v>1037.9550939999999</v>
      </c>
      <c r="AM688" s="33">
        <v>995.16467020000005</v>
      </c>
      <c r="AN688" s="33">
        <v>846.75393229999997</v>
      </c>
      <c r="AO688" s="33">
        <v>941.46681009999998</v>
      </c>
      <c r="AP688" s="33">
        <v>1037.9550939999999</v>
      </c>
    </row>
    <row r="689" spans="2:42" x14ac:dyDescent="0.3">
      <c r="B689" s="33" t="s">
        <v>696</v>
      </c>
      <c r="C689" s="33" t="s">
        <v>36</v>
      </c>
    </row>
    <row r="690" spans="2:42" x14ac:dyDescent="0.3">
      <c r="B690" s="33" t="s">
        <v>696</v>
      </c>
      <c r="C690" s="33" t="s">
        <v>37</v>
      </c>
    </row>
    <row r="691" spans="2:42" x14ac:dyDescent="0.3">
      <c r="B691" s="33" t="s">
        <v>696</v>
      </c>
      <c r="C691" s="33" t="s">
        <v>38</v>
      </c>
    </row>
    <row r="692" spans="2:42" x14ac:dyDescent="0.3">
      <c r="B692" s="33" t="s">
        <v>696</v>
      </c>
      <c r="C692" s="33" t="s">
        <v>39</v>
      </c>
    </row>
    <row r="693" spans="2:42" x14ac:dyDescent="0.3">
      <c r="B693" s="33" t="s">
        <v>696</v>
      </c>
      <c r="C693" s="33" t="s">
        <v>40</v>
      </c>
    </row>
    <row r="694" spans="2:42" x14ac:dyDescent="0.3">
      <c r="B694" s="33" t="s">
        <v>696</v>
      </c>
      <c r="C694" s="33" t="s">
        <v>41</v>
      </c>
    </row>
    <row r="695" spans="2:42" x14ac:dyDescent="0.3">
      <c r="B695" s="33" t="s">
        <v>696</v>
      </c>
      <c r="C695" s="33" t="s">
        <v>42</v>
      </c>
    </row>
    <row r="696" spans="2:42" x14ac:dyDescent="0.3">
      <c r="B696" s="33" t="s">
        <v>696</v>
      </c>
      <c r="C696" s="33" t="s">
        <v>43</v>
      </c>
    </row>
    <row r="697" spans="2:42" x14ac:dyDescent="0.3">
      <c r="B697" s="33" t="s">
        <v>696</v>
      </c>
      <c r="C697" s="33" t="s">
        <v>44</v>
      </c>
    </row>
    <row r="698" spans="2:42" x14ac:dyDescent="0.3">
      <c r="B698" s="33" t="s">
        <v>696</v>
      </c>
      <c r="C698" s="33" t="s">
        <v>45</v>
      </c>
    </row>
    <row r="699" spans="2:42" x14ac:dyDescent="0.3">
      <c r="B699" s="33" t="s">
        <v>696</v>
      </c>
      <c r="C699" s="33" t="s">
        <v>46</v>
      </c>
    </row>
    <row r="700" spans="2:42" x14ac:dyDescent="0.3">
      <c r="B700" s="33" t="s">
        <v>696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3">
      <c r="B701" s="33" t="s">
        <v>695</v>
      </c>
      <c r="C701" s="33" t="s">
        <v>36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3">
      <c r="B702" s="33" t="s">
        <v>695</v>
      </c>
      <c r="C702" s="33" t="s">
        <v>37</v>
      </c>
    </row>
    <row r="703" spans="2:42" x14ac:dyDescent="0.3">
      <c r="B703" s="33" t="s">
        <v>695</v>
      </c>
      <c r="C703" s="33" t="s">
        <v>38</v>
      </c>
    </row>
    <row r="704" spans="2:42" x14ac:dyDescent="0.3">
      <c r="B704" s="33" t="s">
        <v>695</v>
      </c>
      <c r="C704" s="33" t="s">
        <v>39</v>
      </c>
    </row>
    <row r="705" spans="2:42" x14ac:dyDescent="0.3">
      <c r="B705" s="33" t="s">
        <v>695</v>
      </c>
      <c r="C705" s="33" t="s">
        <v>40</v>
      </c>
    </row>
    <row r="706" spans="2:42" x14ac:dyDescent="0.3">
      <c r="B706" s="33" t="s">
        <v>695</v>
      </c>
      <c r="C706" s="33" t="s">
        <v>41</v>
      </c>
    </row>
    <row r="707" spans="2:42" x14ac:dyDescent="0.3">
      <c r="B707" s="33" t="s">
        <v>695</v>
      </c>
      <c r="C707" s="33" t="s">
        <v>42</v>
      </c>
    </row>
    <row r="708" spans="2:42" x14ac:dyDescent="0.3">
      <c r="B708" s="33" t="s">
        <v>695</v>
      </c>
      <c r="C708" s="33" t="s">
        <v>43</v>
      </c>
    </row>
    <row r="709" spans="2:42" x14ac:dyDescent="0.3">
      <c r="B709" s="33" t="s">
        <v>695</v>
      </c>
      <c r="C709" s="33" t="s">
        <v>44</v>
      </c>
    </row>
    <row r="710" spans="2:42" x14ac:dyDescent="0.3">
      <c r="B710" s="33" t="s">
        <v>695</v>
      </c>
      <c r="C710" s="33" t="s">
        <v>45</v>
      </c>
    </row>
    <row r="711" spans="2:42" x14ac:dyDescent="0.3">
      <c r="B711" s="33" t="s">
        <v>695</v>
      </c>
      <c r="C711" s="33" t="s">
        <v>46</v>
      </c>
    </row>
    <row r="712" spans="2:42" x14ac:dyDescent="0.3">
      <c r="B712" s="33" t="s">
        <v>695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3">
      <c r="B713" s="33" t="s">
        <v>771</v>
      </c>
      <c r="C713" s="33" t="s">
        <v>36</v>
      </c>
    </row>
    <row r="714" spans="2:42" x14ac:dyDescent="0.3">
      <c r="B714" s="33" t="s">
        <v>771</v>
      </c>
      <c r="C714" s="33" t="s">
        <v>37</v>
      </c>
    </row>
    <row r="715" spans="2:42" x14ac:dyDescent="0.3">
      <c r="B715" s="33" t="s">
        <v>771</v>
      </c>
      <c r="C715" s="33" t="s">
        <v>38</v>
      </c>
    </row>
    <row r="716" spans="2:42" x14ac:dyDescent="0.3">
      <c r="B716" s="33" t="s">
        <v>771</v>
      </c>
      <c r="C716" s="33" t="s">
        <v>39</v>
      </c>
    </row>
    <row r="717" spans="2:42" x14ac:dyDescent="0.3">
      <c r="B717" s="33" t="s">
        <v>771</v>
      </c>
      <c r="C717" s="33" t="s">
        <v>40</v>
      </c>
    </row>
    <row r="718" spans="2:42" x14ac:dyDescent="0.3">
      <c r="B718" s="33" t="s">
        <v>771</v>
      </c>
      <c r="C718" s="33" t="s">
        <v>41</v>
      </c>
    </row>
    <row r="719" spans="2:42" x14ac:dyDescent="0.3">
      <c r="B719" s="33" t="s">
        <v>771</v>
      </c>
      <c r="C719" s="33" t="s">
        <v>42</v>
      </c>
    </row>
    <row r="720" spans="2:42" x14ac:dyDescent="0.3">
      <c r="B720" s="33" t="s">
        <v>771</v>
      </c>
      <c r="C720" s="33" t="s">
        <v>43</v>
      </c>
    </row>
    <row r="721" spans="1:42" x14ac:dyDescent="0.3">
      <c r="B721" s="33" t="s">
        <v>771</v>
      </c>
      <c r="C721" s="33" t="s">
        <v>44</v>
      </c>
    </row>
    <row r="722" spans="1:42" x14ac:dyDescent="0.3">
      <c r="B722" s="33" t="s">
        <v>771</v>
      </c>
      <c r="C722" s="33" t="s">
        <v>45</v>
      </c>
    </row>
    <row r="723" spans="1:42" x14ac:dyDescent="0.3">
      <c r="B723" s="33" t="s">
        <v>771</v>
      </c>
      <c r="C723" s="33" t="s">
        <v>46</v>
      </c>
    </row>
    <row r="724" spans="1:42" x14ac:dyDescent="0.3">
      <c r="A724" s="33">
        <v>6</v>
      </c>
      <c r="B724" s="33" t="s">
        <v>771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3">
      <c r="B725" s="33" t="s">
        <v>707</v>
      </c>
      <c r="C725" s="33" t="s">
        <v>36</v>
      </c>
    </row>
    <row r="726" spans="1:42" x14ac:dyDescent="0.3">
      <c r="B726" s="33" t="s">
        <v>707</v>
      </c>
      <c r="C726" s="33" t="s">
        <v>37</v>
      </c>
    </row>
    <row r="727" spans="1:42" x14ac:dyDescent="0.3">
      <c r="B727" s="33" t="s">
        <v>707</v>
      </c>
      <c r="C727" s="33" t="s">
        <v>38</v>
      </c>
    </row>
    <row r="728" spans="1:42" x14ac:dyDescent="0.3">
      <c r="B728" s="33" t="s">
        <v>707</v>
      </c>
      <c r="C728" s="33" t="s">
        <v>39</v>
      </c>
    </row>
    <row r="729" spans="1:42" x14ac:dyDescent="0.3">
      <c r="B729" s="33" t="s">
        <v>707</v>
      </c>
      <c r="C729" s="33" t="s">
        <v>40</v>
      </c>
    </row>
    <row r="730" spans="1:42" x14ac:dyDescent="0.3">
      <c r="B730" s="33" t="s">
        <v>707</v>
      </c>
      <c r="C730" s="33" t="s">
        <v>41</v>
      </c>
    </row>
    <row r="731" spans="1:42" x14ac:dyDescent="0.3">
      <c r="B731" s="33" t="s">
        <v>707</v>
      </c>
      <c r="C731" s="33" t="s">
        <v>42</v>
      </c>
    </row>
    <row r="732" spans="1:42" x14ac:dyDescent="0.3">
      <c r="B732" s="33" t="s">
        <v>707</v>
      </c>
      <c r="C732" s="33" t="s">
        <v>43</v>
      </c>
    </row>
    <row r="733" spans="1:42" x14ac:dyDescent="0.3">
      <c r="B733" s="33" t="s">
        <v>707</v>
      </c>
      <c r="C733" s="33" t="s">
        <v>44</v>
      </c>
    </row>
    <row r="734" spans="1:42" x14ac:dyDescent="0.3">
      <c r="B734" s="33" t="s">
        <v>707</v>
      </c>
      <c r="C734" s="33" t="s">
        <v>45</v>
      </c>
    </row>
    <row r="735" spans="1:42" x14ac:dyDescent="0.3">
      <c r="B735" s="33" t="s">
        <v>707</v>
      </c>
      <c r="C735" s="33" t="s">
        <v>46</v>
      </c>
    </row>
    <row r="736" spans="1:42" x14ac:dyDescent="0.3">
      <c r="B736" s="33" t="s">
        <v>707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3">
      <c r="B737" s="33" t="s">
        <v>720</v>
      </c>
      <c r="C737" s="33" t="s">
        <v>36</v>
      </c>
    </row>
    <row r="738" spans="2:42" x14ac:dyDescent="0.3">
      <c r="B738" s="33" t="s">
        <v>720</v>
      </c>
      <c r="C738" s="33" t="s">
        <v>37</v>
      </c>
    </row>
    <row r="739" spans="2:42" x14ac:dyDescent="0.3">
      <c r="B739" s="33" t="s">
        <v>720</v>
      </c>
      <c r="C739" s="33" t="s">
        <v>38</v>
      </c>
    </row>
    <row r="740" spans="2:42" x14ac:dyDescent="0.3">
      <c r="B740" s="33" t="s">
        <v>720</v>
      </c>
      <c r="C740" s="33" t="s">
        <v>39</v>
      </c>
    </row>
    <row r="741" spans="2:42" x14ac:dyDescent="0.3">
      <c r="B741" s="33" t="s">
        <v>720</v>
      </c>
      <c r="C741" s="33" t="s">
        <v>40</v>
      </c>
    </row>
    <row r="742" spans="2:42" x14ac:dyDescent="0.3">
      <c r="B742" s="33" t="s">
        <v>720</v>
      </c>
      <c r="C742" s="33" t="s">
        <v>41</v>
      </c>
    </row>
    <row r="743" spans="2:42" x14ac:dyDescent="0.3">
      <c r="B743" s="33" t="s">
        <v>720</v>
      </c>
      <c r="C743" s="33" t="s">
        <v>42</v>
      </c>
    </row>
    <row r="744" spans="2:42" x14ac:dyDescent="0.3">
      <c r="B744" s="33" t="s">
        <v>720</v>
      </c>
      <c r="C744" s="33" t="s">
        <v>43</v>
      </c>
    </row>
    <row r="745" spans="2:42" x14ac:dyDescent="0.3">
      <c r="B745" s="33" t="s">
        <v>720</v>
      </c>
      <c r="C745" s="33" t="s">
        <v>44</v>
      </c>
    </row>
    <row r="746" spans="2:42" x14ac:dyDescent="0.3">
      <c r="B746" s="33" t="s">
        <v>720</v>
      </c>
      <c r="C746" s="33" t="s">
        <v>45</v>
      </c>
    </row>
    <row r="747" spans="2:42" x14ac:dyDescent="0.3">
      <c r="B747" s="33" t="s">
        <v>720</v>
      </c>
      <c r="C747" s="33" t="s">
        <v>46</v>
      </c>
    </row>
    <row r="748" spans="2:42" x14ac:dyDescent="0.3">
      <c r="B748" s="33" t="s">
        <v>720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3">
      <c r="B749" s="33" t="s">
        <v>772</v>
      </c>
      <c r="C749" s="33" t="s">
        <v>36</v>
      </c>
    </row>
    <row r="750" spans="2:42" x14ac:dyDescent="0.3">
      <c r="B750" s="33" t="s">
        <v>772</v>
      </c>
      <c r="C750" s="33" t="s">
        <v>37</v>
      </c>
      <c r="W750" s="33">
        <v>94.747156000000004</v>
      </c>
      <c r="X750" s="33">
        <v>189.49431200000001</v>
      </c>
      <c r="Y750" s="33">
        <v>284.241468</v>
      </c>
      <c r="Z750" s="33">
        <v>378.98862400000002</v>
      </c>
      <c r="AA750" s="33">
        <v>473.73577999999998</v>
      </c>
      <c r="AB750" s="33">
        <v>568.482936</v>
      </c>
      <c r="AC750" s="33">
        <v>663.23009200000001</v>
      </c>
      <c r="AD750" s="33">
        <v>852.72440400000005</v>
      </c>
      <c r="AE750" s="33">
        <v>852.72440400000005</v>
      </c>
      <c r="AF750" s="33">
        <v>852.72440400000005</v>
      </c>
      <c r="AG750" s="33">
        <v>852.72440400000005</v>
      </c>
      <c r="AH750" s="33">
        <v>852.72440400000005</v>
      </c>
      <c r="AI750" s="33">
        <v>852.72440400000005</v>
      </c>
      <c r="AJ750" s="33">
        <v>852.72440400000005</v>
      </c>
      <c r="AK750" s="33">
        <v>852.72440400000005</v>
      </c>
      <c r="AL750" s="33">
        <v>852.72440400000005</v>
      </c>
      <c r="AM750" s="33">
        <v>852.72440400000005</v>
      </c>
      <c r="AN750" s="33">
        <v>852.72440400000005</v>
      </c>
      <c r="AO750" s="33">
        <v>852.72440400000005</v>
      </c>
      <c r="AP750" s="33">
        <v>852.72440400000005</v>
      </c>
    </row>
    <row r="751" spans="2:42" x14ac:dyDescent="0.3">
      <c r="B751" s="33" t="s">
        <v>772</v>
      </c>
      <c r="C751" s="33" t="s">
        <v>38</v>
      </c>
    </row>
    <row r="752" spans="2:42" x14ac:dyDescent="0.3">
      <c r="B752" s="33" t="s">
        <v>772</v>
      </c>
      <c r="C752" s="33" t="s">
        <v>39</v>
      </c>
      <c r="W752" s="33">
        <v>346.77459099999999</v>
      </c>
      <c r="X752" s="33">
        <v>346.77459099999999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592.64346079999996</v>
      </c>
      <c r="AH752" s="33">
        <v>592.64346079999996</v>
      </c>
      <c r="AI752" s="33">
        <v>592.64346079999996</v>
      </c>
      <c r="AJ752" s="33">
        <v>592.64346079999996</v>
      </c>
      <c r="AK752" s="33">
        <v>592.64346079999996</v>
      </c>
      <c r="AL752" s="33">
        <v>592.64346079999996</v>
      </c>
      <c r="AM752" s="33">
        <v>592.64346079999996</v>
      </c>
      <c r="AN752" s="33">
        <v>592.64346079999996</v>
      </c>
      <c r="AO752" s="33">
        <v>592.64346079999996</v>
      </c>
      <c r="AP752" s="33">
        <v>592.64346079999996</v>
      </c>
    </row>
    <row r="753" spans="2:42" x14ac:dyDescent="0.3">
      <c r="B753" s="33" t="s">
        <v>772</v>
      </c>
      <c r="C753" s="33" t="s">
        <v>40</v>
      </c>
    </row>
    <row r="754" spans="2:42" x14ac:dyDescent="0.3">
      <c r="B754" s="33" t="s">
        <v>772</v>
      </c>
      <c r="C754" s="33" t="s">
        <v>41</v>
      </c>
    </row>
    <row r="755" spans="2:42" x14ac:dyDescent="0.3">
      <c r="B755" s="33" t="s">
        <v>772</v>
      </c>
      <c r="C755" s="33" t="s">
        <v>42</v>
      </c>
      <c r="W755" s="33">
        <v>183.3357469</v>
      </c>
      <c r="X755" s="33">
        <v>183.3357469</v>
      </c>
      <c r="Y755" s="33">
        <v>183.3357469</v>
      </c>
      <c r="Z755" s="33">
        <v>183.3357469</v>
      </c>
      <c r="AA755" s="33">
        <v>183.3357469</v>
      </c>
      <c r="AB755" s="33">
        <v>183.3357469</v>
      </c>
      <c r="AC755" s="33">
        <v>463.31359279999998</v>
      </c>
      <c r="AD755" s="33">
        <v>517.26079449999997</v>
      </c>
      <c r="AE755" s="33">
        <v>463.31359279999998</v>
      </c>
      <c r="AF755" s="33">
        <v>463.31359279999998</v>
      </c>
      <c r="AG755" s="33">
        <v>463.31359279999998</v>
      </c>
      <c r="AH755" s="33">
        <v>463.31359279999998</v>
      </c>
      <c r="AI755" s="33">
        <v>463.31359279999998</v>
      </c>
      <c r="AJ755" s="33">
        <v>463.31359279999998</v>
      </c>
      <c r="AK755" s="33">
        <v>463.31359279999998</v>
      </c>
      <c r="AL755" s="33">
        <v>463.31359279999998</v>
      </c>
      <c r="AM755" s="33">
        <v>469.9952141</v>
      </c>
      <c r="AN755" s="33">
        <v>490.0432725</v>
      </c>
      <c r="AO755" s="33">
        <v>509.59845130000002</v>
      </c>
      <c r="AP755" s="33">
        <v>528.48020829999996</v>
      </c>
    </row>
    <row r="756" spans="2:42" x14ac:dyDescent="0.3">
      <c r="B756" s="33" t="s">
        <v>772</v>
      </c>
      <c r="C756" s="33" t="s">
        <v>43</v>
      </c>
    </row>
    <row r="757" spans="2:42" x14ac:dyDescent="0.3">
      <c r="B757" s="33" t="s">
        <v>772</v>
      </c>
      <c r="C757" s="33" t="s">
        <v>44</v>
      </c>
    </row>
    <row r="758" spans="2:42" x14ac:dyDescent="0.3">
      <c r="B758" s="33" t="s">
        <v>772</v>
      </c>
      <c r="C758" s="33" t="s">
        <v>45</v>
      </c>
    </row>
    <row r="759" spans="2:42" x14ac:dyDescent="0.3">
      <c r="B759" s="33" t="s">
        <v>772</v>
      </c>
      <c r="C759" s="33" t="s">
        <v>46</v>
      </c>
    </row>
    <row r="760" spans="2:42" x14ac:dyDescent="0.3">
      <c r="B760" s="33" t="s">
        <v>772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624.85749380000004</v>
      </c>
      <c r="X760" s="33">
        <v>719.60464979999995</v>
      </c>
      <c r="Y760" s="33">
        <v>814.35180579999997</v>
      </c>
      <c r="Z760" s="33">
        <v>1154.967832</v>
      </c>
      <c r="AA760" s="33">
        <v>1249.7149879999999</v>
      </c>
      <c r="AB760" s="33">
        <v>1344.4621440000001</v>
      </c>
      <c r="AC760" s="33">
        <v>1719.187146</v>
      </c>
      <c r="AD760" s="33">
        <v>1962.628659</v>
      </c>
      <c r="AE760" s="33">
        <v>1908.681458</v>
      </c>
      <c r="AF760" s="33">
        <v>1908.681458</v>
      </c>
      <c r="AG760" s="33">
        <v>1908.681458</v>
      </c>
      <c r="AH760" s="33">
        <v>1908.681458</v>
      </c>
      <c r="AI760" s="33">
        <v>1908.681458</v>
      </c>
      <c r="AJ760" s="33">
        <v>1908.681458</v>
      </c>
      <c r="AK760" s="33">
        <v>1908.681458</v>
      </c>
      <c r="AL760" s="33">
        <v>1908.681458</v>
      </c>
      <c r="AM760" s="33">
        <v>1915.363079</v>
      </c>
      <c r="AN760" s="33">
        <v>1935.4111370000001</v>
      </c>
      <c r="AO760" s="33">
        <v>1954.966316</v>
      </c>
      <c r="AP760" s="33">
        <v>1973.8480730000001</v>
      </c>
    </row>
    <row r="761" spans="2:42" x14ac:dyDescent="0.3">
      <c r="B761" s="33" t="s">
        <v>15</v>
      </c>
      <c r="D761" s="33">
        <v>60470.57286</v>
      </c>
      <c r="E761" s="33">
        <v>62737.407299999999</v>
      </c>
      <c r="F761" s="33">
        <v>62313.00189</v>
      </c>
      <c r="G761" s="33">
        <v>64275.251510000002</v>
      </c>
      <c r="H761" s="33">
        <v>65882.199189999999</v>
      </c>
      <c r="I761" s="33">
        <v>67080.548899999994</v>
      </c>
      <c r="J761" s="33">
        <v>68156.620999999999</v>
      </c>
      <c r="K761" s="33">
        <v>73155.510970000003</v>
      </c>
      <c r="L761" s="33">
        <v>76830.773709999994</v>
      </c>
      <c r="M761" s="33">
        <v>80602.380669999999</v>
      </c>
      <c r="N761" s="33">
        <v>83898.830449999994</v>
      </c>
      <c r="O761" s="33">
        <v>87331.539220000006</v>
      </c>
      <c r="P761" s="33">
        <v>90801.351479999998</v>
      </c>
      <c r="Q761" s="33">
        <v>94390.802079999994</v>
      </c>
      <c r="R761" s="33">
        <v>97479.47795</v>
      </c>
      <c r="S761" s="33">
        <v>100376.1599</v>
      </c>
      <c r="T761" s="33">
        <v>103383.08289999999</v>
      </c>
      <c r="U761" s="33">
        <v>106477.1488</v>
      </c>
      <c r="V761" s="33">
        <v>109672.6479</v>
      </c>
      <c r="W761" s="33">
        <v>113023.11749999999</v>
      </c>
      <c r="X761" s="33">
        <v>116432.64750000001</v>
      </c>
      <c r="Y761" s="33">
        <v>119841.7837</v>
      </c>
      <c r="Z761" s="33">
        <v>123355.34940000001</v>
      </c>
      <c r="AA761" s="33">
        <v>126990.30349999999</v>
      </c>
      <c r="AB761" s="33">
        <v>130866.5863</v>
      </c>
      <c r="AC761" s="33">
        <v>134691.07610000001</v>
      </c>
      <c r="AD761" s="33">
        <v>138544.20980000001</v>
      </c>
      <c r="AE761" s="33">
        <v>142248.98310000001</v>
      </c>
      <c r="AF761" s="33">
        <v>145923.47529999999</v>
      </c>
      <c r="AG761" s="33">
        <v>149167.1612</v>
      </c>
      <c r="AH761" s="33">
        <v>152419.8958</v>
      </c>
      <c r="AI761" s="33">
        <v>155684.64619999999</v>
      </c>
      <c r="AJ761" s="33">
        <v>159011.83420000001</v>
      </c>
      <c r="AK761" s="33">
        <v>162404.8561</v>
      </c>
      <c r="AL761" s="33">
        <v>165819.91070000001</v>
      </c>
      <c r="AM761" s="33">
        <v>169202.8425</v>
      </c>
      <c r="AN761" s="33">
        <v>172913.68969999999</v>
      </c>
      <c r="AO761" s="33">
        <v>176479.47529999999</v>
      </c>
      <c r="AP761" s="33">
        <v>180004.10399999999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27" width="9.109375" style="33"/>
    <col min="28" max="28" width="9.109375" style="66"/>
    <col min="29" max="16384" width="9.109375" style="33"/>
  </cols>
  <sheetData>
    <row r="2" spans="2:38" x14ac:dyDescent="0.3">
      <c r="B2" s="12" t="s">
        <v>672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3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3">
      <c r="B4" s="16" t="s">
        <v>1</v>
      </c>
      <c r="C4" s="1">
        <f>PLANEL_GerCrit_Resultado!G244+PLANEL_GerCrit_Resultado!G748</f>
        <v>42002.482020000003</v>
      </c>
      <c r="D4" s="1">
        <f>PLANEL_GerCrit_Resultado!H244+PLANEL_GerCrit_Resultado!H748</f>
        <v>44344.568509999997</v>
      </c>
      <c r="E4" s="1">
        <f>PLANEL_GerCrit_Resultado!I244+PLANEL_GerCrit_Resultado!I748</f>
        <v>44530.193240000001</v>
      </c>
      <c r="F4" s="1">
        <f>PLANEL_GerCrit_Resultado!J244+PLANEL_GerCrit_Resultado!J748</f>
        <v>45734.984389999998</v>
      </c>
      <c r="G4" s="1">
        <f>PLANEL_GerCrit_Resultado!K244+PLANEL_GerCrit_Resultado!K748</f>
        <v>48647.323839999997</v>
      </c>
      <c r="H4" s="1">
        <f>PLANEL_GerCrit_Resultado!L244+PLANEL_GerCrit_Resultado!L748</f>
        <v>51895.122640000001</v>
      </c>
      <c r="I4" s="1">
        <f>PLANEL_GerCrit_Resultado!M244+PLANEL_GerCrit_Resultado!M748</f>
        <v>52949.594040000004</v>
      </c>
      <c r="J4" s="1">
        <f>PLANEL_GerCrit_Resultado!N244+PLANEL_GerCrit_Resultado!N748</f>
        <v>53749.092320000003</v>
      </c>
      <c r="K4" s="1">
        <f>PLANEL_GerCrit_Resultado!O244+PLANEL_GerCrit_Resultado!O748</f>
        <v>54117.13723</v>
      </c>
      <c r="L4" s="1">
        <f>PLANEL_GerCrit_Resultado!P244+PLANEL_GerCrit_Resultado!P748</f>
        <v>54474.365890000001</v>
      </c>
      <c r="M4" s="1">
        <f>PLANEL_GerCrit_Resultado!Q244+PLANEL_GerCrit_Resultado!Q748</f>
        <v>55682.954109999999</v>
      </c>
      <c r="N4" s="1">
        <f>PLANEL_GerCrit_Resultado!R244+PLANEL_GerCrit_Resultado!R748</f>
        <v>55996.5239</v>
      </c>
      <c r="O4" s="1">
        <f>PLANEL_GerCrit_Resultado!S244+PLANEL_GerCrit_Resultado!S748</f>
        <v>56624.540139999997</v>
      </c>
      <c r="P4" s="1">
        <f>PLANEL_GerCrit_Resultado!T244+PLANEL_GerCrit_Resultado!T748</f>
        <v>58068.13652</v>
      </c>
      <c r="Q4" s="1">
        <f>PLANEL_GerCrit_Resultado!U244+PLANEL_GerCrit_Resultado!U748</f>
        <v>59114.729650000001</v>
      </c>
      <c r="R4" s="1">
        <f>PLANEL_GerCrit_Resultado!V244+PLANEL_GerCrit_Resultado!V748</f>
        <v>62739.894220000002</v>
      </c>
      <c r="S4" s="1">
        <f>PLANEL_GerCrit_Resultado!W244+PLANEL_GerCrit_Resultado!W748</f>
        <v>63510.929470000003</v>
      </c>
      <c r="T4" s="1">
        <f>PLANEL_GerCrit_Resultado!X244+PLANEL_GerCrit_Resultado!X748</f>
        <v>63363.976459999998</v>
      </c>
      <c r="U4" s="1">
        <f>PLANEL_GerCrit_Resultado!Y244+PLANEL_GerCrit_Resultado!Y748</f>
        <v>63868.482830000001</v>
      </c>
      <c r="V4" s="1">
        <f>PLANEL_GerCrit_Resultado!Z244+PLANEL_GerCrit_Resultado!Z748</f>
        <v>64447.618069999997</v>
      </c>
      <c r="W4" s="1">
        <f>PLANEL_GerCrit_Resultado!AA244+PLANEL_GerCrit_Resultado!AA748</f>
        <v>65240.476929999997</v>
      </c>
      <c r="X4" s="1">
        <f>PLANEL_GerCrit_Resultado!AB244+PLANEL_GerCrit_Resultado!AB748</f>
        <v>65408.386509999997</v>
      </c>
      <c r="Y4" s="1">
        <f>PLANEL_GerCrit_Resultado!AC244+PLANEL_GerCrit_Resultado!AC748</f>
        <v>66049.293749999997</v>
      </c>
      <c r="Z4" s="1">
        <f>PLANEL_GerCrit_Resultado!AD244+PLANEL_GerCrit_Resultado!AD748</f>
        <v>66318.633799999996</v>
      </c>
      <c r="AA4" s="1">
        <f>PLANEL_GerCrit_Resultado!AE244+PLANEL_GerCrit_Resultado!AE748</f>
        <v>68731.894409999994</v>
      </c>
      <c r="AB4" s="1">
        <f>PLANEL_GerCrit_Resultado!AF244+PLANEL_GerCrit_Resultado!AF748</f>
        <v>68197.769079999998</v>
      </c>
      <c r="AC4" s="1">
        <f>PLANEL_GerCrit_Resultado!AG244+PLANEL_GerCrit_Resultado!AG748</f>
        <v>68346.344150000004</v>
      </c>
      <c r="AD4" s="1">
        <f>PLANEL_GerCrit_Resultado!AH244+PLANEL_GerCrit_Resultado!AH748</f>
        <v>68476.713810000001</v>
      </c>
      <c r="AE4" s="1">
        <f>PLANEL_GerCrit_Resultado!AI244+PLANEL_GerCrit_Resultado!AI748</f>
        <v>68081.103210000001</v>
      </c>
      <c r="AF4" s="1">
        <f>PLANEL_GerCrit_Resultado!AJ244+PLANEL_GerCrit_Resultado!AJ748</f>
        <v>67936.615420000002</v>
      </c>
      <c r="AG4" s="1">
        <f>PLANEL_GerCrit_Resultado!AK244+PLANEL_GerCrit_Resultado!AK748</f>
        <v>68753.267009999996</v>
      </c>
      <c r="AH4" s="1">
        <f>PLANEL_GerCrit_Resultado!AL244+PLANEL_GerCrit_Resultado!AL748</f>
        <v>68732.489180000004</v>
      </c>
      <c r="AI4" s="1">
        <f>PLANEL_GerCrit_Resultado!AM244+PLANEL_GerCrit_Resultado!AM748</f>
        <v>69583.933210000003</v>
      </c>
      <c r="AJ4" s="1">
        <f>PLANEL_GerCrit_Resultado!AN244+PLANEL_GerCrit_Resultado!AN748</f>
        <v>69183.746069999994</v>
      </c>
      <c r="AK4" s="1">
        <f>PLANEL_GerCrit_Resultado!AO244+PLANEL_GerCrit_Resultado!AO748</f>
        <v>70358.943249999997</v>
      </c>
      <c r="AL4" s="1">
        <f>PLANEL_GerCrit_Resultado!AP244+PLANEL_GerCrit_Resultado!AP748</f>
        <v>70735.253020000004</v>
      </c>
    </row>
    <row r="5" spans="2:38" x14ac:dyDescent="0.3">
      <c r="B5" s="16" t="s">
        <v>2</v>
      </c>
      <c r="C5" s="1">
        <f>PLANEL_GerCrit_Resultado!G256</f>
        <v>2743.9752939999998</v>
      </c>
      <c r="D5" s="1">
        <f>PLANEL_GerCrit_Resultado!H256</f>
        <v>2988.4568810000001</v>
      </c>
      <c r="E5" s="1">
        <f>PLANEL_GerCrit_Resultado!I256</f>
        <v>3108.202593</v>
      </c>
      <c r="F5" s="1">
        <f>PLANEL_GerCrit_Resultado!J256</f>
        <v>3177.0579659999999</v>
      </c>
      <c r="G5" s="1">
        <f>PLANEL_GerCrit_Resultado!K256</f>
        <v>3249.4234099999999</v>
      </c>
      <c r="H5" s="1">
        <f>PLANEL_GerCrit_Resultado!L256</f>
        <v>3346.547591</v>
      </c>
      <c r="I5" s="1">
        <f>PLANEL_GerCrit_Resultado!M256</f>
        <v>4646.6546010000002</v>
      </c>
      <c r="J5" s="1">
        <f>PLANEL_GerCrit_Resultado!N256</f>
        <v>5002.2780899999998</v>
      </c>
      <c r="K5" s="1">
        <f>PLANEL_GerCrit_Resultado!O256</f>
        <v>4981.5692440000003</v>
      </c>
      <c r="L5" s="1">
        <f>PLANEL_GerCrit_Resultado!P256</f>
        <v>7145.352038</v>
      </c>
      <c r="M5" s="1">
        <f>PLANEL_GerCrit_Resultado!Q256</f>
        <v>7212.6667669999997</v>
      </c>
      <c r="N5" s="1">
        <f>PLANEL_GerCrit_Resultado!R256</f>
        <v>7213.1595669999997</v>
      </c>
      <c r="O5" s="1">
        <f>PLANEL_GerCrit_Resultado!S256</f>
        <v>7199.7361129999999</v>
      </c>
      <c r="P5" s="1">
        <f>PLANEL_GerCrit_Resultado!T256</f>
        <v>7212.9698159999998</v>
      </c>
      <c r="Q5" s="1">
        <f>PLANEL_GerCrit_Resultado!U256</f>
        <v>8209.5343520000006</v>
      </c>
      <c r="R5" s="1">
        <f>PLANEL_GerCrit_Resultado!V256</f>
        <v>7305.8519239999996</v>
      </c>
      <c r="S5" s="1">
        <f>PLANEL_GerCrit_Resultado!W256</f>
        <v>7661.5776109999997</v>
      </c>
      <c r="T5" s="1">
        <f>PLANEL_GerCrit_Resultado!X256</f>
        <v>8221.751816</v>
      </c>
      <c r="U5" s="1">
        <f>PLANEL_GerCrit_Resultado!Y256</f>
        <v>8153.4933410000003</v>
      </c>
      <c r="V5" s="1">
        <f>PLANEL_GerCrit_Resultado!Z256</f>
        <v>8235.7000200000002</v>
      </c>
      <c r="W5" s="1">
        <f>PLANEL_GerCrit_Resultado!AA256</f>
        <v>7913.3940359999997</v>
      </c>
      <c r="X5" s="1">
        <f>PLANEL_GerCrit_Resultado!AB256</f>
        <v>8221.751816</v>
      </c>
      <c r="Y5" s="1">
        <f>PLANEL_GerCrit_Resultado!AC256</f>
        <v>8221.751816</v>
      </c>
      <c r="Z5" s="1">
        <f>PLANEL_GerCrit_Resultado!AD256</f>
        <v>8207.0712299999996</v>
      </c>
      <c r="AA5" s="1">
        <f>PLANEL_GerCrit_Resultado!AE256</f>
        <v>8220.8080699999991</v>
      </c>
      <c r="AB5" s="68">
        <f>PLANEL_GerCrit_Resultado!AF256</f>
        <v>8199.1323260000008</v>
      </c>
      <c r="AC5" s="1">
        <f>PLANEL_GerCrit_Resultado!AG256</f>
        <v>8202.6712000000007</v>
      </c>
      <c r="AD5" s="1">
        <f>PLANEL_GerCrit_Resultado!AH256</f>
        <v>7938.6981619999997</v>
      </c>
      <c r="AE5" s="1">
        <f>PLANEL_GerCrit_Resultado!AI256</f>
        <v>8207.1130850000009</v>
      </c>
      <c r="AF5" s="1">
        <f>PLANEL_GerCrit_Resultado!AJ256</f>
        <v>8207.5640299999995</v>
      </c>
      <c r="AG5" s="1">
        <f>PLANEL_GerCrit_Resultado!AK256</f>
        <v>7561.7946410000004</v>
      </c>
      <c r="AH5" s="1">
        <f>PLANEL_GerCrit_Resultado!AL256</f>
        <v>8207.0712299999996</v>
      </c>
      <c r="AI5" s="1">
        <f>PLANEL_GerCrit_Resultado!AM256</f>
        <v>7760.9422940000004</v>
      </c>
      <c r="AJ5" s="1">
        <f>PLANEL_GerCrit_Resultado!AN256</f>
        <v>7883.6635150000002</v>
      </c>
      <c r="AK5" s="1">
        <f>PLANEL_GerCrit_Resultado!AO256</f>
        <v>7587.6036459999996</v>
      </c>
      <c r="AL5" s="1">
        <f>PLANEL_GerCrit_Resultado!AP256</f>
        <v>8071.1083909999998</v>
      </c>
    </row>
    <row r="6" spans="2:38" x14ac:dyDescent="0.3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3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6834.6450669999995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5848.5252473999999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4441.7963946899999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4970.6285790000002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5557.4083331000002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6258.8805905999998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6344.9468987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6762.1661969999996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6860.9198249999999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6218.2685953999999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6336.1413229999998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6053.9537679999994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6218.8297319000012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6319.364176000001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6144.3366263000007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6357.2284675999999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6493.9557864999988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6633.2391574999992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6541.3258650000007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6696.1081840000006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6868.5504150000006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6927.6638220000004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7213.3440449999998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6417.1998505000001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7004.7629150000002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6848.1355119000009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6999.4369416999998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7151.9135945999997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7317.5408594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7094.8907200000003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6956.0778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6721.7320991999995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6593.3694193000001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6707.6374760999997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6823.007517</v>
      </c>
    </row>
    <row r="8" spans="2:38" x14ac:dyDescent="0.3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3">
      <c r="B9" s="19" t="s">
        <v>49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1150.1044830000001</v>
      </c>
      <c r="K9" s="20">
        <f>PLANEL_GerCrit_Resultado!O64+PLANEL_GerCrit_Resultado!O76+PLANEL_GerCrit_Resultado!O88+PLANEL_GerCrit_Resultado!O640+PLANEL_GerCrit_Resultado!O700</f>
        <v>1142.434804</v>
      </c>
      <c r="L9" s="20">
        <f>PLANEL_GerCrit_Resultado!P64+PLANEL_GerCrit_Resultado!P76+PLANEL_GerCrit_Resultado!P88+PLANEL_GerCrit_Resultado!P640+PLANEL_GerCrit_Resultado!P700</f>
        <v>1142.434804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1189.421296</v>
      </c>
      <c r="O9" s="20">
        <f>PLANEL_GerCrit_Resultado!S64+PLANEL_GerCrit_Resultado!S76+PLANEL_GerCrit_Resultado!S88+PLANEL_GerCrit_Resultado!S640+PLANEL_GerCrit_Resultado!S700</f>
        <v>1189.421296</v>
      </c>
      <c r="P9" s="20">
        <f>PLANEL_GerCrit_Resultado!T64+PLANEL_GerCrit_Resultado!T76+PLANEL_GerCrit_Resultado!T88+PLANEL_GerCrit_Resultado!T640+PLANEL_GerCrit_Resultado!T700</f>
        <v>1189.4248889999999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285.35467640000002</v>
      </c>
      <c r="Y9" s="20">
        <f>PLANEL_GerCrit_Resultado!AC64+PLANEL_GerCrit_Resultado!AC76+PLANEL_GerCrit_Resultado!AC88+PLANEL_GerCrit_Resultado!AC640+PLANEL_GerCrit_Resultado!AC700</f>
        <v>285.35467640000002</v>
      </c>
      <c r="Z9" s="20">
        <f>PLANEL_GerCrit_Resultado!AD64+PLANEL_GerCrit_Resultado!AD76+PLANEL_GerCrit_Resultado!AD88+PLANEL_GerCrit_Resultado!AD640+PLANEL_GerCrit_Resultado!AD700</f>
        <v>285.35467640000002</v>
      </c>
      <c r="AA9" s="20">
        <f>PLANEL_GerCrit_Resultado!AE64+PLANEL_GerCrit_Resultado!AE76+PLANEL_GerCrit_Resultado!AE88+PLANEL_GerCrit_Resultado!AE640+PLANEL_GerCrit_Resultado!AE700</f>
        <v>274.8179705</v>
      </c>
      <c r="AB9" s="20">
        <f>PLANEL_GerCrit_Resultado!AF64+PLANEL_GerCrit_Resultado!AF76+PLANEL_GerCrit_Resultado!AF88+PLANEL_GerCrit_Resultado!AF640+PLANEL_GerCrit_Resultado!AF700</f>
        <v>285.35467640000002</v>
      </c>
      <c r="AC9" s="20">
        <f>PLANEL_GerCrit_Resultado!AG64+PLANEL_GerCrit_Resultado!AG76+PLANEL_GerCrit_Resultado!AG88+PLANEL_GerCrit_Resultado!AG640+PLANEL_GerCrit_Resultado!AG700</f>
        <v>285.35467640000002</v>
      </c>
      <c r="AD9" s="20">
        <f>PLANEL_GerCrit_Resultado!AH64+PLANEL_GerCrit_Resultado!AH76+PLANEL_GerCrit_Resultado!AH88+PLANEL_GerCrit_Resultado!AH640+PLANEL_GerCrit_Resultado!AH700</f>
        <v>285.35467640000002</v>
      </c>
      <c r="AE9" s="20">
        <f>PLANEL_GerCrit_Resultado!AI64+PLANEL_GerCrit_Resultado!AI76+PLANEL_GerCrit_Resultado!AI88+PLANEL_GerCrit_Resultado!AI640+PLANEL_GerCrit_Resultado!AI700</f>
        <v>285.35467640000002</v>
      </c>
      <c r="AF9" s="20">
        <f>PLANEL_GerCrit_Resultado!AJ64+PLANEL_GerCrit_Resultado!AJ76+PLANEL_GerCrit_Resultado!AJ88+PLANEL_GerCrit_Resultado!AJ640+PLANEL_GerCrit_Resultado!AJ700</f>
        <v>285.35467640000002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3">
      <c r="B10" s="19" t="s">
        <v>50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461.52555749999999</v>
      </c>
      <c r="J10" s="20">
        <f>PLANEL_GerCrit_Resultado!N40+PLANEL_GerCrit_Resultado!N52</f>
        <v>654.28118470000004</v>
      </c>
      <c r="K10" s="20">
        <f>PLANEL_GerCrit_Resultado!O40+PLANEL_GerCrit_Resultado!O52</f>
        <v>620.68795650000004</v>
      </c>
      <c r="L10" s="20">
        <f>PLANEL_GerCrit_Resultado!P40+PLANEL_GerCrit_Resultado!P52</f>
        <v>620.68795650000004</v>
      </c>
      <c r="M10" s="20">
        <f>PLANEL_GerCrit_Resultado!Q40+PLANEL_GerCrit_Resultado!Q52</f>
        <v>620.68795650000004</v>
      </c>
      <c r="N10" s="20">
        <f>PLANEL_GerCrit_Resultado!R40+PLANEL_GerCrit_Resultado!R52</f>
        <v>620.68795650000004</v>
      </c>
      <c r="O10" s="20">
        <f>PLANEL_GerCrit_Resultado!S40+PLANEL_GerCrit_Resultado!S52</f>
        <v>620.68795650000004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3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3007.6281399999998</v>
      </c>
      <c r="X11" s="1">
        <f>PLANEL_GerCrit_Resultado!AB160</f>
        <v>3007.6281399999998</v>
      </c>
      <c r="Y11" s="1">
        <f>PLANEL_GerCrit_Resultado!AC160</f>
        <v>3007.6281399999998</v>
      </c>
      <c r="Z11" s="1">
        <f>PLANEL_GerCrit_Resultado!AD160</f>
        <v>3007.6281399999998</v>
      </c>
      <c r="AA11" s="1">
        <f>PLANEL_GerCrit_Resultado!AE160</f>
        <v>3007.6281399999998</v>
      </c>
      <c r="AB11" s="68">
        <f>PLANEL_GerCrit_Resultado!AF160</f>
        <v>3007.6281399999998</v>
      </c>
      <c r="AC11" s="1">
        <f>PLANEL_GerCrit_Resultado!AG160</f>
        <v>3007.6281399999998</v>
      </c>
      <c r="AD11" s="1">
        <f>PLANEL_GerCrit_Resultado!AH160</f>
        <v>3007.6281399999998</v>
      </c>
      <c r="AE11" s="1">
        <f>PLANEL_GerCrit_Resultado!AI160</f>
        <v>3007.6281399999998</v>
      </c>
      <c r="AF11" s="1">
        <f>PLANEL_GerCrit_Resultado!AJ160</f>
        <v>3007.6281399999998</v>
      </c>
      <c r="AG11" s="1">
        <f>PLANEL_GerCrit_Resultado!AK160</f>
        <v>3007.6281399999998</v>
      </c>
      <c r="AH11" s="1">
        <f>PLANEL_GerCrit_Resultado!AL160</f>
        <v>3007.6281399999998</v>
      </c>
      <c r="AI11" s="1">
        <f>PLANEL_GerCrit_Resultado!AM160</f>
        <v>3007.6281399999998</v>
      </c>
      <c r="AJ11" s="1">
        <f>PLANEL_GerCrit_Resultado!AN160</f>
        <v>2962.5921060000001</v>
      </c>
      <c r="AK11" s="1">
        <f>PLANEL_GerCrit_Resultado!AO160</f>
        <v>2962.5921060000001</v>
      </c>
      <c r="AL11" s="1">
        <f>PLANEL_GerCrit_Resultado!AP160</f>
        <v>2962.5921060000001</v>
      </c>
    </row>
    <row r="12" spans="2:38" x14ac:dyDescent="0.3">
      <c r="B12" s="16" t="s">
        <v>57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384.03020629999997</v>
      </c>
      <c r="K12" s="1">
        <f>PLANEL_GerCrit_Resultado!O172</f>
        <v>384.03020629999997</v>
      </c>
      <c r="L12" s="1">
        <f>PLANEL_GerCrit_Resultado!P172</f>
        <v>339.45896859999999</v>
      </c>
      <c r="M12" s="1">
        <f>PLANEL_GerCrit_Resultado!Q172</f>
        <v>253.81679990000001</v>
      </c>
      <c r="N12" s="1">
        <f>PLANEL_GerCrit_Resultado!R172</f>
        <v>247.0435622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3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3">
      <c r="B14" s="23" t="s">
        <v>51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4826.0359250000001</v>
      </c>
      <c r="K14" s="24">
        <f>PLANEL_GerCrit_Resultado!O16+PLANEL_GerCrit_Resultado!O28+PLANEL_GerCrit_Resultado!O628+PLANEL_GerCrit_Resultado!O712</f>
        <v>4826.0359250000001</v>
      </c>
      <c r="L14" s="24">
        <f>PLANEL_GerCrit_Resultado!P16+PLANEL_GerCrit_Resultado!P28+PLANEL_GerCrit_Resultado!P628+PLANEL_GerCrit_Resultado!P712</f>
        <v>5269.2484669999994</v>
      </c>
      <c r="M14" s="24">
        <f>PLANEL_GerCrit_Resultado!Q16+PLANEL_GerCrit_Resultado!Q28+PLANEL_GerCrit_Resultado!Q628+PLANEL_GerCrit_Resultado!Q712</f>
        <v>5269.2484669999994</v>
      </c>
      <c r="N14" s="24">
        <f>PLANEL_GerCrit_Resultado!R16+PLANEL_GerCrit_Resultado!R28+PLANEL_GerCrit_Resultado!R628+PLANEL_GerCrit_Resultado!R712</f>
        <v>5269.2484669999994</v>
      </c>
      <c r="O14" s="24">
        <f>PLANEL_GerCrit_Resultado!S16+PLANEL_GerCrit_Resultado!S28+PLANEL_GerCrit_Resultado!S628+PLANEL_GerCrit_Resultado!S712</f>
        <v>5269.2484669999994</v>
      </c>
      <c r="P14" s="24">
        <f>PLANEL_GerCrit_Resultado!T16+PLANEL_GerCrit_Resultado!T28+PLANEL_GerCrit_Resultado!T628+PLANEL_GerCrit_Resultado!T712</f>
        <v>5269.2484669999994</v>
      </c>
      <c r="Q14" s="24">
        <f>PLANEL_GerCrit_Resultado!U16+PLANEL_GerCrit_Resultado!U28+PLANEL_GerCrit_Resultado!U628+PLANEL_GerCrit_Resultado!U712</f>
        <v>6274.4374360000002</v>
      </c>
      <c r="R14" s="24">
        <f>PLANEL_GerCrit_Resultado!V16+PLANEL_GerCrit_Resultado!V28+PLANEL_GerCrit_Resultado!V628+PLANEL_GerCrit_Resultado!V712</f>
        <v>6274.4374360000002</v>
      </c>
      <c r="S14" s="24">
        <f>PLANEL_GerCrit_Resultado!W16+PLANEL_GerCrit_Resultado!W28+PLANEL_GerCrit_Resultado!W628+PLANEL_GerCrit_Resultado!W712</f>
        <v>6319.7637329999998</v>
      </c>
      <c r="T14" s="24">
        <f>PLANEL_GerCrit_Resultado!X16+PLANEL_GerCrit_Resultado!X28+PLANEL_GerCrit_Resultado!X628+PLANEL_GerCrit_Resultado!X712</f>
        <v>6319.7637329999998</v>
      </c>
      <c r="U14" s="24">
        <f>PLANEL_GerCrit_Resultado!Y16+PLANEL_GerCrit_Resultado!Y28+PLANEL_GerCrit_Resultado!Y628+PLANEL_GerCrit_Resultado!Y712</f>
        <v>6319.7637329999998</v>
      </c>
      <c r="V14" s="24">
        <f>PLANEL_GerCrit_Resultado!Z16+PLANEL_GerCrit_Resultado!Z28+PLANEL_GerCrit_Resultado!Z628+PLANEL_GerCrit_Resultado!Z712</f>
        <v>6319.7637329999998</v>
      </c>
      <c r="W14" s="24">
        <f>PLANEL_GerCrit_Resultado!AA16+PLANEL_GerCrit_Resultado!AA28+PLANEL_GerCrit_Resultado!AA628+PLANEL_GerCrit_Resultado!AA712</f>
        <v>6319.7637329999998</v>
      </c>
      <c r="X14" s="24">
        <f>PLANEL_GerCrit_Resultado!AB16+PLANEL_GerCrit_Resultado!AB28+PLANEL_GerCrit_Resultado!AB628+PLANEL_GerCrit_Resultado!AB712</f>
        <v>6306.8159620000006</v>
      </c>
      <c r="Y14" s="24">
        <f>PLANEL_GerCrit_Resultado!AC16+PLANEL_GerCrit_Resultado!AC28+PLANEL_GerCrit_Resultado!AC628+PLANEL_GerCrit_Resultado!AC712</f>
        <v>6306.8159620000006</v>
      </c>
      <c r="Z14" s="24">
        <f>PLANEL_GerCrit_Resultado!AD16+PLANEL_GerCrit_Resultado!AD28+PLANEL_GerCrit_Resultado!AD628+PLANEL_GerCrit_Resultado!AD712</f>
        <v>6306.8159620000006</v>
      </c>
      <c r="AA14" s="24">
        <f>PLANEL_GerCrit_Resultado!AE16+PLANEL_GerCrit_Resultado!AE28+PLANEL_GerCrit_Resultado!AE628+PLANEL_GerCrit_Resultado!AE712</f>
        <v>6306.8159620000006</v>
      </c>
      <c r="AB14" s="24">
        <f>PLANEL_GerCrit_Resultado!AF16+PLANEL_GerCrit_Resultado!AF28+PLANEL_GerCrit_Resultado!AF628+PLANEL_GerCrit_Resultado!AF712</f>
        <v>6306.8159620000006</v>
      </c>
      <c r="AC14" s="24">
        <f>PLANEL_GerCrit_Resultado!AG16+PLANEL_GerCrit_Resultado!AG28+PLANEL_GerCrit_Resultado!AG628+PLANEL_GerCrit_Resultado!AG712</f>
        <v>6306.8159620000006</v>
      </c>
      <c r="AD14" s="24">
        <f>PLANEL_GerCrit_Resultado!AH16+PLANEL_GerCrit_Resultado!AH28+PLANEL_GerCrit_Resultado!AH628+PLANEL_GerCrit_Resultado!AH712</f>
        <v>6306.8159620000006</v>
      </c>
      <c r="AE14" s="24">
        <f>PLANEL_GerCrit_Resultado!AI16+PLANEL_GerCrit_Resultado!AI28+PLANEL_GerCrit_Resultado!AI628+PLANEL_GerCrit_Resultado!AI712</f>
        <v>6306.8159620000006</v>
      </c>
      <c r="AF14" s="24">
        <f>PLANEL_GerCrit_Resultado!AJ16+PLANEL_GerCrit_Resultado!AJ28+PLANEL_GerCrit_Resultado!AJ628+PLANEL_GerCrit_Resultado!AJ712</f>
        <v>6306.8159620000006</v>
      </c>
      <c r="AG14" s="24">
        <f>PLANEL_GerCrit_Resultado!AK16+PLANEL_GerCrit_Resultado!AK28+PLANEL_GerCrit_Resultado!AK628+PLANEL_GerCrit_Resultado!AK712</f>
        <v>6306.8159620000006</v>
      </c>
      <c r="AH14" s="24">
        <f>PLANEL_GerCrit_Resultado!AL16+PLANEL_GerCrit_Resultado!AL28+PLANEL_GerCrit_Resultado!AL628+PLANEL_GerCrit_Resultado!AL712</f>
        <v>6424.8663909999996</v>
      </c>
      <c r="AI14" s="24">
        <f>PLANEL_GerCrit_Resultado!AM16+PLANEL_GerCrit_Resultado!AM28+PLANEL_GerCrit_Resultado!AM628+PLANEL_GerCrit_Resultado!AM712</f>
        <v>6424.8663909999996</v>
      </c>
      <c r="AJ14" s="24">
        <f>PLANEL_GerCrit_Resultado!AN16+PLANEL_GerCrit_Resultado!AN28+PLANEL_GerCrit_Resultado!AN628+PLANEL_GerCrit_Resultado!AN712</f>
        <v>6424.8663909999996</v>
      </c>
      <c r="AK14" s="24">
        <f>PLANEL_GerCrit_Resultado!AO16+PLANEL_GerCrit_Resultado!AO28+PLANEL_GerCrit_Resultado!AO628+PLANEL_GerCrit_Resultado!AO712</f>
        <v>6424.8663909999996</v>
      </c>
      <c r="AL14" s="24">
        <f>PLANEL_GerCrit_Resultado!AP16+PLANEL_GerCrit_Resultado!AP28+PLANEL_GerCrit_Resultado!AP628+PLANEL_GerCrit_Resultado!AP712</f>
        <v>6424.8663909999996</v>
      </c>
    </row>
    <row r="15" spans="2:38" x14ac:dyDescent="0.3">
      <c r="B15" s="23" t="s">
        <v>52</v>
      </c>
      <c r="C15" s="24">
        <f>PLANEL_GerCrit_Resultado!G376</f>
        <v>318.66608919999999</v>
      </c>
      <c r="D15" s="24">
        <f>PLANEL_GerCrit_Resultado!H376</f>
        <v>311.50521420000001</v>
      </c>
      <c r="E15" s="24">
        <f>PLANEL_GerCrit_Resultado!I376</f>
        <v>318.67108919999998</v>
      </c>
      <c r="F15" s="24">
        <f>PLANEL_GerCrit_Resultado!J376</f>
        <v>442.83449669999999</v>
      </c>
      <c r="G15" s="24">
        <f>PLANEL_GerCrit_Resultado!K376</f>
        <v>621.40105919999996</v>
      </c>
      <c r="H15" s="24">
        <f>PLANEL_GerCrit_Resultado!L376</f>
        <v>635.16115739999998</v>
      </c>
      <c r="I15" s="24">
        <f>PLANEL_GerCrit_Resultado!M376</f>
        <v>673.46856990000003</v>
      </c>
      <c r="J15" s="24">
        <f>PLANEL_GerCrit_Resultado!N376</f>
        <v>669.59826989999999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615.10038239999994</v>
      </c>
      <c r="Q15" s="24">
        <f>PLANEL_GerCrit_Resultado!U376</f>
        <v>1017.176007</v>
      </c>
      <c r="R15" s="24">
        <f>PLANEL_GerCrit_Resultado!V376</f>
        <v>1050.7509950000001</v>
      </c>
      <c r="S15" s="24">
        <f>PLANEL_GerCrit_Resultado!W376</f>
        <v>731.03871819999995</v>
      </c>
      <c r="T15" s="24">
        <f>PLANEL_GerCrit_Resultado!X376</f>
        <v>764.61370569999997</v>
      </c>
      <c r="U15" s="24">
        <f>PLANEL_GerCrit_Resultado!Y376</f>
        <v>760.74340570000004</v>
      </c>
      <c r="V15" s="24">
        <f>PLANEL_GerCrit_Resultado!Z376</f>
        <v>764.61370569999997</v>
      </c>
      <c r="W15" s="24">
        <f>PLANEL_GerCrit_Resultado!AA376</f>
        <v>734.90901819999999</v>
      </c>
      <c r="X15" s="24">
        <f>PLANEL_GerCrit_Resultado!AB376</f>
        <v>753.8990857</v>
      </c>
      <c r="Y15" s="24">
        <f>PLANEL_GerCrit_Resultado!AC376</f>
        <v>728.06469819999995</v>
      </c>
      <c r="Z15" s="24">
        <f>PLANEL_GerCrit_Resultado!AD376</f>
        <v>868.10452320000002</v>
      </c>
      <c r="AA15" s="24">
        <f>PLANEL_GerCrit_Resultado!AE376</f>
        <v>753.8990857</v>
      </c>
      <c r="AB15" s="24">
        <f>PLANEL_GerCrit_Resultado!AF376</f>
        <v>728.06469819999995</v>
      </c>
      <c r="AC15" s="24">
        <f>PLANEL_GerCrit_Resultado!AG376</f>
        <v>724.19439820000002</v>
      </c>
      <c r="AD15" s="24">
        <f>PLANEL_GerCrit_Resultado!AH376</f>
        <v>728.06469819999995</v>
      </c>
      <c r="AE15" s="24">
        <f>PLANEL_GerCrit_Resultado!AI376</f>
        <v>724.19439820000002</v>
      </c>
      <c r="AF15" s="24">
        <f>PLANEL_GerCrit_Resultado!AJ376</f>
        <v>724.19439820000002</v>
      </c>
      <c r="AG15" s="24">
        <f>PLANEL_GerCrit_Resultado!AK376</f>
        <v>724.19439820000002</v>
      </c>
      <c r="AH15" s="24">
        <f>PLANEL_GerCrit_Resultado!AL376</f>
        <v>409.81622499999997</v>
      </c>
      <c r="AI15" s="24">
        <f>PLANEL_GerCrit_Resultado!AM376</f>
        <v>409.81622499999997</v>
      </c>
      <c r="AJ15" s="24">
        <f>PLANEL_GerCrit_Resultado!AN376</f>
        <v>409.81622499999997</v>
      </c>
      <c r="AK15" s="24">
        <f>PLANEL_GerCrit_Resultado!AO376</f>
        <v>409.81622499999997</v>
      </c>
      <c r="AL15" s="24">
        <f>PLANEL_GerCrit_Resultado!AP376</f>
        <v>409.81622499999997</v>
      </c>
    </row>
    <row r="16" spans="2:38" x14ac:dyDescent="0.3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3">
      <c r="B17" s="29" t="s">
        <v>58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8375.0289651999992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11035.4592742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11605.997203200001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14568.6092629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15978.799555900001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18749.881306299998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20129.700173500001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20511.445016500002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21126.914621799999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24604.2490425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27430.509209900003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30267.984398799999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33208.251181500003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36249.709239700001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39473.776435899999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42624.080058899999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46033.626049899998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48471.728412500001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50866.478466420005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52954.956995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55016.784476000001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57094.529160999999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59215.849748000001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61744.502498000002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63666.625528000004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65689.193448000005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68530.601735499993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69843.669274999993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71164.780318000005</v>
      </c>
    </row>
    <row r="18" spans="2:40" x14ac:dyDescent="0.3">
      <c r="B18" s="29" t="s">
        <v>59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3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3">
      <c r="B20" s="25" t="s">
        <v>53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542.95955170000002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540.42323169999997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540.42323169999997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303.63141030000003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64.191168000000005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1327.4690760000001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2491.0601750000001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3660.3989510000001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4825.9939270000004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6010.2710079999997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7211.7627060000004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8415.336174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9604.7306649999991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10925.034250000001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12184.34698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13412.680050000001</v>
      </c>
    </row>
    <row r="21" spans="2:40" x14ac:dyDescent="0.3">
      <c r="B21" s="25" t="s">
        <v>694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3">
      <c r="B22" s="231" t="s">
        <v>55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0</v>
      </c>
      <c r="T22" s="232">
        <f>PLANEL_GerCrit_Resultado!X268</f>
        <v>0</v>
      </c>
      <c r="U22" s="232">
        <f>PLANEL_GerCrit_Resultado!Y268</f>
        <v>0</v>
      </c>
      <c r="V22" s="232">
        <f>PLANEL_GerCrit_Resultado!Z268</f>
        <v>0</v>
      </c>
      <c r="W22" s="232">
        <f>PLANEL_GerCrit_Resultado!AA268</f>
        <v>0</v>
      </c>
      <c r="X22" s="232">
        <f>PLANEL_GerCrit_Resultado!AB268</f>
        <v>0</v>
      </c>
      <c r="Y22" s="232">
        <f>PLANEL_GerCrit_Resultado!AC268</f>
        <v>0</v>
      </c>
      <c r="Z22" s="232">
        <f>PLANEL_GerCrit_Resultado!AD268</f>
        <v>0</v>
      </c>
      <c r="AA22" s="232">
        <f>PLANEL_GerCrit_Resultado!AE268</f>
        <v>0</v>
      </c>
      <c r="AB22" s="232">
        <f>PLANEL_GerCrit_Resultado!AF268</f>
        <v>0</v>
      </c>
      <c r="AC22" s="232">
        <f>PLANEL_GerCrit_Resultado!AG268</f>
        <v>0</v>
      </c>
      <c r="AD22" s="232">
        <f>PLANEL_GerCrit_Resultado!AH268</f>
        <v>0</v>
      </c>
      <c r="AE22" s="232">
        <f>PLANEL_GerCrit_Resultado!AI268</f>
        <v>0</v>
      </c>
      <c r="AF22" s="232">
        <f>PLANEL_GerCrit_Resultado!AJ268</f>
        <v>0</v>
      </c>
      <c r="AG22" s="232">
        <f>PLANEL_GerCrit_Resultado!AK268</f>
        <v>0</v>
      </c>
      <c r="AH22" s="232">
        <f>PLANEL_GerCrit_Resultado!AL268</f>
        <v>0</v>
      </c>
      <c r="AI22" s="232">
        <f>PLANEL_GerCrit_Resultado!AM268</f>
        <v>0</v>
      </c>
      <c r="AJ22" s="232">
        <f>PLANEL_GerCrit_Resultado!AN268</f>
        <v>0</v>
      </c>
      <c r="AK22" s="232">
        <f>PLANEL_GerCrit_Resultado!AO268</f>
        <v>0</v>
      </c>
      <c r="AL22" s="232">
        <f>PLANEL_GerCrit_Resultado!AP268</f>
        <v>0</v>
      </c>
    </row>
    <row r="23" spans="2:40" x14ac:dyDescent="0.3">
      <c r="B23" s="97" t="s">
        <v>56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3">
      <c r="B24" s="27" t="s">
        <v>9</v>
      </c>
      <c r="C24" s="28">
        <f t="shared" ref="C24:AL24" si="0">SUM(C4:C23)</f>
        <v>63888.166250496004</v>
      </c>
      <c r="D24" s="28">
        <f t="shared" si="0"/>
        <v>65880.313132295996</v>
      </c>
      <c r="E24" s="28">
        <f t="shared" si="0"/>
        <v>67055.637346100004</v>
      </c>
      <c r="F24" s="28">
        <f t="shared" si="0"/>
        <v>68156.620998089988</v>
      </c>
      <c r="G24" s="28">
        <f t="shared" si="0"/>
        <v>73155.510963499997</v>
      </c>
      <c r="H24" s="28">
        <f t="shared" si="0"/>
        <v>76830.773711100002</v>
      </c>
      <c r="I24" s="28">
        <f t="shared" si="0"/>
        <v>80600.494611899994</v>
      </c>
      <c r="J24" s="28">
        <f t="shared" si="0"/>
        <v>83853.477604900007</v>
      </c>
      <c r="K24" s="28">
        <f t="shared" si="0"/>
        <v>87241.070669000008</v>
      </c>
      <c r="L24" s="28">
        <f t="shared" si="0"/>
        <v>90801.351484300001</v>
      </c>
      <c r="M24" s="28">
        <f t="shared" si="0"/>
        <v>94358.559586700008</v>
      </c>
      <c r="N24" s="28">
        <f t="shared" si="0"/>
        <v>97476.631999599995</v>
      </c>
      <c r="O24" s="28">
        <f t="shared" si="0"/>
        <v>100376.15986848999</v>
      </c>
      <c r="P24" s="28">
        <f t="shared" si="0"/>
        <v>103383.08288829999</v>
      </c>
      <c r="Q24" s="28">
        <f t="shared" si="0"/>
        <v>106477.14875390001</v>
      </c>
      <c r="R24" s="28">
        <f t="shared" si="0"/>
        <v>109672.64793950002</v>
      </c>
      <c r="S24" s="28">
        <f t="shared" si="0"/>
        <v>113023.11750440001</v>
      </c>
      <c r="T24" s="28">
        <f t="shared" si="0"/>
        <v>116432.6475412</v>
      </c>
      <c r="U24" s="28">
        <f t="shared" si="0"/>
        <v>119841.7836961</v>
      </c>
      <c r="V24" s="28">
        <f t="shared" si="0"/>
        <v>123355.34940530002</v>
      </c>
      <c r="W24" s="28">
        <f t="shared" si="0"/>
        <v>126990.303509</v>
      </c>
      <c r="X24" s="28">
        <f t="shared" si="0"/>
        <v>130866.58627270002</v>
      </c>
      <c r="Y24" s="28">
        <f t="shared" si="0"/>
        <v>134691.07615520002</v>
      </c>
      <c r="Z24" s="28">
        <f t="shared" si="0"/>
        <v>138544.20983680003</v>
      </c>
      <c r="AA24" s="28">
        <f t="shared" si="0"/>
        <v>142248.98306919995</v>
      </c>
      <c r="AB24" s="76">
        <f t="shared" si="0"/>
        <v>145923.47534002003</v>
      </c>
      <c r="AC24" s="28">
        <f t="shared" si="0"/>
        <v>149167.16120849998</v>
      </c>
      <c r="AD24" s="28">
        <f t="shared" si="0"/>
        <v>152419.89581730001</v>
      </c>
      <c r="AE24" s="28">
        <f t="shared" si="0"/>
        <v>155684.64615419999</v>
      </c>
      <c r="AF24" s="28">
        <f t="shared" si="0"/>
        <v>159011.83424200001</v>
      </c>
      <c r="AG24" s="28">
        <f t="shared" si="0"/>
        <v>162404.85607520002</v>
      </c>
      <c r="AH24" s="28">
        <f t="shared" si="0"/>
        <v>165819.910668</v>
      </c>
      <c r="AI24" s="28">
        <f t="shared" si="0"/>
        <v>169202.84247220002</v>
      </c>
      <c r="AJ24" s="28">
        <f t="shared" si="0"/>
        <v>172913.68971179999</v>
      </c>
      <c r="AK24" s="28">
        <f t="shared" si="0"/>
        <v>176479.47534909999</v>
      </c>
      <c r="AL24" s="28">
        <f t="shared" si="0"/>
        <v>180004.10401800001</v>
      </c>
    </row>
    <row r="26" spans="2:40" x14ac:dyDescent="0.3">
      <c r="D26" s="1"/>
    </row>
    <row r="27" spans="2:40" x14ac:dyDescent="0.3">
      <c r="B27" s="12" t="s">
        <v>70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3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3">
      <c r="B29" s="16" t="s">
        <v>1</v>
      </c>
      <c r="C29" s="47">
        <f>IF(PLANEL_Pot_anual!C4&lt;&gt;0,C4/PLANEL_Pot_anual!C4,0)</f>
        <v>0.46806467562828291</v>
      </c>
      <c r="D29" s="47">
        <f>IF(PLANEL_Pot_anual!D4&lt;&gt;0,D4/PLANEL_Pot_anual!D4,0)</f>
        <v>0.49416427499751159</v>
      </c>
      <c r="E29" s="47">
        <f>IF(PLANEL_Pot_anual!E4&lt;&gt;0,E4/PLANEL_Pot_anual!E4,0)</f>
        <v>0.49623282844620226</v>
      </c>
      <c r="F29" s="47">
        <f>IF(PLANEL_Pot_anual!F4&lt;&gt;0,F4/PLANEL_Pot_anual!F4,0)</f>
        <v>0.45632149511881703</v>
      </c>
      <c r="G29" s="47">
        <f>IF(PLANEL_Pot_anual!G4&lt;&gt;0,G4/PLANEL_Pot_anual!G4,0)</f>
        <v>0.46208031082623924</v>
      </c>
      <c r="H29" s="47">
        <f>IF(PLANEL_Pot_anual!H4&lt;&gt;0,H4/PLANEL_Pot_anual!H4,0)</f>
        <v>0.47558774895818856</v>
      </c>
      <c r="I29" s="47">
        <f>IF(PLANEL_Pot_anual!I4&lt;&gt;0,I4/PLANEL_Pot_anual!I4,0)</f>
        <v>0.48525134842486073</v>
      </c>
      <c r="J29" s="47">
        <f>IF(PLANEL_Pot_anual!J4&lt;&gt;0,J4/PLANEL_Pot_anual!J4,0)</f>
        <v>0.49112045454746894</v>
      </c>
      <c r="K29" s="47">
        <f>IF(PLANEL_Pot_anual!K4&lt;&gt;0,K4/PLANEL_Pot_anual!K4,0)</f>
        <v>0.49395080635938898</v>
      </c>
      <c r="L29" s="47">
        <f>IF(PLANEL_Pot_anual!L4&lt;&gt;0,L4/PLANEL_Pot_anual!L4,0)</f>
        <v>0.48869519917606868</v>
      </c>
      <c r="M29" s="47">
        <f>IF(PLANEL_Pot_anual!M4&lt;&gt;0,M4/PLANEL_Pot_anual!M4,0)</f>
        <v>0.49098909854373946</v>
      </c>
      <c r="N29" s="47">
        <f>IF(PLANEL_Pot_anual!N4&lt;&gt;0,N4/PLANEL_Pot_anual!N4,0)</f>
        <v>0.49234065054106979</v>
      </c>
      <c r="O29" s="47">
        <f>IF(PLANEL_Pot_anual!O4&lt;&gt;0,O4/PLANEL_Pot_anual!O4,0)</f>
        <v>0.48921980133784126</v>
      </c>
      <c r="P29" s="47">
        <f>IF(PLANEL_Pot_anual!P4&lt;&gt;0,P4/PLANEL_Pot_anual!P4,0)</f>
        <v>0.48814019676294274</v>
      </c>
      <c r="Q29" s="47">
        <f>IF(PLANEL_Pot_anual!Q4&lt;&gt;0,Q4/PLANEL_Pot_anual!Q4,0)</f>
        <v>0.48828229427836906</v>
      </c>
      <c r="R29" s="47">
        <f>IF(PLANEL_Pot_anual!R4&lt;&gt;0,R4/PLANEL_Pot_anual!R4,0)</f>
        <v>0.49485445479347706</v>
      </c>
      <c r="S29" s="47">
        <f>IF(PLANEL_Pot_anual!S4&lt;&gt;0,S4/PLANEL_Pot_anual!S4,0)</f>
        <v>0.49153927264110742</v>
      </c>
      <c r="T29" s="47">
        <f>IF(PLANEL_Pot_anual!T4&lt;&gt;0,T4/PLANEL_Pot_anual!T4,0)</f>
        <v>0.48537164107785458</v>
      </c>
      <c r="U29" s="47">
        <f>IF(PLANEL_Pot_anual!U4&lt;&gt;0,U4/PLANEL_Pot_anual!U4,0)</f>
        <v>0.48439426129621316</v>
      </c>
      <c r="V29" s="47">
        <f>IF(PLANEL_Pot_anual!V4&lt;&gt;0,V4/PLANEL_Pot_anual!V4,0)</f>
        <v>0.48405334509476972</v>
      </c>
      <c r="W29" s="47">
        <f>IF(PLANEL_Pot_anual!W4&lt;&gt;0,W4/PLANEL_Pot_anual!W4,0)</f>
        <v>0.48501328838227742</v>
      </c>
      <c r="X29" s="47">
        <f>IF(PLANEL_Pot_anual!X4&lt;&gt;0,X4/PLANEL_Pot_anual!X4,0)</f>
        <v>0.48207460001242869</v>
      </c>
      <c r="Y29" s="47">
        <f>IF(PLANEL_Pot_anual!Y4&lt;&gt;0,Y4/PLANEL_Pot_anual!Y4,0)</f>
        <v>0.4828938193330759</v>
      </c>
      <c r="Z29" s="47">
        <f>IF(PLANEL_Pot_anual!Z4&lt;&gt;0,Z4/PLANEL_Pot_anual!Z4,0)</f>
        <v>0.47913088150402428</v>
      </c>
      <c r="AA29" s="47">
        <f>IF(PLANEL_Pot_anual!AA4&lt;&gt;0,AA4/PLANEL_Pot_anual!AA4,0)</f>
        <v>0.48502917393709921</v>
      </c>
      <c r="AB29" s="77">
        <f>IF(PLANEL_Pot_anual!AB4&lt;&gt;0,AB4/PLANEL_Pot_anual!AB4,0)</f>
        <v>0.48125994322095755</v>
      </c>
      <c r="AC29" s="47">
        <f>IF(PLANEL_Pot_anual!AC4&lt;&gt;0,AC4/PLANEL_Pot_anual!AC4,0)</f>
        <v>0.48230841197172231</v>
      </c>
      <c r="AD29" s="47">
        <f>IF(PLANEL_Pot_anual!AD4&lt;&gt;0,AD4/PLANEL_Pot_anual!AD4,0)</f>
        <v>0.4832284082709522</v>
      </c>
      <c r="AE29" s="47">
        <f>IF(PLANEL_Pot_anual!AE4&lt;&gt;0,AE4/PLANEL_Pot_anual!AE4,0)</f>
        <v>0.4804366522140896</v>
      </c>
      <c r="AF29" s="47">
        <f>IF(PLANEL_Pot_anual!AF4&lt;&gt;0,AF4/PLANEL_Pot_anual!AF4,0)</f>
        <v>0.47941702669628194</v>
      </c>
      <c r="AG29" s="47">
        <f>IF(PLANEL_Pot_anual!AG4&lt;&gt;0,AG4/PLANEL_Pot_anual!AG4,0)</f>
        <v>0.4824949535180485</v>
      </c>
      <c r="AH29" s="47">
        <f>IF(PLANEL_Pot_anual!AH4&lt;&gt;0,AH4/PLANEL_Pot_anual!AH4,0)</f>
        <v>0.47765296427442139</v>
      </c>
      <c r="AI29" s="47">
        <f>IF(PLANEL_Pot_anual!AI4&lt;&gt;0,AI4/PLANEL_Pot_anual!AI4,0)</f>
        <v>0.48008674826206821</v>
      </c>
      <c r="AJ29" s="47">
        <f>IF(PLANEL_Pot_anual!AJ4&lt;&gt;0,AJ4/PLANEL_Pot_anual!AJ4,0)</f>
        <v>0.47629168981475217</v>
      </c>
      <c r="AK29" s="47">
        <f>IF(PLANEL_Pot_anual!AK4&lt;&gt;0,AK4/PLANEL_Pot_anual!AK4,0)</f>
        <v>0.47897545194061719</v>
      </c>
      <c r="AL29" s="47">
        <f>IF(PLANEL_Pot_anual!AL4&lt;&gt;0,AL4/PLANEL_Pot_anual!AL4,0)</f>
        <v>0.47539700763806719</v>
      </c>
      <c r="AM29" s="46"/>
      <c r="AN29" s="1"/>
    </row>
    <row r="30" spans="2:40" x14ac:dyDescent="0.3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0.51568453921450541</v>
      </c>
      <c r="E30" s="47">
        <f>IF(PLANEL_Pot_anual!E5&lt;&gt;0,E5/PLANEL_Pot_anual!E5,0)</f>
        <v>0.51571938878957524</v>
      </c>
      <c r="F30" s="47">
        <f>IF(PLANEL_Pot_anual!F5&lt;&gt;0,F5/PLANEL_Pot_anual!F5,0)</f>
        <v>0.50871785360529787</v>
      </c>
      <c r="G30" s="47">
        <f>IF(PLANEL_Pot_anual!G5&lt;&gt;0,G5/PLANEL_Pot_anual!G5,0)</f>
        <v>0.51024765534930216</v>
      </c>
      <c r="H30" s="47">
        <f>IF(PLANEL_Pot_anual!H5&lt;&gt;0,H5/PLANEL_Pot_anual!H5,0)</f>
        <v>0.50454325064459704</v>
      </c>
      <c r="I30" s="47">
        <f>IF(PLANEL_Pot_anual!I5&lt;&gt;0,I5/PLANEL_Pot_anual!I5,0)</f>
        <v>0.50340301940466969</v>
      </c>
      <c r="J30" s="47">
        <f>IF(PLANEL_Pot_anual!J5&lt;&gt;0,J5/PLANEL_Pot_anual!J5,0)</f>
        <v>0.44657910054577471</v>
      </c>
      <c r="K30" s="47">
        <f>IF(PLANEL_Pot_anual!K5&lt;&gt;0,K5/PLANEL_Pot_anual!K5,0)</f>
        <v>0.44473031532159679</v>
      </c>
      <c r="L30" s="47">
        <f>IF(PLANEL_Pot_anual!L5&lt;&gt;0,L5/PLANEL_Pot_anual!L5,0)</f>
        <v>0.50772305267425766</v>
      </c>
      <c r="M30" s="47">
        <f>IF(PLANEL_Pot_anual!M5&lt;&gt;0,M5/PLANEL_Pot_anual!M5,0)</f>
        <v>0.51250619555036248</v>
      </c>
      <c r="N30" s="47">
        <f>IF(PLANEL_Pot_anual!N5&lt;&gt;0,N5/PLANEL_Pot_anual!N5,0)</f>
        <v>0.51254121214842885</v>
      </c>
      <c r="O30" s="47">
        <f>IF(PLANEL_Pot_anual!O5&lt;&gt;0,O5/PLANEL_Pot_anual!O5,0)</f>
        <v>0.51158738971867779</v>
      </c>
      <c r="P30" s="47">
        <f>IF(PLANEL_Pot_anual!P5&lt;&gt;0,P5/PLANEL_Pot_anual!P5,0)</f>
        <v>0.5125277291238759</v>
      </c>
      <c r="Q30" s="47">
        <f>IF(PLANEL_Pot_anual!Q5&lt;&gt;0,Q5/PLANEL_Pot_anual!Q5,0)</f>
        <v>0.5073305294470476</v>
      </c>
      <c r="R30" s="47">
        <f>IF(PLANEL_Pot_anual!R5&lt;&gt;0,R5/PLANEL_Pot_anual!R5,0)</f>
        <v>0.45148501312521838</v>
      </c>
      <c r="S30" s="47">
        <f>IF(PLANEL_Pot_anual!S5&lt;&gt;0,S5/PLANEL_Pot_anual!S5,0)</f>
        <v>0.47346805057723401</v>
      </c>
      <c r="T30" s="47">
        <f>IF(PLANEL_Pot_anual!T5&lt;&gt;0,T5/PLANEL_Pot_anual!T5,0)</f>
        <v>0.50808554090249147</v>
      </c>
      <c r="U30" s="47">
        <f>IF(PLANEL_Pot_anual!U5&lt;&gt;0,U5/PLANEL_Pot_anual!U5,0)</f>
        <v>0.50386732257533862</v>
      </c>
      <c r="V30" s="47">
        <f>IF(PLANEL_Pot_anual!V5&lt;&gt;0,V5/PLANEL_Pot_anual!V5,0)</f>
        <v>0.50894750814895673</v>
      </c>
      <c r="W30" s="47">
        <f>IF(PLANEL_Pot_anual!W5&lt;&gt;0,W5/PLANEL_Pot_anual!W5,0)</f>
        <v>0.48902973224406193</v>
      </c>
      <c r="X30" s="47">
        <f>IF(PLANEL_Pot_anual!X5&lt;&gt;0,X5/PLANEL_Pot_anual!X5,0)</f>
        <v>0.50808554090249147</v>
      </c>
      <c r="Y30" s="47">
        <f>IF(PLANEL_Pot_anual!Y5&lt;&gt;0,Y5/PLANEL_Pot_anual!Y5,0)</f>
        <v>0.50808554090249147</v>
      </c>
      <c r="Z30" s="47">
        <f>IF(PLANEL_Pot_anual!Z5&lt;&gt;0,Z5/PLANEL_Pot_anual!Z5,0)</f>
        <v>0.50717831411609537</v>
      </c>
      <c r="AA30" s="47">
        <f>IF(PLANEL_Pot_anual!AA5&lt;&gt;0,AA5/PLANEL_Pot_anual!AA5,0)</f>
        <v>0.50802721954864671</v>
      </c>
      <c r="AB30" s="77">
        <f>IF(PLANEL_Pot_anual!AB5&lt;&gt;0,AB5/PLANEL_Pot_anual!AB5,0)</f>
        <v>0.50668770792616369</v>
      </c>
      <c r="AC30" s="47">
        <f>IF(PLANEL_Pot_anual!AC5&lt;&gt;0,AC5/PLANEL_Pot_anual!AC5,0)</f>
        <v>0.50690640228117645</v>
      </c>
      <c r="AD30" s="47">
        <f>IF(PLANEL_Pot_anual!AD5&lt;&gt;0,AD5/PLANEL_Pot_anual!AD5,0)</f>
        <v>0.4905934696121439</v>
      </c>
      <c r="AE30" s="47">
        <f>IF(PLANEL_Pot_anual!AE5&lt;&gt;0,AE5/PLANEL_Pot_anual!AE5,0)</f>
        <v>0.5071809006597896</v>
      </c>
      <c r="AF30" s="47">
        <f>IF(PLANEL_Pot_anual!AF5&lt;&gt;0,AF5/PLANEL_Pot_anual!AF5,0)</f>
        <v>0.50720876803396597</v>
      </c>
      <c r="AG30" s="47">
        <f>IF(PLANEL_Pot_anual!AG5&lt;&gt;0,AG5/PLANEL_Pot_anual!AG5,0)</f>
        <v>0.46730169024188006</v>
      </c>
      <c r="AH30" s="47">
        <f>IF(PLANEL_Pot_anual!AH5&lt;&gt;0,AH5/PLANEL_Pot_anual!AH5,0)</f>
        <v>0.50717831411609537</v>
      </c>
      <c r="AI30" s="47">
        <f>IF(PLANEL_Pot_anual!AI5&lt;&gt;0,AI5/PLANEL_Pot_anual!AI5,0)</f>
        <v>0.47960856172844774</v>
      </c>
      <c r="AJ30" s="47">
        <f>IF(PLANEL_Pot_anual!AJ5&lt;&gt;0,AJ5/PLANEL_Pot_anual!AJ5,0)</f>
        <v>0.48719245374409542</v>
      </c>
      <c r="AK30" s="47">
        <f>IF(PLANEL_Pot_anual!AK5&lt;&gt;0,AK5/PLANEL_Pot_anual!AK5,0)</f>
        <v>0.46889662798252807</v>
      </c>
      <c r="AL30" s="47">
        <f>IF(PLANEL_Pot_anual!AL5&lt;&gt;0,AL5/PLANEL_Pot_anual!AL5,0)</f>
        <v>0.49877612025985202</v>
      </c>
      <c r="AM30" s="46"/>
      <c r="AN30" s="1"/>
    </row>
    <row r="31" spans="2:40" x14ac:dyDescent="0.3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3">
      <c r="B32" s="17" t="s">
        <v>3</v>
      </c>
      <c r="C32" s="48">
        <f>IF(PLANEL_Pot_anual!C7&lt;&gt;0,C7/PLANEL_Pot_anual!C7,0)</f>
        <v>0.60794551484584858</v>
      </c>
      <c r="D32" s="48">
        <f>IF(PLANEL_Pot_anual!D7&lt;&gt;0,D7/PLANEL_Pot_anual!D7,0)</f>
        <v>0.4734957858287861</v>
      </c>
      <c r="E32" s="48">
        <f>IF(PLANEL_Pot_anual!E7&lt;&gt;0,E7/PLANEL_Pot_anual!E7,0)</f>
        <v>0.51080607129325284</v>
      </c>
      <c r="F32" s="48">
        <f>IF(PLANEL_Pot_anual!F7&lt;&gt;0,F7/PLANEL_Pot_anual!F7,0)</f>
        <v>0.35879387346241459</v>
      </c>
      <c r="G32" s="48">
        <f>IF(PLANEL_Pot_anual!G7&lt;&gt;0,G7/PLANEL_Pot_anual!G7,0)</f>
        <v>0.40151121819415503</v>
      </c>
      <c r="H32" s="48">
        <f>IF(PLANEL_Pot_anual!H7&lt;&gt;0,H7/PLANEL_Pot_anual!H7,0)</f>
        <v>0.40882836157722441</v>
      </c>
      <c r="I32" s="48">
        <f>IF(PLANEL_Pot_anual!I7&lt;&gt;0,I7/PLANEL_Pot_anual!I7,0)</f>
        <v>0.46043186748078124</v>
      </c>
      <c r="J32" s="48">
        <f>IF(PLANEL_Pot_anual!J7&lt;&gt;0,J7/PLANEL_Pot_anual!J7,0)</f>
        <v>0.49604388197262156</v>
      </c>
      <c r="K32" s="48">
        <f>IF(PLANEL_Pot_anual!K7&lt;&gt;0,K7/PLANEL_Pot_anual!K7,0)</f>
        <v>0.5086724758107225</v>
      </c>
      <c r="L32" s="48">
        <f>IF(PLANEL_Pot_anual!L7&lt;&gt;0,L7/PLANEL_Pot_anual!L7,0)</f>
        <v>0.49155088768206795</v>
      </c>
      <c r="M32" s="48">
        <f>IF(PLANEL_Pot_anual!M7&lt;&gt;0,M7/PLANEL_Pot_anual!M7,0)</f>
        <v>0.45791560155276845</v>
      </c>
      <c r="N32" s="48">
        <f>IF(PLANEL_Pot_anual!N7&lt;&gt;0,N7/PLANEL_Pot_anual!N7,0)</f>
        <v>0.45393359671306677</v>
      </c>
      <c r="O32" s="48">
        <f>IF(PLANEL_Pot_anual!O7&lt;&gt;0,O7/PLANEL_Pot_anual!O7,0)</f>
        <v>0.43371712658418288</v>
      </c>
      <c r="P32" s="48">
        <f>IF(PLANEL_Pot_anual!P7&lt;&gt;0,P7/PLANEL_Pot_anual!P7,0)</f>
        <v>0.44553554795423456</v>
      </c>
      <c r="Q32" s="48">
        <f>IF(PLANEL_Pot_anual!Q7&lt;&gt;0,Q7/PLANEL_Pot_anual!Q7,0)</f>
        <v>0.45273813599272111</v>
      </c>
      <c r="R32" s="48">
        <f>IF(PLANEL_Pot_anual!R7&lt;&gt;0,R7/PLANEL_Pot_anual!R7,0)</f>
        <v>0.44019863923456637</v>
      </c>
      <c r="S32" s="48">
        <f>IF(PLANEL_Pot_anual!S7&lt;&gt;0,S7/PLANEL_Pot_anual!S7,0)</f>
        <v>0.48776065274868607</v>
      </c>
      <c r="T32" s="48">
        <f>IF(PLANEL_Pot_anual!T7&lt;&gt;0,T7/PLANEL_Pot_anual!T7,0)</f>
        <v>0.49072095715419189</v>
      </c>
      <c r="U32" s="48">
        <f>IF(PLANEL_Pot_anual!U7&lt;&gt;0,U7/PLANEL_Pot_anual!U7,0)</f>
        <v>0.49378338910187214</v>
      </c>
      <c r="V32" s="48">
        <f>IF(PLANEL_Pot_anual!V7&lt;&gt;0,V7/PLANEL_Pot_anual!V7,0)</f>
        <v>0.47979094926542321</v>
      </c>
      <c r="W32" s="48">
        <f>IF(PLANEL_Pot_anual!W7&lt;&gt;0,W7/PLANEL_Pot_anual!W7,0)</f>
        <v>0.48404318324092616</v>
      </c>
      <c r="X32" s="48">
        <f>IF(PLANEL_Pot_anual!X7&lt;&gt;0,X7/PLANEL_Pot_anual!X7,0)</f>
        <v>0.48943260971803587</v>
      </c>
      <c r="Y32" s="48">
        <f>IF(PLANEL_Pot_anual!Y7&lt;&gt;0,Y7/PLANEL_Pot_anual!Y7,0)</f>
        <v>0.48670173473187256</v>
      </c>
      <c r="Z32" s="48">
        <f>IF(PLANEL_Pot_anual!Z7&lt;&gt;0,Z7/PLANEL_Pot_anual!Z7,0)</f>
        <v>0.49975017458898841</v>
      </c>
      <c r="AA32" s="48">
        <f>IF(PLANEL_Pot_anual!AA7&lt;&gt;0,AA7/PLANEL_Pot_anual!AA7,0)</f>
        <v>0.43851603813747536</v>
      </c>
      <c r="AB32" s="48">
        <f>IF(PLANEL_Pot_anual!AB7&lt;&gt;0,AB7/PLANEL_Pot_anual!AB7,0)</f>
        <v>0.47866685675042198</v>
      </c>
      <c r="AC32" s="48">
        <f>IF(PLANEL_Pot_anual!AC7&lt;&gt;0,AC7/PLANEL_Pot_anual!AC7,0)</f>
        <v>0.46814615003212978</v>
      </c>
      <c r="AD32" s="48">
        <f>IF(PLANEL_Pot_anual!AD7&lt;&gt;0,AD7/PLANEL_Pot_anual!AD7,0)</f>
        <v>0.47848928382849559</v>
      </c>
      <c r="AE32" s="48">
        <f>IF(PLANEL_Pot_anual!AE7&lt;&gt;0,AE7/PLANEL_Pot_anual!AE7,0)</f>
        <v>0.48891275718133465</v>
      </c>
      <c r="AF32" s="48">
        <f>IF(PLANEL_Pot_anual!AF7&lt;&gt;0,AF7/PLANEL_Pot_anual!AF7,0)</f>
        <v>0.50023522097045425</v>
      </c>
      <c r="AG32" s="48">
        <f>IF(PLANEL_Pot_anual!AG7&lt;&gt;0,AG7/PLANEL_Pot_anual!AG7,0)</f>
        <v>0.4973635275148966</v>
      </c>
      <c r="AH32" s="48">
        <f>IF(PLANEL_Pot_anual!AH7&lt;&gt;0,AH7/PLANEL_Pot_anual!AH7,0)</f>
        <v>0.48763251314405887</v>
      </c>
      <c r="AI32" s="48">
        <f>IF(PLANEL_Pot_anual!AI7&lt;&gt;0,AI7/PLANEL_Pot_anual!AI7,0)</f>
        <v>0.47120449345951626</v>
      </c>
      <c r="AJ32" s="48">
        <f>IF(PLANEL_Pot_anual!AJ7&lt;&gt;0,AJ7/PLANEL_Pot_anual!AJ7,0)</f>
        <v>0.46220605813529619</v>
      </c>
      <c r="AK32" s="48">
        <f>IF(PLANEL_Pot_anual!AK7&lt;&gt;0,AK7/PLANEL_Pot_anual!AK7,0)</f>
        <v>0.47021643716088324</v>
      </c>
      <c r="AL32" s="48">
        <f>IF(PLANEL_Pot_anual!AL7&lt;&gt;0,AL7/PLANEL_Pot_anual!AL7,0)</f>
        <v>0.47830406708727657</v>
      </c>
      <c r="AM32" s="46"/>
    </row>
    <row r="33" spans="2:39" x14ac:dyDescent="0.3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3">
      <c r="B34" s="19" t="s">
        <v>49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0.55604656974607902</v>
      </c>
      <c r="K34" s="49">
        <f>IF(PLANEL_Pot_anual!K9&lt;&gt;0,K9/PLANEL_Pot_anual!K9,0)</f>
        <v>0.55233847299309591</v>
      </c>
      <c r="L34" s="49">
        <f>IF(PLANEL_Pot_anual!L9&lt;&gt;0,L9/PLANEL_Pot_anual!L9,0)</f>
        <v>0.55233847299309591</v>
      </c>
      <c r="M34" s="49">
        <f>IF(PLANEL_Pot_anual!M9&lt;&gt;0,M9/PLANEL_Pot_anual!M9,0)</f>
        <v>0.57505525923920398</v>
      </c>
      <c r="N34" s="49">
        <f>IF(PLANEL_Pot_anual!N9&lt;&gt;0,N9/PLANEL_Pot_anual!N9,0)</f>
        <v>0.57505525923920398</v>
      </c>
      <c r="O34" s="49">
        <f>IF(PLANEL_Pot_anual!O9&lt;&gt;0,O9/PLANEL_Pot_anual!O9,0)</f>
        <v>0.57505525923920398</v>
      </c>
      <c r="P34" s="49">
        <f>IF(PLANEL_Pot_anual!P9&lt;&gt;0,P9/PLANEL_Pot_anual!P9,0)</f>
        <v>0.57505699636426921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0.80828814852941178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3">
      <c r="B35" s="19" t="s">
        <v>50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0.31930646014943959</v>
      </c>
      <c r="J35" s="49">
        <f>IF(PLANEL_Pot_anual!J10&lt;&gt;0,J10/PLANEL_Pot_anual!J10,0)</f>
        <v>0.45266444216133944</v>
      </c>
      <c r="K35" s="49">
        <f>IF(PLANEL_Pot_anual!K10&lt;&gt;0,K10/PLANEL_Pot_anual!K10,0)</f>
        <v>0.42942296699875465</v>
      </c>
      <c r="L35" s="49">
        <f>IF(PLANEL_Pot_anual!L10&lt;&gt;0,L10/PLANEL_Pot_anual!L10,0)</f>
        <v>0.42942296699875465</v>
      </c>
      <c r="M35" s="49">
        <f>IF(PLANEL_Pot_anual!M10&lt;&gt;0,M10/PLANEL_Pot_anual!M10,0)</f>
        <v>0.42942296699875465</v>
      </c>
      <c r="N35" s="49">
        <f>IF(PLANEL_Pot_anual!N10&lt;&gt;0,N10/PLANEL_Pot_anual!N10,0)</f>
        <v>0.42942296699875465</v>
      </c>
      <c r="O35" s="49">
        <f>IF(PLANEL_Pot_anual!O10&lt;&gt;0,O10/PLANEL_Pot_anual!O10,0)</f>
        <v>0.42942296699875465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3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0.87263390456553758</v>
      </c>
      <c r="AK36" s="47">
        <f>IF(PLANEL_Pot_anual!AK11&lt;&gt;0,AK11/PLANEL_Pot_anual!AK11,0)</f>
        <v>0.87263390456553758</v>
      </c>
      <c r="AL36" s="47">
        <f>IF(PLANEL_Pot_anual!AL11&lt;&gt;0,AL11/PLANEL_Pot_anual!AL11,0)</f>
        <v>0.87263390456553758</v>
      </c>
      <c r="AM36" s="46"/>
    </row>
    <row r="37" spans="2:39" x14ac:dyDescent="0.3">
      <c r="B37" s="16" t="s">
        <v>57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7.4082759037771506E-2</v>
      </c>
      <c r="K37" s="47">
        <f>IF(PLANEL_Pot_anual!K12&lt;&gt;0,K12/PLANEL_Pot_anual!K12,0)</f>
        <v>7.6933751287136642E-2</v>
      </c>
      <c r="L37" s="47">
        <f>IF(PLANEL_Pot_anual!L12&lt;&gt;0,L12/PLANEL_Pot_anual!L12,0)</f>
        <v>8.469323834235673E-2</v>
      </c>
      <c r="M37" s="47">
        <f>IF(PLANEL_Pot_anual!M12&lt;&gt;0,M12/PLANEL_Pot_anual!M12,0)</f>
        <v>0.10253152894364775</v>
      </c>
      <c r="N37" s="47">
        <f>IF(PLANEL_Pot_anual!N12&lt;&gt;0,N12/PLANEL_Pot_anual!N12,0)</f>
        <v>0.10888252554101108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3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3">
      <c r="B39" s="23" t="s">
        <v>51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0.31644421732699357</v>
      </c>
      <c r="K39" s="52">
        <f>IF(PLANEL_Pot_anual!K14&lt;&gt;0,K14/PLANEL_Pot_anual!K14,0)</f>
        <v>0.31644421732699357</v>
      </c>
      <c r="L39" s="52">
        <f>IF(PLANEL_Pot_anual!L14&lt;&gt;0,L14/PLANEL_Pot_anual!L14,0)</f>
        <v>0.30946526737336916</v>
      </c>
      <c r="M39" s="52">
        <f>IF(PLANEL_Pot_anual!M14&lt;&gt;0,M14/PLANEL_Pot_anual!M14,0)</f>
        <v>0.30946526737336916</v>
      </c>
      <c r="N39" s="52">
        <f>IF(PLANEL_Pot_anual!N14&lt;&gt;0,N14/PLANEL_Pot_anual!N14,0)</f>
        <v>0.30946526737336916</v>
      </c>
      <c r="O39" s="52">
        <f>IF(PLANEL_Pot_anual!O14&lt;&gt;0,O14/PLANEL_Pot_anual!O14,0)</f>
        <v>0.30946526737336916</v>
      </c>
      <c r="P39" s="52">
        <f>IF(PLANEL_Pot_anual!P14&lt;&gt;0,P14/PLANEL_Pot_anual!P14,0)</f>
        <v>0.30946526737336916</v>
      </c>
      <c r="Q39" s="52">
        <f>IF(PLANEL_Pot_anual!Q14&lt;&gt;0,Q14/PLANEL_Pot_anual!Q14,0)</f>
        <v>0.30887710187062506</v>
      </c>
      <c r="R39" s="52">
        <f>IF(PLANEL_Pot_anual!R14&lt;&gt;0,R14/PLANEL_Pot_anual!R14,0)</f>
        <v>0.30887710187062506</v>
      </c>
      <c r="S39" s="52">
        <f>IF(PLANEL_Pot_anual!S14&lt;&gt;0,S14/PLANEL_Pot_anual!S14,0)</f>
        <v>0.30657932678658562</v>
      </c>
      <c r="T39" s="52">
        <f>IF(PLANEL_Pot_anual!T14&lt;&gt;0,T14/PLANEL_Pot_anual!T14,0)</f>
        <v>0.30657932678658562</v>
      </c>
      <c r="U39" s="52">
        <f>IF(PLANEL_Pot_anual!U14&lt;&gt;0,U14/PLANEL_Pot_anual!U14,0)</f>
        <v>0.30657932678658562</v>
      </c>
      <c r="V39" s="52">
        <f>IF(PLANEL_Pot_anual!V14&lt;&gt;0,V14/PLANEL_Pot_anual!V14,0)</f>
        <v>0.30657932678658562</v>
      </c>
      <c r="W39" s="52">
        <f>IF(PLANEL_Pot_anual!W14&lt;&gt;0,W14/PLANEL_Pot_anual!W14,0)</f>
        <v>0.30657932678658562</v>
      </c>
      <c r="X39" s="52">
        <f>IF(PLANEL_Pot_anual!X14&lt;&gt;0,X14/PLANEL_Pot_anual!X14,0)</f>
        <v>0.3058301275955036</v>
      </c>
      <c r="Y39" s="52">
        <f>IF(PLANEL_Pot_anual!Y14&lt;&gt;0,Y14/PLANEL_Pot_anual!Y14,0)</f>
        <v>0.3058301275955036</v>
      </c>
      <c r="Z39" s="52">
        <f>IF(PLANEL_Pot_anual!Z14&lt;&gt;0,Z14/PLANEL_Pot_anual!Z14,0)</f>
        <v>0.3058301275955036</v>
      </c>
      <c r="AA39" s="52">
        <f>IF(PLANEL_Pot_anual!AA14&lt;&gt;0,AA14/PLANEL_Pot_anual!AA14,0)</f>
        <v>0.3058301275955036</v>
      </c>
      <c r="AB39" s="82">
        <f>IF(PLANEL_Pot_anual!AB14&lt;&gt;0,AB14/PLANEL_Pot_anual!AB14,0)</f>
        <v>0.3058301275955036</v>
      </c>
      <c r="AC39" s="52">
        <f>IF(PLANEL_Pot_anual!AC14&lt;&gt;0,AC14/PLANEL_Pot_anual!AC14,0)</f>
        <v>0.3058301275955036</v>
      </c>
      <c r="AD39" s="52">
        <f>IF(PLANEL_Pot_anual!AD14&lt;&gt;0,AD14/PLANEL_Pot_anual!AD14,0)</f>
        <v>0.3058301275955036</v>
      </c>
      <c r="AE39" s="52">
        <f>IF(PLANEL_Pot_anual!AE14&lt;&gt;0,AE14/PLANEL_Pot_anual!AE14,0)</f>
        <v>0.3058301275955036</v>
      </c>
      <c r="AF39" s="52">
        <f>IF(PLANEL_Pot_anual!AF14&lt;&gt;0,AF14/PLANEL_Pot_anual!AF14,0)</f>
        <v>0.3058301275955036</v>
      </c>
      <c r="AG39" s="52">
        <f>IF(PLANEL_Pot_anual!AG14&lt;&gt;0,AG14/PLANEL_Pot_anual!AG14,0)</f>
        <v>0.3058301275955036</v>
      </c>
      <c r="AH39" s="52">
        <f>IF(PLANEL_Pot_anual!AH14&lt;&gt;0,AH14/PLANEL_Pot_anual!AH14,0)</f>
        <v>0.30583012758351452</v>
      </c>
      <c r="AI39" s="52">
        <f>IF(PLANEL_Pot_anual!AI14&lt;&gt;0,AI14/PLANEL_Pot_anual!AI14,0)</f>
        <v>0.30583012758351452</v>
      </c>
      <c r="AJ39" s="52">
        <f>IF(PLANEL_Pot_anual!AJ14&lt;&gt;0,AJ14/PLANEL_Pot_anual!AJ14,0)</f>
        <v>0.30583012758351452</v>
      </c>
      <c r="AK39" s="52">
        <f>IF(PLANEL_Pot_anual!AK14&lt;&gt;0,AK14/PLANEL_Pot_anual!AK14,0)</f>
        <v>0.30583012758351452</v>
      </c>
      <c r="AL39" s="52">
        <f>IF(PLANEL_Pot_anual!AL14&lt;&gt;0,AL14/PLANEL_Pot_anual!AL14,0)</f>
        <v>0.30583012758351452</v>
      </c>
      <c r="AM39" s="46"/>
    </row>
    <row r="40" spans="2:39" x14ac:dyDescent="0.3">
      <c r="B40" s="23" t="s">
        <v>52</v>
      </c>
      <c r="C40" s="52">
        <f>IF(PLANEL_Pot_anual!C15&lt;&gt;0,C15/PLANEL_Pot_anual!C15,0)</f>
        <v>0.96506992489400367</v>
      </c>
      <c r="D40" s="52">
        <f>IF(PLANEL_Pot_anual!D15&lt;&gt;0,D15/PLANEL_Pot_anual!D15,0)</f>
        <v>0.9433834470018172</v>
      </c>
      <c r="E40" s="52">
        <f>IF(PLANEL_Pot_anual!E15&lt;&gt;0,E15/PLANEL_Pot_anual!E15,0)</f>
        <v>0.96508506723198062</v>
      </c>
      <c r="F40" s="52">
        <f>IF(PLANEL_Pot_anual!F15&lt;&gt;0,F15/PLANEL_Pot_anual!F15,0)</f>
        <v>0.87689999346534653</v>
      </c>
      <c r="G40" s="52">
        <f>IF(PLANEL_Pot_anual!G15&lt;&gt;0,G15/PLANEL_Pot_anual!G15,0)</f>
        <v>0.9288506116591928</v>
      </c>
      <c r="H40" s="52">
        <f>IF(PLANEL_Pot_anual!H15&lt;&gt;0,H15/PLANEL_Pot_anual!H15,0)</f>
        <v>0.88339521196105697</v>
      </c>
      <c r="I40" s="52">
        <f>IF(PLANEL_Pot_anual!I15&lt;&gt;0,I15/PLANEL_Pot_anual!I15,0)</f>
        <v>0.93020520704419896</v>
      </c>
      <c r="J40" s="52">
        <f>IF(PLANEL_Pot_anual!J15&lt;&gt;0,J15/PLANEL_Pot_anual!J15,0)</f>
        <v>0.92485948881215463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0.88631179020172901</v>
      </c>
      <c r="Q40" s="52">
        <f>IF(PLANEL_Pot_anual!Q15&lt;&gt;0,Q15/PLANEL_Pot_anual!Q15,0)</f>
        <v>0.72968149713055952</v>
      </c>
      <c r="R40" s="52">
        <f>IF(PLANEL_Pot_anual!R15&lt;&gt;0,R15/PLANEL_Pot_anual!R15,0)</f>
        <v>0.75376685437589674</v>
      </c>
      <c r="S40" s="52">
        <f>IF(PLANEL_Pot_anual!S15&lt;&gt;0,S15/PLANEL_Pot_anual!S15,0)</f>
        <v>0.66834770360212103</v>
      </c>
      <c r="T40" s="52">
        <f>IF(PLANEL_Pot_anual!T15&lt;&gt;0,T15/PLANEL_Pot_anual!T15,0)</f>
        <v>0.69904343179740358</v>
      </c>
      <c r="U40" s="52">
        <f>IF(PLANEL_Pot_anual!U15&lt;&gt;0,U15/PLANEL_Pot_anual!U15,0)</f>
        <v>0.69550503355275195</v>
      </c>
      <c r="V40" s="52">
        <f>IF(PLANEL_Pot_anual!V15&lt;&gt;0,V15/PLANEL_Pot_anual!V15,0)</f>
        <v>0.69904343179740358</v>
      </c>
      <c r="W40" s="52">
        <f>IF(PLANEL_Pot_anual!W15&lt;&gt;0,W15/PLANEL_Pot_anual!W15,0)</f>
        <v>0.67188610184677278</v>
      </c>
      <c r="X40" s="52">
        <f>IF(PLANEL_Pot_anual!X15&lt;&gt;0,X15/PLANEL_Pot_anual!X15,0)</f>
        <v>0.6943259216246086</v>
      </c>
      <c r="Y40" s="52">
        <f>IF(PLANEL_Pot_anual!Y15&lt;&gt;0,Y15/PLANEL_Pot_anual!Y15,0)</f>
        <v>0.67053296942346652</v>
      </c>
      <c r="Z40" s="52">
        <f>IF(PLANEL_Pot_anual!Z15&lt;&gt;0,Z15/PLANEL_Pot_anual!Z15,0)</f>
        <v>0.7995068366181618</v>
      </c>
      <c r="AA40" s="52">
        <f>IF(PLANEL_Pot_anual!AA15&lt;&gt;0,AA15/PLANEL_Pot_anual!AA15,0)</f>
        <v>0.6943259216246086</v>
      </c>
      <c r="AB40" s="82">
        <f>IF(PLANEL_Pot_anual!AB15&lt;&gt;0,AB15/PLANEL_Pot_anual!AB15,0)</f>
        <v>0.67053296942346652</v>
      </c>
      <c r="AC40" s="52">
        <f>IF(PLANEL_Pot_anual!AC15&lt;&gt;0,AC15/PLANEL_Pot_anual!AC15,0)</f>
        <v>0.66696850082888193</v>
      </c>
      <c r="AD40" s="52">
        <f>IF(PLANEL_Pot_anual!AD15&lt;&gt;0,AD15/PLANEL_Pot_anual!AD15,0)</f>
        <v>0.67053296942346652</v>
      </c>
      <c r="AE40" s="52">
        <f>IF(PLANEL_Pot_anual!AE15&lt;&gt;0,AE15/PLANEL_Pot_anual!AE15,0)</f>
        <v>0.66696850082888193</v>
      </c>
      <c r="AF40" s="52">
        <f>IF(PLANEL_Pot_anual!AF15&lt;&gt;0,AF15/PLANEL_Pot_anual!AF15,0)</f>
        <v>0.66696850082888193</v>
      </c>
      <c r="AG40" s="52">
        <f>IF(PLANEL_Pot_anual!AG15&lt;&gt;0,AG15/PLANEL_Pot_anual!AG15,0)</f>
        <v>0.66696850082888193</v>
      </c>
      <c r="AH40" s="52">
        <f>IF(PLANEL_Pot_anual!AH15&lt;&gt;0,AH15/PLANEL_Pot_anual!AH15,0)</f>
        <v>0.58545174999999994</v>
      </c>
      <c r="AI40" s="52">
        <f>IF(PLANEL_Pot_anual!AI15&lt;&gt;0,AI15/PLANEL_Pot_anual!AI15,0)</f>
        <v>0.58545174999999994</v>
      </c>
      <c r="AJ40" s="52">
        <f>IF(PLANEL_Pot_anual!AJ15&lt;&gt;0,AJ15/PLANEL_Pot_anual!AJ15,0)</f>
        <v>0.58545174999999994</v>
      </c>
      <c r="AK40" s="52">
        <f>IF(PLANEL_Pot_anual!AK15&lt;&gt;0,AK15/PLANEL_Pot_anual!AK15,0)</f>
        <v>0.58545174999999994</v>
      </c>
      <c r="AL40" s="52">
        <f>IF(PLANEL_Pot_anual!AL15&lt;&gt;0,AL15/PLANEL_Pot_anual!AL15,0)</f>
        <v>0.58545174999999994</v>
      </c>
      <c r="AM40" s="46"/>
    </row>
    <row r="41" spans="2:39" x14ac:dyDescent="0.3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3">
      <c r="B42" s="29" t="s">
        <v>58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0.4488412012746229</v>
      </c>
      <c r="K42" s="51">
        <f>IF(PLANEL_Pot_anual!K17&lt;&gt;0,K17/PLANEL_Pot_anual!K17,0)</f>
        <v>0.45092453341686695</v>
      </c>
      <c r="L42" s="51">
        <f>IF(PLANEL_Pot_anual!L17&lt;&gt;0,L17/PLANEL_Pot_anual!L17,0)</f>
        <v>0.45124866262545094</v>
      </c>
      <c r="M42" s="51">
        <f>IF(PLANEL_Pot_anual!M17&lt;&gt;0,M17/PLANEL_Pot_anual!M17,0)</f>
        <v>0.45253831452516646</v>
      </c>
      <c r="N42" s="51">
        <f>IF(PLANEL_Pot_anual!N17&lt;&gt;0,N17/PLANEL_Pot_anual!N17,0)</f>
        <v>0.45298146933829636</v>
      </c>
      <c r="O42" s="51">
        <f>IF(PLANEL_Pot_anual!O17&lt;&gt;0,O17/PLANEL_Pot_anual!O17,0)</f>
        <v>0.45392533396504126</v>
      </c>
      <c r="P42" s="51">
        <f>IF(PLANEL_Pot_anual!P17&lt;&gt;0,P17/PLANEL_Pot_anual!P17,0)</f>
        <v>0.45417973013334112</v>
      </c>
      <c r="Q42" s="51">
        <f>IF(PLANEL_Pot_anual!Q17&lt;&gt;0,Q17/PLANEL_Pot_anual!Q17,0)</f>
        <v>0.45424579088136785</v>
      </c>
      <c r="R42" s="51">
        <f>IF(PLANEL_Pot_anual!R17&lt;&gt;0,R17/PLANEL_Pot_anual!R17,0)</f>
        <v>0.45434990707551026</v>
      </c>
      <c r="S42" s="51">
        <f>IF(PLANEL_Pot_anual!S17&lt;&gt;0,S17/PLANEL_Pot_anual!S17,0)</f>
        <v>0.45486055790912633</v>
      </c>
      <c r="T42" s="51">
        <f>IF(PLANEL_Pot_anual!T17&lt;&gt;0,T17/PLANEL_Pot_anual!T17,0)</f>
        <v>0.45547543244600247</v>
      </c>
      <c r="U42" s="51">
        <f>IF(PLANEL_Pot_anual!U17&lt;&gt;0,U17/PLANEL_Pot_anual!U17,0)</f>
        <v>0.45590901944928491</v>
      </c>
      <c r="V42" s="51">
        <f>IF(PLANEL_Pot_anual!V17&lt;&gt;0,V17/PLANEL_Pot_anual!V17,0)</f>
        <v>0.45631137631608254</v>
      </c>
      <c r="W42" s="51">
        <f>IF(PLANEL_Pot_anual!W17&lt;&gt;0,W17/PLANEL_Pot_anual!W17,0)</f>
        <v>0.45692803662479547</v>
      </c>
      <c r="X42" s="51">
        <f>IF(PLANEL_Pot_anual!X17&lt;&gt;0,X17/PLANEL_Pot_anual!X17,0)</f>
        <v>0.45521367879089231</v>
      </c>
      <c r="Y42" s="51">
        <f>IF(PLANEL_Pot_anual!Y17&lt;&gt;0,Y17/PLANEL_Pot_anual!Y17,0)</f>
        <v>0.45383139857126409</v>
      </c>
      <c r="Z42" s="51">
        <f>IF(PLANEL_Pot_anual!Z17&lt;&gt;0,Z17/PLANEL_Pot_anual!Z17,0)</f>
        <v>0.45306541458694077</v>
      </c>
      <c r="AA42" s="51">
        <f>IF(PLANEL_Pot_anual!AA17&lt;&gt;0,AA17/PLANEL_Pot_anual!AA17,0)</f>
        <v>0.44598342912436395</v>
      </c>
      <c r="AB42" s="81">
        <f>IF(PLANEL_Pot_anual!AB17&lt;&gt;0,AB17/PLANEL_Pot_anual!AB17,0)</f>
        <v>0.44654117267121435</v>
      </c>
      <c r="AC42" s="51">
        <f>IF(PLANEL_Pot_anual!AC17&lt;&gt;0,AC17/PLANEL_Pot_anual!AC17,0)</f>
        <v>0.44696877159358966</v>
      </c>
      <c r="AD42" s="51">
        <f>IF(PLANEL_Pot_anual!AD17&lt;&gt;0,AD17/PLANEL_Pot_anual!AD17,0)</f>
        <v>0.44735866789377771</v>
      </c>
      <c r="AE42" s="51">
        <f>IF(PLANEL_Pot_anual!AE17&lt;&gt;0,AE17/PLANEL_Pot_anual!AE17,0)</f>
        <v>0.44772370244411153</v>
      </c>
      <c r="AF42" s="51">
        <f>IF(PLANEL_Pot_anual!AF17&lt;&gt;0,AF17/PLANEL_Pot_anual!AF17,0)</f>
        <v>0.44807051585929675</v>
      </c>
      <c r="AG42" s="51">
        <f>IF(PLANEL_Pot_anual!AG17&lt;&gt;0,AG17/PLANEL_Pot_anual!AG17,0)</f>
        <v>0.44845341301858366</v>
      </c>
      <c r="AH42" s="51">
        <f>IF(PLANEL_Pot_anual!AH17&lt;&gt;0,AH17/PLANEL_Pot_anual!AH17,0)</f>
        <v>0.44872451570373478</v>
      </c>
      <c r="AI42" s="51">
        <f>IF(PLANEL_Pot_anual!AI17&lt;&gt;0,AI17/PLANEL_Pot_anual!AI17,0)</f>
        <v>0.44899297735856175</v>
      </c>
      <c r="AJ42" s="51">
        <f>IF(PLANEL_Pot_anual!AJ17&lt;&gt;0,AJ17/PLANEL_Pot_anual!AJ17,0)</f>
        <v>0.44832748918503701</v>
      </c>
      <c r="AK42" s="51">
        <f>IF(PLANEL_Pot_anual!AK17&lt;&gt;0,AK17/PLANEL_Pot_anual!AK17,0)</f>
        <v>0.44760948060423517</v>
      </c>
      <c r="AL42" s="51">
        <f>IF(PLANEL_Pot_anual!AL17&lt;&gt;0,AL17/PLANEL_Pot_anual!AL17,0)</f>
        <v>0.44691798206236788</v>
      </c>
      <c r="AM42" s="46"/>
    </row>
    <row r="43" spans="2:39" x14ac:dyDescent="0.3">
      <c r="B43" s="29" t="s">
        <v>59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3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3">
      <c r="B45" s="25" t="s">
        <v>53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0.28132565997315379</v>
      </c>
      <c r="AH45" s="53">
        <f>IF(PLANEL_Pot_anual!AH20&lt;&gt;0,AH20/PLANEL_Pot_anual!AH20,0)</f>
        <v>0.28132565999635295</v>
      </c>
      <c r="AI45" s="53">
        <f>IF(PLANEL_Pot_anual!AI20&lt;&gt;0,AI20/PLANEL_Pot_anual!AI20,0)</f>
        <v>0.2813256599971557</v>
      </c>
      <c r="AJ45" s="53">
        <f>IF(PLANEL_Pot_anual!AJ20&lt;&gt;0,AJ20/PLANEL_Pot_anual!AJ20,0)</f>
        <v>0.28132565990100811</v>
      </c>
      <c r="AK45" s="53">
        <f>IF(PLANEL_Pot_anual!AK20&lt;&gt;0,AK20/PLANEL_Pot_anual!AK20,0)</f>
        <v>0.28132566000811143</v>
      </c>
      <c r="AL45" s="53">
        <f>IF(PLANEL_Pot_anual!AL20&lt;&gt;0,AL20/PLANEL_Pot_anual!AL20,0)</f>
        <v>0.28132565998680187</v>
      </c>
      <c r="AM45" s="46"/>
    </row>
    <row r="46" spans="2:39" x14ac:dyDescent="0.3">
      <c r="B46" s="25" t="s">
        <v>54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3">
      <c r="B47" s="231" t="s">
        <v>55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</v>
      </c>
      <c r="T47" s="260">
        <f>IF(PLANEL_Pot_anual!T22&lt;&gt;0,T22/PLANEL_Pot_anual!T22,0)</f>
        <v>0</v>
      </c>
      <c r="U47" s="260">
        <f>IF(PLANEL_Pot_anual!U22&lt;&gt;0,U22/PLANEL_Pot_anual!U22,0)</f>
        <v>0</v>
      </c>
      <c r="V47" s="260">
        <f>IF(PLANEL_Pot_anual!V22&lt;&gt;0,V22/PLANEL_Pot_anual!V22,0)</f>
        <v>0</v>
      </c>
      <c r="W47" s="260">
        <f>IF(PLANEL_Pot_anual!W22&lt;&gt;0,W22/PLANEL_Pot_anual!W22,0)</f>
        <v>0</v>
      </c>
      <c r="X47" s="260">
        <f>IF(PLANEL_Pot_anual!X22&lt;&gt;0,X22/PLANEL_Pot_anual!X22,0)</f>
        <v>0</v>
      </c>
      <c r="Y47" s="260">
        <f>IF(PLANEL_Pot_anual!Y22&lt;&gt;0,Y22/PLANEL_Pot_anual!Y22,0)</f>
        <v>0</v>
      </c>
      <c r="Z47" s="260">
        <f>IF(PLANEL_Pot_anual!Z22&lt;&gt;0,Z22/PLANEL_Pot_anual!Z22,0)</f>
        <v>0</v>
      </c>
      <c r="AA47" s="260">
        <f>IF(PLANEL_Pot_anual!AA22&lt;&gt;0,AA22/PLANEL_Pot_anual!AA22,0)</f>
        <v>0</v>
      </c>
      <c r="AB47" s="261">
        <f>IF(PLANEL_Pot_anual!AB22&lt;&gt;0,AB22/PLANEL_Pot_anual!AB22,0)</f>
        <v>0</v>
      </c>
      <c r="AC47" s="260">
        <f>IF(PLANEL_Pot_anual!AC22&lt;&gt;0,AC22/PLANEL_Pot_anual!AC22,0)</f>
        <v>0</v>
      </c>
      <c r="AD47" s="260">
        <f>IF(PLANEL_Pot_anual!AD22&lt;&gt;0,AD22/PLANEL_Pot_anual!AD22,0)</f>
        <v>0</v>
      </c>
      <c r="AE47" s="260">
        <f>IF(PLANEL_Pot_anual!AE22&lt;&gt;0,AE22/PLANEL_Pot_anual!AE22,0)</f>
        <v>0</v>
      </c>
      <c r="AF47" s="260">
        <f>IF(PLANEL_Pot_anual!AF22&lt;&gt;0,AF22/PLANEL_Pot_anual!AF22,0)</f>
        <v>0</v>
      </c>
      <c r="AG47" s="260">
        <f>IF(PLANEL_Pot_anual!AG22&lt;&gt;0,AG22/PLANEL_Pot_anual!AG22,0)</f>
        <v>0</v>
      </c>
      <c r="AH47" s="260">
        <f>IF(PLANEL_Pot_anual!AH22&lt;&gt;0,AH22/PLANEL_Pot_anual!AH22,0)</f>
        <v>0</v>
      </c>
      <c r="AI47" s="260">
        <f>IF(PLANEL_Pot_anual!AI22&lt;&gt;0,AI22/PLANEL_Pot_anual!AI22,0)</f>
        <v>0</v>
      </c>
      <c r="AJ47" s="260">
        <f>IF(PLANEL_Pot_anual!AJ22&lt;&gt;0,AJ22/PLANEL_Pot_anual!AJ22,0)</f>
        <v>0</v>
      </c>
      <c r="AK47" s="260">
        <f>IF(PLANEL_Pot_anual!AK22&lt;&gt;0,AK22/PLANEL_Pot_anual!AK22,0)</f>
        <v>0</v>
      </c>
      <c r="AL47" s="260">
        <f>IF(PLANEL_Pot_anual!AL22&lt;&gt;0,AL22/PLANEL_Pot_anual!AL22,0)</f>
        <v>0</v>
      </c>
      <c r="AM47" s="46"/>
    </row>
    <row r="48" spans="2:39" x14ac:dyDescent="0.3">
      <c r="B48" s="97" t="s">
        <v>56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3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4.4" x14ac:dyDescent="0.3"/>
  <cols>
    <col min="1" max="1" width="18" customWidth="1"/>
    <col min="2" max="40" width="14.109375" customWidth="1"/>
  </cols>
  <sheetData>
    <row r="2" spans="1:40" x14ac:dyDescent="0.3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3">
      <c r="A3" s="227" t="s">
        <v>646</v>
      </c>
      <c r="B3" s="33" t="s">
        <v>722</v>
      </c>
      <c r="C3" s="33" t="s">
        <v>723</v>
      </c>
      <c r="D3" s="33" t="s">
        <v>724</v>
      </c>
      <c r="E3" s="33" t="s">
        <v>725</v>
      </c>
      <c r="F3" s="33" t="s">
        <v>726</v>
      </c>
      <c r="G3" s="33" t="s">
        <v>727</v>
      </c>
      <c r="H3" s="33" t="s">
        <v>728</v>
      </c>
      <c r="I3" s="33" t="s">
        <v>729</v>
      </c>
      <c r="J3" s="33" t="s">
        <v>730</v>
      </c>
      <c r="K3" s="33" t="s">
        <v>731</v>
      </c>
      <c r="L3" s="33" t="s">
        <v>732</v>
      </c>
      <c r="M3" s="33" t="s">
        <v>733</v>
      </c>
      <c r="N3" s="33" t="s">
        <v>734</v>
      </c>
      <c r="O3" s="33" t="s">
        <v>735</v>
      </c>
      <c r="P3" s="33" t="s">
        <v>736</v>
      </c>
      <c r="Q3" s="33" t="s">
        <v>737</v>
      </c>
      <c r="R3" s="33" t="s">
        <v>738</v>
      </c>
      <c r="S3" s="33" t="s">
        <v>739</v>
      </c>
      <c r="T3" s="33" t="s">
        <v>740</v>
      </c>
      <c r="U3" s="33" t="s">
        <v>741</v>
      </c>
      <c r="V3" s="33" t="s">
        <v>742</v>
      </c>
      <c r="W3" s="33" t="s">
        <v>743</v>
      </c>
      <c r="X3" s="33" t="s">
        <v>744</v>
      </c>
      <c r="Y3" s="33" t="s">
        <v>745</v>
      </c>
      <c r="Z3" s="33" t="s">
        <v>746</v>
      </c>
      <c r="AA3" s="33" t="s">
        <v>747</v>
      </c>
      <c r="AB3" s="33" t="s">
        <v>748</v>
      </c>
      <c r="AC3" s="33" t="s">
        <v>749</v>
      </c>
      <c r="AD3" s="33" t="s">
        <v>750</v>
      </c>
      <c r="AE3" s="33" t="s">
        <v>751</v>
      </c>
      <c r="AF3" s="33" t="s">
        <v>752</v>
      </c>
      <c r="AG3" s="33" t="s">
        <v>753</v>
      </c>
      <c r="AH3" s="33" t="s">
        <v>754</v>
      </c>
      <c r="AI3" s="33" t="s">
        <v>755</v>
      </c>
      <c r="AJ3" s="33" t="s">
        <v>756</v>
      </c>
      <c r="AK3" s="33" t="s">
        <v>757</v>
      </c>
      <c r="AL3" s="33" t="s">
        <v>758</v>
      </c>
      <c r="AM3" s="33" t="s">
        <v>759</v>
      </c>
      <c r="AN3" s="33" t="s">
        <v>760</v>
      </c>
    </row>
    <row r="4" spans="1:40" x14ac:dyDescent="0.3">
      <c r="A4" s="229" t="s">
        <v>6</v>
      </c>
      <c r="B4" s="58">
        <v>3530.3124459999999</v>
      </c>
      <c r="C4" s="58">
        <v>3697.2534700000001</v>
      </c>
      <c r="D4" s="58">
        <v>4151.6398820000004</v>
      </c>
      <c r="E4" s="58">
        <v>4264.6724219999996</v>
      </c>
      <c r="F4" s="58">
        <v>4532.2976420000005</v>
      </c>
      <c r="G4" s="58">
        <v>4568.1132420000004</v>
      </c>
      <c r="H4" s="58">
        <v>4746.4145820000003</v>
      </c>
      <c r="I4" s="58">
        <v>4902.5845820000004</v>
      </c>
      <c r="J4" s="58">
        <v>4947.7095820000004</v>
      </c>
      <c r="K4" s="58">
        <v>4957.2540820000004</v>
      </c>
      <c r="L4" s="58">
        <v>5495.0199249999996</v>
      </c>
      <c r="M4" s="58">
        <v>5601.7503619999998</v>
      </c>
      <c r="N4" s="58">
        <v>5784.4924069999997</v>
      </c>
      <c r="O4" s="58">
        <v>5784.4924069999997</v>
      </c>
      <c r="P4" s="58">
        <v>5784.4924069999997</v>
      </c>
      <c r="Q4" s="58">
        <v>9479.5224319999998</v>
      </c>
      <c r="R4" s="58">
        <v>10346.74964</v>
      </c>
      <c r="S4" s="58">
        <v>14138.725329999999</v>
      </c>
      <c r="T4" s="58">
        <v>14470.377</v>
      </c>
      <c r="U4" s="58">
        <v>14301.47846</v>
      </c>
      <c r="V4" s="58">
        <v>14301.47846</v>
      </c>
      <c r="W4" s="58">
        <v>14301.47846</v>
      </c>
      <c r="X4" s="58">
        <v>14301.47846</v>
      </c>
      <c r="Y4" s="58">
        <v>14301.47846</v>
      </c>
      <c r="Z4" s="58">
        <v>14297.03341</v>
      </c>
      <c r="AA4" s="58">
        <v>14297.03341</v>
      </c>
      <c r="AB4" s="58">
        <v>14297.03341</v>
      </c>
      <c r="AC4" s="58">
        <v>14297.03341</v>
      </c>
      <c r="AD4" s="58">
        <v>14297.03341</v>
      </c>
      <c r="AE4" s="58">
        <v>14297.03341</v>
      </c>
      <c r="AF4" s="58">
        <v>14297.03341</v>
      </c>
      <c r="AG4" s="58">
        <v>14161.65841</v>
      </c>
      <c r="AH4" s="58">
        <v>14297.03341</v>
      </c>
      <c r="AI4" s="58">
        <v>14297.03341</v>
      </c>
      <c r="AJ4" s="58">
        <v>13948.848910000001</v>
      </c>
      <c r="AK4" s="58">
        <v>13948.848910000001</v>
      </c>
      <c r="AL4" s="58">
        <v>13948.848910000001</v>
      </c>
      <c r="AM4" s="58">
        <v>13948.848910000001</v>
      </c>
      <c r="AN4" s="58">
        <v>13948.848910000001</v>
      </c>
    </row>
    <row r="5" spans="1:40" x14ac:dyDescent="0.3">
      <c r="A5" s="229" t="s">
        <v>4</v>
      </c>
      <c r="B5" s="58">
        <v>1277.325</v>
      </c>
      <c r="C5" s="58">
        <v>1301.0016270000001</v>
      </c>
      <c r="D5" s="58">
        <v>1566.345</v>
      </c>
      <c r="E5" s="58">
        <v>1566.345</v>
      </c>
      <c r="F5" s="58">
        <v>1320.2236109999999</v>
      </c>
      <c r="G5" s="58">
        <v>1566.345</v>
      </c>
      <c r="H5" s="58">
        <v>1566.345</v>
      </c>
      <c r="I5" s="58">
        <v>840.07500000000005</v>
      </c>
      <c r="J5" s="58">
        <v>855.07500000000005</v>
      </c>
      <c r="K5" s="58">
        <v>2635.32</v>
      </c>
      <c r="L5" s="58">
        <v>2426.1474990000002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3">
      <c r="A6" s="229" t="s">
        <v>7</v>
      </c>
      <c r="B6" s="58">
        <v>771.1186874</v>
      </c>
      <c r="C6" s="58">
        <v>1137.462849</v>
      </c>
      <c r="D6" s="58">
        <v>1441.704925</v>
      </c>
      <c r="E6" s="58">
        <v>1592.8638619999999</v>
      </c>
      <c r="F6" s="58">
        <v>2483.512338</v>
      </c>
      <c r="G6" s="58">
        <v>2484.8806260000001</v>
      </c>
      <c r="H6" s="58">
        <v>3816.80402</v>
      </c>
      <c r="I6" s="58">
        <v>4137.8652050000001</v>
      </c>
      <c r="J6" s="58">
        <v>4253.4888620000002</v>
      </c>
      <c r="K6" s="58">
        <v>4375.4018059999999</v>
      </c>
      <c r="L6" s="58">
        <v>4907.4253660000004</v>
      </c>
      <c r="M6" s="58">
        <v>7095.523099</v>
      </c>
      <c r="N6" s="58">
        <v>8484.5004289999997</v>
      </c>
      <c r="O6" s="58">
        <v>12707.138419999999</v>
      </c>
      <c r="P6" s="58">
        <v>14057.531849999999</v>
      </c>
      <c r="Q6" s="58">
        <v>14033.486150000001</v>
      </c>
      <c r="R6" s="58">
        <v>14029.02896</v>
      </c>
      <c r="S6" s="58">
        <v>13999.568960000001</v>
      </c>
      <c r="T6" s="58">
        <v>14487.34484</v>
      </c>
      <c r="U6" s="58">
        <v>18401.848989999999</v>
      </c>
      <c r="V6" s="58">
        <v>20424.33556</v>
      </c>
      <c r="W6" s="58">
        <v>22301.26629</v>
      </c>
      <c r="X6" s="58">
        <v>24508.198939999998</v>
      </c>
      <c r="Y6" s="58">
        <v>26119.793010000001</v>
      </c>
      <c r="Z6" s="58">
        <v>27803.500039999999</v>
      </c>
      <c r="AA6" s="58">
        <v>29694.094440000001</v>
      </c>
      <c r="AB6" s="58">
        <v>30582.23187</v>
      </c>
      <c r="AC6" s="58">
        <v>29773.217639999999</v>
      </c>
      <c r="AD6" s="58">
        <v>31345.709409999999</v>
      </c>
      <c r="AE6" s="58">
        <v>33447.001329999999</v>
      </c>
      <c r="AF6" s="58">
        <v>34798.68821</v>
      </c>
      <c r="AG6" s="58">
        <v>36160.809939999999</v>
      </c>
      <c r="AH6" s="58">
        <v>37513.7189</v>
      </c>
      <c r="AI6" s="58">
        <v>39024.096550000002</v>
      </c>
      <c r="AJ6" s="58">
        <v>40384.620999999999</v>
      </c>
      <c r="AK6" s="58">
        <v>38755.284039999999</v>
      </c>
      <c r="AL6" s="58">
        <v>42770.259919999997</v>
      </c>
      <c r="AM6" s="58">
        <v>43681.813470000001</v>
      </c>
      <c r="AN6" s="58">
        <v>44442.605080000001</v>
      </c>
    </row>
    <row r="7" spans="1:40" x14ac:dyDescent="0.3">
      <c r="A7" s="229" t="s">
        <v>3</v>
      </c>
      <c r="B7" s="58">
        <v>9031.2989099999995</v>
      </c>
      <c r="C7" s="58">
        <v>9022.6730590000006</v>
      </c>
      <c r="D7" s="58">
        <v>9491.3910990000004</v>
      </c>
      <c r="E7" s="58">
        <v>9628.6797289999995</v>
      </c>
      <c r="F7" s="58">
        <v>10810.74525</v>
      </c>
      <c r="G7" s="58">
        <v>10331.419379999999</v>
      </c>
      <c r="H7" s="58">
        <v>10357.94859</v>
      </c>
      <c r="I7" s="58">
        <v>9415.5933750000004</v>
      </c>
      <c r="J7" s="58">
        <v>10034.387049999999</v>
      </c>
      <c r="K7" s="58">
        <v>12821.225899999999</v>
      </c>
      <c r="L7" s="58">
        <v>12119.20347</v>
      </c>
      <c r="M7" s="58">
        <v>11822.55013</v>
      </c>
      <c r="N7" s="58">
        <v>11029.232190000001</v>
      </c>
      <c r="O7" s="58">
        <v>7801.4808249999996</v>
      </c>
      <c r="P7" s="58">
        <v>6728.2797890000002</v>
      </c>
      <c r="Q7" s="58">
        <v>6728.2797890000002</v>
      </c>
      <c r="R7" s="58">
        <v>6559.4403570000004</v>
      </c>
      <c r="S7" s="58">
        <v>6559.4403570000004</v>
      </c>
      <c r="T7" s="58">
        <v>6559.4403570000004</v>
      </c>
      <c r="U7" s="58">
        <v>3074.0714760000001</v>
      </c>
      <c r="V7" s="58">
        <v>3074.0714760000001</v>
      </c>
      <c r="W7" s="58">
        <v>3074.0714760000001</v>
      </c>
      <c r="X7" s="58">
        <v>2080.363304</v>
      </c>
      <c r="Y7" s="58">
        <v>2080.363304</v>
      </c>
      <c r="Z7" s="58">
        <v>2080.363304</v>
      </c>
      <c r="AA7" s="58">
        <v>1520.5971070000001</v>
      </c>
      <c r="AB7" s="58">
        <v>1520.5971070000001</v>
      </c>
      <c r="AC7" s="58">
        <v>1494.0679029999999</v>
      </c>
      <c r="AD7" s="58">
        <v>1494.0679029999999</v>
      </c>
      <c r="AE7" s="58">
        <v>344.12167060000002</v>
      </c>
      <c r="AF7" s="58">
        <v>344.12167060000002</v>
      </c>
      <c r="AG7" s="58">
        <v>344.12167060000002</v>
      </c>
      <c r="AH7" s="58">
        <v>344.12167060000002</v>
      </c>
      <c r="AI7" s="58">
        <v>0</v>
      </c>
      <c r="AJ7" s="58">
        <v>0</v>
      </c>
      <c r="AK7" s="58">
        <v>0</v>
      </c>
      <c r="AL7" s="58">
        <v>0</v>
      </c>
      <c r="AM7" s="58">
        <v>0</v>
      </c>
      <c r="AN7" s="58">
        <v>0</v>
      </c>
    </row>
    <row r="8" spans="1:40" x14ac:dyDescent="0.3">
      <c r="A8" s="229" t="s">
        <v>5</v>
      </c>
      <c r="B8" s="58">
        <v>1813.1387500000001</v>
      </c>
      <c r="C8" s="58">
        <v>1813.1387500000001</v>
      </c>
      <c r="D8" s="58">
        <v>1813.1387500000001</v>
      </c>
      <c r="E8" s="58">
        <v>1813.1387500000001</v>
      </c>
      <c r="F8" s="58">
        <v>1813.1387500000001</v>
      </c>
      <c r="G8" s="58">
        <v>1813.1387500000001</v>
      </c>
      <c r="H8" s="58">
        <v>1813.1387500000001</v>
      </c>
      <c r="I8" s="58">
        <v>1813.1387500000001</v>
      </c>
      <c r="J8" s="58">
        <v>1813.1387500000001</v>
      </c>
      <c r="K8" s="58">
        <v>1813.1387500000001</v>
      </c>
      <c r="L8" s="58">
        <v>1813.1387500000001</v>
      </c>
      <c r="M8" s="58">
        <v>1813.1387500000001</v>
      </c>
      <c r="N8" s="58">
        <v>1813.1387500000001</v>
      </c>
      <c r="O8" s="58">
        <v>1813.1387500000001</v>
      </c>
      <c r="P8" s="58">
        <v>3144.336292</v>
      </c>
      <c r="Q8" s="58">
        <v>3144.336292</v>
      </c>
      <c r="R8" s="58">
        <v>3144.336292</v>
      </c>
      <c r="S8" s="58">
        <v>3144.336292</v>
      </c>
      <c r="T8" s="58">
        <v>3144.336292</v>
      </c>
      <c r="U8" s="58">
        <v>3144.336292</v>
      </c>
      <c r="V8" s="58">
        <v>3144.336292</v>
      </c>
      <c r="W8" s="58">
        <v>3144.336292</v>
      </c>
      <c r="X8" s="58">
        <v>3144.336292</v>
      </c>
      <c r="Y8" s="58">
        <v>3144.336292</v>
      </c>
      <c r="Z8" s="58">
        <v>3144.336292</v>
      </c>
      <c r="AA8" s="58">
        <v>3144.336292</v>
      </c>
      <c r="AB8" s="58">
        <v>3144.336292</v>
      </c>
      <c r="AC8" s="58">
        <v>3144.336292</v>
      </c>
      <c r="AD8" s="58">
        <v>3144.336292</v>
      </c>
      <c r="AE8" s="58">
        <v>3144.336292</v>
      </c>
      <c r="AF8" s="58">
        <v>3144.336292</v>
      </c>
      <c r="AG8" s="58">
        <v>3144.336292</v>
      </c>
      <c r="AH8" s="58">
        <v>3144.336292</v>
      </c>
      <c r="AI8" s="58">
        <v>3144.336292</v>
      </c>
      <c r="AJ8" s="58">
        <v>3144.336292</v>
      </c>
      <c r="AK8" s="58">
        <v>3144.336292</v>
      </c>
      <c r="AL8" s="58">
        <v>3144.336292</v>
      </c>
      <c r="AM8" s="58">
        <v>3144.336292</v>
      </c>
      <c r="AN8" s="58">
        <v>3144.336292</v>
      </c>
    </row>
    <row r="9" spans="1:40" x14ac:dyDescent="0.3">
      <c r="A9" s="229" t="s">
        <v>648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3">
      <c r="A10" s="229" t="s">
        <v>57</v>
      </c>
      <c r="B10" s="58">
        <v>2849.4152399999998</v>
      </c>
      <c r="C10" s="58">
        <v>3042.9687039999999</v>
      </c>
      <c r="D10" s="58">
        <v>2667.958024</v>
      </c>
      <c r="E10" s="58">
        <v>2478.4971249999999</v>
      </c>
      <c r="F10" s="58">
        <v>3551.419324</v>
      </c>
      <c r="G10" s="58">
        <v>2744.5521250000002</v>
      </c>
      <c r="H10" s="58">
        <v>2932.671969</v>
      </c>
      <c r="I10" s="58">
        <v>2106.6097199999999</v>
      </c>
      <c r="J10" s="58">
        <v>3928.4328399999999</v>
      </c>
      <c r="K10" s="58">
        <v>4872.777744</v>
      </c>
      <c r="L10" s="58">
        <v>4208.0316979999998</v>
      </c>
      <c r="M10" s="58">
        <v>4693.6910369999996</v>
      </c>
      <c r="N10" s="58">
        <v>3761.75801</v>
      </c>
      <c r="O10" s="58">
        <v>2309.6630970000001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3">
      <c r="A11" s="229" t="s">
        <v>245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977.05245090000005</v>
      </c>
      <c r="O11" s="58">
        <v>6287.027666</v>
      </c>
      <c r="P11" s="58">
        <v>7728.4750610000001</v>
      </c>
      <c r="Q11" s="58">
        <v>10199.076359999999</v>
      </c>
      <c r="R11" s="58">
        <v>10286.266879999999</v>
      </c>
      <c r="S11" s="58">
        <v>11500.096600000001</v>
      </c>
      <c r="T11" s="58">
        <v>12280.462229999999</v>
      </c>
      <c r="U11" s="58">
        <v>16677.046009999998</v>
      </c>
      <c r="V11" s="58">
        <v>18822.739010000001</v>
      </c>
      <c r="W11" s="58">
        <v>20685.717850000001</v>
      </c>
      <c r="X11" s="58">
        <v>23580.1355</v>
      </c>
      <c r="Y11" s="58">
        <v>26429.107169999999</v>
      </c>
      <c r="Z11" s="58">
        <v>29501.182850000001</v>
      </c>
      <c r="AA11" s="58">
        <v>32597.67525</v>
      </c>
      <c r="AB11" s="58">
        <v>36871.104120000004</v>
      </c>
      <c r="AC11" s="58">
        <v>39986.608070000002</v>
      </c>
      <c r="AD11" s="58">
        <v>42891.275900000001</v>
      </c>
      <c r="AE11" s="58">
        <v>46207.324390000002</v>
      </c>
      <c r="AF11" s="58">
        <v>48941.083079999997</v>
      </c>
      <c r="AG11" s="58">
        <v>51723.099419999999</v>
      </c>
      <c r="AH11" s="58">
        <v>54077.31781</v>
      </c>
      <c r="AI11" s="58">
        <v>58973.227579999999</v>
      </c>
      <c r="AJ11" s="58">
        <v>62710.308349999999</v>
      </c>
      <c r="AK11" s="58">
        <v>66107.273459999997</v>
      </c>
      <c r="AL11" s="58">
        <v>69900.049480000001</v>
      </c>
      <c r="AM11" s="58">
        <v>73893.652679999999</v>
      </c>
      <c r="AN11" s="58">
        <v>77275.018899999995</v>
      </c>
    </row>
    <row r="12" spans="1:40" x14ac:dyDescent="0.3">
      <c r="A12" s="229" t="s">
        <v>2</v>
      </c>
      <c r="B12" s="58">
        <v>4562.0794260000002</v>
      </c>
      <c r="C12" s="58">
        <v>4562.0794260000002</v>
      </c>
      <c r="D12" s="58">
        <v>4562.0794260000002</v>
      </c>
      <c r="E12" s="58">
        <v>4562.9764260000002</v>
      </c>
      <c r="F12" s="58">
        <v>4836.8402260000003</v>
      </c>
      <c r="G12" s="58">
        <v>4867.3073260000001</v>
      </c>
      <c r="H12" s="58">
        <v>5059.8664259999996</v>
      </c>
      <c r="I12" s="58">
        <v>5223.0774069999998</v>
      </c>
      <c r="J12" s="58">
        <v>5300.1695259999997</v>
      </c>
      <c r="K12" s="58">
        <v>5340.9875760000004</v>
      </c>
      <c r="L12" s="58">
        <v>9175.8040760000004</v>
      </c>
      <c r="M12" s="58">
        <v>9258.9682260000009</v>
      </c>
      <c r="N12" s="58">
        <v>11835.15223</v>
      </c>
      <c r="O12" s="58">
        <v>11835.15223</v>
      </c>
      <c r="P12" s="58">
        <v>11835.15223</v>
      </c>
      <c r="Q12" s="58">
        <v>11802.243710000001</v>
      </c>
      <c r="R12" s="58">
        <v>11762.99288</v>
      </c>
      <c r="S12" s="58">
        <v>11833.557629999999</v>
      </c>
      <c r="T12" s="58">
        <v>11835.15223</v>
      </c>
      <c r="U12" s="58">
        <v>11835.15223</v>
      </c>
      <c r="V12" s="58">
        <v>11835.15223</v>
      </c>
      <c r="W12" s="58">
        <v>11835.15223</v>
      </c>
      <c r="X12" s="58">
        <v>11835.15223</v>
      </c>
      <c r="Y12" s="58">
        <v>11835.15223</v>
      </c>
      <c r="Z12" s="58">
        <v>11835.15223</v>
      </c>
      <c r="AA12" s="58">
        <v>11835.15223</v>
      </c>
      <c r="AB12" s="58">
        <v>11835.15223</v>
      </c>
      <c r="AC12" s="58">
        <v>13642.13673</v>
      </c>
      <c r="AD12" s="58">
        <v>13642.13673</v>
      </c>
      <c r="AE12" s="58">
        <v>13642.13673</v>
      </c>
      <c r="AF12" s="58">
        <v>13642.13673</v>
      </c>
      <c r="AG12" s="58">
        <v>13559.006729999999</v>
      </c>
      <c r="AH12" s="58">
        <v>13560.154130000001</v>
      </c>
      <c r="AI12" s="58">
        <v>13642.13673</v>
      </c>
      <c r="AJ12" s="58">
        <v>13640.54213</v>
      </c>
      <c r="AK12" s="58">
        <v>13137.72984</v>
      </c>
      <c r="AL12" s="58">
        <v>13642.13673</v>
      </c>
      <c r="AM12" s="58">
        <v>13639.135130000001</v>
      </c>
      <c r="AN12" s="58">
        <v>13640.54213</v>
      </c>
    </row>
    <row r="13" spans="1:40" x14ac:dyDescent="0.3">
      <c r="A13" s="229" t="s">
        <v>8</v>
      </c>
      <c r="B13" s="58">
        <v>0.41639999999999999</v>
      </c>
      <c r="C13" s="58">
        <v>0.41639999999999999</v>
      </c>
      <c r="D13" s="58">
        <v>2.1406000000000001</v>
      </c>
      <c r="E13" s="58">
        <v>4.1406000000000001</v>
      </c>
      <c r="F13" s="58">
        <v>4.1406000000000001</v>
      </c>
      <c r="G13" s="58">
        <v>192.0746</v>
      </c>
      <c r="H13" s="58">
        <v>259.101</v>
      </c>
      <c r="I13" s="58">
        <v>310.40100000000001</v>
      </c>
      <c r="J13" s="58">
        <v>316.40100000000001</v>
      </c>
      <c r="K13" s="58">
        <v>420.26900000000001</v>
      </c>
      <c r="L13" s="58">
        <v>407.30200000000002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434.05259999999998</v>
      </c>
      <c r="U13" s="58">
        <v>434.05259999999998</v>
      </c>
      <c r="V13" s="58">
        <v>433.8526</v>
      </c>
      <c r="W13" s="58">
        <v>433.8526</v>
      </c>
      <c r="X13" s="58">
        <v>433.8526</v>
      </c>
      <c r="Y13" s="58">
        <v>432.1284</v>
      </c>
      <c r="Z13" s="58">
        <v>430.1284</v>
      </c>
      <c r="AA13" s="58">
        <v>430.1284</v>
      </c>
      <c r="AB13" s="58">
        <v>242.1944</v>
      </c>
      <c r="AC13" s="58">
        <v>51.3</v>
      </c>
      <c r="AD13" s="58">
        <v>943.72413559999995</v>
      </c>
      <c r="AE13" s="58">
        <v>1770.9441609999999</v>
      </c>
      <c r="AF13" s="58">
        <v>2602.250325</v>
      </c>
      <c r="AG13" s="58">
        <v>3430.8949469999998</v>
      </c>
      <c r="AH13" s="58">
        <v>4272.8210490000001</v>
      </c>
      <c r="AI13" s="58">
        <v>5126.9853629999998</v>
      </c>
      <c r="AJ13" s="58">
        <v>5982.6296499999999</v>
      </c>
      <c r="AK13" s="58">
        <v>6828.1938200000004</v>
      </c>
      <c r="AL13" s="58">
        <v>7766.8238689999998</v>
      </c>
      <c r="AM13" s="58">
        <v>8662.0943000000007</v>
      </c>
      <c r="AN13" s="58">
        <v>9535.3406799999993</v>
      </c>
    </row>
    <row r="14" spans="1:40" x14ac:dyDescent="0.3">
      <c r="A14" s="229" t="s">
        <v>1</v>
      </c>
      <c r="B14" s="58">
        <v>56600.737690000002</v>
      </c>
      <c r="C14" s="58">
        <v>57484.786780000002</v>
      </c>
      <c r="D14" s="58">
        <v>61067.290059999999</v>
      </c>
      <c r="E14" s="58">
        <v>60904.740140000002</v>
      </c>
      <c r="F14" s="58">
        <v>57000.482259999997</v>
      </c>
      <c r="G14" s="58">
        <v>61690.959369999997</v>
      </c>
      <c r="H14" s="58">
        <v>61832.221619999997</v>
      </c>
      <c r="I14" s="58">
        <v>68677.746020000006</v>
      </c>
      <c r="J14" s="58">
        <v>71068.598419999995</v>
      </c>
      <c r="K14" s="58">
        <v>70334.262260000003</v>
      </c>
      <c r="L14" s="58">
        <v>71500.044389999995</v>
      </c>
      <c r="M14" s="58">
        <v>73435.451270000005</v>
      </c>
      <c r="N14" s="58">
        <v>75359.948069999999</v>
      </c>
      <c r="O14" s="58">
        <v>75577.024489999996</v>
      </c>
      <c r="P14" s="58">
        <v>77090.125870000003</v>
      </c>
      <c r="Q14" s="58">
        <v>77133.36378</v>
      </c>
      <c r="R14" s="58">
        <v>80940.899609999993</v>
      </c>
      <c r="S14" s="58">
        <v>81298.047810000004</v>
      </c>
      <c r="T14" s="58">
        <v>84289.42916</v>
      </c>
      <c r="U14" s="58">
        <v>85849.870009999999</v>
      </c>
      <c r="V14" s="58">
        <v>86506.225510000004</v>
      </c>
      <c r="W14" s="58">
        <v>87562.585120000003</v>
      </c>
      <c r="X14" s="58">
        <v>88427.515660000005</v>
      </c>
      <c r="Y14" s="58">
        <v>89092.509380000003</v>
      </c>
      <c r="Z14" s="58">
        <v>89791.115390000006</v>
      </c>
      <c r="AA14" s="58">
        <v>90765.054900000003</v>
      </c>
      <c r="AB14" s="58">
        <v>91337.874760000006</v>
      </c>
      <c r="AC14" s="58">
        <v>92822.624549999993</v>
      </c>
      <c r="AD14" s="58">
        <v>92822.624549999993</v>
      </c>
      <c r="AE14" s="58">
        <v>92489.300090000004</v>
      </c>
      <c r="AF14" s="58">
        <v>92356.404899999994</v>
      </c>
      <c r="AG14" s="58">
        <v>92439.075200000007</v>
      </c>
      <c r="AH14" s="58">
        <v>92719.728040000002</v>
      </c>
      <c r="AI14" s="58">
        <v>91029.335760000002</v>
      </c>
      <c r="AJ14" s="58">
        <v>90548.666519999999</v>
      </c>
      <c r="AK14" s="58">
        <v>93554.926909999995</v>
      </c>
      <c r="AL14" s="58">
        <v>89938.5052</v>
      </c>
      <c r="AM14" s="58">
        <v>89580.291639999996</v>
      </c>
      <c r="AN14" s="58">
        <v>89319.251080000002</v>
      </c>
    </row>
    <row r="15" spans="1:40" x14ac:dyDescent="0.3">
      <c r="A15" s="229" t="s">
        <v>644</v>
      </c>
      <c r="B15" s="58">
        <v>80887.3775494</v>
      </c>
      <c r="C15" s="58">
        <v>82513.316065000006</v>
      </c>
      <c r="D15" s="58">
        <v>87215.222765999992</v>
      </c>
      <c r="E15" s="58">
        <v>87267.589053999996</v>
      </c>
      <c r="F15" s="58">
        <v>86804.335000999999</v>
      </c>
      <c r="G15" s="58">
        <v>90710.325419000001</v>
      </c>
      <c r="H15" s="58">
        <v>92836.046956999999</v>
      </c>
      <c r="I15" s="58">
        <v>97878.626059000002</v>
      </c>
      <c r="J15" s="58">
        <v>102968.93603</v>
      </c>
      <c r="K15" s="58">
        <v>108022.172118</v>
      </c>
      <c r="L15" s="58">
        <v>112503.65217399999</v>
      </c>
      <c r="M15" s="58">
        <v>117242.196874</v>
      </c>
      <c r="N15" s="58">
        <v>122114.8635369</v>
      </c>
      <c r="O15" s="58">
        <v>127184.70688499999</v>
      </c>
      <c r="P15" s="58">
        <v>131587.700721</v>
      </c>
      <c r="Q15" s="58">
        <v>135780.1498022</v>
      </c>
      <c r="R15" s="58">
        <v>140139.30361899998</v>
      </c>
      <c r="S15" s="58">
        <v>144596.37557900001</v>
      </c>
      <c r="T15" s="58">
        <v>149189.14470900001</v>
      </c>
      <c r="U15" s="58">
        <v>153972.85606799996</v>
      </c>
      <c r="V15" s="58">
        <v>158797.19113799999</v>
      </c>
      <c r="W15" s="58">
        <v>163593.460318</v>
      </c>
      <c r="X15" s="58">
        <v>168566.03298600001</v>
      </c>
      <c r="Y15" s="58">
        <v>173689.86824600003</v>
      </c>
      <c r="Z15" s="58">
        <v>179137.81191600001</v>
      </c>
      <c r="AA15" s="58">
        <v>184539.072029</v>
      </c>
      <c r="AB15" s="58">
        <v>190085.52418900002</v>
      </c>
      <c r="AC15" s="58">
        <v>195466.32459500001</v>
      </c>
      <c r="AD15" s="58">
        <v>200835.90833060001</v>
      </c>
      <c r="AE15" s="58">
        <v>205597.19807360001</v>
      </c>
      <c r="AF15" s="58">
        <v>210381.05461759999</v>
      </c>
      <c r="AG15" s="58">
        <v>215218.00260959996</v>
      </c>
      <c r="AH15" s="58">
        <v>220184.2313016</v>
      </c>
      <c r="AI15" s="58">
        <v>225237.15168499999</v>
      </c>
      <c r="AJ15" s="58">
        <v>230359.95285199999</v>
      </c>
      <c r="AK15" s="58">
        <v>235476.59327199997</v>
      </c>
      <c r="AL15" s="58">
        <v>241110.96040099999</v>
      </c>
      <c r="AM15" s="58">
        <v>246550.17242200003</v>
      </c>
      <c r="AN15" s="58">
        <v>251305.94307199999</v>
      </c>
    </row>
    <row r="17" spans="1:40" x14ac:dyDescent="0.3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3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3">
      <c r="A19" t="str">
        <f t="shared" ref="A19:AN19" si="2">A4</f>
        <v>Biomassa</v>
      </c>
      <c r="B19" s="58">
        <f t="shared" si="2"/>
        <v>3530.3124459999999</v>
      </c>
      <c r="C19" s="58">
        <f t="shared" si="2"/>
        <v>3697.2534700000001</v>
      </c>
      <c r="D19" s="58">
        <f t="shared" si="2"/>
        <v>4151.6398820000004</v>
      </c>
      <c r="E19" s="58">
        <f t="shared" si="2"/>
        <v>4264.6724219999996</v>
      </c>
      <c r="F19" s="58">
        <f t="shared" si="2"/>
        <v>4532.2976420000005</v>
      </c>
      <c r="G19" s="58">
        <f t="shared" si="2"/>
        <v>4568.1132420000004</v>
      </c>
      <c r="H19" s="58">
        <f t="shared" si="2"/>
        <v>4746.4145820000003</v>
      </c>
      <c r="I19" s="58">
        <f t="shared" si="2"/>
        <v>4902.5845820000004</v>
      </c>
      <c r="J19" s="58">
        <f t="shared" si="2"/>
        <v>4947.7095820000004</v>
      </c>
      <c r="K19" s="58">
        <f t="shared" si="2"/>
        <v>4957.2540820000004</v>
      </c>
      <c r="L19" s="58">
        <f t="shared" si="2"/>
        <v>5495.0199249999996</v>
      </c>
      <c r="M19" s="58">
        <f t="shared" si="2"/>
        <v>5601.7503619999998</v>
      </c>
      <c r="N19" s="58">
        <f t="shared" si="2"/>
        <v>5784.4924069999997</v>
      </c>
      <c r="O19" s="58">
        <f t="shared" si="2"/>
        <v>5784.4924069999997</v>
      </c>
      <c r="P19" s="58">
        <f t="shared" si="2"/>
        <v>5784.4924069999997</v>
      </c>
      <c r="Q19" s="58">
        <f t="shared" si="2"/>
        <v>9479.5224319999998</v>
      </c>
      <c r="R19" s="58">
        <f t="shared" si="2"/>
        <v>10346.74964</v>
      </c>
      <c r="S19" s="58">
        <f t="shared" si="2"/>
        <v>14138.725329999999</v>
      </c>
      <c r="T19" s="58">
        <f t="shared" si="2"/>
        <v>14470.377</v>
      </c>
      <c r="U19" s="58">
        <f t="shared" si="2"/>
        <v>14301.47846</v>
      </c>
      <c r="V19" s="58">
        <f t="shared" si="2"/>
        <v>14301.47846</v>
      </c>
      <c r="W19" s="58">
        <f t="shared" si="2"/>
        <v>14301.47846</v>
      </c>
      <c r="X19" s="58">
        <f t="shared" si="2"/>
        <v>14301.47846</v>
      </c>
      <c r="Y19" s="58">
        <f t="shared" si="2"/>
        <v>14301.47846</v>
      </c>
      <c r="Z19" s="58">
        <f t="shared" si="2"/>
        <v>14297.03341</v>
      </c>
      <c r="AA19" s="58">
        <f t="shared" si="2"/>
        <v>14297.03341</v>
      </c>
      <c r="AB19" s="58">
        <f t="shared" si="2"/>
        <v>14297.03341</v>
      </c>
      <c r="AC19" s="58">
        <f t="shared" si="2"/>
        <v>14297.03341</v>
      </c>
      <c r="AD19" s="58">
        <f t="shared" si="2"/>
        <v>14297.03341</v>
      </c>
      <c r="AE19" s="58">
        <f t="shared" si="2"/>
        <v>14297.03341</v>
      </c>
      <c r="AF19" s="58">
        <f t="shared" si="2"/>
        <v>14297.03341</v>
      </c>
      <c r="AG19" s="58">
        <f t="shared" si="2"/>
        <v>14161.65841</v>
      </c>
      <c r="AH19" s="58">
        <f t="shared" si="2"/>
        <v>14297.03341</v>
      </c>
      <c r="AI19" s="58">
        <f t="shared" si="2"/>
        <v>14297.03341</v>
      </c>
      <c r="AJ19" s="58">
        <f t="shared" si="2"/>
        <v>13948.848910000001</v>
      </c>
      <c r="AK19" s="58">
        <f t="shared" si="2"/>
        <v>13948.848910000001</v>
      </c>
      <c r="AL19" s="58">
        <f t="shared" si="2"/>
        <v>13948.848910000001</v>
      </c>
      <c r="AM19" s="58">
        <f t="shared" si="2"/>
        <v>13948.848910000001</v>
      </c>
      <c r="AN19" s="58">
        <f t="shared" si="2"/>
        <v>13948.848910000001</v>
      </c>
    </row>
    <row r="20" spans="1:40" x14ac:dyDescent="0.3">
      <c r="A20" t="str">
        <f t="shared" ref="A20:AN20" si="3">A5</f>
        <v>Carvão</v>
      </c>
      <c r="B20" s="58">
        <f t="shared" si="3"/>
        <v>1277.325</v>
      </c>
      <c r="C20" s="58">
        <f t="shared" si="3"/>
        <v>1301.0016270000001</v>
      </c>
      <c r="D20" s="58">
        <f t="shared" si="3"/>
        <v>1566.345</v>
      </c>
      <c r="E20" s="58">
        <f t="shared" si="3"/>
        <v>1566.345</v>
      </c>
      <c r="F20" s="58">
        <f t="shared" si="3"/>
        <v>1320.2236109999999</v>
      </c>
      <c r="G20" s="58">
        <f t="shared" si="3"/>
        <v>1566.345</v>
      </c>
      <c r="H20" s="58">
        <f t="shared" si="3"/>
        <v>1566.345</v>
      </c>
      <c r="I20" s="58">
        <f t="shared" si="3"/>
        <v>840.07500000000005</v>
      </c>
      <c r="J20" s="58">
        <f t="shared" si="3"/>
        <v>855.07500000000005</v>
      </c>
      <c r="K20" s="58">
        <f t="shared" si="3"/>
        <v>2635.32</v>
      </c>
      <c r="L20" s="58">
        <f t="shared" si="3"/>
        <v>2426.1474990000002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3">
      <c r="A21" t="str">
        <f t="shared" ref="A21:AN21" si="4">A6</f>
        <v>Eólica</v>
      </c>
      <c r="B21" s="58">
        <f t="shared" si="4"/>
        <v>771.1186874</v>
      </c>
      <c r="C21" s="58">
        <f t="shared" si="4"/>
        <v>1137.462849</v>
      </c>
      <c r="D21" s="58">
        <f t="shared" si="4"/>
        <v>1441.704925</v>
      </c>
      <c r="E21" s="58">
        <f t="shared" si="4"/>
        <v>1592.8638619999999</v>
      </c>
      <c r="F21" s="58">
        <f t="shared" si="4"/>
        <v>2483.512338</v>
      </c>
      <c r="G21" s="58">
        <f t="shared" si="4"/>
        <v>2484.8806260000001</v>
      </c>
      <c r="H21" s="58">
        <f t="shared" si="4"/>
        <v>3816.80402</v>
      </c>
      <c r="I21" s="58">
        <f t="shared" si="4"/>
        <v>4137.8652050000001</v>
      </c>
      <c r="J21" s="58">
        <f t="shared" si="4"/>
        <v>4253.4888620000002</v>
      </c>
      <c r="K21" s="58">
        <f t="shared" si="4"/>
        <v>4375.4018059999999</v>
      </c>
      <c r="L21" s="58">
        <f t="shared" si="4"/>
        <v>4907.4253660000004</v>
      </c>
      <c r="M21" s="58">
        <f t="shared" si="4"/>
        <v>7095.523099</v>
      </c>
      <c r="N21" s="58">
        <f t="shared" si="4"/>
        <v>8484.5004289999997</v>
      </c>
      <c r="O21" s="58">
        <f t="shared" si="4"/>
        <v>12707.138419999999</v>
      </c>
      <c r="P21" s="58">
        <f t="shared" si="4"/>
        <v>14057.531849999999</v>
      </c>
      <c r="Q21" s="58">
        <f t="shared" si="4"/>
        <v>14033.486150000001</v>
      </c>
      <c r="R21" s="58">
        <f t="shared" si="4"/>
        <v>14029.02896</v>
      </c>
      <c r="S21" s="58">
        <f t="shared" si="4"/>
        <v>13999.568960000001</v>
      </c>
      <c r="T21" s="58">
        <f t="shared" si="4"/>
        <v>14487.34484</v>
      </c>
      <c r="U21" s="58">
        <f t="shared" si="4"/>
        <v>18401.848989999999</v>
      </c>
      <c r="V21" s="58">
        <f t="shared" si="4"/>
        <v>20424.33556</v>
      </c>
      <c r="W21" s="58">
        <f t="shared" si="4"/>
        <v>22301.26629</v>
      </c>
      <c r="X21" s="58">
        <f t="shared" si="4"/>
        <v>24508.198939999998</v>
      </c>
      <c r="Y21" s="58">
        <f t="shared" si="4"/>
        <v>26119.793010000001</v>
      </c>
      <c r="Z21" s="58">
        <f t="shared" si="4"/>
        <v>27803.500039999999</v>
      </c>
      <c r="AA21" s="58">
        <f t="shared" si="4"/>
        <v>29694.094440000001</v>
      </c>
      <c r="AB21" s="58">
        <f t="shared" si="4"/>
        <v>30582.23187</v>
      </c>
      <c r="AC21" s="58">
        <f t="shared" si="4"/>
        <v>29773.217639999999</v>
      </c>
      <c r="AD21" s="58">
        <f t="shared" si="4"/>
        <v>31345.709409999999</v>
      </c>
      <c r="AE21" s="58">
        <f t="shared" si="4"/>
        <v>33447.001329999999</v>
      </c>
      <c r="AF21" s="58">
        <f t="shared" si="4"/>
        <v>34798.68821</v>
      </c>
      <c r="AG21" s="58">
        <f t="shared" si="4"/>
        <v>36160.809939999999</v>
      </c>
      <c r="AH21" s="58">
        <f t="shared" si="4"/>
        <v>37513.7189</v>
      </c>
      <c r="AI21" s="58">
        <f t="shared" si="4"/>
        <v>39024.096550000002</v>
      </c>
      <c r="AJ21" s="58">
        <f t="shared" si="4"/>
        <v>40384.620999999999</v>
      </c>
      <c r="AK21" s="58">
        <f t="shared" si="4"/>
        <v>38755.284039999999</v>
      </c>
      <c r="AL21" s="58">
        <f t="shared" si="4"/>
        <v>42770.259919999997</v>
      </c>
      <c r="AM21" s="58">
        <f t="shared" si="4"/>
        <v>43681.813470000001</v>
      </c>
      <c r="AN21" s="58">
        <f t="shared" si="4"/>
        <v>44442.605080000001</v>
      </c>
    </row>
    <row r="22" spans="1:40" x14ac:dyDescent="0.3">
      <c r="A22" t="str">
        <f t="shared" ref="A22:AN22" si="5">A7</f>
        <v>Gás Natural</v>
      </c>
      <c r="B22" s="58">
        <f t="shared" si="5"/>
        <v>9031.2989099999995</v>
      </c>
      <c r="C22" s="58">
        <f t="shared" si="5"/>
        <v>9022.6730590000006</v>
      </c>
      <c r="D22" s="58">
        <f t="shared" si="5"/>
        <v>9491.3910990000004</v>
      </c>
      <c r="E22" s="58">
        <f t="shared" si="5"/>
        <v>9628.6797289999995</v>
      </c>
      <c r="F22" s="58">
        <f t="shared" si="5"/>
        <v>10810.74525</v>
      </c>
      <c r="G22" s="58">
        <f t="shared" si="5"/>
        <v>10331.419379999999</v>
      </c>
      <c r="H22" s="58">
        <f t="shared" si="5"/>
        <v>10357.94859</v>
      </c>
      <c r="I22" s="58">
        <f t="shared" si="5"/>
        <v>9415.5933750000004</v>
      </c>
      <c r="J22" s="58">
        <f t="shared" si="5"/>
        <v>10034.387049999999</v>
      </c>
      <c r="K22" s="58">
        <f t="shared" si="5"/>
        <v>12821.225899999999</v>
      </c>
      <c r="L22" s="58">
        <f t="shared" si="5"/>
        <v>12119.20347</v>
      </c>
      <c r="M22" s="58">
        <f t="shared" si="5"/>
        <v>11822.55013</v>
      </c>
      <c r="N22" s="58">
        <f t="shared" si="5"/>
        <v>11029.232190000001</v>
      </c>
      <c r="O22" s="58">
        <f t="shared" si="5"/>
        <v>7801.4808249999996</v>
      </c>
      <c r="P22" s="58">
        <f t="shared" si="5"/>
        <v>6728.2797890000002</v>
      </c>
      <c r="Q22" s="58">
        <f t="shared" si="5"/>
        <v>6728.2797890000002</v>
      </c>
      <c r="R22" s="58">
        <f t="shared" si="5"/>
        <v>6559.4403570000004</v>
      </c>
      <c r="S22" s="58">
        <f t="shared" si="5"/>
        <v>6559.4403570000004</v>
      </c>
      <c r="T22" s="58">
        <f t="shared" si="5"/>
        <v>6559.4403570000004</v>
      </c>
      <c r="U22" s="58">
        <f t="shared" si="5"/>
        <v>3074.0714760000001</v>
      </c>
      <c r="V22" s="58">
        <f t="shared" si="5"/>
        <v>3074.0714760000001</v>
      </c>
      <c r="W22" s="58">
        <f t="shared" si="5"/>
        <v>3074.0714760000001</v>
      </c>
      <c r="X22" s="58">
        <f t="shared" si="5"/>
        <v>2080.363304</v>
      </c>
      <c r="Y22" s="58">
        <f t="shared" si="5"/>
        <v>2080.363304</v>
      </c>
      <c r="Z22" s="58">
        <f t="shared" si="5"/>
        <v>2080.363304</v>
      </c>
      <c r="AA22" s="58">
        <f t="shared" si="5"/>
        <v>1520.5971070000001</v>
      </c>
      <c r="AB22" s="58">
        <f t="shared" si="5"/>
        <v>1520.5971070000001</v>
      </c>
      <c r="AC22" s="58">
        <f t="shared" si="5"/>
        <v>1494.0679029999999</v>
      </c>
      <c r="AD22" s="58">
        <f t="shared" si="5"/>
        <v>1494.0679029999999</v>
      </c>
      <c r="AE22" s="58">
        <f t="shared" si="5"/>
        <v>344.12167060000002</v>
      </c>
      <c r="AF22" s="58">
        <f t="shared" si="5"/>
        <v>344.12167060000002</v>
      </c>
      <c r="AG22" s="58">
        <f t="shared" si="5"/>
        <v>344.12167060000002</v>
      </c>
      <c r="AH22" s="58">
        <f t="shared" si="5"/>
        <v>344.12167060000002</v>
      </c>
      <c r="AI22" s="58">
        <f t="shared" si="5"/>
        <v>0</v>
      </c>
      <c r="AJ22" s="58">
        <f t="shared" si="5"/>
        <v>0</v>
      </c>
      <c r="AK22" s="58">
        <f t="shared" si="5"/>
        <v>0</v>
      </c>
      <c r="AL22" s="58">
        <f t="shared" si="5"/>
        <v>0</v>
      </c>
      <c r="AM22" s="58">
        <f t="shared" si="5"/>
        <v>0</v>
      </c>
      <c r="AN22" s="58">
        <f t="shared" si="5"/>
        <v>0</v>
      </c>
    </row>
    <row r="23" spans="1:40" x14ac:dyDescent="0.3">
      <c r="A23" t="str">
        <f t="shared" ref="A23:AN23" si="6">A8</f>
        <v>Nuclear</v>
      </c>
      <c r="B23" s="58">
        <f t="shared" si="6"/>
        <v>1813.1387500000001</v>
      </c>
      <c r="C23" s="58">
        <f t="shared" si="6"/>
        <v>1813.1387500000001</v>
      </c>
      <c r="D23" s="58">
        <f t="shared" si="6"/>
        <v>1813.1387500000001</v>
      </c>
      <c r="E23" s="58">
        <f t="shared" si="6"/>
        <v>1813.1387500000001</v>
      </c>
      <c r="F23" s="58">
        <f t="shared" si="6"/>
        <v>1813.1387500000001</v>
      </c>
      <c r="G23" s="58">
        <f t="shared" si="6"/>
        <v>1813.1387500000001</v>
      </c>
      <c r="H23" s="58">
        <f t="shared" si="6"/>
        <v>1813.1387500000001</v>
      </c>
      <c r="I23" s="58">
        <f t="shared" si="6"/>
        <v>1813.1387500000001</v>
      </c>
      <c r="J23" s="58">
        <f t="shared" si="6"/>
        <v>1813.1387500000001</v>
      </c>
      <c r="K23" s="58">
        <f t="shared" si="6"/>
        <v>1813.1387500000001</v>
      </c>
      <c r="L23" s="58">
        <f t="shared" si="6"/>
        <v>1813.1387500000001</v>
      </c>
      <c r="M23" s="58">
        <f t="shared" si="6"/>
        <v>1813.1387500000001</v>
      </c>
      <c r="N23" s="58">
        <f t="shared" si="6"/>
        <v>1813.1387500000001</v>
      </c>
      <c r="O23" s="58">
        <f t="shared" si="6"/>
        <v>1813.1387500000001</v>
      </c>
      <c r="P23" s="58">
        <f t="shared" si="6"/>
        <v>3144.336292</v>
      </c>
      <c r="Q23" s="58">
        <f t="shared" si="6"/>
        <v>3144.336292</v>
      </c>
      <c r="R23" s="58">
        <f t="shared" si="6"/>
        <v>3144.336292</v>
      </c>
      <c r="S23" s="58">
        <f t="shared" si="6"/>
        <v>3144.336292</v>
      </c>
      <c r="T23" s="58">
        <f t="shared" si="6"/>
        <v>3144.336292</v>
      </c>
      <c r="U23" s="58">
        <f t="shared" si="6"/>
        <v>3144.336292</v>
      </c>
      <c r="V23" s="58">
        <f t="shared" si="6"/>
        <v>3144.336292</v>
      </c>
      <c r="W23" s="58">
        <f t="shared" si="6"/>
        <v>3144.336292</v>
      </c>
      <c r="X23" s="58">
        <f t="shared" si="6"/>
        <v>3144.336292</v>
      </c>
      <c r="Y23" s="58">
        <f t="shared" si="6"/>
        <v>3144.336292</v>
      </c>
      <c r="Z23" s="58">
        <f t="shared" si="6"/>
        <v>3144.336292</v>
      </c>
      <c r="AA23" s="58">
        <f t="shared" si="6"/>
        <v>3144.336292</v>
      </c>
      <c r="AB23" s="58">
        <f t="shared" si="6"/>
        <v>3144.336292</v>
      </c>
      <c r="AC23" s="58">
        <f t="shared" si="6"/>
        <v>3144.336292</v>
      </c>
      <c r="AD23" s="58">
        <f t="shared" si="6"/>
        <v>3144.336292</v>
      </c>
      <c r="AE23" s="58">
        <f t="shared" si="6"/>
        <v>3144.336292</v>
      </c>
      <c r="AF23" s="58">
        <f t="shared" si="6"/>
        <v>3144.336292</v>
      </c>
      <c r="AG23" s="58">
        <f t="shared" si="6"/>
        <v>3144.336292</v>
      </c>
      <c r="AH23" s="58">
        <f t="shared" si="6"/>
        <v>3144.336292</v>
      </c>
      <c r="AI23" s="58">
        <f t="shared" si="6"/>
        <v>3144.336292</v>
      </c>
      <c r="AJ23" s="58">
        <f t="shared" si="6"/>
        <v>3144.336292</v>
      </c>
      <c r="AK23" s="58">
        <f t="shared" si="6"/>
        <v>3144.336292</v>
      </c>
      <c r="AL23" s="58">
        <f t="shared" si="6"/>
        <v>3144.336292</v>
      </c>
      <c r="AM23" s="58">
        <f t="shared" si="6"/>
        <v>3144.336292</v>
      </c>
      <c r="AN23" s="58">
        <f t="shared" si="6"/>
        <v>3144.336292</v>
      </c>
    </row>
    <row r="24" spans="1:40" x14ac:dyDescent="0.3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3">
      <c r="A25" t="str">
        <f t="shared" ref="A25:AN25" si="8">A10</f>
        <v>Óleos Comb</v>
      </c>
      <c r="B25" s="58">
        <f t="shared" si="8"/>
        <v>2849.4152399999998</v>
      </c>
      <c r="C25" s="58">
        <f t="shared" si="8"/>
        <v>3042.9687039999999</v>
      </c>
      <c r="D25" s="58">
        <f t="shared" si="8"/>
        <v>2667.958024</v>
      </c>
      <c r="E25" s="58">
        <f t="shared" si="8"/>
        <v>2478.4971249999999</v>
      </c>
      <c r="F25" s="58">
        <f t="shared" si="8"/>
        <v>3551.419324</v>
      </c>
      <c r="G25" s="58">
        <f t="shared" si="8"/>
        <v>2744.5521250000002</v>
      </c>
      <c r="H25" s="58">
        <f t="shared" si="8"/>
        <v>2932.671969</v>
      </c>
      <c r="I25" s="58">
        <f t="shared" si="8"/>
        <v>2106.6097199999999</v>
      </c>
      <c r="J25" s="58">
        <f t="shared" si="8"/>
        <v>3928.4328399999999</v>
      </c>
      <c r="K25" s="58">
        <f t="shared" si="8"/>
        <v>4872.777744</v>
      </c>
      <c r="L25" s="58">
        <f t="shared" si="8"/>
        <v>4208.0316979999998</v>
      </c>
      <c r="M25" s="58">
        <f t="shared" si="8"/>
        <v>4693.6910369999996</v>
      </c>
      <c r="N25" s="58">
        <f t="shared" si="8"/>
        <v>3761.75801</v>
      </c>
      <c r="O25" s="58">
        <f t="shared" si="8"/>
        <v>2309.6630970000001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3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977.05245090000005</v>
      </c>
      <c r="O26" s="58">
        <f t="shared" si="9"/>
        <v>6287.027666</v>
      </c>
      <c r="P26" s="58">
        <f t="shared" si="9"/>
        <v>7728.4750610000001</v>
      </c>
      <c r="Q26" s="58">
        <f t="shared" si="9"/>
        <v>10199.076359999999</v>
      </c>
      <c r="R26" s="58">
        <f t="shared" si="9"/>
        <v>10286.266879999999</v>
      </c>
      <c r="S26" s="58">
        <f t="shared" si="9"/>
        <v>11500.096600000001</v>
      </c>
      <c r="T26" s="58">
        <f t="shared" si="9"/>
        <v>12280.462229999999</v>
      </c>
      <c r="U26" s="58">
        <f t="shared" si="9"/>
        <v>16677.046009999998</v>
      </c>
      <c r="V26" s="58">
        <f t="shared" si="9"/>
        <v>18822.739010000001</v>
      </c>
      <c r="W26" s="58">
        <f t="shared" si="9"/>
        <v>20685.717850000001</v>
      </c>
      <c r="X26" s="58">
        <f t="shared" si="9"/>
        <v>23580.1355</v>
      </c>
      <c r="Y26" s="58">
        <f t="shared" si="9"/>
        <v>26429.107169999999</v>
      </c>
      <c r="Z26" s="58">
        <f t="shared" si="9"/>
        <v>29501.182850000001</v>
      </c>
      <c r="AA26" s="58">
        <f t="shared" si="9"/>
        <v>32597.67525</v>
      </c>
      <c r="AB26" s="58">
        <f t="shared" si="9"/>
        <v>36871.104120000004</v>
      </c>
      <c r="AC26" s="58">
        <f t="shared" si="9"/>
        <v>39986.608070000002</v>
      </c>
      <c r="AD26" s="58">
        <f t="shared" si="9"/>
        <v>42891.275900000001</v>
      </c>
      <c r="AE26" s="58">
        <f t="shared" si="9"/>
        <v>46207.324390000002</v>
      </c>
      <c r="AF26" s="58">
        <f t="shared" si="9"/>
        <v>48941.083079999997</v>
      </c>
      <c r="AG26" s="58">
        <f t="shared" si="9"/>
        <v>51723.099419999999</v>
      </c>
      <c r="AH26" s="58">
        <f t="shared" si="9"/>
        <v>54077.31781</v>
      </c>
      <c r="AI26" s="58">
        <f t="shared" si="9"/>
        <v>58973.227579999999</v>
      </c>
      <c r="AJ26" s="58">
        <f t="shared" si="9"/>
        <v>62710.308349999999</v>
      </c>
      <c r="AK26" s="58">
        <f t="shared" si="9"/>
        <v>66107.273459999997</v>
      </c>
      <c r="AL26" s="58">
        <f t="shared" si="9"/>
        <v>69900.049480000001</v>
      </c>
      <c r="AM26" s="58">
        <f t="shared" si="9"/>
        <v>73893.652679999999</v>
      </c>
      <c r="AN26" s="58">
        <f t="shared" si="9"/>
        <v>77275.018899999995</v>
      </c>
    </row>
    <row r="27" spans="1:40" x14ac:dyDescent="0.3">
      <c r="A27" t="str">
        <f t="shared" ref="A27:AN27" si="10">A12</f>
        <v>PCH</v>
      </c>
      <c r="B27" s="58">
        <f t="shared" si="10"/>
        <v>4562.0794260000002</v>
      </c>
      <c r="C27" s="58">
        <f t="shared" si="10"/>
        <v>4562.0794260000002</v>
      </c>
      <c r="D27" s="58">
        <f t="shared" si="10"/>
        <v>4562.0794260000002</v>
      </c>
      <c r="E27" s="58">
        <f t="shared" si="10"/>
        <v>4562.9764260000002</v>
      </c>
      <c r="F27" s="58">
        <f t="shared" si="10"/>
        <v>4836.8402260000003</v>
      </c>
      <c r="G27" s="58">
        <f t="shared" si="10"/>
        <v>4867.3073260000001</v>
      </c>
      <c r="H27" s="58">
        <f t="shared" si="10"/>
        <v>5059.8664259999996</v>
      </c>
      <c r="I27" s="58">
        <f t="shared" si="10"/>
        <v>5223.0774069999998</v>
      </c>
      <c r="J27" s="58">
        <f t="shared" si="10"/>
        <v>5300.1695259999997</v>
      </c>
      <c r="K27" s="58">
        <f t="shared" si="10"/>
        <v>5340.9875760000004</v>
      </c>
      <c r="L27" s="58">
        <f t="shared" si="10"/>
        <v>9175.8040760000004</v>
      </c>
      <c r="M27" s="58">
        <f t="shared" si="10"/>
        <v>9258.9682260000009</v>
      </c>
      <c r="N27" s="58">
        <f t="shared" si="10"/>
        <v>11835.15223</v>
      </c>
      <c r="O27" s="58">
        <f t="shared" si="10"/>
        <v>11835.15223</v>
      </c>
      <c r="P27" s="58">
        <f t="shared" si="10"/>
        <v>11835.15223</v>
      </c>
      <c r="Q27" s="58">
        <f t="shared" si="10"/>
        <v>11802.243710000001</v>
      </c>
      <c r="R27" s="58">
        <f t="shared" si="10"/>
        <v>11762.99288</v>
      </c>
      <c r="S27" s="58">
        <f t="shared" si="10"/>
        <v>11833.557629999999</v>
      </c>
      <c r="T27" s="58">
        <f t="shared" si="10"/>
        <v>11835.15223</v>
      </c>
      <c r="U27" s="58">
        <f t="shared" si="10"/>
        <v>11835.15223</v>
      </c>
      <c r="V27" s="58">
        <f t="shared" si="10"/>
        <v>11835.15223</v>
      </c>
      <c r="W27" s="58">
        <f t="shared" si="10"/>
        <v>11835.15223</v>
      </c>
      <c r="X27" s="58">
        <f t="shared" si="10"/>
        <v>11835.15223</v>
      </c>
      <c r="Y27" s="58">
        <f t="shared" si="10"/>
        <v>11835.15223</v>
      </c>
      <c r="Z27" s="58">
        <f t="shared" si="10"/>
        <v>11835.15223</v>
      </c>
      <c r="AA27" s="58">
        <f t="shared" si="10"/>
        <v>11835.15223</v>
      </c>
      <c r="AB27" s="58">
        <f t="shared" si="10"/>
        <v>11835.15223</v>
      </c>
      <c r="AC27" s="58">
        <f t="shared" si="10"/>
        <v>13642.13673</v>
      </c>
      <c r="AD27" s="58">
        <f t="shared" si="10"/>
        <v>13642.13673</v>
      </c>
      <c r="AE27" s="58">
        <f t="shared" si="10"/>
        <v>13642.13673</v>
      </c>
      <c r="AF27" s="58">
        <f t="shared" si="10"/>
        <v>13642.13673</v>
      </c>
      <c r="AG27" s="58">
        <f t="shared" si="10"/>
        <v>13559.006729999999</v>
      </c>
      <c r="AH27" s="58">
        <f t="shared" si="10"/>
        <v>13560.154130000001</v>
      </c>
      <c r="AI27" s="58">
        <f t="shared" si="10"/>
        <v>13642.13673</v>
      </c>
      <c r="AJ27" s="58">
        <f t="shared" si="10"/>
        <v>13640.54213</v>
      </c>
      <c r="AK27" s="58">
        <f t="shared" si="10"/>
        <v>13137.72984</v>
      </c>
      <c r="AL27" s="58">
        <f t="shared" si="10"/>
        <v>13642.13673</v>
      </c>
      <c r="AM27" s="58">
        <f t="shared" si="10"/>
        <v>13639.135130000001</v>
      </c>
      <c r="AN27" s="58">
        <f t="shared" si="10"/>
        <v>13640.54213</v>
      </c>
    </row>
    <row r="28" spans="1:40" x14ac:dyDescent="0.3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2.1406000000000001</v>
      </c>
      <c r="E28" s="58">
        <f t="shared" si="11"/>
        <v>4.1406000000000001</v>
      </c>
      <c r="F28" s="58">
        <f t="shared" si="11"/>
        <v>4.1406000000000001</v>
      </c>
      <c r="G28" s="58">
        <f t="shared" si="11"/>
        <v>192.0746</v>
      </c>
      <c r="H28" s="58">
        <f t="shared" si="11"/>
        <v>259.101</v>
      </c>
      <c r="I28" s="58">
        <f t="shared" si="11"/>
        <v>310.40100000000001</v>
      </c>
      <c r="J28" s="58">
        <f t="shared" si="11"/>
        <v>316.40100000000001</v>
      </c>
      <c r="K28" s="58">
        <f t="shared" si="11"/>
        <v>420.26900000000001</v>
      </c>
      <c r="L28" s="58">
        <f t="shared" si="11"/>
        <v>407.30200000000002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434.05259999999998</v>
      </c>
      <c r="U28" s="58">
        <f t="shared" si="11"/>
        <v>434.05259999999998</v>
      </c>
      <c r="V28" s="58">
        <f t="shared" si="11"/>
        <v>433.8526</v>
      </c>
      <c r="W28" s="58">
        <f t="shared" si="11"/>
        <v>433.8526</v>
      </c>
      <c r="X28" s="58">
        <f t="shared" si="11"/>
        <v>433.8526</v>
      </c>
      <c r="Y28" s="58">
        <f t="shared" si="11"/>
        <v>432.1284</v>
      </c>
      <c r="Z28" s="58">
        <f t="shared" si="11"/>
        <v>430.1284</v>
      </c>
      <c r="AA28" s="58">
        <f t="shared" si="11"/>
        <v>430.1284</v>
      </c>
      <c r="AB28" s="58">
        <f t="shared" si="11"/>
        <v>242.1944</v>
      </c>
      <c r="AC28" s="58">
        <f t="shared" si="11"/>
        <v>51.3</v>
      </c>
      <c r="AD28" s="58">
        <f t="shared" si="11"/>
        <v>943.72413559999995</v>
      </c>
      <c r="AE28" s="58">
        <f t="shared" si="11"/>
        <v>1770.9441609999999</v>
      </c>
      <c r="AF28" s="58">
        <f t="shared" si="11"/>
        <v>2602.250325</v>
      </c>
      <c r="AG28" s="58">
        <f t="shared" si="11"/>
        <v>3430.8949469999998</v>
      </c>
      <c r="AH28" s="58">
        <f t="shared" si="11"/>
        <v>4272.8210490000001</v>
      </c>
      <c r="AI28" s="58">
        <f t="shared" si="11"/>
        <v>5126.9853629999998</v>
      </c>
      <c r="AJ28" s="58">
        <f t="shared" si="11"/>
        <v>5982.6296499999999</v>
      </c>
      <c r="AK28" s="58">
        <f t="shared" si="11"/>
        <v>6828.1938200000004</v>
      </c>
      <c r="AL28" s="58">
        <f t="shared" si="11"/>
        <v>7766.8238689999998</v>
      </c>
      <c r="AM28" s="58">
        <f t="shared" si="11"/>
        <v>8662.0943000000007</v>
      </c>
      <c r="AN28" s="58">
        <f t="shared" si="11"/>
        <v>9535.3406799999993</v>
      </c>
    </row>
    <row r="29" spans="1:40" x14ac:dyDescent="0.3">
      <c r="A29" t="str">
        <f t="shared" ref="A29:AN29" si="12">A14</f>
        <v>UHE</v>
      </c>
      <c r="B29" s="58">
        <f t="shared" si="12"/>
        <v>56600.737690000002</v>
      </c>
      <c r="C29" s="58">
        <f t="shared" si="12"/>
        <v>57484.786780000002</v>
      </c>
      <c r="D29" s="58">
        <f t="shared" si="12"/>
        <v>61067.290059999999</v>
      </c>
      <c r="E29" s="58">
        <f t="shared" si="12"/>
        <v>60904.740140000002</v>
      </c>
      <c r="F29" s="58">
        <f t="shared" si="12"/>
        <v>57000.482259999997</v>
      </c>
      <c r="G29" s="58">
        <f t="shared" si="12"/>
        <v>61690.959369999997</v>
      </c>
      <c r="H29" s="58">
        <f t="shared" si="12"/>
        <v>61832.221619999997</v>
      </c>
      <c r="I29" s="58">
        <f t="shared" si="12"/>
        <v>68677.746020000006</v>
      </c>
      <c r="J29" s="58">
        <f t="shared" si="12"/>
        <v>71068.598419999995</v>
      </c>
      <c r="K29" s="58">
        <f t="shared" si="12"/>
        <v>70334.262260000003</v>
      </c>
      <c r="L29" s="58">
        <f t="shared" si="12"/>
        <v>71500.044389999995</v>
      </c>
      <c r="M29" s="58">
        <f t="shared" si="12"/>
        <v>73435.451270000005</v>
      </c>
      <c r="N29" s="58">
        <f t="shared" si="12"/>
        <v>75359.948069999999</v>
      </c>
      <c r="O29" s="58">
        <f t="shared" si="12"/>
        <v>75577.024489999996</v>
      </c>
      <c r="P29" s="58">
        <f t="shared" si="12"/>
        <v>77090.125870000003</v>
      </c>
      <c r="Q29" s="58">
        <f t="shared" si="12"/>
        <v>77133.36378</v>
      </c>
      <c r="R29" s="58">
        <f t="shared" si="12"/>
        <v>80940.899609999993</v>
      </c>
      <c r="S29" s="58">
        <f t="shared" si="12"/>
        <v>81298.047810000004</v>
      </c>
      <c r="T29" s="58">
        <f t="shared" si="12"/>
        <v>84289.42916</v>
      </c>
      <c r="U29" s="58">
        <f t="shared" si="12"/>
        <v>85849.870009999999</v>
      </c>
      <c r="V29" s="58">
        <f t="shared" si="12"/>
        <v>86506.225510000004</v>
      </c>
      <c r="W29" s="58">
        <f t="shared" si="12"/>
        <v>87562.585120000003</v>
      </c>
      <c r="X29" s="58">
        <f t="shared" si="12"/>
        <v>88427.515660000005</v>
      </c>
      <c r="Y29" s="58">
        <f t="shared" si="12"/>
        <v>89092.509380000003</v>
      </c>
      <c r="Z29" s="58">
        <f t="shared" si="12"/>
        <v>89791.115390000006</v>
      </c>
      <c r="AA29" s="58">
        <f t="shared" si="12"/>
        <v>90765.054900000003</v>
      </c>
      <c r="AB29" s="58">
        <f t="shared" si="12"/>
        <v>91337.874760000006</v>
      </c>
      <c r="AC29" s="58">
        <f t="shared" si="12"/>
        <v>92822.624549999993</v>
      </c>
      <c r="AD29" s="58">
        <f t="shared" si="12"/>
        <v>92822.624549999993</v>
      </c>
      <c r="AE29" s="58">
        <f t="shared" si="12"/>
        <v>92489.300090000004</v>
      </c>
      <c r="AF29" s="58">
        <f t="shared" si="12"/>
        <v>92356.404899999994</v>
      </c>
      <c r="AG29" s="58">
        <f t="shared" si="12"/>
        <v>92439.075200000007</v>
      </c>
      <c r="AH29" s="58">
        <f t="shared" si="12"/>
        <v>92719.728040000002</v>
      </c>
      <c r="AI29" s="58">
        <f t="shared" si="12"/>
        <v>91029.335760000002</v>
      </c>
      <c r="AJ29" s="58">
        <f t="shared" si="12"/>
        <v>90548.666519999999</v>
      </c>
      <c r="AK29" s="58">
        <f t="shared" si="12"/>
        <v>93554.926909999995</v>
      </c>
      <c r="AL29" s="58">
        <f t="shared" si="12"/>
        <v>89938.5052</v>
      </c>
      <c r="AM29" s="58">
        <f t="shared" si="12"/>
        <v>89580.291639999996</v>
      </c>
      <c r="AN29" s="58">
        <f t="shared" si="12"/>
        <v>89319.251080000002</v>
      </c>
    </row>
    <row r="30" spans="1:40" x14ac:dyDescent="0.3">
      <c r="A30" t="str">
        <f t="shared" ref="A30:AN30" si="13">A15</f>
        <v>Total Geral</v>
      </c>
      <c r="B30" s="58">
        <f t="shared" si="13"/>
        <v>80887.3775494</v>
      </c>
      <c r="C30" s="58">
        <f t="shared" si="13"/>
        <v>82513.316065000006</v>
      </c>
      <c r="D30" s="58">
        <f t="shared" si="13"/>
        <v>87215.222765999992</v>
      </c>
      <c r="E30" s="58">
        <f t="shared" si="13"/>
        <v>87267.589053999996</v>
      </c>
      <c r="F30" s="58">
        <f t="shared" si="13"/>
        <v>86804.335000999999</v>
      </c>
      <c r="G30" s="58">
        <f t="shared" si="13"/>
        <v>90710.325419000001</v>
      </c>
      <c r="H30" s="58">
        <f t="shared" si="13"/>
        <v>92836.046956999999</v>
      </c>
      <c r="I30" s="58">
        <f t="shared" si="13"/>
        <v>97878.626059000002</v>
      </c>
      <c r="J30" s="58">
        <f t="shared" si="13"/>
        <v>102968.93603</v>
      </c>
      <c r="K30" s="58">
        <f t="shared" si="13"/>
        <v>108022.172118</v>
      </c>
      <c r="L30" s="58">
        <f t="shared" si="13"/>
        <v>112503.65217399999</v>
      </c>
      <c r="M30" s="58">
        <f t="shared" si="13"/>
        <v>117242.196874</v>
      </c>
      <c r="N30" s="58">
        <f t="shared" si="13"/>
        <v>122114.8635369</v>
      </c>
      <c r="O30" s="58">
        <f t="shared" si="13"/>
        <v>127184.70688499999</v>
      </c>
      <c r="P30" s="58">
        <f t="shared" si="13"/>
        <v>131587.700721</v>
      </c>
      <c r="Q30" s="58">
        <f t="shared" si="13"/>
        <v>135780.1498022</v>
      </c>
      <c r="R30" s="58">
        <f t="shared" si="13"/>
        <v>140139.30361899998</v>
      </c>
      <c r="S30" s="58">
        <f t="shared" si="13"/>
        <v>144596.37557900001</v>
      </c>
      <c r="T30" s="58">
        <f t="shared" si="13"/>
        <v>149189.14470900001</v>
      </c>
      <c r="U30" s="58">
        <f t="shared" si="13"/>
        <v>153972.85606799996</v>
      </c>
      <c r="V30" s="58">
        <f t="shared" si="13"/>
        <v>158797.19113799999</v>
      </c>
      <c r="W30" s="58">
        <f t="shared" si="13"/>
        <v>163593.460318</v>
      </c>
      <c r="X30" s="58">
        <f t="shared" si="13"/>
        <v>168566.03298600001</v>
      </c>
      <c r="Y30" s="58">
        <f t="shared" si="13"/>
        <v>173689.86824600003</v>
      </c>
      <c r="Z30" s="58">
        <f t="shared" si="13"/>
        <v>179137.81191600001</v>
      </c>
      <c r="AA30" s="58">
        <f t="shared" si="13"/>
        <v>184539.072029</v>
      </c>
      <c r="AB30" s="58">
        <f t="shared" si="13"/>
        <v>190085.52418900002</v>
      </c>
      <c r="AC30" s="58">
        <f t="shared" si="13"/>
        <v>195466.32459500001</v>
      </c>
      <c r="AD30" s="58">
        <f t="shared" si="13"/>
        <v>200835.90833060001</v>
      </c>
      <c r="AE30" s="58">
        <f t="shared" si="13"/>
        <v>205597.19807360001</v>
      </c>
      <c r="AF30" s="58">
        <f t="shared" si="13"/>
        <v>210381.05461759999</v>
      </c>
      <c r="AG30" s="58">
        <f t="shared" si="13"/>
        <v>215218.00260959996</v>
      </c>
      <c r="AH30" s="58">
        <f t="shared" si="13"/>
        <v>220184.2313016</v>
      </c>
      <c r="AI30" s="58">
        <f t="shared" si="13"/>
        <v>225237.15168499999</v>
      </c>
      <c r="AJ30" s="58">
        <f t="shared" si="13"/>
        <v>230359.95285199999</v>
      </c>
      <c r="AK30" s="58">
        <f t="shared" si="13"/>
        <v>235476.59327199997</v>
      </c>
      <c r="AL30" s="58">
        <f t="shared" si="13"/>
        <v>241110.96040099999</v>
      </c>
      <c r="AM30" s="58">
        <f t="shared" si="13"/>
        <v>246550.17242200003</v>
      </c>
      <c r="AN30" s="58">
        <f t="shared" si="13"/>
        <v>251305.94307199999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8671875" defaultRowHeight="14.4" x14ac:dyDescent="0.3"/>
  <cols>
    <col min="1" max="1" width="2.88671875" style="33" customWidth="1"/>
    <col min="2" max="2" width="23.5546875" style="33" bestFit="1" customWidth="1"/>
    <col min="3" max="3" width="14.6640625" style="33" customWidth="1"/>
    <col min="4" max="159" width="13.6640625" style="33" customWidth="1"/>
    <col min="160" max="16384" width="8.88671875" style="33"/>
  </cols>
  <sheetData>
    <row r="1" spans="1:159" s="56" customFormat="1" x14ac:dyDescent="0.3">
      <c r="A1" s="55" t="s">
        <v>73</v>
      </c>
    </row>
    <row r="2" spans="1:159" x14ac:dyDescent="0.3">
      <c r="B2" s="33" t="s">
        <v>721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3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3">
      <c r="B4" s="33" t="s">
        <v>75</v>
      </c>
      <c r="C4" s="33" t="s">
        <v>76</v>
      </c>
      <c r="D4" s="33" t="s">
        <v>77</v>
      </c>
      <c r="E4" s="33" t="s">
        <v>78</v>
      </c>
      <c r="F4" s="33" t="s">
        <v>79</v>
      </c>
      <c r="G4" s="33" t="s">
        <v>76</v>
      </c>
      <c r="H4" s="33" t="s">
        <v>77</v>
      </c>
      <c r="I4" s="33" t="s">
        <v>78</v>
      </c>
      <c r="J4" s="33" t="s">
        <v>79</v>
      </c>
      <c r="K4" s="33" t="s">
        <v>76</v>
      </c>
      <c r="L4" s="33" t="s">
        <v>77</v>
      </c>
      <c r="M4" s="33" t="s">
        <v>78</v>
      </c>
      <c r="N4" s="33" t="s">
        <v>79</v>
      </c>
      <c r="O4" s="33" t="s">
        <v>76</v>
      </c>
      <c r="P4" s="33" t="s">
        <v>77</v>
      </c>
      <c r="Q4" s="33" t="s">
        <v>78</v>
      </c>
      <c r="R4" s="33" t="s">
        <v>79</v>
      </c>
      <c r="S4" s="33" t="s">
        <v>76</v>
      </c>
      <c r="T4" s="33" t="s">
        <v>77</v>
      </c>
      <c r="U4" s="33" t="s">
        <v>78</v>
      </c>
      <c r="V4" s="33" t="s">
        <v>79</v>
      </c>
      <c r="W4" s="33" t="s">
        <v>76</v>
      </c>
      <c r="X4" s="33" t="s">
        <v>77</v>
      </c>
      <c r="Y4" s="33" t="s">
        <v>78</v>
      </c>
      <c r="Z4" s="33" t="s">
        <v>79</v>
      </c>
      <c r="AA4" s="33" t="s">
        <v>76</v>
      </c>
      <c r="AB4" s="33" t="s">
        <v>77</v>
      </c>
      <c r="AC4" s="33" t="s">
        <v>78</v>
      </c>
      <c r="AD4" s="33" t="s">
        <v>79</v>
      </c>
      <c r="AE4" s="33" t="s">
        <v>76</v>
      </c>
      <c r="AF4" s="33" t="s">
        <v>77</v>
      </c>
      <c r="AG4" s="33" t="s">
        <v>78</v>
      </c>
      <c r="AH4" s="33" t="s">
        <v>79</v>
      </c>
      <c r="AI4" s="33" t="s">
        <v>76</v>
      </c>
      <c r="AJ4" s="33" t="s">
        <v>77</v>
      </c>
      <c r="AK4" s="33" t="s">
        <v>78</v>
      </c>
      <c r="AL4" s="33" t="s">
        <v>79</v>
      </c>
      <c r="AM4" s="33" t="s">
        <v>76</v>
      </c>
      <c r="AN4" s="33" t="s">
        <v>77</v>
      </c>
      <c r="AO4" s="33" t="s">
        <v>78</v>
      </c>
      <c r="AP4" s="33" t="s">
        <v>79</v>
      </c>
      <c r="AQ4" s="33" t="s">
        <v>76</v>
      </c>
      <c r="AR4" s="33" t="s">
        <v>77</v>
      </c>
      <c r="AS4" s="33" t="s">
        <v>78</v>
      </c>
      <c r="AT4" s="33" t="s">
        <v>79</v>
      </c>
      <c r="AU4" s="33" t="s">
        <v>76</v>
      </c>
      <c r="AV4" s="33" t="s">
        <v>77</v>
      </c>
      <c r="AW4" s="33" t="s">
        <v>78</v>
      </c>
      <c r="AX4" s="33" t="s">
        <v>79</v>
      </c>
      <c r="AY4" s="33" t="s">
        <v>76</v>
      </c>
      <c r="AZ4" s="33" t="s">
        <v>77</v>
      </c>
      <c r="BA4" s="33" t="s">
        <v>78</v>
      </c>
      <c r="BB4" s="33" t="s">
        <v>79</v>
      </c>
      <c r="BC4" s="33" t="s">
        <v>76</v>
      </c>
      <c r="BD4" s="33" t="s">
        <v>77</v>
      </c>
      <c r="BE4" s="33" t="s">
        <v>78</v>
      </c>
      <c r="BF4" s="33" t="s">
        <v>79</v>
      </c>
      <c r="BG4" s="33" t="s">
        <v>76</v>
      </c>
      <c r="BH4" s="33" t="s">
        <v>77</v>
      </c>
      <c r="BI4" s="33" t="s">
        <v>78</v>
      </c>
      <c r="BJ4" s="33" t="s">
        <v>79</v>
      </c>
      <c r="BK4" s="33" t="s">
        <v>76</v>
      </c>
      <c r="BL4" s="33" t="s">
        <v>77</v>
      </c>
      <c r="BM4" s="33" t="s">
        <v>78</v>
      </c>
      <c r="BN4" s="33" t="s">
        <v>79</v>
      </c>
      <c r="BO4" s="33" t="s">
        <v>76</v>
      </c>
      <c r="BP4" s="33" t="s">
        <v>77</v>
      </c>
      <c r="BQ4" s="33" t="s">
        <v>78</v>
      </c>
      <c r="BR4" s="33" t="s">
        <v>79</v>
      </c>
      <c r="BS4" s="33" t="s">
        <v>76</v>
      </c>
      <c r="BT4" s="33" t="s">
        <v>77</v>
      </c>
      <c r="BU4" s="33" t="s">
        <v>78</v>
      </c>
      <c r="BV4" s="33" t="s">
        <v>79</v>
      </c>
      <c r="BW4" s="33" t="s">
        <v>76</v>
      </c>
      <c r="BX4" s="33" t="s">
        <v>77</v>
      </c>
      <c r="BY4" s="33" t="s">
        <v>78</v>
      </c>
      <c r="BZ4" s="33" t="s">
        <v>79</v>
      </c>
      <c r="CA4" s="33" t="s">
        <v>76</v>
      </c>
      <c r="CB4" s="33" t="s">
        <v>77</v>
      </c>
      <c r="CC4" s="33" t="s">
        <v>78</v>
      </c>
      <c r="CD4" s="33" t="s">
        <v>79</v>
      </c>
      <c r="CE4" s="33" t="s">
        <v>76</v>
      </c>
      <c r="CF4" s="33" t="s">
        <v>77</v>
      </c>
      <c r="CG4" s="33" t="s">
        <v>78</v>
      </c>
      <c r="CH4" s="33" t="s">
        <v>79</v>
      </c>
      <c r="CI4" s="33" t="s">
        <v>76</v>
      </c>
      <c r="CJ4" s="33" t="s">
        <v>77</v>
      </c>
      <c r="CK4" s="33" t="s">
        <v>78</v>
      </c>
      <c r="CL4" s="33" t="s">
        <v>79</v>
      </c>
      <c r="CM4" s="33" t="s">
        <v>76</v>
      </c>
      <c r="CN4" s="33" t="s">
        <v>77</v>
      </c>
      <c r="CO4" s="33" t="s">
        <v>78</v>
      </c>
      <c r="CP4" s="33" t="s">
        <v>79</v>
      </c>
      <c r="CQ4" s="33" t="s">
        <v>76</v>
      </c>
      <c r="CR4" s="33" t="s">
        <v>77</v>
      </c>
      <c r="CS4" s="33" t="s">
        <v>78</v>
      </c>
      <c r="CT4" s="33" t="s">
        <v>79</v>
      </c>
      <c r="CU4" s="33" t="s">
        <v>76</v>
      </c>
      <c r="CV4" s="33" t="s">
        <v>77</v>
      </c>
      <c r="CW4" s="33" t="s">
        <v>78</v>
      </c>
      <c r="CX4" s="33" t="s">
        <v>79</v>
      </c>
      <c r="CY4" s="33" t="s">
        <v>76</v>
      </c>
      <c r="CZ4" s="33" t="s">
        <v>77</v>
      </c>
      <c r="DA4" s="33" t="s">
        <v>78</v>
      </c>
      <c r="DB4" s="33" t="s">
        <v>79</v>
      </c>
      <c r="DC4" s="33" t="s">
        <v>76</v>
      </c>
      <c r="DD4" s="33" t="s">
        <v>77</v>
      </c>
      <c r="DE4" s="33" t="s">
        <v>78</v>
      </c>
      <c r="DF4" s="33" t="s">
        <v>79</v>
      </c>
      <c r="DG4" s="33" t="s">
        <v>76</v>
      </c>
      <c r="DH4" s="33" t="s">
        <v>77</v>
      </c>
      <c r="DI4" s="33" t="s">
        <v>78</v>
      </c>
      <c r="DJ4" s="33" t="s">
        <v>79</v>
      </c>
      <c r="DK4" s="33" t="s">
        <v>76</v>
      </c>
      <c r="DL4" s="33" t="s">
        <v>77</v>
      </c>
      <c r="DM4" s="33" t="s">
        <v>78</v>
      </c>
      <c r="DN4" s="33" t="s">
        <v>79</v>
      </c>
      <c r="DO4" s="33" t="s">
        <v>76</v>
      </c>
      <c r="DP4" s="33" t="s">
        <v>77</v>
      </c>
      <c r="DQ4" s="33" t="s">
        <v>78</v>
      </c>
      <c r="DR4" s="33" t="s">
        <v>79</v>
      </c>
      <c r="DS4" s="33" t="s">
        <v>76</v>
      </c>
      <c r="DT4" s="33" t="s">
        <v>77</v>
      </c>
      <c r="DU4" s="33" t="s">
        <v>78</v>
      </c>
      <c r="DV4" s="33" t="s">
        <v>79</v>
      </c>
      <c r="DW4" s="33" t="s">
        <v>76</v>
      </c>
      <c r="DX4" s="33" t="s">
        <v>77</v>
      </c>
      <c r="DY4" s="33" t="s">
        <v>78</v>
      </c>
      <c r="DZ4" s="33" t="s">
        <v>79</v>
      </c>
      <c r="EA4" s="33" t="s">
        <v>76</v>
      </c>
      <c r="EB4" s="33" t="s">
        <v>77</v>
      </c>
      <c r="EC4" s="33" t="s">
        <v>78</v>
      </c>
      <c r="ED4" s="33" t="s">
        <v>79</v>
      </c>
      <c r="EE4" s="33" t="s">
        <v>76</v>
      </c>
      <c r="EF4" s="33" t="s">
        <v>77</v>
      </c>
      <c r="EG4" s="33" t="s">
        <v>78</v>
      </c>
      <c r="EH4" s="33" t="s">
        <v>79</v>
      </c>
      <c r="EI4" s="33" t="s">
        <v>76</v>
      </c>
      <c r="EJ4" s="33" t="s">
        <v>77</v>
      </c>
      <c r="EK4" s="33" t="s">
        <v>78</v>
      </c>
      <c r="EL4" s="33" t="s">
        <v>79</v>
      </c>
      <c r="EM4" s="33" t="s">
        <v>76</v>
      </c>
      <c r="EN4" s="33" t="s">
        <v>77</v>
      </c>
      <c r="EO4" s="33" t="s">
        <v>78</v>
      </c>
      <c r="EP4" s="33" t="s">
        <v>79</v>
      </c>
      <c r="EQ4" s="33" t="s">
        <v>76</v>
      </c>
      <c r="ER4" s="33" t="s">
        <v>77</v>
      </c>
      <c r="ES4" s="33" t="s">
        <v>78</v>
      </c>
      <c r="ET4" s="33" t="s">
        <v>79</v>
      </c>
      <c r="EU4" s="33" t="s">
        <v>76</v>
      </c>
      <c r="EV4" s="33" t="s">
        <v>77</v>
      </c>
      <c r="EW4" s="33" t="s">
        <v>78</v>
      </c>
      <c r="EX4" s="33" t="s">
        <v>79</v>
      </c>
      <c r="EY4" s="33" t="s">
        <v>76</v>
      </c>
      <c r="EZ4" s="33" t="s">
        <v>77</v>
      </c>
      <c r="FA4" s="33" t="s">
        <v>78</v>
      </c>
      <c r="FB4" s="33" t="s">
        <v>79</v>
      </c>
    </row>
    <row r="5" spans="1:159" x14ac:dyDescent="0.3">
      <c r="B5" s="33" t="s">
        <v>250</v>
      </c>
      <c r="C5" s="4"/>
    </row>
    <row r="6" spans="1:159" x14ac:dyDescent="0.3">
      <c r="B6" s="33" t="s">
        <v>1</v>
      </c>
      <c r="C6" s="58">
        <v>59020.30528</v>
      </c>
      <c r="D6" s="58">
        <v>53698.557760000003</v>
      </c>
      <c r="E6" s="58">
        <v>50880.999589999999</v>
      </c>
      <c r="F6" s="58">
        <v>54609.255899999996</v>
      </c>
      <c r="G6" s="58">
        <v>60099.190699999999</v>
      </c>
      <c r="H6" s="58">
        <v>54868.503900000003</v>
      </c>
      <c r="I6" s="58">
        <v>52018.419560000002</v>
      </c>
      <c r="J6" s="58">
        <v>56025.60385</v>
      </c>
      <c r="K6" s="58">
        <v>62504.459340000001</v>
      </c>
      <c r="L6" s="58">
        <v>57178.251270000001</v>
      </c>
      <c r="M6" s="58">
        <v>55374.498919999998</v>
      </c>
      <c r="N6" s="58">
        <v>60030.936580000001</v>
      </c>
      <c r="O6" s="58">
        <v>63521.911419999997</v>
      </c>
      <c r="P6" s="58">
        <v>57597.51382</v>
      </c>
      <c r="Q6" s="58">
        <v>53891.287510000002</v>
      </c>
      <c r="R6" s="58">
        <v>60538.06983</v>
      </c>
      <c r="S6" s="58">
        <v>61521.426820000001</v>
      </c>
      <c r="T6" s="58">
        <v>55212.588770000002</v>
      </c>
      <c r="U6" s="58">
        <v>51797.710030000002</v>
      </c>
      <c r="V6" s="58">
        <v>58429.232400000001</v>
      </c>
      <c r="W6" s="58">
        <v>63517.311240000003</v>
      </c>
      <c r="X6" s="58">
        <v>59688.486140000001</v>
      </c>
      <c r="Y6" s="58">
        <v>55690.081299999998</v>
      </c>
      <c r="Z6" s="58">
        <v>60928.999060000002</v>
      </c>
      <c r="AA6" s="58">
        <v>66997.015480000002</v>
      </c>
      <c r="AB6" s="58">
        <v>61155.132270000002</v>
      </c>
      <c r="AC6" s="58">
        <v>62428.847829999999</v>
      </c>
      <c r="AD6" s="58">
        <v>64498.42598</v>
      </c>
      <c r="AE6" s="58">
        <v>71077.189100000003</v>
      </c>
      <c r="AF6" s="58">
        <v>68323.382169999997</v>
      </c>
      <c r="AG6" s="58">
        <v>64799.07877</v>
      </c>
      <c r="AH6" s="58">
        <v>68824.208750000005</v>
      </c>
      <c r="AI6" s="58">
        <v>75366.97193</v>
      </c>
      <c r="AJ6" s="58">
        <v>68220.663100000005</v>
      </c>
      <c r="AK6" s="58">
        <v>66986.748980000004</v>
      </c>
      <c r="AL6" s="58">
        <v>70223.687900000004</v>
      </c>
      <c r="AM6" s="58">
        <v>77548.46686</v>
      </c>
      <c r="AN6" s="58">
        <v>70788.207020000002</v>
      </c>
      <c r="AO6" s="58">
        <v>70855.197029999996</v>
      </c>
      <c r="AP6" s="58">
        <v>71298.084940000001</v>
      </c>
      <c r="AQ6" s="58">
        <v>78826.362880000001</v>
      </c>
      <c r="AR6" s="58">
        <v>73442.988989999998</v>
      </c>
      <c r="AS6" s="58">
        <v>71099.705440000005</v>
      </c>
      <c r="AT6" s="58">
        <v>72936.895919999995</v>
      </c>
      <c r="AU6" s="58">
        <v>79384.072100000005</v>
      </c>
      <c r="AV6" s="58">
        <v>74566.498779999994</v>
      </c>
      <c r="AW6" s="58">
        <v>69859.471369999999</v>
      </c>
      <c r="AX6" s="58">
        <v>73313.755659999995</v>
      </c>
      <c r="AY6" s="58">
        <v>81725.911989999993</v>
      </c>
      <c r="AZ6" s="58">
        <v>74697.738159999994</v>
      </c>
      <c r="BA6" s="58">
        <v>71831.14675</v>
      </c>
      <c r="BB6" s="58">
        <v>74500.900510000007</v>
      </c>
      <c r="BC6" s="58">
        <v>83226.216780000002</v>
      </c>
      <c r="BD6" s="58">
        <v>75965.590530000001</v>
      </c>
      <c r="BE6" s="58">
        <v>71914.032800000001</v>
      </c>
      <c r="BF6" s="58">
        <v>75457.04449</v>
      </c>
      <c r="BG6" s="58">
        <v>83773.427979999993</v>
      </c>
      <c r="BH6" s="58">
        <v>75783.332030000005</v>
      </c>
      <c r="BI6" s="58">
        <v>69768.034409999993</v>
      </c>
      <c r="BJ6" s="58">
        <v>75740.002389999994</v>
      </c>
      <c r="BK6" s="58">
        <v>85877.412930000006</v>
      </c>
      <c r="BL6" s="58">
        <v>78321.075889999993</v>
      </c>
      <c r="BM6" s="58">
        <v>72720.016369999998</v>
      </c>
      <c r="BN6" s="58">
        <v>77333.508409999995</v>
      </c>
      <c r="BO6" s="58">
        <v>88686.652430000002</v>
      </c>
      <c r="BP6" s="58">
        <v>80335.226479999998</v>
      </c>
      <c r="BQ6" s="58">
        <v>75422.224170000001</v>
      </c>
      <c r="BR6" s="58">
        <v>79880.621190000005</v>
      </c>
      <c r="BS6" s="58">
        <v>90528.894979999997</v>
      </c>
      <c r="BT6" s="58">
        <v>79586.306190000003</v>
      </c>
      <c r="BU6" s="58">
        <v>75434.321620000002</v>
      </c>
      <c r="BV6" s="58">
        <v>80650.666129999998</v>
      </c>
      <c r="BW6" s="58">
        <v>94848.461479999998</v>
      </c>
      <c r="BX6" s="58">
        <v>81905.628330000007</v>
      </c>
      <c r="BY6" s="58">
        <v>77170.222750000001</v>
      </c>
      <c r="BZ6" s="58">
        <v>84839.983680000005</v>
      </c>
      <c r="CA6" s="58">
        <v>96999.488190000004</v>
      </c>
      <c r="CB6" s="58">
        <v>84817.779540000003</v>
      </c>
      <c r="CC6" s="58">
        <v>77115.646680000005</v>
      </c>
      <c r="CD6" s="58">
        <v>86265.849260000003</v>
      </c>
      <c r="CE6" s="58">
        <v>98198.304680000001</v>
      </c>
      <c r="CF6" s="58">
        <v>84619.302769999995</v>
      </c>
      <c r="CG6" s="58">
        <v>77250.806079999995</v>
      </c>
      <c r="CH6" s="58">
        <v>86932.435920000004</v>
      </c>
      <c r="CI6" s="58">
        <v>99366.762279999995</v>
      </c>
      <c r="CJ6" s="58">
        <v>86529.111690000005</v>
      </c>
      <c r="CK6" s="58">
        <v>76532.153909999994</v>
      </c>
      <c r="CL6" s="58">
        <v>87573.528839999999</v>
      </c>
      <c r="CM6" s="58">
        <v>100521.96739999999</v>
      </c>
      <c r="CN6" s="58">
        <v>87338.564710000006</v>
      </c>
      <c r="CO6" s="58">
        <v>76503.555309999996</v>
      </c>
      <c r="CP6" s="58">
        <v>88178.206520000007</v>
      </c>
      <c r="CQ6" s="58">
        <v>101750.5631</v>
      </c>
      <c r="CR6" s="58">
        <v>87034.291870000001</v>
      </c>
      <c r="CS6" s="58">
        <v>80428.461689999996</v>
      </c>
      <c r="CT6" s="58">
        <v>88821.299599999998</v>
      </c>
      <c r="CU6" s="58">
        <v>102796.8907</v>
      </c>
      <c r="CV6" s="58">
        <v>90065.715750000003</v>
      </c>
      <c r="CW6" s="58">
        <v>78580.189620000005</v>
      </c>
      <c r="CX6" s="58">
        <v>89385.489400000006</v>
      </c>
      <c r="CY6" s="58">
        <v>103779.84020000001</v>
      </c>
      <c r="CZ6" s="58">
        <v>87837.684370000003</v>
      </c>
      <c r="DA6" s="58">
        <v>80909.965989999997</v>
      </c>
      <c r="DB6" s="58">
        <v>89900.00202</v>
      </c>
      <c r="DC6" s="58">
        <v>104636.12790000001</v>
      </c>
      <c r="DD6" s="58">
        <v>89863.796700000006</v>
      </c>
      <c r="DE6" s="58">
        <v>75457.963780000005</v>
      </c>
      <c r="DF6" s="58">
        <v>90509.797030000002</v>
      </c>
      <c r="DG6" s="58">
        <v>107204.0028</v>
      </c>
      <c r="DH6" s="58">
        <v>92310.655050000001</v>
      </c>
      <c r="DI6" s="58">
        <v>81695.386289999995</v>
      </c>
      <c r="DJ6" s="58">
        <v>92777.070269999997</v>
      </c>
      <c r="DK6" s="58">
        <v>107204.0028</v>
      </c>
      <c r="DL6" s="58">
        <v>90294.089850000004</v>
      </c>
      <c r="DM6" s="58">
        <v>84324.384099999996</v>
      </c>
      <c r="DN6" s="58">
        <v>92599.687000000005</v>
      </c>
      <c r="DO6" s="58">
        <v>107201.31479999999</v>
      </c>
      <c r="DP6" s="58">
        <v>90954.419639999993</v>
      </c>
      <c r="DQ6" s="58">
        <v>77812.093380000006</v>
      </c>
      <c r="DR6" s="58">
        <v>92521.296019999994</v>
      </c>
      <c r="DS6" s="58">
        <v>107201.31479999999</v>
      </c>
      <c r="DT6" s="58">
        <v>92396.998160000003</v>
      </c>
      <c r="DU6" s="58">
        <v>82262.871450000006</v>
      </c>
      <c r="DV6" s="58">
        <v>92342.490279999998</v>
      </c>
      <c r="DW6" s="58">
        <v>107201.31479999999</v>
      </c>
      <c r="DX6" s="58">
        <v>92431.226219999997</v>
      </c>
      <c r="DY6" s="58">
        <v>81014.303650000002</v>
      </c>
      <c r="DZ6" s="58">
        <v>92750.878920000003</v>
      </c>
      <c r="EA6" s="58">
        <v>107159.0028</v>
      </c>
      <c r="EB6" s="58">
        <v>93133.638800000001</v>
      </c>
      <c r="EC6" s="58">
        <v>83040.247090000004</v>
      </c>
      <c r="ED6" s="58">
        <v>92009.521829999998</v>
      </c>
      <c r="EE6" s="58">
        <v>107026.5517</v>
      </c>
      <c r="EF6" s="58">
        <v>93730.058000000005</v>
      </c>
      <c r="EG6" s="58">
        <v>82798.061610000004</v>
      </c>
      <c r="EH6" s="58">
        <v>91670.212450000006</v>
      </c>
      <c r="EI6" s="58">
        <v>107757.8913</v>
      </c>
      <c r="EJ6" s="58">
        <v>94035.471950000006</v>
      </c>
      <c r="EK6" s="58">
        <v>85064.574080000006</v>
      </c>
      <c r="EL6" s="58">
        <v>92362.707909999997</v>
      </c>
      <c r="EM6" s="58">
        <v>106304.29210000001</v>
      </c>
      <c r="EN6" s="58">
        <v>94390.497950000004</v>
      </c>
      <c r="EO6" s="58">
        <v>83381.793359999996</v>
      </c>
      <c r="EP6" s="58">
        <v>91836.888959999997</v>
      </c>
      <c r="EQ6" s="58">
        <v>105681.5561</v>
      </c>
      <c r="ER6" s="58">
        <v>94546.260949999996</v>
      </c>
      <c r="ES6" s="58">
        <v>85236.370859999995</v>
      </c>
      <c r="ET6" s="58">
        <v>92389.585219999994</v>
      </c>
      <c r="EU6" s="58">
        <v>106363.13619999999</v>
      </c>
      <c r="EV6" s="58">
        <v>95241.046059999993</v>
      </c>
      <c r="EW6" s="58">
        <v>82191.284629999995</v>
      </c>
      <c r="EX6" s="58">
        <v>93574.637759999998</v>
      </c>
      <c r="EY6" s="58">
        <v>105428.4811</v>
      </c>
      <c r="EZ6" s="58">
        <v>96176.786519999994</v>
      </c>
      <c r="FA6" s="58">
        <v>82928.916769999996</v>
      </c>
      <c r="FB6" s="58">
        <v>92833.099289999998</v>
      </c>
    </row>
    <row r="7" spans="1:159" x14ac:dyDescent="0.3">
      <c r="B7" s="33" t="s">
        <v>2</v>
      </c>
      <c r="C7" s="58">
        <v>4560.8679080000002</v>
      </c>
      <c r="D7" s="58">
        <v>4593.8669220000002</v>
      </c>
      <c r="E7" s="58">
        <v>4617.517938</v>
      </c>
      <c r="F7" s="58">
        <v>4583.5099259999997</v>
      </c>
      <c r="G7" s="58">
        <v>4560.8679080000002</v>
      </c>
      <c r="H7" s="58">
        <v>4593.8669220000002</v>
      </c>
      <c r="I7" s="58">
        <v>3254.9805839999999</v>
      </c>
      <c r="J7" s="58">
        <v>4440.6317259999996</v>
      </c>
      <c r="K7" s="58">
        <v>4560.8679080000002</v>
      </c>
      <c r="L7" s="58">
        <v>4593.8669220000002</v>
      </c>
      <c r="M7" s="58">
        <v>4617.517938</v>
      </c>
      <c r="N7" s="58">
        <v>4583.5099259999997</v>
      </c>
      <c r="O7" s="58">
        <v>4561.7519080000002</v>
      </c>
      <c r="P7" s="58">
        <v>4739.9794099999999</v>
      </c>
      <c r="Q7" s="58">
        <v>4618.4119380000002</v>
      </c>
      <c r="R7" s="58">
        <v>4274.0347199999997</v>
      </c>
      <c r="S7" s="58">
        <v>4811.6131079999996</v>
      </c>
      <c r="T7" s="58">
        <v>4878.2624500000002</v>
      </c>
      <c r="U7" s="58">
        <v>4670.5215239999998</v>
      </c>
      <c r="V7" s="58">
        <v>4814.1147259999998</v>
      </c>
      <c r="W7" s="58">
        <v>5096.3154480000003</v>
      </c>
      <c r="X7" s="58">
        <v>4904.4742219999998</v>
      </c>
      <c r="Y7" s="58">
        <v>3335.7297899999999</v>
      </c>
      <c r="Z7" s="58">
        <v>4866.4103260000002</v>
      </c>
      <c r="AA7" s="58">
        <v>4999.0489980000002</v>
      </c>
      <c r="AB7" s="58">
        <v>4745.1117439999998</v>
      </c>
      <c r="AC7" s="58">
        <v>4020.206498</v>
      </c>
      <c r="AD7" s="58">
        <v>5059.8664259999996</v>
      </c>
      <c r="AE7" s="58">
        <v>5164.5871390000002</v>
      </c>
      <c r="AF7" s="58">
        <v>5128.7264539999996</v>
      </c>
      <c r="AG7" s="58">
        <v>5065.2164579999999</v>
      </c>
      <c r="AH7" s="58">
        <v>5119.3362070000003</v>
      </c>
      <c r="AI7" s="58">
        <v>5608.474948</v>
      </c>
      <c r="AJ7" s="58">
        <v>5231.1616039999999</v>
      </c>
      <c r="AK7" s="58">
        <v>4907.799258</v>
      </c>
      <c r="AL7" s="58">
        <v>5119.6839259999997</v>
      </c>
      <c r="AM7" s="58">
        <v>7430.7106110000004</v>
      </c>
      <c r="AN7" s="58">
        <v>7624.0744619999996</v>
      </c>
      <c r="AO7" s="58">
        <v>7574.4992730000004</v>
      </c>
      <c r="AP7" s="58">
        <v>5296.6058620000003</v>
      </c>
      <c r="AQ7" s="58">
        <v>9528.3356980000008</v>
      </c>
      <c r="AR7" s="58">
        <v>6941.306595</v>
      </c>
      <c r="AS7" s="58">
        <v>5318.9755379999997</v>
      </c>
      <c r="AT7" s="58">
        <v>9257.3736260000005</v>
      </c>
      <c r="AU7" s="58">
        <v>9529.9541790000003</v>
      </c>
      <c r="AV7" s="58">
        <v>9562.4789099999998</v>
      </c>
      <c r="AW7" s="58">
        <v>9343.3378379999995</v>
      </c>
      <c r="AX7" s="58">
        <v>9176.9856259999997</v>
      </c>
      <c r="AY7" s="58">
        <v>12069.783949999999</v>
      </c>
      <c r="AZ7" s="58">
        <v>12022.84359</v>
      </c>
      <c r="BA7" s="58">
        <v>9945.0163570000004</v>
      </c>
      <c r="BB7" s="58">
        <v>11835.15223</v>
      </c>
      <c r="BC7" s="58">
        <v>12069.783949999999</v>
      </c>
      <c r="BD7" s="58">
        <v>11993.901320000001</v>
      </c>
      <c r="BE7" s="58">
        <v>6064.9783559999996</v>
      </c>
      <c r="BF7" s="58">
        <v>11835.15223</v>
      </c>
      <c r="BG7" s="58">
        <v>12069.783949999999</v>
      </c>
      <c r="BH7" s="58">
        <v>9444.4820120000004</v>
      </c>
      <c r="BI7" s="58">
        <v>8916.1532370000004</v>
      </c>
      <c r="BJ7" s="58">
        <v>11835.15223</v>
      </c>
      <c r="BK7" s="58">
        <v>12072.83035</v>
      </c>
      <c r="BL7" s="58">
        <v>9537.6887920000008</v>
      </c>
      <c r="BM7" s="58">
        <v>6116.7257659999996</v>
      </c>
      <c r="BN7" s="58">
        <v>11835.15223</v>
      </c>
      <c r="BO7" s="58">
        <v>12072.83035</v>
      </c>
      <c r="BP7" s="58">
        <v>11992.50612</v>
      </c>
      <c r="BQ7" s="58">
        <v>11090.096939999999</v>
      </c>
      <c r="BR7" s="58">
        <v>11835.15223</v>
      </c>
      <c r="BS7" s="58">
        <v>13881.923349999999</v>
      </c>
      <c r="BT7" s="58">
        <v>12546.20095</v>
      </c>
      <c r="BU7" s="58">
        <v>7312.1383919999998</v>
      </c>
      <c r="BV7" s="58">
        <v>13642.13673</v>
      </c>
      <c r="BW7" s="58">
        <v>13881.923349999999</v>
      </c>
      <c r="BX7" s="58">
        <v>13114.62593</v>
      </c>
      <c r="BY7" s="58">
        <v>11911.18124</v>
      </c>
      <c r="BZ7" s="58">
        <v>13642.13673</v>
      </c>
      <c r="CA7" s="58">
        <v>13881.923349999999</v>
      </c>
      <c r="CB7" s="58">
        <v>14038.891310000001</v>
      </c>
      <c r="CC7" s="58">
        <v>13598.87084</v>
      </c>
      <c r="CD7" s="58">
        <v>13642.13673</v>
      </c>
      <c r="CE7" s="58">
        <v>13881.923349999999</v>
      </c>
      <c r="CF7" s="58">
        <v>13365.178690000001</v>
      </c>
      <c r="CG7" s="58">
        <v>13740.61724</v>
      </c>
      <c r="CH7" s="58">
        <v>13642.13673</v>
      </c>
      <c r="CI7" s="58">
        <v>13881.923349999999</v>
      </c>
      <c r="CJ7" s="58">
        <v>11541.585059999999</v>
      </c>
      <c r="CK7" s="58">
        <v>12510.400390000001</v>
      </c>
      <c r="CL7" s="58">
        <v>13642.13673</v>
      </c>
      <c r="CM7" s="58">
        <v>13881.923349999999</v>
      </c>
      <c r="CN7" s="58">
        <v>11474.390149999999</v>
      </c>
      <c r="CO7" s="58">
        <v>11799.73969</v>
      </c>
      <c r="CP7" s="58">
        <v>13642.13673</v>
      </c>
      <c r="CQ7" s="58">
        <v>13881.923349999999</v>
      </c>
      <c r="CR7" s="58">
        <v>12576.25498</v>
      </c>
      <c r="CS7" s="58">
        <v>11065.882600000001</v>
      </c>
      <c r="CT7" s="58">
        <v>13642.13673</v>
      </c>
      <c r="CU7" s="58">
        <v>13881.923349999999</v>
      </c>
      <c r="CV7" s="58">
        <v>10234.81588</v>
      </c>
      <c r="CW7" s="58">
        <v>13745.57624</v>
      </c>
      <c r="CX7" s="58">
        <v>13642.13673</v>
      </c>
      <c r="CY7" s="58">
        <v>13881.923349999999</v>
      </c>
      <c r="CZ7" s="58">
        <v>14038.891310000001</v>
      </c>
      <c r="DA7" s="58">
        <v>7619.3554480000003</v>
      </c>
      <c r="DB7" s="58">
        <v>13642.13673</v>
      </c>
      <c r="DC7" s="58">
        <v>13881.923349999999</v>
      </c>
      <c r="DD7" s="58">
        <v>11273.886619999999</v>
      </c>
      <c r="DE7" s="58">
        <v>12190.47128</v>
      </c>
      <c r="DF7" s="58">
        <v>13282.921549999999</v>
      </c>
      <c r="DG7" s="58">
        <v>13879.235350000001</v>
      </c>
      <c r="DH7" s="58">
        <v>13811.92346</v>
      </c>
      <c r="DI7" s="58">
        <v>12996.51578</v>
      </c>
      <c r="DJ7" s="58">
        <v>13642.13673</v>
      </c>
      <c r="DK7" s="58">
        <v>13879.235350000001</v>
      </c>
      <c r="DL7" s="58">
        <v>13962.94911</v>
      </c>
      <c r="DM7" s="58">
        <v>13745.57624</v>
      </c>
      <c r="DN7" s="58">
        <v>13642.13673</v>
      </c>
      <c r="DO7" s="58">
        <v>13881.923349999999</v>
      </c>
      <c r="DP7" s="58">
        <v>14038.891310000001</v>
      </c>
      <c r="DQ7" s="58">
        <v>13361.050380000001</v>
      </c>
      <c r="DR7" s="58">
        <v>13582.04558</v>
      </c>
      <c r="DS7" s="58">
        <v>13881.923349999999</v>
      </c>
      <c r="DT7" s="58">
        <v>13337.269490000001</v>
      </c>
      <c r="DU7" s="58">
        <v>10942.73695</v>
      </c>
      <c r="DV7" s="58">
        <v>13628.382379999999</v>
      </c>
      <c r="DW7" s="58">
        <v>13881.923349999999</v>
      </c>
      <c r="DX7" s="58">
        <v>14038.891310000001</v>
      </c>
      <c r="DY7" s="58">
        <v>11351.338970000001</v>
      </c>
      <c r="DZ7" s="58">
        <v>13588.93203</v>
      </c>
      <c r="EA7" s="58">
        <v>13881.923349999999</v>
      </c>
      <c r="EB7" s="58">
        <v>14038.891310000001</v>
      </c>
      <c r="EC7" s="58">
        <v>8491.3001239999994</v>
      </c>
      <c r="ED7" s="58">
        <v>13642.13673</v>
      </c>
      <c r="EE7" s="58">
        <v>13881.923349999999</v>
      </c>
      <c r="EF7" s="58">
        <v>14038.891310000001</v>
      </c>
      <c r="EG7" s="58">
        <v>12325.66404</v>
      </c>
      <c r="EH7" s="58">
        <v>13640.54213</v>
      </c>
      <c r="EI7" s="58">
        <v>12822.52521</v>
      </c>
      <c r="EJ7" s="58">
        <v>14038.891310000001</v>
      </c>
      <c r="EK7" s="58">
        <v>13696.051939999999</v>
      </c>
      <c r="EL7" s="58">
        <v>12402.53944</v>
      </c>
      <c r="EM7" s="58">
        <v>13881.923349999999</v>
      </c>
      <c r="EN7" s="58">
        <v>14038.891310000001</v>
      </c>
      <c r="EO7" s="58">
        <v>8067.2585939999999</v>
      </c>
      <c r="EP7" s="58">
        <v>13642.13673</v>
      </c>
      <c r="EQ7" s="58">
        <v>13794.77902</v>
      </c>
      <c r="ER7" s="58">
        <v>14038.891310000001</v>
      </c>
      <c r="ES7" s="58">
        <v>13745.57624</v>
      </c>
      <c r="ET7" s="58">
        <v>11208.34145</v>
      </c>
      <c r="EU7" s="58">
        <v>12893.512909999999</v>
      </c>
      <c r="EV7" s="58">
        <v>14038.891310000001</v>
      </c>
      <c r="EW7" s="58">
        <v>9479.3756840000005</v>
      </c>
      <c r="EX7" s="58">
        <v>9726.9322260000008</v>
      </c>
      <c r="EY7" s="58">
        <v>13881.923349999999</v>
      </c>
      <c r="EZ7" s="58">
        <v>14038.891310000001</v>
      </c>
      <c r="FA7" s="58">
        <v>9294.0889380000008</v>
      </c>
      <c r="FB7" s="58">
        <v>11358.793089999999</v>
      </c>
    </row>
    <row r="8" spans="1:159" x14ac:dyDescent="0.3">
      <c r="B8" s="33" t="s">
        <v>3</v>
      </c>
      <c r="C8" s="58">
        <v>9594.5450049999999</v>
      </c>
      <c r="D8" s="58">
        <v>8631.0869230000008</v>
      </c>
      <c r="E8" s="58">
        <v>9393.5172870000006</v>
      </c>
      <c r="F8" s="58">
        <v>9312.8714739999996</v>
      </c>
      <c r="G8" s="58">
        <v>10564.03145</v>
      </c>
      <c r="H8" s="58">
        <v>9081.2306609999996</v>
      </c>
      <c r="I8" s="58">
        <v>10074.74934</v>
      </c>
      <c r="J8" s="58">
        <v>10130.9344</v>
      </c>
      <c r="K8" s="58">
        <v>10651.664769999999</v>
      </c>
      <c r="L8" s="58">
        <v>10437.290349999999</v>
      </c>
      <c r="M8" s="58">
        <v>9329.1839679999994</v>
      </c>
      <c r="N8" s="58">
        <v>10475.52981</v>
      </c>
      <c r="O8" s="58">
        <v>10651.664769999999</v>
      </c>
      <c r="P8" s="58">
        <v>9634.7450009999993</v>
      </c>
      <c r="Q8" s="58">
        <v>9546.8181860000004</v>
      </c>
      <c r="R8" s="58">
        <v>9364.3351629999997</v>
      </c>
      <c r="S8" s="58">
        <v>11231.990900000001</v>
      </c>
      <c r="T8" s="58">
        <v>9792.1501389999994</v>
      </c>
      <c r="U8" s="58">
        <v>9675.8638119999996</v>
      </c>
      <c r="V8" s="58">
        <v>10427.840459999999</v>
      </c>
      <c r="W8" s="58">
        <v>11526.84425</v>
      </c>
      <c r="X8" s="58">
        <v>10029.728440000001</v>
      </c>
      <c r="Y8" s="58">
        <v>9889.9923849999996</v>
      </c>
      <c r="Z8" s="58">
        <v>11328.92784</v>
      </c>
      <c r="AA8" s="58">
        <v>11376.51052</v>
      </c>
      <c r="AB8" s="58">
        <v>10680.75215</v>
      </c>
      <c r="AC8" s="58">
        <v>6299.6939990000001</v>
      </c>
      <c r="AD8" s="58">
        <v>9633.8236919999999</v>
      </c>
      <c r="AE8" s="58">
        <v>8045.1299609999996</v>
      </c>
      <c r="AF8" s="58">
        <v>7603.6597869999996</v>
      </c>
      <c r="AG8" s="58">
        <v>5131.0322329999999</v>
      </c>
      <c r="AH8" s="58">
        <v>6990.6276509999998</v>
      </c>
      <c r="AI8" s="58">
        <v>9038.7052079999994</v>
      </c>
      <c r="AJ8" s="58">
        <v>10233.9246</v>
      </c>
      <c r="AK8" s="58">
        <v>9911.0147400000005</v>
      </c>
      <c r="AL8" s="58">
        <v>11349.844520000001</v>
      </c>
      <c r="AM8" s="58">
        <v>9844.4034950000005</v>
      </c>
      <c r="AN8" s="58">
        <v>12184.389510000001</v>
      </c>
      <c r="AO8" s="58">
        <v>7694.5443070000001</v>
      </c>
      <c r="AP8" s="58">
        <v>12305.0803</v>
      </c>
      <c r="AQ8" s="58">
        <v>10507.743839999999</v>
      </c>
      <c r="AR8" s="58">
        <v>10948.79185</v>
      </c>
      <c r="AS8" s="58">
        <v>8744.1378129999994</v>
      </c>
      <c r="AT8" s="58">
        <v>10148.495730000001</v>
      </c>
      <c r="AU8" s="58">
        <v>12595.452789999999</v>
      </c>
      <c r="AV8" s="58">
        <v>12384.16663</v>
      </c>
      <c r="AW8" s="58">
        <v>10903.45808</v>
      </c>
      <c r="AX8" s="58">
        <v>12595.452789999999</v>
      </c>
      <c r="AY8" s="58">
        <v>13224.523789999999</v>
      </c>
      <c r="AZ8" s="58">
        <v>10824.199339999999</v>
      </c>
      <c r="BA8" s="58">
        <v>8966.9769579999993</v>
      </c>
      <c r="BB8" s="58">
        <v>13224.523789999999</v>
      </c>
      <c r="BC8" s="58">
        <v>12866.19767</v>
      </c>
      <c r="BD8" s="58">
        <v>11694.93333</v>
      </c>
      <c r="BE8" s="58">
        <v>12783.76765</v>
      </c>
      <c r="BF8" s="58">
        <v>12866.19767</v>
      </c>
      <c r="BG8" s="58">
        <v>13225.092280000001</v>
      </c>
      <c r="BH8" s="58">
        <v>12618.71048</v>
      </c>
      <c r="BI8" s="58">
        <v>12618.71048</v>
      </c>
      <c r="BJ8" s="58">
        <v>13225.092280000001</v>
      </c>
      <c r="BK8" s="58">
        <v>13225.092280000001</v>
      </c>
      <c r="BL8" s="58">
        <v>11567.847519999999</v>
      </c>
      <c r="BM8" s="58">
        <v>13225.092280000001</v>
      </c>
      <c r="BN8" s="58">
        <v>13225.092280000001</v>
      </c>
      <c r="BO8" s="58">
        <v>13224.90278</v>
      </c>
      <c r="BP8" s="58">
        <v>13056.252839999999</v>
      </c>
      <c r="BQ8" s="58">
        <v>13056.252839999999</v>
      </c>
      <c r="BR8" s="58">
        <v>13224.90278</v>
      </c>
      <c r="BS8" s="58">
        <v>13224.90278</v>
      </c>
      <c r="BT8" s="58">
        <v>12228.35219</v>
      </c>
      <c r="BU8" s="58">
        <v>13224.90278</v>
      </c>
      <c r="BV8" s="58">
        <v>13224.90278</v>
      </c>
      <c r="BW8" s="58">
        <v>13224.90278</v>
      </c>
      <c r="BX8" s="58">
        <v>13224.90278</v>
      </c>
      <c r="BY8" s="58">
        <v>12026.351259999999</v>
      </c>
      <c r="BZ8" s="58">
        <v>13224.90278</v>
      </c>
      <c r="CA8" s="58">
        <v>12348.870580000001</v>
      </c>
      <c r="CB8" s="58">
        <v>12348.870580000001</v>
      </c>
      <c r="CC8" s="58">
        <v>9910.0787820000005</v>
      </c>
      <c r="CD8" s="58">
        <v>12348.870580000001</v>
      </c>
      <c r="CE8" s="58">
        <v>12538.364890000001</v>
      </c>
      <c r="CF8" s="58">
        <v>11843.86824</v>
      </c>
      <c r="CG8" s="58">
        <v>12511.83569</v>
      </c>
      <c r="CH8" s="58">
        <v>12538.364890000001</v>
      </c>
      <c r="CI8" s="58">
        <v>12727.859200000001</v>
      </c>
      <c r="CJ8" s="58">
        <v>12727.859200000001</v>
      </c>
      <c r="CK8" s="58">
        <v>11450.66754</v>
      </c>
      <c r="CL8" s="58">
        <v>12727.859200000001</v>
      </c>
      <c r="CM8" s="58">
        <v>12917.543009999999</v>
      </c>
      <c r="CN8" s="58">
        <v>12917.543009999999</v>
      </c>
      <c r="CO8" s="58">
        <v>12425.805270000001</v>
      </c>
      <c r="CP8" s="58">
        <v>12917.543009999999</v>
      </c>
      <c r="CQ8" s="58">
        <v>13107.037319999999</v>
      </c>
      <c r="CR8" s="58">
        <v>13107.037319999999</v>
      </c>
      <c r="CS8" s="58">
        <v>11935.77298</v>
      </c>
      <c r="CT8" s="58">
        <v>13107.037319999999</v>
      </c>
      <c r="CU8" s="58">
        <v>13296.531629999999</v>
      </c>
      <c r="CV8" s="58">
        <v>13296.531629999999</v>
      </c>
      <c r="CW8" s="58">
        <v>12033.55204</v>
      </c>
      <c r="CX8" s="58">
        <v>13296.531629999999</v>
      </c>
      <c r="CY8" s="58">
        <v>13486.21544</v>
      </c>
      <c r="CZ8" s="58">
        <v>12540.63882</v>
      </c>
      <c r="DA8" s="58">
        <v>13045.641159999999</v>
      </c>
      <c r="DB8" s="58">
        <v>13486.21544</v>
      </c>
      <c r="DC8" s="58">
        <v>13675.70975</v>
      </c>
      <c r="DD8" s="58">
        <v>13675.70975</v>
      </c>
      <c r="DE8" s="58">
        <v>13675.70975</v>
      </c>
      <c r="DF8" s="58">
        <v>13675.70975</v>
      </c>
      <c r="DG8" s="58">
        <v>13865.20406</v>
      </c>
      <c r="DH8" s="58">
        <v>11690.56734</v>
      </c>
      <c r="DI8" s="58">
        <v>12215.46658</v>
      </c>
      <c r="DJ8" s="58">
        <v>13865.20406</v>
      </c>
      <c r="DK8" s="58">
        <v>13865.20406</v>
      </c>
      <c r="DL8" s="58">
        <v>13865.20406</v>
      </c>
      <c r="DM8" s="58">
        <v>13865.20406</v>
      </c>
      <c r="DN8" s="58">
        <v>13865.20406</v>
      </c>
      <c r="DO8" s="58">
        <v>13859.803470000001</v>
      </c>
      <c r="DP8" s="58">
        <v>13859.803470000001</v>
      </c>
      <c r="DQ8" s="58">
        <v>13480.814850000001</v>
      </c>
      <c r="DR8" s="58">
        <v>13859.803470000001</v>
      </c>
      <c r="DS8" s="58">
        <v>13859.803470000001</v>
      </c>
      <c r="DT8" s="58">
        <v>13859.803470000001</v>
      </c>
      <c r="DU8" s="58">
        <v>13419.2292</v>
      </c>
      <c r="DV8" s="58">
        <v>13859.803470000001</v>
      </c>
      <c r="DW8" s="58">
        <v>13859.803470000001</v>
      </c>
      <c r="DX8" s="58">
        <v>13859.803470000001</v>
      </c>
      <c r="DY8" s="58">
        <v>13178.57142</v>
      </c>
      <c r="DZ8" s="58">
        <v>13354.80113</v>
      </c>
      <c r="EA8" s="58">
        <v>13859.803470000001</v>
      </c>
      <c r="EB8" s="58">
        <v>13859.803470000001</v>
      </c>
      <c r="EC8" s="58">
        <v>13859.803470000001</v>
      </c>
      <c r="ED8" s="58">
        <v>13859.803470000001</v>
      </c>
      <c r="EE8" s="58">
        <v>13515.6818</v>
      </c>
      <c r="EF8" s="58">
        <v>13515.6818</v>
      </c>
      <c r="EG8" s="58">
        <v>12170.27219</v>
      </c>
      <c r="EH8" s="58">
        <v>13515.6818</v>
      </c>
      <c r="EI8" s="58">
        <v>13515.6818</v>
      </c>
      <c r="EJ8" s="58">
        <v>13515.6818</v>
      </c>
      <c r="EK8" s="58">
        <v>13304.39565</v>
      </c>
      <c r="EL8" s="58">
        <v>13515.6818</v>
      </c>
      <c r="EM8" s="58">
        <v>13515.6818</v>
      </c>
      <c r="EN8" s="58">
        <v>13515.6818</v>
      </c>
      <c r="EO8" s="58">
        <v>13304.39565</v>
      </c>
      <c r="EP8" s="58">
        <v>13515.6818</v>
      </c>
      <c r="EQ8" s="58">
        <v>13515.6818</v>
      </c>
      <c r="ER8" s="58">
        <v>13515.6818</v>
      </c>
      <c r="ES8" s="58">
        <v>13515.6818</v>
      </c>
      <c r="ET8" s="58">
        <v>13326.18749</v>
      </c>
      <c r="EU8" s="58">
        <v>13515.6818</v>
      </c>
      <c r="EV8" s="58">
        <v>13515.6818</v>
      </c>
      <c r="EW8" s="58">
        <v>13515.6818</v>
      </c>
      <c r="EX8" s="58">
        <v>13515.6818</v>
      </c>
      <c r="EY8" s="58">
        <v>13515.6818</v>
      </c>
      <c r="EZ8" s="58">
        <v>13515.6818</v>
      </c>
      <c r="FA8" s="58">
        <v>13515.6818</v>
      </c>
      <c r="FB8" s="58">
        <v>13081.73983</v>
      </c>
    </row>
    <row r="9" spans="1:159" x14ac:dyDescent="0.3">
      <c r="B9" s="33" t="s">
        <v>4</v>
      </c>
      <c r="C9" s="58">
        <v>1910.07</v>
      </c>
      <c r="D9" s="58">
        <v>1403.55</v>
      </c>
      <c r="E9" s="58">
        <v>1566.345</v>
      </c>
      <c r="F9" s="58">
        <v>2229.9274129999999</v>
      </c>
      <c r="G9" s="58">
        <v>1536.075</v>
      </c>
      <c r="H9" s="58">
        <v>2031.57</v>
      </c>
      <c r="I9" s="58">
        <v>1566.345</v>
      </c>
      <c r="J9" s="58">
        <v>1913.07</v>
      </c>
      <c r="K9" s="58">
        <v>2380.3200000000002</v>
      </c>
      <c r="L9" s="58">
        <v>2033.07</v>
      </c>
      <c r="M9" s="58">
        <v>1219.095</v>
      </c>
      <c r="N9" s="58">
        <v>1566.345</v>
      </c>
      <c r="O9" s="58">
        <v>2380.3200000000002</v>
      </c>
      <c r="P9" s="58">
        <v>2036.0444230000001</v>
      </c>
      <c r="Q9" s="58">
        <v>1813.758065</v>
      </c>
      <c r="R9" s="58">
        <v>2106.5700000000002</v>
      </c>
      <c r="S9" s="58">
        <v>1277.325</v>
      </c>
      <c r="T9" s="58">
        <v>1312.845</v>
      </c>
      <c r="U9" s="58">
        <v>1933.213518</v>
      </c>
      <c r="V9" s="58">
        <v>1817.55</v>
      </c>
      <c r="W9" s="58">
        <v>2200.7062169999999</v>
      </c>
      <c r="X9" s="58">
        <v>1231.845</v>
      </c>
      <c r="Y9" s="58">
        <v>1897.0722470000001</v>
      </c>
      <c r="Z9" s="58">
        <v>1828.510904</v>
      </c>
      <c r="AA9" s="58">
        <v>1570.02</v>
      </c>
      <c r="AB9" s="58">
        <v>677.17972850000001</v>
      </c>
      <c r="AC9" s="58">
        <v>1354.845</v>
      </c>
      <c r="AD9" s="58">
        <v>1184.325</v>
      </c>
      <c r="AE9" s="58">
        <v>2635.32</v>
      </c>
      <c r="AF9" s="58">
        <v>1339.77</v>
      </c>
      <c r="AG9" s="58">
        <v>2635.32</v>
      </c>
      <c r="AH9" s="58">
        <v>2553.7542779999999</v>
      </c>
      <c r="AI9" s="58">
        <v>2635.32</v>
      </c>
      <c r="AJ9" s="58">
        <v>2091.4949999999999</v>
      </c>
      <c r="AK9" s="58">
        <v>2305.3817060000001</v>
      </c>
      <c r="AL9" s="58">
        <v>2412.0107330000001</v>
      </c>
      <c r="AM9" s="58">
        <v>2365.2449999999999</v>
      </c>
      <c r="AN9" s="58">
        <v>1549.095</v>
      </c>
      <c r="AO9" s="58">
        <v>2095.0949999999998</v>
      </c>
      <c r="AP9" s="58">
        <v>2635.32</v>
      </c>
      <c r="AQ9" s="58">
        <v>2635.32</v>
      </c>
      <c r="AR9" s="58">
        <v>1642.9949999999999</v>
      </c>
      <c r="AS9" s="58">
        <v>2635.32</v>
      </c>
      <c r="AT9" s="58">
        <v>2635.32</v>
      </c>
      <c r="AU9" s="58">
        <v>2635.32</v>
      </c>
      <c r="AV9" s="58">
        <v>1821.345</v>
      </c>
      <c r="AW9" s="58">
        <v>2635.32</v>
      </c>
      <c r="AX9" s="58">
        <v>2635.32</v>
      </c>
      <c r="AY9" s="58">
        <v>2635.32</v>
      </c>
      <c r="AZ9" s="58">
        <v>2365.2449999999999</v>
      </c>
      <c r="BA9" s="58">
        <v>2635.32</v>
      </c>
      <c r="BB9" s="58">
        <v>2635.32</v>
      </c>
      <c r="BC9" s="58">
        <v>2635.32</v>
      </c>
      <c r="BD9" s="58">
        <v>1821.345</v>
      </c>
      <c r="BE9" s="58">
        <v>2635.32</v>
      </c>
      <c r="BF9" s="58">
        <v>2635.32</v>
      </c>
      <c r="BG9" s="58">
        <v>2635.32</v>
      </c>
      <c r="BH9" s="58">
        <v>2365.3200000000002</v>
      </c>
      <c r="BI9" s="58">
        <v>2395.3200000000002</v>
      </c>
      <c r="BJ9" s="58">
        <v>2635.32</v>
      </c>
      <c r="BK9" s="58">
        <v>2635.32</v>
      </c>
      <c r="BL9" s="58">
        <v>2365.2449999999999</v>
      </c>
      <c r="BM9" s="58">
        <v>2635.32</v>
      </c>
      <c r="BN9" s="58">
        <v>2635.32</v>
      </c>
      <c r="BO9" s="58">
        <v>2635.32</v>
      </c>
      <c r="BP9" s="58">
        <v>1821.345</v>
      </c>
      <c r="BQ9" s="58">
        <v>2635.32</v>
      </c>
      <c r="BR9" s="58">
        <v>2635.32</v>
      </c>
      <c r="BS9" s="58">
        <v>1688.55</v>
      </c>
      <c r="BT9" s="58">
        <v>1418.4749999999999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3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3">
      <c r="B11" s="33" t="s">
        <v>57</v>
      </c>
      <c r="C11" s="58">
        <v>3326.1951119999999</v>
      </c>
      <c r="D11" s="58">
        <v>3208.8112460000002</v>
      </c>
      <c r="E11" s="58">
        <v>3504.7474339999999</v>
      </c>
      <c r="F11" s="58">
        <v>3892.9203299999999</v>
      </c>
      <c r="G11" s="58">
        <v>3864.2890160000002</v>
      </c>
      <c r="H11" s="58">
        <v>3359.6254800000002</v>
      </c>
      <c r="I11" s="58">
        <v>3651.7373510000002</v>
      </c>
      <c r="J11" s="58">
        <v>3573.1459239999999</v>
      </c>
      <c r="K11" s="58">
        <v>4550.6374139999998</v>
      </c>
      <c r="L11" s="58">
        <v>3513.8861179999999</v>
      </c>
      <c r="M11" s="58">
        <v>3538.628146</v>
      </c>
      <c r="N11" s="58">
        <v>3699.15139</v>
      </c>
      <c r="O11" s="58">
        <v>3402.855783</v>
      </c>
      <c r="P11" s="58">
        <v>3194.7895579999999</v>
      </c>
      <c r="Q11" s="58">
        <v>4159.7919320000001</v>
      </c>
      <c r="R11" s="58">
        <v>3609.28224</v>
      </c>
      <c r="S11" s="58">
        <v>3783.1854499999999</v>
      </c>
      <c r="T11" s="58">
        <v>3533.1659300000001</v>
      </c>
      <c r="U11" s="58">
        <v>4161.5587539999997</v>
      </c>
      <c r="V11" s="58">
        <v>3128.0567769999998</v>
      </c>
      <c r="W11" s="58">
        <v>4603.1708120000003</v>
      </c>
      <c r="X11" s="58">
        <v>3414.3099670000001</v>
      </c>
      <c r="Y11" s="58">
        <v>4473.8035239999999</v>
      </c>
      <c r="Z11" s="58">
        <v>3494.7136879999998</v>
      </c>
      <c r="AA11" s="58">
        <v>3530.9437160000002</v>
      </c>
      <c r="AB11" s="58">
        <v>3276.6268879999998</v>
      </c>
      <c r="AC11" s="58">
        <v>3514.3263489999999</v>
      </c>
      <c r="AD11" s="58">
        <v>3581.1597080000001</v>
      </c>
      <c r="AE11" s="58">
        <v>4500.3266739999999</v>
      </c>
      <c r="AF11" s="58">
        <v>2861.8393000000001</v>
      </c>
      <c r="AG11" s="58">
        <v>4443.1484049999999</v>
      </c>
      <c r="AH11" s="58">
        <v>3827.2762050000001</v>
      </c>
      <c r="AI11" s="58">
        <v>4835.2432879999997</v>
      </c>
      <c r="AJ11" s="58">
        <v>3559.8187210000001</v>
      </c>
      <c r="AK11" s="58">
        <v>3746.2010970000001</v>
      </c>
      <c r="AL11" s="58">
        <v>4023.6870589999999</v>
      </c>
      <c r="AM11" s="58">
        <v>4236.2663499999999</v>
      </c>
      <c r="AN11" s="58">
        <v>3294.833803</v>
      </c>
      <c r="AO11" s="58">
        <v>4046.8400849999998</v>
      </c>
      <c r="AP11" s="58">
        <v>4548.1271509999997</v>
      </c>
      <c r="AQ11" s="58">
        <v>4860.3658670000004</v>
      </c>
      <c r="AR11" s="58">
        <v>3871.617874</v>
      </c>
      <c r="AS11" s="58">
        <v>4449.5661540000001</v>
      </c>
      <c r="AT11" s="58">
        <v>4574.6551689999997</v>
      </c>
      <c r="AU11" s="58">
        <v>4693.6910369999996</v>
      </c>
      <c r="AV11" s="58">
        <v>2846.294081</v>
      </c>
      <c r="AW11" s="58">
        <v>4554.9343630000003</v>
      </c>
      <c r="AX11" s="58">
        <v>4369.0404429999999</v>
      </c>
      <c r="AY11" s="58">
        <v>3761.75801</v>
      </c>
      <c r="AZ11" s="58">
        <v>2976.6630479999999</v>
      </c>
      <c r="BA11" s="58">
        <v>3585.1824000000001</v>
      </c>
      <c r="BB11" s="58">
        <v>3759.2477469999999</v>
      </c>
      <c r="BC11" s="58">
        <v>2309.6630970000001</v>
      </c>
      <c r="BD11" s="58">
        <v>1952.8350849999999</v>
      </c>
      <c r="BE11" s="58">
        <v>2178.370719</v>
      </c>
      <c r="BF11" s="58">
        <v>2307.152834</v>
      </c>
      <c r="BG11" s="58">
        <v>2149.718222</v>
      </c>
      <c r="BH11" s="58">
        <v>2149.718222</v>
      </c>
      <c r="BI11" s="58">
        <v>2149.718222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3">
      <c r="B12" s="33" t="s">
        <v>6</v>
      </c>
      <c r="C12" s="58">
        <v>390.6737632</v>
      </c>
      <c r="D12" s="58">
        <v>3819.8441590000002</v>
      </c>
      <c r="E12" s="58">
        <v>4740.1363060000003</v>
      </c>
      <c r="F12" s="58">
        <v>3467.0317660000001</v>
      </c>
      <c r="G12" s="58">
        <v>414.87179980000002</v>
      </c>
      <c r="H12" s="58">
        <v>3709.8201549999999</v>
      </c>
      <c r="I12" s="58">
        <v>5360.6398879999997</v>
      </c>
      <c r="J12" s="58">
        <v>3504.1973899999998</v>
      </c>
      <c r="K12" s="58">
        <v>718.5184567</v>
      </c>
      <c r="L12" s="58">
        <v>4460.416706</v>
      </c>
      <c r="M12" s="58">
        <v>6179.9383070000003</v>
      </c>
      <c r="N12" s="58">
        <v>3914.4342120000001</v>
      </c>
      <c r="O12" s="58">
        <v>762.59699669999998</v>
      </c>
      <c r="P12" s="58">
        <v>4565.5507040000002</v>
      </c>
      <c r="Q12" s="58">
        <v>6013.3477439999997</v>
      </c>
      <c r="R12" s="58">
        <v>4084.7055420000002</v>
      </c>
      <c r="S12" s="58">
        <v>792.81021310000006</v>
      </c>
      <c r="T12" s="58">
        <v>5054.5364790000003</v>
      </c>
      <c r="U12" s="58">
        <v>6156.5728630000003</v>
      </c>
      <c r="V12" s="58">
        <v>4293.5633619999999</v>
      </c>
      <c r="W12" s="58">
        <v>768.97003670000004</v>
      </c>
      <c r="X12" s="58">
        <v>4842.7435230000001</v>
      </c>
      <c r="Y12" s="58">
        <v>6682.1074369999997</v>
      </c>
      <c r="Z12" s="58">
        <v>4384.3383620000004</v>
      </c>
      <c r="AA12" s="58">
        <v>772.90301790000001</v>
      </c>
      <c r="AB12" s="58">
        <v>4738.4506789999996</v>
      </c>
      <c r="AC12" s="58">
        <v>6860.3359909999999</v>
      </c>
      <c r="AD12" s="58">
        <v>4377.3674019999999</v>
      </c>
      <c r="AE12" s="58">
        <v>1110.587098</v>
      </c>
      <c r="AF12" s="58">
        <v>5048.5631990000002</v>
      </c>
      <c r="AG12" s="58">
        <v>6360.6426540000002</v>
      </c>
      <c r="AH12" s="58">
        <v>4552.7510430000002</v>
      </c>
      <c r="AI12" s="58">
        <v>986.40001789999997</v>
      </c>
      <c r="AJ12" s="58">
        <v>5309.0416489999998</v>
      </c>
      <c r="AK12" s="58">
        <v>6823.9396960000004</v>
      </c>
      <c r="AL12" s="58">
        <v>4639.6275020000003</v>
      </c>
      <c r="AM12" s="58">
        <v>1160.224598</v>
      </c>
      <c r="AN12" s="58">
        <v>4932.8307219999997</v>
      </c>
      <c r="AO12" s="58">
        <v>6780.6268760000003</v>
      </c>
      <c r="AP12" s="58">
        <v>4961.3340820000003</v>
      </c>
      <c r="AQ12" s="58">
        <v>1127.0328689999999</v>
      </c>
      <c r="AR12" s="58">
        <v>6285.9056419999997</v>
      </c>
      <c r="AS12" s="58">
        <v>8624.1568299999999</v>
      </c>
      <c r="AT12" s="58">
        <v>5765.9038860000001</v>
      </c>
      <c r="AU12" s="58">
        <v>1263.4430689999999</v>
      </c>
      <c r="AV12" s="58">
        <v>6071.4184740000001</v>
      </c>
      <c r="AW12" s="58">
        <v>8183.3670709999997</v>
      </c>
      <c r="AX12" s="58">
        <v>5838.6910859999998</v>
      </c>
      <c r="AY12" s="58">
        <v>1307.4128490000001</v>
      </c>
      <c r="AZ12" s="58">
        <v>7266.8440289999999</v>
      </c>
      <c r="BA12" s="58">
        <v>9820.8859630000006</v>
      </c>
      <c r="BB12" s="58">
        <v>6415.4967180000003</v>
      </c>
      <c r="BC12" s="58">
        <v>1307.4128490000001</v>
      </c>
      <c r="BD12" s="58">
        <v>7106.9189489999999</v>
      </c>
      <c r="BE12" s="58">
        <v>9820.8859630000006</v>
      </c>
      <c r="BF12" s="58">
        <v>6415.4967180000003</v>
      </c>
      <c r="BG12" s="58">
        <v>1307.4128490000001</v>
      </c>
      <c r="BH12" s="58">
        <v>7105.3747389999999</v>
      </c>
      <c r="BI12" s="58">
        <v>9723.0622629999998</v>
      </c>
      <c r="BJ12" s="58">
        <v>6415.4967180000003</v>
      </c>
      <c r="BK12" s="58">
        <v>1307.4128490000001</v>
      </c>
      <c r="BL12" s="58">
        <v>7266.8440289999999</v>
      </c>
      <c r="BM12" s="58">
        <v>9820.8859630000006</v>
      </c>
      <c r="BN12" s="58">
        <v>6415.4967180000003</v>
      </c>
      <c r="BO12" s="58">
        <v>1307.4128490000001</v>
      </c>
      <c r="BP12" s="58">
        <v>7122.0809490000001</v>
      </c>
      <c r="BQ12" s="58">
        <v>9820.8859630000006</v>
      </c>
      <c r="BR12" s="58">
        <v>6415.4967180000003</v>
      </c>
      <c r="BS12" s="58">
        <v>2070.6330840000001</v>
      </c>
      <c r="BT12" s="58">
        <v>9075.9088210000009</v>
      </c>
      <c r="BU12" s="58">
        <v>12227.48414</v>
      </c>
      <c r="BV12" s="58">
        <v>8164.7437159999999</v>
      </c>
      <c r="BW12" s="58">
        <v>2070.6330840000001</v>
      </c>
      <c r="BX12" s="58">
        <v>9019.7488209999992</v>
      </c>
      <c r="BY12" s="58">
        <v>11595.73414</v>
      </c>
      <c r="BZ12" s="58">
        <v>8164.7437159999999</v>
      </c>
      <c r="CA12" s="58">
        <v>1811.7063439999999</v>
      </c>
      <c r="CB12" s="58">
        <v>9026.5349819999992</v>
      </c>
      <c r="CC12" s="58">
        <v>12118.6044</v>
      </c>
      <c r="CD12" s="58">
        <v>7995.8451759999998</v>
      </c>
      <c r="CE12" s="58">
        <v>1811.7063439999999</v>
      </c>
      <c r="CF12" s="58">
        <v>9026.5349819999992</v>
      </c>
      <c r="CG12" s="58">
        <v>11317.957399999999</v>
      </c>
      <c r="CH12" s="58">
        <v>7995.8451759999998</v>
      </c>
      <c r="CI12" s="58">
        <v>1811.7063439999999</v>
      </c>
      <c r="CJ12" s="58">
        <v>9026.5349819999992</v>
      </c>
      <c r="CK12" s="58">
        <v>12117.956399999999</v>
      </c>
      <c r="CL12" s="58">
        <v>7995.8451759999998</v>
      </c>
      <c r="CM12" s="58">
        <v>1811.7063439999999</v>
      </c>
      <c r="CN12" s="58">
        <v>9026.5349819999992</v>
      </c>
      <c r="CO12" s="58">
        <v>12118.6044</v>
      </c>
      <c r="CP12" s="58">
        <v>7995.8451759999998</v>
      </c>
      <c r="CQ12" s="58">
        <v>1811.7063439999999</v>
      </c>
      <c r="CR12" s="58">
        <v>9026.5349819999992</v>
      </c>
      <c r="CS12" s="58">
        <v>11949.707399999999</v>
      </c>
      <c r="CT12" s="58">
        <v>7995.8451759999998</v>
      </c>
      <c r="CU12" s="58">
        <v>1804.812809</v>
      </c>
      <c r="CV12" s="58">
        <v>9022.498012</v>
      </c>
      <c r="CW12" s="58">
        <v>12115.791670000001</v>
      </c>
      <c r="CX12" s="58">
        <v>7991.4001260000005</v>
      </c>
      <c r="CY12" s="58">
        <v>1804.812809</v>
      </c>
      <c r="CZ12" s="58">
        <v>9022.498012</v>
      </c>
      <c r="DA12" s="58">
        <v>12115.791670000001</v>
      </c>
      <c r="DB12" s="58">
        <v>7991.4001260000005</v>
      </c>
      <c r="DC12" s="58">
        <v>1804.812809</v>
      </c>
      <c r="DD12" s="58">
        <v>9022.498012</v>
      </c>
      <c r="DE12" s="58">
        <v>12115.791670000001</v>
      </c>
      <c r="DF12" s="58">
        <v>7991.4001260000005</v>
      </c>
      <c r="DG12" s="58">
        <v>1804.812809</v>
      </c>
      <c r="DH12" s="58">
        <v>8871.9610119999998</v>
      </c>
      <c r="DI12" s="58">
        <v>11965.25467</v>
      </c>
      <c r="DJ12" s="58">
        <v>7991.4001260000005</v>
      </c>
      <c r="DK12" s="58">
        <v>1804.812809</v>
      </c>
      <c r="DL12" s="58">
        <v>9022.498012</v>
      </c>
      <c r="DM12" s="58">
        <v>12115.791670000001</v>
      </c>
      <c r="DN12" s="58">
        <v>7991.4001260000005</v>
      </c>
      <c r="DO12" s="58">
        <v>1804.812809</v>
      </c>
      <c r="DP12" s="58">
        <v>9022.498012</v>
      </c>
      <c r="DQ12" s="58">
        <v>12115.791670000001</v>
      </c>
      <c r="DR12" s="58">
        <v>7991.4001260000005</v>
      </c>
      <c r="DS12" s="58">
        <v>1804.812809</v>
      </c>
      <c r="DT12" s="58">
        <v>9022.498012</v>
      </c>
      <c r="DU12" s="58">
        <v>12115.791670000001</v>
      </c>
      <c r="DV12" s="58">
        <v>7991.4001260000005</v>
      </c>
      <c r="DW12" s="58">
        <v>1804.812809</v>
      </c>
      <c r="DX12" s="58">
        <v>9022.498012</v>
      </c>
      <c r="DY12" s="58">
        <v>11748.59167</v>
      </c>
      <c r="DZ12" s="58">
        <v>7991.4001260000005</v>
      </c>
      <c r="EA12" s="58">
        <v>1804.812809</v>
      </c>
      <c r="EB12" s="58">
        <v>9022.498012</v>
      </c>
      <c r="EC12" s="58">
        <v>12115.791670000001</v>
      </c>
      <c r="ED12" s="58">
        <v>7991.4001260000005</v>
      </c>
      <c r="EE12" s="58">
        <v>1804.812809</v>
      </c>
      <c r="EF12" s="58">
        <v>9022.498012</v>
      </c>
      <c r="EG12" s="58">
        <v>12115.791670000001</v>
      </c>
      <c r="EH12" s="58">
        <v>7991.4001260000005</v>
      </c>
      <c r="EI12" s="58">
        <v>1472.068309</v>
      </c>
      <c r="EJ12" s="58">
        <v>8824.8535119999997</v>
      </c>
      <c r="EK12" s="58">
        <v>11976.04717</v>
      </c>
      <c r="EL12" s="58">
        <v>7774.4556259999999</v>
      </c>
      <c r="EM12" s="58">
        <v>1472.068309</v>
      </c>
      <c r="EN12" s="58">
        <v>8824.8535119999997</v>
      </c>
      <c r="EO12" s="58">
        <v>11976.04717</v>
      </c>
      <c r="EP12" s="58">
        <v>7774.4556259999999</v>
      </c>
      <c r="EQ12" s="58">
        <v>1472.068309</v>
      </c>
      <c r="ER12" s="58">
        <v>8824.8535119999997</v>
      </c>
      <c r="ES12" s="58">
        <v>11976.04717</v>
      </c>
      <c r="ET12" s="58">
        <v>7774.4556259999999</v>
      </c>
      <c r="EU12" s="58">
        <v>1472.068309</v>
      </c>
      <c r="EV12" s="58">
        <v>8824.8535119999997</v>
      </c>
      <c r="EW12" s="58">
        <v>11755.72717</v>
      </c>
      <c r="EX12" s="58">
        <v>7774.4556259999999</v>
      </c>
      <c r="EY12" s="58">
        <v>1472.068309</v>
      </c>
      <c r="EZ12" s="58">
        <v>8824.8535119999997</v>
      </c>
      <c r="FA12" s="58">
        <v>11976.04717</v>
      </c>
      <c r="FB12" s="58">
        <v>7471.8556259999996</v>
      </c>
    </row>
    <row r="13" spans="1:159" x14ac:dyDescent="0.3">
      <c r="B13" s="33" t="s">
        <v>7</v>
      </c>
      <c r="C13" s="58">
        <v>375.27550100000002</v>
      </c>
      <c r="D13" s="58">
        <v>442.83599099999998</v>
      </c>
      <c r="E13" s="58">
        <v>733.19866019999995</v>
      </c>
      <c r="F13" s="58">
        <v>687.92526980000002</v>
      </c>
      <c r="G13" s="58">
        <v>607.03362979999997</v>
      </c>
      <c r="H13" s="58">
        <v>673.01036469999997</v>
      </c>
      <c r="I13" s="58">
        <v>818.76694580000003</v>
      </c>
      <c r="J13" s="58">
        <v>821.77750460000004</v>
      </c>
      <c r="K13" s="58">
        <v>1029.216936</v>
      </c>
      <c r="L13" s="58">
        <v>606.24264229999994</v>
      </c>
      <c r="M13" s="58">
        <v>876.87990279999997</v>
      </c>
      <c r="N13" s="58">
        <v>840.08432449999998</v>
      </c>
      <c r="O13" s="58">
        <v>1025.368001</v>
      </c>
      <c r="P13" s="58">
        <v>894.17582289999996</v>
      </c>
      <c r="Q13" s="58">
        <v>1235.869997</v>
      </c>
      <c r="R13" s="58">
        <v>1184.920723</v>
      </c>
      <c r="S13" s="58">
        <v>1657.3868769999999</v>
      </c>
      <c r="T13" s="58">
        <v>1776.257742</v>
      </c>
      <c r="U13" s="58">
        <v>2786.0938169999999</v>
      </c>
      <c r="V13" s="58">
        <v>1788.5068369999999</v>
      </c>
      <c r="W13" s="58">
        <v>1160.2973440000001</v>
      </c>
      <c r="X13" s="58">
        <v>1172.5795559999999</v>
      </c>
      <c r="Y13" s="58">
        <v>2909.1291350000001</v>
      </c>
      <c r="Z13" s="58">
        <v>1652.2198020000001</v>
      </c>
      <c r="AA13" s="58">
        <v>1627.3060929999999</v>
      </c>
      <c r="AB13" s="58">
        <v>2123.705641</v>
      </c>
      <c r="AC13" s="58">
        <v>2520.0930149999999</v>
      </c>
      <c r="AD13" s="58">
        <v>2147.8192159999999</v>
      </c>
      <c r="AE13" s="58">
        <v>3152.669202</v>
      </c>
      <c r="AF13" s="58">
        <v>1950.0142450000001</v>
      </c>
      <c r="AG13" s="58">
        <v>3397.8729069999999</v>
      </c>
      <c r="AH13" s="58">
        <v>3561.573605</v>
      </c>
      <c r="AI13" s="58">
        <v>2445.0925569999999</v>
      </c>
      <c r="AJ13" s="58">
        <v>2540.596153</v>
      </c>
      <c r="AK13" s="58">
        <v>2065.193616</v>
      </c>
      <c r="AL13" s="58">
        <v>2783.5991060000001</v>
      </c>
      <c r="AM13" s="58">
        <v>3247.673237</v>
      </c>
      <c r="AN13" s="58">
        <v>1704.1902689999999</v>
      </c>
      <c r="AO13" s="58">
        <v>2572.4051869999998</v>
      </c>
      <c r="AP13" s="58">
        <v>4439.7968060000003</v>
      </c>
      <c r="AQ13" s="58">
        <v>2927.132357</v>
      </c>
      <c r="AR13" s="58">
        <v>3260.0276260000001</v>
      </c>
      <c r="AS13" s="58">
        <v>5042.1799769999998</v>
      </c>
      <c r="AT13" s="58">
        <v>4708.2719059999999</v>
      </c>
      <c r="AU13" s="58">
        <v>5002.2378449999997</v>
      </c>
      <c r="AV13" s="58">
        <v>3706.8413209999999</v>
      </c>
      <c r="AW13" s="58">
        <v>4977.8332970000001</v>
      </c>
      <c r="AX13" s="58">
        <v>6775.1790490000003</v>
      </c>
      <c r="AY13" s="58">
        <v>5276.5283330000002</v>
      </c>
      <c r="AZ13" s="58">
        <v>5501.1993069999999</v>
      </c>
      <c r="BA13" s="58">
        <v>8346.1538029999992</v>
      </c>
      <c r="BB13" s="58">
        <v>7206.417391</v>
      </c>
      <c r="BC13" s="58">
        <v>6701.5368310000003</v>
      </c>
      <c r="BD13" s="58">
        <v>6022.7243669999998</v>
      </c>
      <c r="BE13" s="58">
        <v>10613.32285</v>
      </c>
      <c r="BF13" s="58">
        <v>9149.5853960000004</v>
      </c>
      <c r="BG13" s="58">
        <v>7379.4966370000002</v>
      </c>
      <c r="BH13" s="58">
        <v>8347.9526089999999</v>
      </c>
      <c r="BI13" s="58">
        <v>11677.435600000001</v>
      </c>
      <c r="BJ13" s="58">
        <v>10074.07604</v>
      </c>
      <c r="BK13" s="58">
        <v>8735.2054009999993</v>
      </c>
      <c r="BL13" s="58">
        <v>9897.2299249999996</v>
      </c>
      <c r="BM13" s="58">
        <v>13852.35086</v>
      </c>
      <c r="BN13" s="58">
        <v>11921.928379999999</v>
      </c>
      <c r="BO13" s="58">
        <v>9398.8657989999992</v>
      </c>
      <c r="BP13" s="58">
        <v>9267.3923200000008</v>
      </c>
      <c r="BQ13" s="58">
        <v>9615.9680640000006</v>
      </c>
      <c r="BR13" s="58">
        <v>12826.908729999999</v>
      </c>
      <c r="BS13" s="58">
        <v>9582.3341639999999</v>
      </c>
      <c r="BT13" s="58">
        <v>10859.907719999999</v>
      </c>
      <c r="BU13" s="58">
        <v>15200.10384</v>
      </c>
      <c r="BV13" s="58">
        <v>13077.092860000001</v>
      </c>
      <c r="BW13" s="58">
        <v>9878.0732229999994</v>
      </c>
      <c r="BX13" s="58">
        <v>11195.974829999999</v>
      </c>
      <c r="BY13" s="58">
        <v>15110.24834</v>
      </c>
      <c r="BZ13" s="58">
        <v>13480.373390000001</v>
      </c>
      <c r="CA13" s="58">
        <v>11555.06069</v>
      </c>
      <c r="CB13" s="58">
        <v>10726.40122</v>
      </c>
      <c r="CC13" s="58">
        <v>17546.8518</v>
      </c>
      <c r="CD13" s="58">
        <v>15766.98148</v>
      </c>
      <c r="CE13" s="58">
        <v>12956.47731</v>
      </c>
      <c r="CF13" s="58">
        <v>14696.8369</v>
      </c>
      <c r="CG13" s="58">
        <v>18040.249919999998</v>
      </c>
      <c r="CH13" s="58">
        <v>17676.474760000001</v>
      </c>
      <c r="CI13" s="58">
        <v>14348.82021</v>
      </c>
      <c r="CJ13" s="58">
        <v>16284.20455</v>
      </c>
      <c r="CK13" s="58">
        <v>22785.874199999998</v>
      </c>
      <c r="CL13" s="58">
        <v>19574.081119999999</v>
      </c>
      <c r="CM13" s="58">
        <v>15797.93327</v>
      </c>
      <c r="CN13" s="58">
        <v>17934.598959999999</v>
      </c>
      <c r="CO13" s="58">
        <v>25106.161169999999</v>
      </c>
      <c r="CP13" s="58">
        <v>21548.847310000001</v>
      </c>
      <c r="CQ13" s="58">
        <v>17343.5556</v>
      </c>
      <c r="CR13" s="58">
        <v>19699.498200000002</v>
      </c>
      <c r="CS13" s="58">
        <v>25302.17152</v>
      </c>
      <c r="CT13" s="58">
        <v>23653.51052</v>
      </c>
      <c r="CU13" s="58">
        <v>18560.52738</v>
      </c>
      <c r="CV13" s="58">
        <v>21048.747530000001</v>
      </c>
      <c r="CW13" s="58">
        <v>28542.755000000001</v>
      </c>
      <c r="CX13" s="58">
        <v>25324.902129999999</v>
      </c>
      <c r="CY13" s="58">
        <v>19747.330389999999</v>
      </c>
      <c r="CZ13" s="58">
        <v>22364.4149</v>
      </c>
      <c r="DA13" s="58">
        <v>31300.380079999999</v>
      </c>
      <c r="DB13" s="58">
        <v>26954.907190000002</v>
      </c>
      <c r="DC13" s="58">
        <v>21155.813969999999</v>
      </c>
      <c r="DD13" s="58">
        <v>23941.623309999999</v>
      </c>
      <c r="DE13" s="58">
        <v>33497.918610000001</v>
      </c>
      <c r="DF13" s="58">
        <v>28883.804649999998</v>
      </c>
      <c r="DG13" s="58">
        <v>20583.13378</v>
      </c>
      <c r="DH13" s="58">
        <v>22797.06121</v>
      </c>
      <c r="DI13" s="58">
        <v>31880.250410000001</v>
      </c>
      <c r="DJ13" s="58">
        <v>28165.096839999998</v>
      </c>
      <c r="DK13" s="58">
        <v>21736.365269999998</v>
      </c>
      <c r="DL13" s="58">
        <v>24425.32143</v>
      </c>
      <c r="DM13" s="58">
        <v>26628.038690000001</v>
      </c>
      <c r="DN13" s="58">
        <v>29737.589980000001</v>
      </c>
      <c r="DO13" s="58">
        <v>22740.348959999999</v>
      </c>
      <c r="DP13" s="58">
        <v>25566.21199</v>
      </c>
      <c r="DQ13" s="58">
        <v>35757.096420000002</v>
      </c>
      <c r="DR13" s="58">
        <v>31106.658640000001</v>
      </c>
      <c r="DS13" s="58">
        <v>23731.588350000002</v>
      </c>
      <c r="DT13" s="58">
        <v>26692.62038</v>
      </c>
      <c r="DU13" s="58">
        <v>35629.080889999997</v>
      </c>
      <c r="DV13" s="58">
        <v>32458.348709999998</v>
      </c>
      <c r="DW13" s="58">
        <v>24730.480049999998</v>
      </c>
      <c r="DX13" s="58">
        <v>27827.724579999998</v>
      </c>
      <c r="DY13" s="58">
        <v>38923.214059999998</v>
      </c>
      <c r="DZ13" s="58">
        <v>33820.473760000001</v>
      </c>
      <c r="EA13" s="58">
        <v>25750.321199999998</v>
      </c>
      <c r="EB13" s="58">
        <v>28986.634979999999</v>
      </c>
      <c r="EC13" s="58">
        <v>40545.688620000001</v>
      </c>
      <c r="ED13" s="58">
        <v>35211.166239999999</v>
      </c>
      <c r="EE13" s="58">
        <v>26965.990419999998</v>
      </c>
      <c r="EF13" s="58">
        <v>30368.077270000002</v>
      </c>
      <c r="EG13" s="58">
        <v>42479.707829999999</v>
      </c>
      <c r="EH13" s="58">
        <v>36868.896990000001</v>
      </c>
      <c r="EI13" s="58">
        <v>27890.06581</v>
      </c>
      <c r="EJ13" s="58">
        <v>31418.162950000002</v>
      </c>
      <c r="EK13" s="58">
        <v>36751.263870000002</v>
      </c>
      <c r="EL13" s="58">
        <v>38128.999799999998</v>
      </c>
      <c r="EM13" s="58">
        <v>28862.43086</v>
      </c>
      <c r="EN13" s="58">
        <v>32523.123230000001</v>
      </c>
      <c r="EO13" s="58">
        <v>45496.772169999997</v>
      </c>
      <c r="EP13" s="58">
        <v>39454.952140000001</v>
      </c>
      <c r="EQ13" s="58">
        <v>29887.374380000001</v>
      </c>
      <c r="ER13" s="58">
        <v>33653.311860000002</v>
      </c>
      <c r="ES13" s="58">
        <v>39008.002119999997</v>
      </c>
      <c r="ET13" s="58">
        <v>40864.785889999999</v>
      </c>
      <c r="EU13" s="58">
        <v>30213.49539</v>
      </c>
      <c r="EV13" s="58">
        <v>33993.021249999998</v>
      </c>
      <c r="EW13" s="58">
        <v>47546.165540000002</v>
      </c>
      <c r="EX13" s="58">
        <v>41320.396119999998</v>
      </c>
      <c r="EY13" s="58">
        <v>30542.309440000001</v>
      </c>
      <c r="EZ13" s="58">
        <v>34335.67211</v>
      </c>
      <c r="FA13" s="58">
        <v>48021.864780000004</v>
      </c>
      <c r="FB13" s="58">
        <v>41779.720609999997</v>
      </c>
    </row>
    <row r="14" spans="1:159" x14ac:dyDescent="0.3">
      <c r="B14" s="33" t="s">
        <v>8</v>
      </c>
      <c r="C14" s="58">
        <v>0.28132000000000001</v>
      </c>
      <c r="D14" s="58">
        <v>0</v>
      </c>
      <c r="E14" s="58">
        <v>0</v>
      </c>
      <c r="F14" s="58">
        <v>0.41639999999999999</v>
      </c>
      <c r="G14" s="58">
        <v>0.28132000000000001</v>
      </c>
      <c r="H14" s="58">
        <v>0</v>
      </c>
      <c r="I14" s="58">
        <v>0</v>
      </c>
      <c r="J14" s="58">
        <v>0.41639999999999999</v>
      </c>
      <c r="K14" s="58">
        <v>2.7827799999999998</v>
      </c>
      <c r="L14" s="58">
        <v>0</v>
      </c>
      <c r="M14" s="58">
        <v>0</v>
      </c>
      <c r="N14" s="58">
        <v>1.72</v>
      </c>
      <c r="O14" s="58">
        <v>4.0827799999999996</v>
      </c>
      <c r="P14" s="58">
        <v>0</v>
      </c>
      <c r="Q14" s="58">
        <v>0</v>
      </c>
      <c r="R14" s="58">
        <v>2.1406000000000001</v>
      </c>
      <c r="S14" s="58">
        <v>5.3827800000000003</v>
      </c>
      <c r="T14" s="58">
        <v>0</v>
      </c>
      <c r="U14" s="58">
        <v>0</v>
      </c>
      <c r="V14" s="58">
        <v>1.9406000000000001</v>
      </c>
      <c r="W14" s="58">
        <v>144.93387999999999</v>
      </c>
      <c r="X14" s="58">
        <v>0</v>
      </c>
      <c r="Y14" s="58">
        <v>0</v>
      </c>
      <c r="Z14" s="58">
        <v>122.6876</v>
      </c>
      <c r="AA14" s="58">
        <v>290.85550000000001</v>
      </c>
      <c r="AB14" s="58">
        <v>0</v>
      </c>
      <c r="AC14" s="58">
        <v>0</v>
      </c>
      <c r="AD14" s="58">
        <v>249.76140000000001</v>
      </c>
      <c r="AE14" s="58">
        <v>525.59259999999995</v>
      </c>
      <c r="AF14" s="58">
        <v>0</v>
      </c>
      <c r="AG14" s="58">
        <v>0</v>
      </c>
      <c r="AH14" s="58">
        <v>345.44839999999999</v>
      </c>
      <c r="AI14" s="58">
        <v>407.22291999999999</v>
      </c>
      <c r="AJ14" s="58">
        <v>0</v>
      </c>
      <c r="AK14" s="58">
        <v>0</v>
      </c>
      <c r="AL14" s="58">
        <v>313.28140000000002</v>
      </c>
      <c r="AM14" s="58">
        <v>564.54970000000003</v>
      </c>
      <c r="AN14" s="58">
        <v>0</v>
      </c>
      <c r="AO14" s="58">
        <v>0</v>
      </c>
      <c r="AP14" s="58">
        <v>434.26900000000001</v>
      </c>
      <c r="AQ14" s="58">
        <v>490.7097</v>
      </c>
      <c r="AR14" s="58">
        <v>0</v>
      </c>
      <c r="AS14" s="58">
        <v>0</v>
      </c>
      <c r="AT14" s="58">
        <v>373.26900000000001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564.26837999999998</v>
      </c>
      <c r="CB14" s="58">
        <v>0</v>
      </c>
      <c r="CC14" s="58">
        <v>0</v>
      </c>
      <c r="CD14" s="58">
        <v>434.05259999999998</v>
      </c>
      <c r="CE14" s="58">
        <v>564.00837999999999</v>
      </c>
      <c r="CF14" s="58">
        <v>0</v>
      </c>
      <c r="CG14" s="58">
        <v>0</v>
      </c>
      <c r="CH14" s="58">
        <v>433.8526</v>
      </c>
      <c r="CI14" s="58">
        <v>564.00837999999999</v>
      </c>
      <c r="CJ14" s="58">
        <v>0</v>
      </c>
      <c r="CK14" s="58">
        <v>0</v>
      </c>
      <c r="CL14" s="58">
        <v>433.8526</v>
      </c>
      <c r="CM14" s="58">
        <v>564.00837999999999</v>
      </c>
      <c r="CN14" s="58">
        <v>0</v>
      </c>
      <c r="CO14" s="58">
        <v>0</v>
      </c>
      <c r="CP14" s="58">
        <v>433.8526</v>
      </c>
      <c r="CQ14" s="58">
        <v>561.76692000000003</v>
      </c>
      <c r="CR14" s="58">
        <v>0</v>
      </c>
      <c r="CS14" s="58">
        <v>0</v>
      </c>
      <c r="CT14" s="58">
        <v>432.1284</v>
      </c>
      <c r="CU14" s="58">
        <v>559.16692</v>
      </c>
      <c r="CV14" s="58">
        <v>0</v>
      </c>
      <c r="CW14" s="58">
        <v>0</v>
      </c>
      <c r="CX14" s="58">
        <v>430.1284</v>
      </c>
      <c r="CY14" s="58">
        <v>559.16692</v>
      </c>
      <c r="CZ14" s="58">
        <v>0</v>
      </c>
      <c r="DA14" s="58">
        <v>0</v>
      </c>
      <c r="DB14" s="58">
        <v>430.1284</v>
      </c>
      <c r="DC14" s="58">
        <v>314.85271999999998</v>
      </c>
      <c r="DD14" s="58">
        <v>0</v>
      </c>
      <c r="DE14" s="58">
        <v>0</v>
      </c>
      <c r="DF14" s="58">
        <v>242.1944</v>
      </c>
      <c r="DG14" s="58">
        <v>66.69</v>
      </c>
      <c r="DH14" s="58">
        <v>0</v>
      </c>
      <c r="DI14" s="58">
        <v>0</v>
      </c>
      <c r="DJ14" s="58">
        <v>51.3</v>
      </c>
      <c r="DK14" s="58">
        <v>1226.8413760000001</v>
      </c>
      <c r="DL14" s="58">
        <v>0</v>
      </c>
      <c r="DM14" s="58">
        <v>0</v>
      </c>
      <c r="DN14" s="58">
        <v>943.72413559999995</v>
      </c>
      <c r="DO14" s="58">
        <v>2302.2274090000001</v>
      </c>
      <c r="DP14" s="58">
        <v>0</v>
      </c>
      <c r="DQ14" s="58">
        <v>0</v>
      </c>
      <c r="DR14" s="58">
        <v>1770.9441609999999</v>
      </c>
      <c r="DS14" s="58">
        <v>3382.9254219999998</v>
      </c>
      <c r="DT14" s="58">
        <v>0</v>
      </c>
      <c r="DU14" s="58">
        <v>0</v>
      </c>
      <c r="DV14" s="58">
        <v>2602.250325</v>
      </c>
      <c r="DW14" s="58">
        <v>4460.1634309999999</v>
      </c>
      <c r="DX14" s="58">
        <v>0</v>
      </c>
      <c r="DY14" s="58">
        <v>0</v>
      </c>
      <c r="DZ14" s="58">
        <v>3430.8949469999998</v>
      </c>
      <c r="EA14" s="58">
        <v>5554.6673629999996</v>
      </c>
      <c r="EB14" s="58">
        <v>0</v>
      </c>
      <c r="EC14" s="58">
        <v>0</v>
      </c>
      <c r="ED14" s="58">
        <v>4272.8210490000001</v>
      </c>
      <c r="EE14" s="58">
        <v>6665.0809719999997</v>
      </c>
      <c r="EF14" s="58">
        <v>0</v>
      </c>
      <c r="EG14" s="58">
        <v>0</v>
      </c>
      <c r="EH14" s="58">
        <v>5126.9853629999998</v>
      </c>
      <c r="EI14" s="58">
        <v>7777.4185450000004</v>
      </c>
      <c r="EJ14" s="58">
        <v>0</v>
      </c>
      <c r="EK14" s="58">
        <v>0</v>
      </c>
      <c r="EL14" s="58">
        <v>5982.6296499999999</v>
      </c>
      <c r="EM14" s="58">
        <v>8876.6519659999994</v>
      </c>
      <c r="EN14" s="58">
        <v>0</v>
      </c>
      <c r="EO14" s="58">
        <v>0</v>
      </c>
      <c r="EP14" s="58">
        <v>6828.1938200000004</v>
      </c>
      <c r="EQ14" s="58">
        <v>10096.87103</v>
      </c>
      <c r="ER14" s="58">
        <v>0</v>
      </c>
      <c r="ES14" s="58">
        <v>0</v>
      </c>
      <c r="ET14" s="58">
        <v>7766.8238689999998</v>
      </c>
      <c r="EU14" s="58">
        <v>11260.722589999999</v>
      </c>
      <c r="EV14" s="58">
        <v>0</v>
      </c>
      <c r="EW14" s="58">
        <v>0</v>
      </c>
      <c r="EX14" s="58">
        <v>8662.0943000000007</v>
      </c>
      <c r="EY14" s="58">
        <v>12395.942880000001</v>
      </c>
      <c r="EZ14" s="58">
        <v>0</v>
      </c>
      <c r="FA14" s="58">
        <v>0</v>
      </c>
      <c r="FB14" s="58">
        <v>9535.3406799999993</v>
      </c>
    </row>
    <row r="15" spans="1:159" x14ac:dyDescent="0.3">
      <c r="B15" s="33" t="s">
        <v>245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4432.4807179999998</v>
      </c>
      <c r="BD15" s="58">
        <v>4432.4807179999998</v>
      </c>
      <c r="BE15" s="58">
        <v>4432.4807179999998</v>
      </c>
      <c r="BF15" s="58">
        <v>4432.4807179999998</v>
      </c>
      <c r="BG15" s="58">
        <v>6095.3647460000002</v>
      </c>
      <c r="BH15" s="58">
        <v>6095.3647460000002</v>
      </c>
      <c r="BI15" s="58">
        <v>6095.3647460000002</v>
      </c>
      <c r="BJ15" s="58">
        <v>6095.3647460000002</v>
      </c>
      <c r="BK15" s="58">
        <v>8805.9132140000002</v>
      </c>
      <c r="BL15" s="58">
        <v>8805.9132140000002</v>
      </c>
      <c r="BM15" s="58">
        <v>8805.9132140000002</v>
      </c>
      <c r="BN15" s="58">
        <v>8805.9132140000002</v>
      </c>
      <c r="BO15" s="58">
        <v>9903.3797780000004</v>
      </c>
      <c r="BP15" s="58">
        <v>8556.1050039999991</v>
      </c>
      <c r="BQ15" s="58">
        <v>9903.3797780000004</v>
      </c>
      <c r="BR15" s="58">
        <v>9903.3797780000004</v>
      </c>
      <c r="BS15" s="58">
        <v>10731.23378</v>
      </c>
      <c r="BT15" s="58">
        <v>10731.23378</v>
      </c>
      <c r="BU15" s="58">
        <v>10731.23378</v>
      </c>
      <c r="BV15" s="58">
        <v>10731.23378</v>
      </c>
      <c r="BW15" s="58">
        <v>10731.23378</v>
      </c>
      <c r="BX15" s="58">
        <v>10731.23378</v>
      </c>
      <c r="BY15" s="58">
        <v>10731.23378</v>
      </c>
      <c r="BZ15" s="58">
        <v>10731.23378</v>
      </c>
      <c r="CA15" s="58">
        <v>14280.926090000001</v>
      </c>
      <c r="CB15" s="58">
        <v>14280.926090000001</v>
      </c>
      <c r="CC15" s="58">
        <v>14280.926090000001</v>
      </c>
      <c r="CD15" s="58">
        <v>14280.926090000001</v>
      </c>
      <c r="CE15" s="58">
        <v>16339.89019</v>
      </c>
      <c r="CF15" s="58">
        <v>16339.89019</v>
      </c>
      <c r="CG15" s="58">
        <v>16339.89019</v>
      </c>
      <c r="CH15" s="58">
        <v>16339.89019</v>
      </c>
      <c r="CI15" s="58">
        <v>18407.965510000002</v>
      </c>
      <c r="CJ15" s="58">
        <v>18407.965510000002</v>
      </c>
      <c r="CK15" s="58">
        <v>18407.965510000002</v>
      </c>
      <c r="CL15" s="58">
        <v>18407.965510000002</v>
      </c>
      <c r="CM15" s="58">
        <v>20611.413270000001</v>
      </c>
      <c r="CN15" s="58">
        <v>20611.413270000001</v>
      </c>
      <c r="CO15" s="58">
        <v>20611.413270000001</v>
      </c>
      <c r="CP15" s="58">
        <v>20611.413270000001</v>
      </c>
      <c r="CQ15" s="58">
        <v>22799.724409999999</v>
      </c>
      <c r="CR15" s="58">
        <v>22799.724409999999</v>
      </c>
      <c r="CS15" s="58">
        <v>22799.724409999999</v>
      </c>
      <c r="CT15" s="58">
        <v>22799.724409999999</v>
      </c>
      <c r="CU15" s="58">
        <v>25829.035739999999</v>
      </c>
      <c r="CV15" s="58">
        <v>25829.035739999999</v>
      </c>
      <c r="CW15" s="58">
        <v>23692.552210000002</v>
      </c>
      <c r="CX15" s="58">
        <v>25829.035739999999</v>
      </c>
      <c r="CY15" s="58">
        <v>28896.094109999998</v>
      </c>
      <c r="CZ15" s="58">
        <v>28896.094109999998</v>
      </c>
      <c r="DA15" s="58">
        <v>28896.094109999998</v>
      </c>
      <c r="DB15" s="58">
        <v>28896.094109999998</v>
      </c>
      <c r="DC15" s="58">
        <v>32261.552589999999</v>
      </c>
      <c r="DD15" s="58">
        <v>32261.552589999999</v>
      </c>
      <c r="DE15" s="58">
        <v>32261.552589999999</v>
      </c>
      <c r="DF15" s="58">
        <v>32261.552589999999</v>
      </c>
      <c r="DG15" s="58">
        <v>35736.168570000002</v>
      </c>
      <c r="DH15" s="58">
        <v>35736.168570000002</v>
      </c>
      <c r="DI15" s="58">
        <v>33599.68505</v>
      </c>
      <c r="DJ15" s="58">
        <v>35736.168570000002</v>
      </c>
      <c r="DK15" s="58">
        <v>38818.102220000001</v>
      </c>
      <c r="DL15" s="58">
        <v>38818.102220000001</v>
      </c>
      <c r="DM15" s="58">
        <v>38818.102220000001</v>
      </c>
      <c r="DN15" s="58">
        <v>38818.102220000001</v>
      </c>
      <c r="DO15" s="58">
        <v>41526.568420000003</v>
      </c>
      <c r="DP15" s="58">
        <v>41526.568420000003</v>
      </c>
      <c r="DQ15" s="58">
        <v>41526.568420000003</v>
      </c>
      <c r="DR15" s="58">
        <v>41526.568420000003</v>
      </c>
      <c r="DS15" s="58">
        <v>44260.324780000003</v>
      </c>
      <c r="DT15" s="58">
        <v>44260.324780000003</v>
      </c>
      <c r="DU15" s="58">
        <v>44260.324780000003</v>
      </c>
      <c r="DV15" s="58">
        <v>44260.324780000003</v>
      </c>
      <c r="DW15" s="58">
        <v>47042.340559999997</v>
      </c>
      <c r="DX15" s="58">
        <v>47042.340559999997</v>
      </c>
      <c r="DY15" s="58">
        <v>47042.340559999997</v>
      </c>
      <c r="DZ15" s="58">
        <v>47042.340559999997</v>
      </c>
      <c r="EA15" s="58">
        <v>49959.289190000003</v>
      </c>
      <c r="EB15" s="58">
        <v>49959.289190000003</v>
      </c>
      <c r="EC15" s="58">
        <v>49959.289190000003</v>
      </c>
      <c r="ED15" s="58">
        <v>49959.289190000003</v>
      </c>
      <c r="EE15" s="58">
        <v>53440.179409999997</v>
      </c>
      <c r="EF15" s="58">
        <v>53440.179409999997</v>
      </c>
      <c r="EG15" s="58">
        <v>51211.438439999998</v>
      </c>
      <c r="EH15" s="58">
        <v>53440.179409999997</v>
      </c>
      <c r="EI15" s="58">
        <v>57209.765209999998</v>
      </c>
      <c r="EJ15" s="58">
        <v>57209.765209999998</v>
      </c>
      <c r="EK15" s="58">
        <v>57209.765209999998</v>
      </c>
      <c r="EL15" s="58">
        <v>57209.765209999998</v>
      </c>
      <c r="EM15" s="58">
        <v>60670.968370000002</v>
      </c>
      <c r="EN15" s="58">
        <v>60670.968370000002</v>
      </c>
      <c r="EO15" s="58">
        <v>60670.968370000002</v>
      </c>
      <c r="EP15" s="58">
        <v>59440.810290000001</v>
      </c>
      <c r="EQ15" s="58">
        <v>64797.55874</v>
      </c>
      <c r="ER15" s="58">
        <v>64797.55874</v>
      </c>
      <c r="ES15" s="58">
        <v>64797.55874</v>
      </c>
      <c r="ET15" s="58">
        <v>64797.55874</v>
      </c>
      <c r="EU15" s="58">
        <v>68992.707490000001</v>
      </c>
      <c r="EV15" s="58">
        <v>68992.707490000001</v>
      </c>
      <c r="EW15" s="58">
        <v>68992.707490000001</v>
      </c>
      <c r="EX15" s="58">
        <v>68992.707490000001</v>
      </c>
      <c r="EY15" s="58">
        <v>72262.194810000001</v>
      </c>
      <c r="EZ15" s="58">
        <v>72262.194810000001</v>
      </c>
      <c r="FA15" s="58">
        <v>72262.194810000001</v>
      </c>
      <c r="FB15" s="58">
        <v>72262.194810000001</v>
      </c>
    </row>
    <row r="16" spans="1:159" x14ac:dyDescent="0.3">
      <c r="B16" s="33" t="s">
        <v>648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3">
      <c r="B17" s="33" t="s">
        <v>15</v>
      </c>
      <c r="C17" s="58">
        <v>81442.887640000001</v>
      </c>
      <c r="D17" s="58">
        <v>77902.084050000005</v>
      </c>
      <c r="E17" s="58">
        <v>77539.993260000003</v>
      </c>
      <c r="F17" s="58">
        <v>80887.389519999997</v>
      </c>
      <c r="G17" s="58">
        <v>83911.314570000002</v>
      </c>
      <c r="H17" s="58">
        <v>80421.158519999997</v>
      </c>
      <c r="I17" s="58">
        <v>78849.169710000002</v>
      </c>
      <c r="J17" s="58">
        <v>82513.308239999998</v>
      </c>
      <c r="K17" s="58">
        <v>88663.141350000005</v>
      </c>
      <c r="L17" s="58">
        <v>84926.555049999995</v>
      </c>
      <c r="M17" s="58">
        <v>83239.273220000003</v>
      </c>
      <c r="N17" s="58">
        <v>87215.242289999995</v>
      </c>
      <c r="O17" s="58">
        <v>88575.225409999999</v>
      </c>
      <c r="P17" s="58">
        <v>84766.32978</v>
      </c>
      <c r="Q17" s="58">
        <v>83382.816409999999</v>
      </c>
      <c r="R17" s="58">
        <v>87267.589859999993</v>
      </c>
      <c r="S17" s="58">
        <v>87345.794899999994</v>
      </c>
      <c r="T17" s="58">
        <v>83663.337549999997</v>
      </c>
      <c r="U17" s="58">
        <v>83285.065359999993</v>
      </c>
      <c r="V17" s="58">
        <v>86804.336209999994</v>
      </c>
      <c r="W17" s="58">
        <v>91283.222980000006</v>
      </c>
      <c r="X17" s="58">
        <v>87387.697889999996</v>
      </c>
      <c r="Y17" s="58">
        <v>86981.446859999996</v>
      </c>
      <c r="Z17" s="58">
        <v>90710.338629999998</v>
      </c>
      <c r="AA17" s="58">
        <v>93429.277069999996</v>
      </c>
      <c r="AB17" s="58">
        <v>89500.490149999998</v>
      </c>
      <c r="AC17" s="58">
        <v>89101.879719999997</v>
      </c>
      <c r="AD17" s="58">
        <v>92836.079870000001</v>
      </c>
      <c r="AE17" s="58">
        <v>98476.075530000002</v>
      </c>
      <c r="AF17" s="58">
        <v>94359.486189999996</v>
      </c>
      <c r="AG17" s="58">
        <v>93935.842470000003</v>
      </c>
      <c r="AH17" s="58">
        <v>97878.507190000004</v>
      </c>
      <c r="AI17" s="58">
        <v>103588.10460000001</v>
      </c>
      <c r="AJ17" s="58">
        <v>99290.231870000003</v>
      </c>
      <c r="AK17" s="58">
        <v>98849.810140000001</v>
      </c>
      <c r="AL17" s="58">
        <v>102968.9532</v>
      </c>
      <c r="AM17" s="58">
        <v>108662.2136</v>
      </c>
      <c r="AN17" s="58">
        <v>104181.15180000001</v>
      </c>
      <c r="AO17" s="58">
        <v>103722.73880000001</v>
      </c>
      <c r="AP17" s="58">
        <v>108022.1492</v>
      </c>
      <c r="AQ17" s="58">
        <v>113167.677</v>
      </c>
      <c r="AR17" s="58">
        <v>108497.1646</v>
      </c>
      <c r="AS17" s="58">
        <v>108017.57279999999</v>
      </c>
      <c r="AT17" s="58">
        <v>112503.7163</v>
      </c>
      <c r="AU17" s="58">
        <v>117933.39449999999</v>
      </c>
      <c r="AV17" s="58">
        <v>113062.5742</v>
      </c>
      <c r="AW17" s="58">
        <v>112561.2531</v>
      </c>
      <c r="AX17" s="58">
        <v>117242.22470000001</v>
      </c>
      <c r="AY17" s="58">
        <v>122830.4624</v>
      </c>
      <c r="AZ17" s="58">
        <v>117758.2635</v>
      </c>
      <c r="BA17" s="58">
        <v>117234.2133</v>
      </c>
      <c r="BB17" s="58">
        <v>122114.8584</v>
      </c>
      <c r="BC17" s="58">
        <v>127926.3003</v>
      </c>
      <c r="BD17" s="58">
        <v>122642.72530000001</v>
      </c>
      <c r="BE17" s="58">
        <v>122095.1551</v>
      </c>
      <c r="BF17" s="58">
        <v>127184.6951</v>
      </c>
      <c r="BG17" s="58">
        <v>132344.50270000001</v>
      </c>
      <c r="BH17" s="58">
        <v>126893.44839999999</v>
      </c>
      <c r="BI17" s="58">
        <v>126326.99249999999</v>
      </c>
      <c r="BJ17" s="58">
        <v>131587.68520000001</v>
      </c>
      <c r="BK17" s="58">
        <v>136558.3253</v>
      </c>
      <c r="BL17" s="58">
        <v>130935.2902</v>
      </c>
      <c r="BM17" s="58">
        <v>130349.7503</v>
      </c>
      <c r="BN17" s="58">
        <v>135780.12609999999</v>
      </c>
      <c r="BO17" s="58">
        <v>140938.25</v>
      </c>
      <c r="BP17" s="58">
        <v>135134.1023</v>
      </c>
      <c r="BQ17" s="58">
        <v>134527.32130000001</v>
      </c>
      <c r="BR17" s="58">
        <v>140139.24400000001</v>
      </c>
      <c r="BS17" s="58">
        <v>145417.07680000001</v>
      </c>
      <c r="BT17" s="58">
        <v>139429.57819999999</v>
      </c>
      <c r="BU17" s="58">
        <v>138801.92809999999</v>
      </c>
      <c r="BV17" s="58">
        <v>144596.5722</v>
      </c>
      <c r="BW17" s="58">
        <v>150032.3824</v>
      </c>
      <c r="BX17" s="58">
        <v>143863.85810000001</v>
      </c>
      <c r="BY17" s="58">
        <v>143216.7151</v>
      </c>
      <c r="BZ17" s="58">
        <v>149189.1703</v>
      </c>
      <c r="CA17" s="58">
        <v>154841.57990000001</v>
      </c>
      <c r="CB17" s="58">
        <v>148477.59729999999</v>
      </c>
      <c r="CC17" s="58">
        <v>147809.1722</v>
      </c>
      <c r="CD17" s="58">
        <v>153972.85550000001</v>
      </c>
      <c r="CE17" s="58">
        <v>159690.01139999999</v>
      </c>
      <c r="CF17" s="58">
        <v>153129.80540000001</v>
      </c>
      <c r="CG17" s="58">
        <v>152439.55009999999</v>
      </c>
      <c r="CH17" s="58">
        <v>158797.19380000001</v>
      </c>
      <c r="CI17" s="58">
        <v>164508.38159999999</v>
      </c>
      <c r="CJ17" s="58">
        <v>157755.4546</v>
      </c>
      <c r="CK17" s="58">
        <v>157043.2115</v>
      </c>
      <c r="CL17" s="58">
        <v>163593.46280000001</v>
      </c>
      <c r="CM17" s="58">
        <v>169505.83129999999</v>
      </c>
      <c r="CN17" s="58">
        <v>162541.23869999999</v>
      </c>
      <c r="CO17" s="58">
        <v>161803.47270000001</v>
      </c>
      <c r="CP17" s="58">
        <v>168566.03820000001</v>
      </c>
      <c r="CQ17" s="58">
        <v>174655.6134</v>
      </c>
      <c r="CR17" s="58">
        <v>167481.53529999999</v>
      </c>
      <c r="CS17" s="58">
        <v>166719.9142</v>
      </c>
      <c r="CT17" s="58">
        <v>173689.8757</v>
      </c>
      <c r="CU17" s="58">
        <v>180128.2249</v>
      </c>
      <c r="CV17" s="58">
        <v>172735.53810000001</v>
      </c>
      <c r="CW17" s="58">
        <v>171948.61040000001</v>
      </c>
      <c r="CX17" s="58">
        <v>179137.81770000001</v>
      </c>
      <c r="CY17" s="58">
        <v>185554.71950000001</v>
      </c>
      <c r="CZ17" s="58">
        <v>177938.41510000001</v>
      </c>
      <c r="DA17" s="58">
        <v>177125.4221</v>
      </c>
      <c r="DB17" s="58">
        <v>184539.07759999999</v>
      </c>
      <c r="DC17" s="58">
        <v>191130.12940000001</v>
      </c>
      <c r="DD17" s="58">
        <v>183277.26060000001</v>
      </c>
      <c r="DE17" s="58">
        <v>182437.60130000001</v>
      </c>
      <c r="DF17" s="58">
        <v>190085.57370000001</v>
      </c>
      <c r="DG17" s="58">
        <v>196538.58369999999</v>
      </c>
      <c r="DH17" s="58">
        <v>188456.53020000001</v>
      </c>
      <c r="DI17" s="58">
        <v>187590.7524</v>
      </c>
      <c r="DJ17" s="58">
        <v>195466.57019999999</v>
      </c>
      <c r="DK17" s="58">
        <v>201933.9002</v>
      </c>
      <c r="DL17" s="58">
        <v>193626.35829999999</v>
      </c>
      <c r="DM17" s="58">
        <v>192735.29060000001</v>
      </c>
      <c r="DN17" s="58">
        <v>200836.03779999999</v>
      </c>
      <c r="DO17" s="58">
        <v>206716.33549999999</v>
      </c>
      <c r="DP17" s="58">
        <v>198206.5864</v>
      </c>
      <c r="DQ17" s="58">
        <v>197291.60870000001</v>
      </c>
      <c r="DR17" s="58">
        <v>205596.91</v>
      </c>
      <c r="DS17" s="58">
        <v>211522.02929999999</v>
      </c>
      <c r="DT17" s="58">
        <v>202807.70790000001</v>
      </c>
      <c r="DU17" s="58">
        <v>201868.2285</v>
      </c>
      <c r="DV17" s="58">
        <v>210381.1937</v>
      </c>
      <c r="DW17" s="58">
        <v>216380.17480000001</v>
      </c>
      <c r="DX17" s="58">
        <v>207460.6778</v>
      </c>
      <c r="DY17" s="58">
        <v>206496.5539</v>
      </c>
      <c r="DZ17" s="58">
        <v>215217.91510000001</v>
      </c>
      <c r="EA17" s="58">
        <v>221369.15650000001</v>
      </c>
      <c r="EB17" s="58">
        <v>212238.94940000001</v>
      </c>
      <c r="EC17" s="58">
        <v>211250.3138</v>
      </c>
      <c r="ED17" s="58">
        <v>220184.3322</v>
      </c>
      <c r="EE17" s="58">
        <v>226444.55669999999</v>
      </c>
      <c r="EF17" s="58">
        <v>217098.57939999999</v>
      </c>
      <c r="EG17" s="58">
        <v>216084.12940000001</v>
      </c>
      <c r="EH17" s="58">
        <v>225237.0919</v>
      </c>
      <c r="EI17" s="58">
        <v>231589.7525</v>
      </c>
      <c r="EJ17" s="58">
        <v>222026.0203</v>
      </c>
      <c r="EK17" s="58">
        <v>220985.29149999999</v>
      </c>
      <c r="EL17" s="58">
        <v>230359.973</v>
      </c>
      <c r="EM17" s="58">
        <v>236728.35310000001</v>
      </c>
      <c r="EN17" s="58">
        <v>226947.20980000001</v>
      </c>
      <c r="EO17" s="58">
        <v>225880.4289</v>
      </c>
      <c r="EP17" s="58">
        <v>235476.31299999999</v>
      </c>
      <c r="EQ17" s="58">
        <v>242390.22560000001</v>
      </c>
      <c r="ER17" s="58">
        <v>232359.7518</v>
      </c>
      <c r="ES17" s="58">
        <v>231262.43049999999</v>
      </c>
      <c r="ET17" s="58">
        <v>241110.9319</v>
      </c>
      <c r="EU17" s="58">
        <v>247855.66099999999</v>
      </c>
      <c r="EV17" s="58">
        <v>237589.39499999999</v>
      </c>
      <c r="EW17" s="58">
        <v>236464.13589999999</v>
      </c>
      <c r="EX17" s="58">
        <v>246550.09890000001</v>
      </c>
      <c r="EY17" s="58">
        <v>252642.93789999999</v>
      </c>
      <c r="EZ17" s="58">
        <v>242137.27359999999</v>
      </c>
      <c r="FA17" s="58">
        <v>240981.98790000001</v>
      </c>
      <c r="FB17" s="58">
        <v>251305.9375</v>
      </c>
    </row>
    <row r="18" spans="2:158" x14ac:dyDescent="0.3">
      <c r="C18" s="4"/>
    </row>
    <row r="19" spans="2:158" x14ac:dyDescent="0.3">
      <c r="C19" s="4"/>
    </row>
    <row r="20" spans="2:158" x14ac:dyDescent="0.3">
      <c r="C20" s="4"/>
    </row>
    <row r="21" spans="2:158" x14ac:dyDescent="0.3">
      <c r="C21" s="4"/>
    </row>
    <row r="22" spans="2:158" x14ac:dyDescent="0.3">
      <c r="C22" s="4"/>
    </row>
    <row r="23" spans="2:158" x14ac:dyDescent="0.3">
      <c r="C23" s="4"/>
    </row>
    <row r="24" spans="2:158" x14ac:dyDescent="0.3">
      <c r="C24" s="4"/>
    </row>
    <row r="25" spans="2:158" x14ac:dyDescent="0.3">
      <c r="C25" s="4"/>
    </row>
    <row r="26" spans="2:158" x14ac:dyDescent="0.3">
      <c r="C26" s="4"/>
    </row>
    <row r="27" spans="2:158" x14ac:dyDescent="0.3">
      <c r="C27" s="4"/>
    </row>
    <row r="28" spans="2:158" x14ac:dyDescent="0.3">
      <c r="C28" s="4"/>
    </row>
    <row r="29" spans="2:158" x14ac:dyDescent="0.3">
      <c r="C29" s="4"/>
    </row>
    <row r="30" spans="2:158" x14ac:dyDescent="0.3">
      <c r="C30" s="4"/>
    </row>
    <row r="31" spans="2:158" x14ac:dyDescent="0.3">
      <c r="C31" s="4"/>
    </row>
    <row r="32" spans="2:158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  <row r="42" spans="3:3" x14ac:dyDescent="0.3">
      <c r="C42" s="4"/>
    </row>
    <row r="43" spans="3:3" x14ac:dyDescent="0.3">
      <c r="C43" s="4"/>
    </row>
    <row r="44" spans="3:3" x14ac:dyDescent="0.3">
      <c r="C44" s="4"/>
    </row>
    <row r="45" spans="3:3" x14ac:dyDescent="0.3">
      <c r="C45" s="4"/>
    </row>
    <row r="46" spans="3:3" x14ac:dyDescent="0.3">
      <c r="C46" s="4"/>
    </row>
    <row r="47" spans="3:3" x14ac:dyDescent="0.3">
      <c r="C47" s="4"/>
    </row>
    <row r="48" spans="3:3" x14ac:dyDescent="0.3">
      <c r="C48" s="4"/>
    </row>
    <row r="49" spans="3:3" x14ac:dyDescent="0.3">
      <c r="C49" s="4"/>
    </row>
    <row r="50" spans="3:3" x14ac:dyDescent="0.3">
      <c r="C50" s="4"/>
    </row>
    <row r="51" spans="3:3" x14ac:dyDescent="0.3">
      <c r="C51" s="4"/>
    </row>
    <row r="52" spans="3:3" x14ac:dyDescent="0.3">
      <c r="C52" s="4"/>
    </row>
    <row r="53" spans="3:3" x14ac:dyDescent="0.3">
      <c r="C53" s="4"/>
    </row>
    <row r="54" spans="3:3" x14ac:dyDescent="0.3">
      <c r="C54" s="4"/>
    </row>
    <row r="55" spans="3:3" x14ac:dyDescent="0.3">
      <c r="C55" s="4"/>
    </row>
    <row r="56" spans="3:3" x14ac:dyDescent="0.3">
      <c r="C56" s="4"/>
    </row>
    <row r="57" spans="3:3" x14ac:dyDescent="0.3">
      <c r="C57" s="4"/>
    </row>
    <row r="58" spans="3:3" x14ac:dyDescent="0.3">
      <c r="C58" s="4"/>
    </row>
    <row r="59" spans="3:3" x14ac:dyDescent="0.3">
      <c r="C59" s="4"/>
    </row>
    <row r="60" spans="3:3" x14ac:dyDescent="0.3">
      <c r="C60" s="4"/>
    </row>
    <row r="61" spans="3:3" x14ac:dyDescent="0.3">
      <c r="C61" s="4"/>
    </row>
    <row r="62" spans="3:3" x14ac:dyDescent="0.3">
      <c r="C62" s="4"/>
    </row>
    <row r="63" spans="3:3" x14ac:dyDescent="0.3">
      <c r="C63" s="4"/>
    </row>
    <row r="64" spans="3:3" x14ac:dyDescent="0.3">
      <c r="C64" s="4"/>
    </row>
    <row r="65" spans="3:3" x14ac:dyDescent="0.3">
      <c r="C65" s="4"/>
    </row>
    <row r="66" spans="3:3" x14ac:dyDescent="0.3">
      <c r="C66" s="4"/>
    </row>
    <row r="67" spans="3:3" x14ac:dyDescent="0.3">
      <c r="C67" s="4"/>
    </row>
    <row r="68" spans="3:3" x14ac:dyDescent="0.3">
      <c r="C68" s="4"/>
    </row>
    <row r="69" spans="3:3" x14ac:dyDescent="0.3">
      <c r="C69" s="4"/>
    </row>
    <row r="70" spans="3:3" x14ac:dyDescent="0.3">
      <c r="C70" s="4"/>
    </row>
    <row r="71" spans="3:3" x14ac:dyDescent="0.3">
      <c r="C71" s="4"/>
    </row>
    <row r="72" spans="3:3" x14ac:dyDescent="0.3">
      <c r="C72" s="4"/>
    </row>
    <row r="73" spans="3:3" x14ac:dyDescent="0.3">
      <c r="C73" s="4"/>
    </row>
    <row r="74" spans="3:3" x14ac:dyDescent="0.3">
      <c r="C74" s="4"/>
    </row>
    <row r="75" spans="3:3" x14ac:dyDescent="0.3">
      <c r="C75" s="4"/>
    </row>
    <row r="76" spans="3:3" x14ac:dyDescent="0.3">
      <c r="C76" s="4"/>
    </row>
    <row r="77" spans="3:3" x14ac:dyDescent="0.3">
      <c r="C77" s="4"/>
    </row>
    <row r="78" spans="3:3" x14ac:dyDescent="0.3">
      <c r="C78" s="4"/>
    </row>
    <row r="79" spans="3:3" x14ac:dyDescent="0.3">
      <c r="C79" s="4"/>
    </row>
    <row r="80" spans="3:3" x14ac:dyDescent="0.3">
      <c r="C80" s="4"/>
    </row>
    <row r="81" spans="3:3" x14ac:dyDescent="0.3">
      <c r="C81" s="4"/>
    </row>
    <row r="82" spans="3:3" x14ac:dyDescent="0.3">
      <c r="C82" s="4"/>
    </row>
    <row r="83" spans="3:3" x14ac:dyDescent="0.3">
      <c r="C83" s="4"/>
    </row>
    <row r="84" spans="3:3" x14ac:dyDescent="0.3">
      <c r="C84" s="4"/>
    </row>
    <row r="85" spans="3:3" x14ac:dyDescent="0.3">
      <c r="C85" s="4"/>
    </row>
    <row r="86" spans="3:3" x14ac:dyDescent="0.3">
      <c r="C86" s="4"/>
    </row>
    <row r="87" spans="3:3" x14ac:dyDescent="0.3">
      <c r="C87" s="4"/>
    </row>
    <row r="88" spans="3:3" x14ac:dyDescent="0.3">
      <c r="C88" s="4"/>
    </row>
    <row r="89" spans="3:3" x14ac:dyDescent="0.3">
      <c r="C89" s="4"/>
    </row>
    <row r="90" spans="3:3" x14ac:dyDescent="0.3">
      <c r="C90" s="4"/>
    </row>
    <row r="91" spans="3:3" x14ac:dyDescent="0.3">
      <c r="C91" s="4"/>
    </row>
    <row r="92" spans="3:3" x14ac:dyDescent="0.3">
      <c r="C92" s="4"/>
    </row>
    <row r="93" spans="3:3" x14ac:dyDescent="0.3">
      <c r="C93" s="4"/>
    </row>
    <row r="94" spans="3:3" x14ac:dyDescent="0.3">
      <c r="C94" s="4"/>
    </row>
    <row r="95" spans="3:3" x14ac:dyDescent="0.3">
      <c r="C95" s="4"/>
    </row>
    <row r="96" spans="3:3" x14ac:dyDescent="0.3">
      <c r="C96" s="4"/>
    </row>
    <row r="97" spans="3:3" x14ac:dyDescent="0.3">
      <c r="C97" s="4"/>
    </row>
    <row r="98" spans="3:3" x14ac:dyDescent="0.3">
      <c r="C98" s="4"/>
    </row>
    <row r="99" spans="3:3" x14ac:dyDescent="0.3">
      <c r="C99" s="4"/>
    </row>
    <row r="100" spans="3:3" x14ac:dyDescent="0.3">
      <c r="C100" s="4"/>
    </row>
    <row r="101" spans="3:3" x14ac:dyDescent="0.3">
      <c r="C101" s="4"/>
    </row>
    <row r="102" spans="3:3" x14ac:dyDescent="0.3">
      <c r="C102" s="4"/>
    </row>
    <row r="103" spans="3:3" x14ac:dyDescent="0.3">
      <c r="C103" s="4"/>
    </row>
    <row r="104" spans="3:3" x14ac:dyDescent="0.3">
      <c r="C104" s="4"/>
    </row>
    <row r="105" spans="3:3" x14ac:dyDescent="0.3">
      <c r="C105" s="4"/>
    </row>
    <row r="106" spans="3:3" x14ac:dyDescent="0.3">
      <c r="C106" s="4"/>
    </row>
    <row r="107" spans="3:3" x14ac:dyDescent="0.3">
      <c r="C107" s="4"/>
    </row>
    <row r="108" spans="3:3" x14ac:dyDescent="0.3">
      <c r="C108" s="4"/>
    </row>
    <row r="109" spans="3:3" x14ac:dyDescent="0.3">
      <c r="C109" s="4"/>
    </row>
    <row r="110" spans="3:3" x14ac:dyDescent="0.3">
      <c r="C110" s="4"/>
    </row>
    <row r="111" spans="3:3" x14ac:dyDescent="0.3">
      <c r="C111" s="4"/>
    </row>
    <row r="112" spans="3:3" x14ac:dyDescent="0.3">
      <c r="C112" s="4"/>
    </row>
    <row r="113" spans="3:3" x14ac:dyDescent="0.3">
      <c r="C113" s="4"/>
    </row>
    <row r="114" spans="3:3" x14ac:dyDescent="0.3">
      <c r="C114" s="4"/>
    </row>
    <row r="115" spans="3:3" x14ac:dyDescent="0.3">
      <c r="C115" s="4"/>
    </row>
    <row r="116" spans="3:3" x14ac:dyDescent="0.3">
      <c r="C116" s="4"/>
    </row>
    <row r="117" spans="3:3" x14ac:dyDescent="0.3">
      <c r="C117" s="4"/>
    </row>
    <row r="118" spans="3:3" x14ac:dyDescent="0.3">
      <c r="C118" s="4"/>
    </row>
    <row r="119" spans="3:3" x14ac:dyDescent="0.3">
      <c r="C119" s="4"/>
    </row>
    <row r="120" spans="3:3" x14ac:dyDescent="0.3">
      <c r="C120" s="4"/>
    </row>
    <row r="121" spans="3:3" x14ac:dyDescent="0.3">
      <c r="C121" s="4"/>
    </row>
    <row r="122" spans="3:3" x14ac:dyDescent="0.3">
      <c r="C122" s="4"/>
    </row>
    <row r="123" spans="3:3" x14ac:dyDescent="0.3">
      <c r="C123" s="4"/>
    </row>
    <row r="124" spans="3:3" x14ac:dyDescent="0.3">
      <c r="C124" s="4"/>
    </row>
    <row r="125" spans="3:3" x14ac:dyDescent="0.3">
      <c r="C125" s="4"/>
    </row>
    <row r="126" spans="3:3" x14ac:dyDescent="0.3">
      <c r="C126" s="4"/>
    </row>
    <row r="127" spans="3:3" x14ac:dyDescent="0.3">
      <c r="C127" s="4"/>
    </row>
    <row r="128" spans="3:3" x14ac:dyDescent="0.3">
      <c r="C128" s="4"/>
    </row>
    <row r="129" spans="3:3" x14ac:dyDescent="0.3">
      <c r="C129" s="4"/>
    </row>
    <row r="130" spans="3:3" x14ac:dyDescent="0.3">
      <c r="C130" s="4"/>
    </row>
    <row r="131" spans="3:3" x14ac:dyDescent="0.3">
      <c r="C131" s="4"/>
    </row>
    <row r="132" spans="3:3" x14ac:dyDescent="0.3">
      <c r="C132" s="4"/>
    </row>
    <row r="133" spans="3:3" x14ac:dyDescent="0.3">
      <c r="C133" s="4"/>
    </row>
    <row r="134" spans="3:3" x14ac:dyDescent="0.3">
      <c r="C134" s="4"/>
    </row>
    <row r="135" spans="3:3" x14ac:dyDescent="0.3">
      <c r="C135" s="4"/>
    </row>
    <row r="136" spans="3:3" x14ac:dyDescent="0.3">
      <c r="C136" s="4"/>
    </row>
    <row r="137" spans="3:3" x14ac:dyDescent="0.3">
      <c r="C137" s="4"/>
    </row>
    <row r="138" spans="3:3" x14ac:dyDescent="0.3">
      <c r="C138" s="4"/>
    </row>
    <row r="139" spans="3:3" x14ac:dyDescent="0.3">
      <c r="C139" s="4"/>
    </row>
    <row r="140" spans="3:3" x14ac:dyDescent="0.3">
      <c r="C140" s="4"/>
    </row>
    <row r="141" spans="3:3" x14ac:dyDescent="0.3">
      <c r="C141" s="4"/>
    </row>
    <row r="142" spans="3:3" x14ac:dyDescent="0.3">
      <c r="C142" s="4"/>
    </row>
    <row r="143" spans="3:3" x14ac:dyDescent="0.3">
      <c r="C143" s="4"/>
    </row>
    <row r="144" spans="3:3" x14ac:dyDescent="0.3">
      <c r="C144" s="4"/>
    </row>
    <row r="145" spans="3:3" x14ac:dyDescent="0.3">
      <c r="C145" s="4"/>
    </row>
    <row r="146" spans="3:3" x14ac:dyDescent="0.3">
      <c r="C146" s="4"/>
    </row>
    <row r="147" spans="3:3" x14ac:dyDescent="0.3">
      <c r="C147" s="4"/>
    </row>
    <row r="148" spans="3:3" x14ac:dyDescent="0.3">
      <c r="C148" s="4"/>
    </row>
    <row r="149" spans="3:3" x14ac:dyDescent="0.3">
      <c r="C149" s="4"/>
    </row>
    <row r="150" spans="3:3" x14ac:dyDescent="0.3">
      <c r="C150" s="4"/>
    </row>
    <row r="151" spans="3:3" x14ac:dyDescent="0.3">
      <c r="C151" s="4"/>
    </row>
    <row r="152" spans="3:3" x14ac:dyDescent="0.3">
      <c r="C152" s="4"/>
    </row>
    <row r="153" spans="3:3" x14ac:dyDescent="0.3">
      <c r="C153" s="4"/>
    </row>
    <row r="154" spans="3:3" x14ac:dyDescent="0.3">
      <c r="C154" s="4"/>
    </row>
    <row r="155" spans="3:3" x14ac:dyDescent="0.3">
      <c r="C155" s="4"/>
    </row>
    <row r="156" spans="3:3" x14ac:dyDescent="0.3">
      <c r="C156" s="4"/>
    </row>
    <row r="157" spans="3:3" x14ac:dyDescent="0.3">
      <c r="C157" s="4"/>
    </row>
    <row r="158" spans="3:3" x14ac:dyDescent="0.3">
      <c r="C158" s="4"/>
    </row>
    <row r="159" spans="3:3" x14ac:dyDescent="0.3">
      <c r="C159" s="4"/>
    </row>
    <row r="160" spans="3:3" x14ac:dyDescent="0.3">
      <c r="C160" s="4"/>
    </row>
    <row r="161" spans="3:3" x14ac:dyDescent="0.3">
      <c r="C161" s="4"/>
    </row>
    <row r="162" spans="3:3" x14ac:dyDescent="0.3">
      <c r="C162" s="4"/>
    </row>
    <row r="163" spans="3:3" x14ac:dyDescent="0.3">
      <c r="C163" s="4"/>
    </row>
    <row r="164" spans="3:3" x14ac:dyDescent="0.3">
      <c r="C164" s="4"/>
    </row>
    <row r="165" spans="3:3" x14ac:dyDescent="0.3">
      <c r="C165" s="4"/>
    </row>
    <row r="166" spans="3:3" x14ac:dyDescent="0.3">
      <c r="C166" s="4"/>
    </row>
    <row r="167" spans="3:3" x14ac:dyDescent="0.3">
      <c r="C167" s="4"/>
    </row>
    <row r="168" spans="3:3" x14ac:dyDescent="0.3">
      <c r="C168" s="4"/>
    </row>
    <row r="169" spans="3:3" x14ac:dyDescent="0.3">
      <c r="C169" s="4"/>
    </row>
    <row r="170" spans="3:3" x14ac:dyDescent="0.3">
      <c r="C170" s="4"/>
    </row>
    <row r="171" spans="3:3" x14ac:dyDescent="0.3">
      <c r="C171" s="4"/>
    </row>
    <row r="172" spans="3:3" x14ac:dyDescent="0.3">
      <c r="C172" s="4"/>
    </row>
    <row r="173" spans="3:3" x14ac:dyDescent="0.3">
      <c r="C173" s="4"/>
    </row>
    <row r="174" spans="3:3" x14ac:dyDescent="0.3">
      <c r="C174" s="4"/>
    </row>
    <row r="175" spans="3:3" x14ac:dyDescent="0.3">
      <c r="C175" s="4"/>
    </row>
    <row r="176" spans="3:3" x14ac:dyDescent="0.3">
      <c r="C176" s="4"/>
    </row>
    <row r="177" spans="3:3" x14ac:dyDescent="0.3">
      <c r="C177" s="4"/>
    </row>
    <row r="178" spans="3:3" x14ac:dyDescent="0.3">
      <c r="C178" s="4"/>
    </row>
    <row r="179" spans="3:3" x14ac:dyDescent="0.3">
      <c r="C179" s="4"/>
    </row>
    <row r="180" spans="3:3" x14ac:dyDescent="0.3">
      <c r="C180" s="4"/>
    </row>
    <row r="181" spans="3:3" x14ac:dyDescent="0.3">
      <c r="C181" s="4"/>
    </row>
    <row r="182" spans="3:3" x14ac:dyDescent="0.3">
      <c r="C182" s="4"/>
    </row>
    <row r="183" spans="3:3" x14ac:dyDescent="0.3">
      <c r="C183" s="4"/>
    </row>
    <row r="184" spans="3:3" x14ac:dyDescent="0.3">
      <c r="C184" s="4"/>
    </row>
    <row r="185" spans="3:3" x14ac:dyDescent="0.3">
      <c r="C185" s="4"/>
    </row>
    <row r="186" spans="3:3" x14ac:dyDescent="0.3">
      <c r="C186" s="4"/>
    </row>
    <row r="187" spans="3:3" x14ac:dyDescent="0.3">
      <c r="C187" s="4"/>
    </row>
    <row r="188" spans="3:3" x14ac:dyDescent="0.3">
      <c r="C188" s="4"/>
    </row>
    <row r="189" spans="3:3" x14ac:dyDescent="0.3">
      <c r="C189" s="4"/>
    </row>
    <row r="190" spans="3:3" x14ac:dyDescent="0.3">
      <c r="C190" s="4"/>
    </row>
    <row r="191" spans="3:3" x14ac:dyDescent="0.3">
      <c r="C191" s="4"/>
    </row>
    <row r="192" spans="3:3" x14ac:dyDescent="0.3">
      <c r="C192" s="4"/>
    </row>
    <row r="193" spans="3:3" x14ac:dyDescent="0.3">
      <c r="C193" s="4"/>
    </row>
    <row r="194" spans="3:3" x14ac:dyDescent="0.3">
      <c r="C194" s="4"/>
    </row>
    <row r="195" spans="3:3" x14ac:dyDescent="0.3">
      <c r="C195" s="4"/>
    </row>
    <row r="196" spans="3:3" x14ac:dyDescent="0.3">
      <c r="C196" s="4"/>
    </row>
    <row r="197" spans="3:3" x14ac:dyDescent="0.3">
      <c r="C197" s="4"/>
    </row>
    <row r="198" spans="3:3" x14ac:dyDescent="0.3">
      <c r="C198" s="4"/>
    </row>
    <row r="199" spans="3:3" x14ac:dyDescent="0.3">
      <c r="C199" s="4"/>
    </row>
    <row r="200" spans="3:3" x14ac:dyDescent="0.3">
      <c r="C200" s="4"/>
    </row>
    <row r="201" spans="3:3" x14ac:dyDescent="0.3">
      <c r="C201" s="4"/>
    </row>
    <row r="202" spans="3:3" x14ac:dyDescent="0.3">
      <c r="C202" s="4"/>
    </row>
    <row r="203" spans="3:3" x14ac:dyDescent="0.3">
      <c r="C203" s="4"/>
    </row>
    <row r="204" spans="3:3" x14ac:dyDescent="0.3">
      <c r="C204" s="4"/>
    </row>
    <row r="205" spans="3:3" x14ac:dyDescent="0.3">
      <c r="C205" s="4"/>
    </row>
    <row r="206" spans="3:3" x14ac:dyDescent="0.3">
      <c r="C206" s="4"/>
    </row>
    <row r="207" spans="3:3" x14ac:dyDescent="0.3">
      <c r="C207" s="4"/>
    </row>
    <row r="208" spans="3:3" x14ac:dyDescent="0.3">
      <c r="C208" s="4"/>
    </row>
    <row r="209" spans="3:3" x14ac:dyDescent="0.3">
      <c r="C209" s="4"/>
    </row>
    <row r="210" spans="3:3" x14ac:dyDescent="0.3">
      <c r="C210" s="4"/>
    </row>
    <row r="211" spans="3:3" x14ac:dyDescent="0.3">
      <c r="C211" s="4"/>
    </row>
    <row r="212" spans="3:3" x14ac:dyDescent="0.3">
      <c r="C212" s="4"/>
    </row>
    <row r="213" spans="3:3" x14ac:dyDescent="0.3">
      <c r="C213" s="4"/>
    </row>
    <row r="214" spans="3:3" x14ac:dyDescent="0.3">
      <c r="C214" s="4"/>
    </row>
    <row r="215" spans="3:3" x14ac:dyDescent="0.3">
      <c r="C215" s="4"/>
    </row>
    <row r="216" spans="3:3" x14ac:dyDescent="0.3">
      <c r="C216" s="4"/>
    </row>
    <row r="217" spans="3:3" x14ac:dyDescent="0.3">
      <c r="C217" s="4"/>
    </row>
    <row r="218" spans="3:3" x14ac:dyDescent="0.3">
      <c r="C218" s="4"/>
    </row>
    <row r="219" spans="3:3" x14ac:dyDescent="0.3">
      <c r="C219" s="4"/>
    </row>
    <row r="220" spans="3:3" x14ac:dyDescent="0.3">
      <c r="C220" s="4"/>
    </row>
    <row r="221" spans="3:3" x14ac:dyDescent="0.3">
      <c r="C221" s="4"/>
    </row>
    <row r="222" spans="3:3" x14ac:dyDescent="0.3">
      <c r="C222" s="4"/>
    </row>
    <row r="223" spans="3:3" x14ac:dyDescent="0.3">
      <c r="C223" s="4"/>
    </row>
    <row r="224" spans="3:3" x14ac:dyDescent="0.3">
      <c r="C224" s="4"/>
    </row>
    <row r="225" spans="3:3" x14ac:dyDescent="0.3">
      <c r="C225" s="4"/>
    </row>
    <row r="226" spans="3:3" x14ac:dyDescent="0.3">
      <c r="C226" s="4"/>
    </row>
    <row r="227" spans="3:3" x14ac:dyDescent="0.3">
      <c r="C227" s="4"/>
    </row>
    <row r="228" spans="3:3" x14ac:dyDescent="0.3">
      <c r="C228" s="4"/>
    </row>
    <row r="229" spans="3:3" x14ac:dyDescent="0.3">
      <c r="C229" s="4"/>
    </row>
    <row r="230" spans="3:3" x14ac:dyDescent="0.3">
      <c r="C230" s="4"/>
    </row>
    <row r="231" spans="3:3" x14ac:dyDescent="0.3">
      <c r="C231" s="4"/>
    </row>
    <row r="232" spans="3:3" x14ac:dyDescent="0.3">
      <c r="C232" s="4"/>
    </row>
    <row r="233" spans="3:3" x14ac:dyDescent="0.3">
      <c r="C233" s="4"/>
    </row>
    <row r="234" spans="3:3" x14ac:dyDescent="0.3">
      <c r="C234" s="4"/>
    </row>
    <row r="235" spans="3:3" x14ac:dyDescent="0.3">
      <c r="C235" s="4"/>
    </row>
    <row r="236" spans="3:3" x14ac:dyDescent="0.3">
      <c r="C236" s="4"/>
    </row>
    <row r="237" spans="3:3" x14ac:dyDescent="0.3">
      <c r="C237" s="4"/>
    </row>
    <row r="238" spans="3:3" x14ac:dyDescent="0.3">
      <c r="C238" s="4"/>
    </row>
    <row r="239" spans="3:3" x14ac:dyDescent="0.3">
      <c r="C239" s="4"/>
    </row>
    <row r="240" spans="3:3" x14ac:dyDescent="0.3">
      <c r="C240" s="4"/>
    </row>
    <row r="241" spans="3:3" x14ac:dyDescent="0.3">
      <c r="C241" s="4"/>
    </row>
    <row r="242" spans="3:3" x14ac:dyDescent="0.3">
      <c r="C242" s="4"/>
    </row>
    <row r="243" spans="3:3" x14ac:dyDescent="0.3">
      <c r="C243" s="4"/>
    </row>
    <row r="244" spans="3:3" x14ac:dyDescent="0.3">
      <c r="C244" s="4"/>
    </row>
    <row r="245" spans="3:3" x14ac:dyDescent="0.3">
      <c r="C245" s="4"/>
    </row>
    <row r="246" spans="3:3" x14ac:dyDescent="0.3">
      <c r="C246" s="4"/>
    </row>
    <row r="247" spans="3:3" x14ac:dyDescent="0.3">
      <c r="C247" s="4"/>
    </row>
    <row r="248" spans="3:3" x14ac:dyDescent="0.3">
      <c r="C248" s="4"/>
    </row>
    <row r="249" spans="3:3" x14ac:dyDescent="0.3">
      <c r="C249" s="4"/>
    </row>
    <row r="250" spans="3:3" x14ac:dyDescent="0.3">
      <c r="C250" s="4"/>
    </row>
    <row r="251" spans="3:3" x14ac:dyDescent="0.3">
      <c r="C251" s="4"/>
    </row>
    <row r="252" spans="3:3" x14ac:dyDescent="0.3">
      <c r="C252" s="4"/>
    </row>
    <row r="253" spans="3:3" x14ac:dyDescent="0.3">
      <c r="C253" s="4"/>
    </row>
    <row r="254" spans="3:3" x14ac:dyDescent="0.3">
      <c r="C254" s="4"/>
    </row>
    <row r="255" spans="3:3" x14ac:dyDescent="0.3">
      <c r="C255" s="4"/>
    </row>
    <row r="256" spans="3:3" x14ac:dyDescent="0.3">
      <c r="C256" s="4"/>
    </row>
    <row r="257" spans="3:3" x14ac:dyDescent="0.3">
      <c r="C257" s="4"/>
    </row>
    <row r="258" spans="3:3" x14ac:dyDescent="0.3">
      <c r="C258" s="4"/>
    </row>
    <row r="259" spans="3:3" x14ac:dyDescent="0.3">
      <c r="C259" s="4"/>
    </row>
    <row r="260" spans="3:3" x14ac:dyDescent="0.3">
      <c r="C260" s="4"/>
    </row>
    <row r="261" spans="3:3" x14ac:dyDescent="0.3">
      <c r="C261" s="4"/>
    </row>
    <row r="262" spans="3:3" x14ac:dyDescent="0.3">
      <c r="C262" s="4"/>
    </row>
    <row r="263" spans="3:3" x14ac:dyDescent="0.3">
      <c r="C263" s="4"/>
    </row>
    <row r="264" spans="3:3" x14ac:dyDescent="0.3">
      <c r="C264" s="4"/>
    </row>
    <row r="265" spans="3:3" x14ac:dyDescent="0.3">
      <c r="C265" s="4"/>
    </row>
    <row r="266" spans="3:3" x14ac:dyDescent="0.3">
      <c r="C266" s="4"/>
    </row>
    <row r="267" spans="3:3" x14ac:dyDescent="0.3">
      <c r="C267" s="4"/>
    </row>
    <row r="268" spans="3:3" x14ac:dyDescent="0.3">
      <c r="C268" s="4"/>
    </row>
    <row r="269" spans="3:3" x14ac:dyDescent="0.3">
      <c r="C269" s="4"/>
    </row>
    <row r="270" spans="3:3" x14ac:dyDescent="0.3">
      <c r="C270" s="4"/>
    </row>
    <row r="271" spans="3:3" x14ac:dyDescent="0.3">
      <c r="C271" s="4"/>
    </row>
    <row r="272" spans="3:3" x14ac:dyDescent="0.3">
      <c r="C272" s="4"/>
    </row>
    <row r="273" spans="3:3" x14ac:dyDescent="0.3">
      <c r="C273" s="4"/>
    </row>
    <row r="274" spans="3:3" x14ac:dyDescent="0.3">
      <c r="C274" s="4"/>
    </row>
    <row r="275" spans="3:3" x14ac:dyDescent="0.3">
      <c r="C275" s="4"/>
    </row>
    <row r="276" spans="3:3" x14ac:dyDescent="0.3">
      <c r="C276" s="4"/>
    </row>
    <row r="277" spans="3:3" x14ac:dyDescent="0.3">
      <c r="C277" s="4"/>
    </row>
    <row r="278" spans="3:3" x14ac:dyDescent="0.3">
      <c r="C278" s="4"/>
    </row>
    <row r="279" spans="3:3" x14ac:dyDescent="0.3">
      <c r="C279" s="4"/>
    </row>
    <row r="280" spans="3:3" x14ac:dyDescent="0.3">
      <c r="C280" s="4"/>
    </row>
    <row r="281" spans="3:3" x14ac:dyDescent="0.3">
      <c r="C281" s="4"/>
    </row>
    <row r="282" spans="3:3" x14ac:dyDescent="0.3">
      <c r="C282" s="4"/>
    </row>
    <row r="283" spans="3:3" x14ac:dyDescent="0.3">
      <c r="C283" s="4"/>
    </row>
    <row r="284" spans="3:3" x14ac:dyDescent="0.3">
      <c r="C284" s="4"/>
    </row>
    <row r="285" spans="3:3" x14ac:dyDescent="0.3">
      <c r="C285" s="4"/>
    </row>
    <row r="286" spans="3:3" x14ac:dyDescent="0.3">
      <c r="C286" s="4"/>
    </row>
    <row r="287" spans="3:3" x14ac:dyDescent="0.3">
      <c r="C287" s="4"/>
    </row>
    <row r="288" spans="3:3" x14ac:dyDescent="0.3">
      <c r="C288" s="4"/>
    </row>
    <row r="289" spans="3:3" x14ac:dyDescent="0.3">
      <c r="C289" s="4"/>
    </row>
    <row r="290" spans="3:3" x14ac:dyDescent="0.3">
      <c r="C290" s="4"/>
    </row>
    <row r="291" spans="3:3" x14ac:dyDescent="0.3">
      <c r="C291" s="4"/>
    </row>
    <row r="292" spans="3:3" x14ac:dyDescent="0.3">
      <c r="C292" s="4"/>
    </row>
    <row r="293" spans="3:3" x14ac:dyDescent="0.3">
      <c r="C293" s="4"/>
    </row>
    <row r="294" spans="3:3" x14ac:dyDescent="0.3">
      <c r="C294" s="4"/>
    </row>
    <row r="295" spans="3:3" x14ac:dyDescent="0.3">
      <c r="C295" s="4"/>
    </row>
    <row r="296" spans="3:3" x14ac:dyDescent="0.3">
      <c r="C296" s="4"/>
    </row>
    <row r="297" spans="3:3" x14ac:dyDescent="0.3">
      <c r="C297" s="4"/>
    </row>
    <row r="298" spans="3:3" x14ac:dyDescent="0.3">
      <c r="C298" s="4"/>
    </row>
    <row r="299" spans="3:3" x14ac:dyDescent="0.3">
      <c r="C299" s="4"/>
    </row>
    <row r="300" spans="3:3" x14ac:dyDescent="0.3">
      <c r="C300" s="4"/>
    </row>
    <row r="301" spans="3:3" x14ac:dyDescent="0.3">
      <c r="C301" s="4"/>
    </row>
    <row r="302" spans="3:3" x14ac:dyDescent="0.3">
      <c r="C302" s="4"/>
    </row>
    <row r="303" spans="3:3" x14ac:dyDescent="0.3">
      <c r="C303" s="4"/>
    </row>
    <row r="304" spans="3:3" x14ac:dyDescent="0.3">
      <c r="C304" s="4"/>
    </row>
    <row r="305" spans="3:3" x14ac:dyDescent="0.3">
      <c r="C305" s="4"/>
    </row>
    <row r="306" spans="3:3" x14ac:dyDescent="0.3">
      <c r="C306" s="4"/>
    </row>
    <row r="307" spans="3:3" x14ac:dyDescent="0.3">
      <c r="C307" s="4"/>
    </row>
    <row r="308" spans="3:3" x14ac:dyDescent="0.3">
      <c r="C308" s="4"/>
    </row>
    <row r="309" spans="3:3" x14ac:dyDescent="0.3">
      <c r="C309" s="4"/>
    </row>
    <row r="310" spans="3:3" x14ac:dyDescent="0.3">
      <c r="C310" s="4"/>
    </row>
    <row r="311" spans="3:3" x14ac:dyDescent="0.3">
      <c r="C311" s="4"/>
    </row>
    <row r="312" spans="3:3" x14ac:dyDescent="0.3">
      <c r="C312" s="4"/>
    </row>
    <row r="313" spans="3:3" x14ac:dyDescent="0.3">
      <c r="C313" s="4"/>
    </row>
    <row r="314" spans="3:3" x14ac:dyDescent="0.3">
      <c r="C314" s="4"/>
    </row>
    <row r="315" spans="3:3" x14ac:dyDescent="0.3">
      <c r="C315" s="4"/>
    </row>
    <row r="316" spans="3:3" x14ac:dyDescent="0.3">
      <c r="C316" s="4"/>
    </row>
    <row r="317" spans="3:3" x14ac:dyDescent="0.3">
      <c r="C317" s="4"/>
    </row>
    <row r="318" spans="3:3" x14ac:dyDescent="0.3">
      <c r="C318" s="4"/>
    </row>
    <row r="319" spans="3:3" x14ac:dyDescent="0.3">
      <c r="C319" s="4"/>
    </row>
    <row r="320" spans="3:3" x14ac:dyDescent="0.3">
      <c r="C320" s="4"/>
    </row>
    <row r="321" spans="3:3" x14ac:dyDescent="0.3">
      <c r="C321" s="4"/>
    </row>
    <row r="322" spans="3:3" x14ac:dyDescent="0.3">
      <c r="C322" s="4"/>
    </row>
    <row r="323" spans="3:3" x14ac:dyDescent="0.3">
      <c r="C323" s="4"/>
    </row>
    <row r="324" spans="3:3" x14ac:dyDescent="0.3">
      <c r="C324" s="4"/>
    </row>
    <row r="325" spans="3:3" x14ac:dyDescent="0.3">
      <c r="C325" s="4"/>
    </row>
    <row r="326" spans="3:3" x14ac:dyDescent="0.3">
      <c r="C326" s="4"/>
    </row>
    <row r="327" spans="3:3" x14ac:dyDescent="0.3">
      <c r="C327" s="4"/>
    </row>
    <row r="328" spans="3:3" x14ac:dyDescent="0.3">
      <c r="C328" s="4"/>
    </row>
    <row r="329" spans="3:3" x14ac:dyDescent="0.3">
      <c r="C329" s="4"/>
    </row>
    <row r="330" spans="3:3" x14ac:dyDescent="0.3">
      <c r="C330" s="4"/>
    </row>
    <row r="331" spans="3:3" x14ac:dyDescent="0.3">
      <c r="C331" s="4"/>
    </row>
    <row r="332" spans="3:3" x14ac:dyDescent="0.3">
      <c r="C332" s="4"/>
    </row>
    <row r="333" spans="3:3" x14ac:dyDescent="0.3">
      <c r="C333" s="4"/>
    </row>
    <row r="334" spans="3:3" x14ac:dyDescent="0.3">
      <c r="C334" s="4"/>
    </row>
    <row r="335" spans="3:3" x14ac:dyDescent="0.3">
      <c r="C335" s="4"/>
    </row>
    <row r="336" spans="3:3" x14ac:dyDescent="0.3">
      <c r="C336" s="4"/>
    </row>
    <row r="337" spans="3:3" x14ac:dyDescent="0.3">
      <c r="C337" s="4"/>
    </row>
    <row r="338" spans="3:3" x14ac:dyDescent="0.3">
      <c r="C338" s="4"/>
    </row>
    <row r="339" spans="3:3" x14ac:dyDescent="0.3">
      <c r="C339" s="4"/>
    </row>
    <row r="340" spans="3:3" x14ac:dyDescent="0.3">
      <c r="C340" s="4"/>
    </row>
    <row r="354" spans="3:18" x14ac:dyDescent="0.3">
      <c r="C354" s="57"/>
    </row>
    <row r="355" spans="3:18" x14ac:dyDescent="0.3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3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3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3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3">
      <c r="C360" s="57"/>
    </row>
    <row r="366" spans="3:18" x14ac:dyDescent="0.3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3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3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3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M1" activePane="topRight" state="frozen"/>
      <selection activeCell="A28" sqref="A28"/>
      <selection pane="topRight" activeCell="S13" sqref="S13:AL13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27" width="9.109375" style="33"/>
    <col min="28" max="28" width="9.109375" style="66"/>
    <col min="29" max="16384" width="9.109375" style="33"/>
  </cols>
  <sheetData>
    <row r="2" spans="2:39" x14ac:dyDescent="0.3">
      <c r="B2" s="12" t="s">
        <v>80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3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3">
      <c r="B4" s="16" t="s">
        <v>1</v>
      </c>
      <c r="C4" s="1">
        <f>'Ponta - 4 trim - cat'!E29</f>
        <v>60904.740140000002</v>
      </c>
      <c r="D4" s="1">
        <f>'Ponta - 4 trim - cat'!F29</f>
        <v>57000.482259999997</v>
      </c>
      <c r="E4" s="1">
        <f>'Ponta - 4 trim - cat'!G29</f>
        <v>61690.959369999997</v>
      </c>
      <c r="F4" s="1">
        <f>'Ponta - 4 trim - cat'!H29</f>
        <v>61832.221619999997</v>
      </c>
      <c r="G4" s="1">
        <f>'Ponta - 4 trim - cat'!I29</f>
        <v>68677.746020000006</v>
      </c>
      <c r="H4" s="1">
        <f>'Ponta - 4 trim - cat'!J29</f>
        <v>71068.598419999995</v>
      </c>
      <c r="I4" s="1">
        <f>'Ponta - 4 trim - cat'!K29</f>
        <v>70334.262260000003</v>
      </c>
      <c r="J4" s="1">
        <f>'Ponta - 4 trim - cat'!L29</f>
        <v>71500.044389999995</v>
      </c>
      <c r="K4" s="1">
        <f>'Ponta - 4 trim - cat'!M29</f>
        <v>73435.451270000005</v>
      </c>
      <c r="L4" s="1">
        <f>'Ponta - 4 trim - cat'!N29</f>
        <v>75359.948069999999</v>
      </c>
      <c r="M4" s="1">
        <f>'Ponta - 4 trim - cat'!O29</f>
        <v>75577.024489999996</v>
      </c>
      <c r="N4" s="1">
        <f>'Ponta - 4 trim - cat'!P29</f>
        <v>77090.125870000003</v>
      </c>
      <c r="O4" s="1">
        <f>'Ponta - 4 trim - cat'!Q29</f>
        <v>77133.36378</v>
      </c>
      <c r="P4" s="1">
        <f>'Ponta - 4 trim - cat'!R29</f>
        <v>80940.899609999993</v>
      </c>
      <c r="Q4" s="1">
        <f>'Ponta - 4 trim - cat'!S29</f>
        <v>81298.047810000004</v>
      </c>
      <c r="R4" s="1">
        <f>'Ponta - 4 trim - cat'!T29</f>
        <v>84289.42916</v>
      </c>
      <c r="S4" s="1">
        <f>'Ponta - 4 trim - cat'!U29</f>
        <v>85849.870009999999</v>
      </c>
      <c r="T4" s="1">
        <f>'Ponta - 4 trim - cat'!V29</f>
        <v>86506.225510000004</v>
      </c>
      <c r="U4" s="1">
        <f>'Ponta - 4 trim - cat'!W29</f>
        <v>87562.585120000003</v>
      </c>
      <c r="V4" s="1">
        <f>'Ponta - 4 trim - cat'!X29</f>
        <v>88427.515660000005</v>
      </c>
      <c r="W4" s="1">
        <f>'Ponta - 4 trim - cat'!Y29</f>
        <v>89092.509380000003</v>
      </c>
      <c r="X4" s="1">
        <f>'Ponta - 4 trim - cat'!Z29</f>
        <v>89791.115390000006</v>
      </c>
      <c r="Y4" s="1">
        <f>'Ponta - 4 trim - cat'!AA29</f>
        <v>90765.054900000003</v>
      </c>
      <c r="Z4" s="1">
        <f>'Ponta - 4 trim - cat'!AB29</f>
        <v>91337.874760000006</v>
      </c>
      <c r="AA4" s="1">
        <f>'Ponta - 4 trim - cat'!AC29</f>
        <v>92822.624549999993</v>
      </c>
      <c r="AB4" s="1">
        <f>'Ponta - 4 trim - cat'!AD29</f>
        <v>92822.624549999993</v>
      </c>
      <c r="AC4" s="1">
        <f>'Ponta - 4 trim - cat'!AE29</f>
        <v>92489.300090000004</v>
      </c>
      <c r="AD4" s="1">
        <f>'Ponta - 4 trim - cat'!AF29</f>
        <v>92356.404899999994</v>
      </c>
      <c r="AE4" s="1">
        <f>'Ponta - 4 trim - cat'!AG29</f>
        <v>92439.075200000007</v>
      </c>
      <c r="AF4" s="1">
        <f>'Ponta - 4 trim - cat'!AH29</f>
        <v>92719.728040000002</v>
      </c>
      <c r="AG4" s="1">
        <f>'Ponta - 4 trim - cat'!AI29</f>
        <v>91029.335760000002</v>
      </c>
      <c r="AH4" s="1">
        <f>'Ponta - 4 trim - cat'!AJ29</f>
        <v>90548.666519999999</v>
      </c>
      <c r="AI4" s="1">
        <f>'Ponta - 4 trim - cat'!AK29</f>
        <v>93554.926909999995</v>
      </c>
      <c r="AJ4" s="1">
        <f>'Ponta - 4 trim - cat'!AL29</f>
        <v>89938.5052</v>
      </c>
      <c r="AK4" s="1">
        <f>'Ponta - 4 trim - cat'!AM29</f>
        <v>89580.291639999996</v>
      </c>
      <c r="AL4" s="1">
        <f>'Ponta - 4 trim - cat'!AN29</f>
        <v>89319.251080000002</v>
      </c>
    </row>
    <row r="5" spans="2:39" x14ac:dyDescent="0.3">
      <c r="B5" s="16" t="s">
        <v>2</v>
      </c>
      <c r="C5" s="1">
        <f>'Ponta - 4 trim - cat'!E27</f>
        <v>4562.9764260000002</v>
      </c>
      <c r="D5" s="1">
        <f>'Ponta - 4 trim - cat'!F27</f>
        <v>4836.8402260000003</v>
      </c>
      <c r="E5" s="1">
        <f>'Ponta - 4 trim - cat'!G27</f>
        <v>4867.3073260000001</v>
      </c>
      <c r="F5" s="1">
        <f>'Ponta - 4 trim - cat'!H27</f>
        <v>5059.8664259999996</v>
      </c>
      <c r="G5" s="1">
        <f>'Ponta - 4 trim - cat'!I27</f>
        <v>5223.0774069999998</v>
      </c>
      <c r="H5" s="1">
        <f>'Ponta - 4 trim - cat'!J27</f>
        <v>5300.1695259999997</v>
      </c>
      <c r="I5" s="1">
        <f>'Ponta - 4 trim - cat'!K27</f>
        <v>5340.9875760000004</v>
      </c>
      <c r="J5" s="1">
        <f>'Ponta - 4 trim - cat'!L27</f>
        <v>9175.8040760000004</v>
      </c>
      <c r="K5" s="1">
        <f>'Ponta - 4 trim - cat'!M27</f>
        <v>9258.9682260000009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11835.15223</v>
      </c>
      <c r="O5" s="1">
        <f>'Ponta - 4 trim - cat'!Q27</f>
        <v>11802.243710000001</v>
      </c>
      <c r="P5" s="1">
        <f>'Ponta - 4 trim - cat'!R27</f>
        <v>11762.99288</v>
      </c>
      <c r="Q5" s="1">
        <f>'Ponta - 4 trim - cat'!S27</f>
        <v>11833.557629999999</v>
      </c>
      <c r="R5" s="1">
        <f>'Ponta - 4 trim - cat'!T27</f>
        <v>11835.15223</v>
      </c>
      <c r="S5" s="1">
        <f>'Ponta - 4 trim - cat'!U27</f>
        <v>11835.15223</v>
      </c>
      <c r="T5" s="1">
        <f>'Ponta - 4 trim - cat'!V27</f>
        <v>11835.15223</v>
      </c>
      <c r="U5" s="1">
        <f>'Ponta - 4 trim - cat'!W27</f>
        <v>11835.15223</v>
      </c>
      <c r="V5" s="1">
        <f>'Ponta - 4 trim - cat'!X27</f>
        <v>11835.15223</v>
      </c>
      <c r="W5" s="1">
        <f>'Ponta - 4 trim - cat'!Y27</f>
        <v>11835.15223</v>
      </c>
      <c r="X5" s="1">
        <f>'Ponta - 4 trim - cat'!Z27</f>
        <v>11835.15223</v>
      </c>
      <c r="Y5" s="1">
        <f>'Ponta - 4 trim - cat'!AA27</f>
        <v>11835.15223</v>
      </c>
      <c r="Z5" s="1">
        <f>'Ponta - 4 trim - cat'!AB27</f>
        <v>11835.15223</v>
      </c>
      <c r="AA5" s="1">
        <f>'Ponta - 4 trim - cat'!AC27</f>
        <v>13642.13673</v>
      </c>
      <c r="AB5" s="1">
        <f>'Ponta - 4 trim - cat'!AD27</f>
        <v>13642.13673</v>
      </c>
      <c r="AC5" s="1">
        <f>'Ponta - 4 trim - cat'!AE27</f>
        <v>13642.13673</v>
      </c>
      <c r="AD5" s="1">
        <f>'Ponta - 4 trim - cat'!AF27</f>
        <v>13642.13673</v>
      </c>
      <c r="AE5" s="1">
        <f>'Ponta - 4 trim - cat'!AG27</f>
        <v>13559.006729999999</v>
      </c>
      <c r="AF5" s="1">
        <f>'Ponta - 4 trim - cat'!AH27</f>
        <v>13560.154130000001</v>
      </c>
      <c r="AG5" s="1">
        <f>'Ponta - 4 trim - cat'!AI27</f>
        <v>13642.13673</v>
      </c>
      <c r="AH5" s="1">
        <f>'Ponta - 4 trim - cat'!AJ27</f>
        <v>13640.54213</v>
      </c>
      <c r="AI5" s="1">
        <f>'Ponta - 4 trim - cat'!AK27</f>
        <v>13137.72984</v>
      </c>
      <c r="AJ5" s="1">
        <f>'Ponta - 4 trim - cat'!AL27</f>
        <v>13642.13673</v>
      </c>
      <c r="AK5" s="1">
        <f>'Ponta - 4 trim - cat'!AM27</f>
        <v>13639.135130000001</v>
      </c>
      <c r="AL5" s="1">
        <f>'Ponta - 4 trim - cat'!AN27</f>
        <v>13640.54213</v>
      </c>
    </row>
    <row r="6" spans="2:39" x14ac:dyDescent="0.3">
      <c r="B6" s="16" t="s">
        <v>3</v>
      </c>
      <c r="C6" s="18">
        <f>'Ponta - 4 trim - cat'!E22</f>
        <v>9628.6797289999995</v>
      </c>
      <c r="D6" s="18">
        <f>'Ponta - 4 trim - cat'!F22</f>
        <v>10810.74525</v>
      </c>
      <c r="E6" s="18">
        <f>'Ponta - 4 trim - cat'!G22</f>
        <v>10331.419379999999</v>
      </c>
      <c r="F6" s="18">
        <f>'Ponta - 4 trim - cat'!H22</f>
        <v>10357.94859</v>
      </c>
      <c r="G6" s="18">
        <f>'Ponta - 4 trim - cat'!I22</f>
        <v>9415.5933750000004</v>
      </c>
      <c r="H6" s="18">
        <f>'Ponta - 4 trim - cat'!J22</f>
        <v>10034.387049999999</v>
      </c>
      <c r="I6" s="18">
        <f>'Ponta - 4 trim - cat'!K22</f>
        <v>12821.225899999999</v>
      </c>
      <c r="J6" s="18">
        <f>'Ponta - 4 trim - cat'!L22</f>
        <v>12119.20347</v>
      </c>
      <c r="K6" s="18">
        <f>'Ponta - 4 trim - cat'!M22</f>
        <v>11822.55013</v>
      </c>
      <c r="L6" s="18">
        <f>'Ponta - 4 trim - cat'!N22</f>
        <v>11029.232190000001</v>
      </c>
      <c r="M6" s="18">
        <f>'Ponta - 4 trim - cat'!O22</f>
        <v>7801.4808249999996</v>
      </c>
      <c r="N6" s="18">
        <f>'Ponta - 4 trim - cat'!P22</f>
        <v>6728.2797890000002</v>
      </c>
      <c r="O6" s="18">
        <f>'Ponta - 4 trim - cat'!Q22</f>
        <v>6728.2797890000002</v>
      </c>
      <c r="P6" s="18">
        <f>'Ponta - 4 trim - cat'!R22</f>
        <v>6559.4403570000004</v>
      </c>
      <c r="Q6" s="18">
        <f>'Ponta - 4 trim - cat'!S22</f>
        <v>6559.4403570000004</v>
      </c>
      <c r="R6" s="18">
        <f>'Ponta - 4 trim - cat'!T22</f>
        <v>6559.4403570000004</v>
      </c>
      <c r="S6" s="18">
        <f>'Ponta - 4 trim - cat'!U22</f>
        <v>3074.0714760000001</v>
      </c>
      <c r="T6" s="18">
        <f>'Ponta - 4 trim - cat'!V22</f>
        <v>3074.0714760000001</v>
      </c>
      <c r="U6" s="18">
        <f>'Ponta - 4 trim - cat'!W22</f>
        <v>3074.0714760000001</v>
      </c>
      <c r="V6" s="18">
        <f>'Ponta - 4 trim - cat'!X22</f>
        <v>2080.363304</v>
      </c>
      <c r="W6" s="18">
        <f>'Ponta - 4 trim - cat'!Y22</f>
        <v>2080.363304</v>
      </c>
      <c r="X6" s="18">
        <f>'Ponta - 4 trim - cat'!Z22</f>
        <v>2080.363304</v>
      </c>
      <c r="Y6" s="18">
        <f>'Ponta - 4 trim - cat'!AA22</f>
        <v>1520.5971070000001</v>
      </c>
      <c r="Z6" s="18">
        <f>'Ponta - 4 trim - cat'!AB22</f>
        <v>1520.5971070000001</v>
      </c>
      <c r="AA6" s="18">
        <f>'Ponta - 4 trim - cat'!AC22</f>
        <v>1494.0679029999999</v>
      </c>
      <c r="AB6" s="18">
        <f>'Ponta - 4 trim - cat'!AD22</f>
        <v>1494.0679029999999</v>
      </c>
      <c r="AC6" s="18">
        <f>'Ponta - 4 trim - cat'!AE22</f>
        <v>344.12167060000002</v>
      </c>
      <c r="AD6" s="18">
        <f>'Ponta - 4 trim - cat'!AF22</f>
        <v>344.12167060000002</v>
      </c>
      <c r="AE6" s="18">
        <f>'Ponta - 4 trim - cat'!AG22</f>
        <v>344.12167060000002</v>
      </c>
      <c r="AF6" s="18">
        <f>'Ponta - 4 trim - cat'!AH22</f>
        <v>344.12167060000002</v>
      </c>
      <c r="AG6" s="18">
        <f>'Ponta - 4 trim - cat'!AI22</f>
        <v>0</v>
      </c>
      <c r="AH6" s="18">
        <f>'Ponta - 4 trim - cat'!AJ22</f>
        <v>0</v>
      </c>
      <c r="AI6" s="18">
        <f>'Ponta - 4 trim - cat'!AK22</f>
        <v>0</v>
      </c>
      <c r="AJ6" s="18">
        <f>'Ponta - 4 trim - cat'!AL22</f>
        <v>0</v>
      </c>
      <c r="AK6" s="18">
        <f>'Ponta - 4 trim - cat'!AM22</f>
        <v>0</v>
      </c>
      <c r="AL6" s="18">
        <f>'Ponta - 4 trim - cat'!AN22</f>
        <v>0</v>
      </c>
    </row>
    <row r="7" spans="2:39" x14ac:dyDescent="0.3">
      <c r="B7" s="16" t="s">
        <v>4</v>
      </c>
      <c r="C7" s="1">
        <f>'Ponta - 4 trim - cat'!E20</f>
        <v>1566.345</v>
      </c>
      <c r="D7" s="1">
        <f>'Ponta - 4 trim - cat'!F20</f>
        <v>1320.2236109999999</v>
      </c>
      <c r="E7" s="1">
        <f>'Ponta - 4 trim - cat'!G20</f>
        <v>1566.345</v>
      </c>
      <c r="F7" s="1">
        <f>'Ponta - 4 trim - cat'!H20</f>
        <v>1566.345</v>
      </c>
      <c r="G7" s="1">
        <f>'Ponta - 4 trim - cat'!I20</f>
        <v>840.07500000000005</v>
      </c>
      <c r="H7" s="1">
        <f>'Ponta - 4 trim - cat'!J20</f>
        <v>855.07500000000005</v>
      </c>
      <c r="I7" s="1">
        <f>'Ponta - 4 trim - cat'!K20</f>
        <v>2635.32</v>
      </c>
      <c r="J7" s="1">
        <f>'Ponta - 4 trim - cat'!L20</f>
        <v>2426.1474990000002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3">
      <c r="B8" s="16" t="s">
        <v>5</v>
      </c>
      <c r="C8" s="1">
        <f>'Ponta - 4 trim - cat'!E23</f>
        <v>1813.1387500000001</v>
      </c>
      <c r="D8" s="1">
        <f>'Ponta - 4 trim - cat'!F23</f>
        <v>1813.1387500000001</v>
      </c>
      <c r="E8" s="1">
        <f>'Ponta - 4 trim - cat'!G23</f>
        <v>1813.1387500000001</v>
      </c>
      <c r="F8" s="1">
        <f>'Ponta - 4 trim - cat'!H23</f>
        <v>1813.1387500000001</v>
      </c>
      <c r="G8" s="1">
        <f>'Ponta - 4 trim - cat'!I23</f>
        <v>1813.1387500000001</v>
      </c>
      <c r="H8" s="1">
        <f>'Ponta - 4 trim - cat'!J23</f>
        <v>1813.1387500000001</v>
      </c>
      <c r="I8" s="1">
        <f>'Ponta - 4 trim - cat'!K23</f>
        <v>1813.1387500000001</v>
      </c>
      <c r="J8" s="1">
        <f>'Ponta - 4 trim - cat'!L23</f>
        <v>1813.1387500000001</v>
      </c>
      <c r="K8" s="1">
        <f>'Ponta - 4 trim - cat'!M23</f>
        <v>1813.1387500000001</v>
      </c>
      <c r="L8" s="1">
        <f>'Ponta - 4 trim - cat'!N23</f>
        <v>1813.1387500000001</v>
      </c>
      <c r="M8" s="1">
        <f>'Ponta - 4 trim - cat'!O23</f>
        <v>1813.1387500000001</v>
      </c>
      <c r="N8" s="1">
        <f>'Ponta - 4 trim - cat'!P23</f>
        <v>3144.336292</v>
      </c>
      <c r="O8" s="1">
        <f>'Ponta - 4 trim - cat'!Q23</f>
        <v>3144.336292</v>
      </c>
      <c r="P8" s="1">
        <f>'Ponta - 4 trim - cat'!R23</f>
        <v>3144.336292</v>
      </c>
      <c r="Q8" s="1">
        <f>'Ponta - 4 trim - cat'!S23</f>
        <v>3144.336292</v>
      </c>
      <c r="R8" s="1">
        <f>'Ponta - 4 trim - cat'!T23</f>
        <v>3144.336292</v>
      </c>
      <c r="S8" s="1">
        <f>'Ponta - 4 trim - cat'!U23</f>
        <v>3144.336292</v>
      </c>
      <c r="T8" s="1">
        <f>'Ponta - 4 trim - cat'!V23</f>
        <v>3144.336292</v>
      </c>
      <c r="U8" s="1">
        <f>'Ponta - 4 trim - cat'!W23</f>
        <v>3144.336292</v>
      </c>
      <c r="V8" s="1">
        <f>'Ponta - 4 trim - cat'!X23</f>
        <v>3144.336292</v>
      </c>
      <c r="W8" s="1">
        <f>'Ponta - 4 trim - cat'!Y23</f>
        <v>3144.336292</v>
      </c>
      <c r="X8" s="1">
        <f>'Ponta - 4 trim - cat'!Z23</f>
        <v>3144.336292</v>
      </c>
      <c r="Y8" s="1">
        <f>'Ponta - 4 trim - cat'!AA23</f>
        <v>3144.336292</v>
      </c>
      <c r="Z8" s="1">
        <f>'Ponta - 4 trim - cat'!AB23</f>
        <v>3144.336292</v>
      </c>
      <c r="AA8" s="1">
        <f>'Ponta - 4 trim - cat'!AC23</f>
        <v>3144.336292</v>
      </c>
      <c r="AB8" s="1">
        <f>'Ponta - 4 trim - cat'!AD23</f>
        <v>3144.336292</v>
      </c>
      <c r="AC8" s="1">
        <f>'Ponta - 4 trim - cat'!AE23</f>
        <v>3144.336292</v>
      </c>
      <c r="AD8" s="1">
        <f>'Ponta - 4 trim - cat'!AF23</f>
        <v>3144.336292</v>
      </c>
      <c r="AE8" s="1">
        <f>'Ponta - 4 trim - cat'!AG23</f>
        <v>3144.336292</v>
      </c>
      <c r="AF8" s="1">
        <f>'Ponta - 4 trim - cat'!AH23</f>
        <v>3144.336292</v>
      </c>
      <c r="AG8" s="1">
        <f>'Ponta - 4 trim - cat'!AI23</f>
        <v>3144.336292</v>
      </c>
      <c r="AH8" s="1">
        <f>'Ponta - 4 trim - cat'!AJ23</f>
        <v>3144.336292</v>
      </c>
      <c r="AI8" s="1">
        <f>'Ponta - 4 trim - cat'!AK23</f>
        <v>3144.336292</v>
      </c>
      <c r="AJ8" s="1">
        <f>'Ponta - 4 trim - cat'!AL23</f>
        <v>3144.336292</v>
      </c>
      <c r="AK8" s="1">
        <f>'Ponta - 4 trim - cat'!AM23</f>
        <v>3144.336292</v>
      </c>
      <c r="AL8" s="1">
        <f>'Ponta - 4 trim - cat'!AN23</f>
        <v>3144.336292</v>
      </c>
    </row>
    <row r="9" spans="2:39" x14ac:dyDescent="0.3">
      <c r="B9" s="16" t="s">
        <v>57</v>
      </c>
      <c r="C9" s="1">
        <f>'Ponta - 4 trim - cat'!E25</f>
        <v>2478.4971249999999</v>
      </c>
      <c r="D9" s="1">
        <f>'Ponta - 4 trim - cat'!F25</f>
        <v>3551.419324</v>
      </c>
      <c r="E9" s="1">
        <f>'Ponta - 4 trim - cat'!G25</f>
        <v>2744.5521250000002</v>
      </c>
      <c r="F9" s="1">
        <f>'Ponta - 4 trim - cat'!H25</f>
        <v>2932.671969</v>
      </c>
      <c r="G9" s="1">
        <f>'Ponta - 4 trim - cat'!I25</f>
        <v>2106.6097199999999</v>
      </c>
      <c r="H9" s="1">
        <f>'Ponta - 4 trim - cat'!J25</f>
        <v>3928.4328399999999</v>
      </c>
      <c r="I9" s="1">
        <f>'Ponta - 4 trim - cat'!K25</f>
        <v>4872.777744</v>
      </c>
      <c r="J9" s="1">
        <f>'Ponta - 4 trim - cat'!L25</f>
        <v>4208.0316979999998</v>
      </c>
      <c r="K9" s="1">
        <f>'Ponta - 4 trim - cat'!M25</f>
        <v>4693.6910369999996</v>
      </c>
      <c r="L9" s="1">
        <f>'Ponta - 4 trim - cat'!N25</f>
        <v>3761.75801</v>
      </c>
      <c r="M9" s="1">
        <f>'Ponta - 4 trim - cat'!O25</f>
        <v>2309.6630970000001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3">
      <c r="B10" s="16" t="s">
        <v>6</v>
      </c>
      <c r="C10" s="1">
        <f>'Ponta - 4 trim - cat'!E19</f>
        <v>4264.6724219999996</v>
      </c>
      <c r="D10" s="1">
        <f>'Ponta - 4 trim - cat'!F19</f>
        <v>4532.2976420000005</v>
      </c>
      <c r="E10" s="1">
        <f>'Ponta - 4 trim - cat'!G19</f>
        <v>4568.1132420000004</v>
      </c>
      <c r="F10" s="1">
        <f>'Ponta - 4 trim - cat'!H19</f>
        <v>4746.4145820000003</v>
      </c>
      <c r="G10" s="1">
        <f>'Ponta - 4 trim - cat'!I19</f>
        <v>4902.5845820000004</v>
      </c>
      <c r="H10" s="1">
        <f>'Ponta - 4 trim - cat'!J19</f>
        <v>4947.7095820000004</v>
      </c>
      <c r="I10" s="1">
        <f>'Ponta - 4 trim - cat'!K19</f>
        <v>4957.2540820000004</v>
      </c>
      <c r="J10" s="1">
        <f>'Ponta - 4 trim - cat'!L19</f>
        <v>5495.0199249999996</v>
      </c>
      <c r="K10" s="1">
        <f>'Ponta - 4 trim - cat'!M19</f>
        <v>5601.7503619999998</v>
      </c>
      <c r="L10" s="1">
        <f>'Ponta - 4 trim - cat'!N19</f>
        <v>5784.4924069999997</v>
      </c>
      <c r="M10" s="1">
        <f>'Ponta - 4 trim - cat'!O19</f>
        <v>5784.4924069999997</v>
      </c>
      <c r="N10" s="1">
        <f>'Ponta - 4 trim - cat'!P19</f>
        <v>5784.4924069999997</v>
      </c>
      <c r="O10" s="1">
        <f>'Ponta - 4 trim - cat'!Q19</f>
        <v>9479.5224319999998</v>
      </c>
      <c r="P10" s="1">
        <f>'Ponta - 4 trim - cat'!R19</f>
        <v>10346.74964</v>
      </c>
      <c r="Q10" s="1">
        <f>'Ponta - 4 trim - cat'!S19</f>
        <v>14138.725329999999</v>
      </c>
      <c r="R10" s="1">
        <f>'Ponta - 4 trim - cat'!T19</f>
        <v>14470.377</v>
      </c>
      <c r="S10" s="1">
        <f>'Ponta - 4 trim - cat'!U19</f>
        <v>14301.47846</v>
      </c>
      <c r="T10" s="1">
        <f>'Ponta - 4 trim - cat'!V19</f>
        <v>14301.47846</v>
      </c>
      <c r="U10" s="1">
        <f>'Ponta - 4 trim - cat'!W19</f>
        <v>14301.47846</v>
      </c>
      <c r="V10" s="1">
        <f>'Ponta - 4 trim - cat'!X19</f>
        <v>14301.47846</v>
      </c>
      <c r="W10" s="1">
        <f>'Ponta - 4 trim - cat'!Y19</f>
        <v>14301.47846</v>
      </c>
      <c r="X10" s="1">
        <f>'Ponta - 4 trim - cat'!Z19</f>
        <v>14297.03341</v>
      </c>
      <c r="Y10" s="1">
        <f>'Ponta - 4 trim - cat'!AA19</f>
        <v>14297.03341</v>
      </c>
      <c r="Z10" s="1">
        <f>'Ponta - 4 trim - cat'!AB19</f>
        <v>14297.03341</v>
      </c>
      <c r="AA10" s="1">
        <f>'Ponta - 4 trim - cat'!AC19</f>
        <v>14297.03341</v>
      </c>
      <c r="AB10" s="1">
        <f>'Ponta - 4 trim - cat'!AD19</f>
        <v>14297.03341</v>
      </c>
      <c r="AC10" s="1">
        <f>'Ponta - 4 trim - cat'!AE19</f>
        <v>14297.03341</v>
      </c>
      <c r="AD10" s="1">
        <f>'Ponta - 4 trim - cat'!AF19</f>
        <v>14297.03341</v>
      </c>
      <c r="AE10" s="1">
        <f>'Ponta - 4 trim - cat'!AG19</f>
        <v>14161.65841</v>
      </c>
      <c r="AF10" s="1">
        <f>'Ponta - 4 trim - cat'!AH19</f>
        <v>14297.03341</v>
      </c>
      <c r="AG10" s="1">
        <f>'Ponta - 4 trim - cat'!AI19</f>
        <v>14297.03341</v>
      </c>
      <c r="AH10" s="1">
        <f>'Ponta - 4 trim - cat'!AJ19</f>
        <v>13948.848910000001</v>
      </c>
      <c r="AI10" s="1">
        <f>'Ponta - 4 trim - cat'!AK19</f>
        <v>13948.848910000001</v>
      </c>
      <c r="AJ10" s="1">
        <f>'Ponta - 4 trim - cat'!AL19</f>
        <v>13948.848910000001</v>
      </c>
      <c r="AK10" s="1">
        <f>'Ponta - 4 trim - cat'!AM19</f>
        <v>13948.848910000001</v>
      </c>
      <c r="AL10" s="1">
        <f>'Ponta - 4 trim - cat'!AN19</f>
        <v>13948.848910000001</v>
      </c>
    </row>
    <row r="11" spans="2:39" x14ac:dyDescent="0.3">
      <c r="B11" s="16" t="s">
        <v>7</v>
      </c>
      <c r="C11" s="1">
        <f>'Ponta - 4 trim - cat'!E21</f>
        <v>1592.8638619999999</v>
      </c>
      <c r="D11" s="1">
        <f>'Ponta - 4 trim - cat'!F21</f>
        <v>2483.512338</v>
      </c>
      <c r="E11" s="1">
        <f>'Ponta - 4 trim - cat'!G21</f>
        <v>2484.8806260000001</v>
      </c>
      <c r="F11" s="1">
        <f>'Ponta - 4 trim - cat'!H21</f>
        <v>3816.80402</v>
      </c>
      <c r="G11" s="1">
        <f>'Ponta - 4 trim - cat'!I21</f>
        <v>4137.8652050000001</v>
      </c>
      <c r="H11" s="1">
        <f>'Ponta - 4 trim - cat'!J21</f>
        <v>4253.4888620000002</v>
      </c>
      <c r="I11" s="1">
        <f>'Ponta - 4 trim - cat'!K21</f>
        <v>4375.4018059999999</v>
      </c>
      <c r="J11" s="1">
        <f>'Ponta - 4 trim - cat'!L21</f>
        <v>4907.4253660000004</v>
      </c>
      <c r="K11" s="1">
        <f>'Ponta - 4 trim - cat'!M21</f>
        <v>7095.523099</v>
      </c>
      <c r="L11" s="1">
        <f>'Ponta - 4 trim - cat'!N21</f>
        <v>8484.5004289999997</v>
      </c>
      <c r="M11" s="1">
        <f>'Ponta - 4 trim - cat'!O21</f>
        <v>12707.138419999999</v>
      </c>
      <c r="N11" s="1">
        <f>'Ponta - 4 trim - cat'!P21</f>
        <v>14057.531849999999</v>
      </c>
      <c r="O11" s="1">
        <f>'Ponta - 4 trim - cat'!Q21</f>
        <v>14033.486150000001</v>
      </c>
      <c r="P11" s="1">
        <f>'Ponta - 4 trim - cat'!R21</f>
        <v>14029.02896</v>
      </c>
      <c r="Q11" s="1">
        <f>'Ponta - 4 trim - cat'!S21</f>
        <v>13999.568960000001</v>
      </c>
      <c r="R11" s="1">
        <f>'Ponta - 4 trim - cat'!T21</f>
        <v>14487.34484</v>
      </c>
      <c r="S11" s="1">
        <f>'Ponta - 4 trim - cat'!U21</f>
        <v>18401.848989999999</v>
      </c>
      <c r="T11" s="1">
        <f>'Ponta - 4 trim - cat'!V21</f>
        <v>20424.33556</v>
      </c>
      <c r="U11" s="1">
        <f>'Ponta - 4 trim - cat'!W21</f>
        <v>22301.26629</v>
      </c>
      <c r="V11" s="1">
        <f>'Ponta - 4 trim - cat'!X21</f>
        <v>24508.198939999998</v>
      </c>
      <c r="W11" s="1">
        <f>'Ponta - 4 trim - cat'!Y21</f>
        <v>26119.793010000001</v>
      </c>
      <c r="X11" s="1">
        <f>'Ponta - 4 trim - cat'!Z21</f>
        <v>27803.500039999999</v>
      </c>
      <c r="Y11" s="1">
        <f>'Ponta - 4 trim - cat'!AA21</f>
        <v>29694.094440000001</v>
      </c>
      <c r="Z11" s="1">
        <f>'Ponta - 4 trim - cat'!AB21</f>
        <v>30582.23187</v>
      </c>
      <c r="AA11" s="1">
        <f>'Ponta - 4 trim - cat'!AC21</f>
        <v>29773.217639999999</v>
      </c>
      <c r="AB11" s="1">
        <f>'Ponta - 4 trim - cat'!AD21</f>
        <v>31345.709409999999</v>
      </c>
      <c r="AC11" s="1">
        <f>'Ponta - 4 trim - cat'!AE21</f>
        <v>33447.001329999999</v>
      </c>
      <c r="AD11" s="1">
        <f>'Ponta - 4 trim - cat'!AF21</f>
        <v>34798.68821</v>
      </c>
      <c r="AE11" s="1">
        <f>'Ponta - 4 trim - cat'!AG21</f>
        <v>36160.809939999999</v>
      </c>
      <c r="AF11" s="1">
        <f>'Ponta - 4 trim - cat'!AH21</f>
        <v>37513.7189</v>
      </c>
      <c r="AG11" s="1">
        <f>'Ponta - 4 trim - cat'!AI21</f>
        <v>39024.096550000002</v>
      </c>
      <c r="AH11" s="1">
        <f>'Ponta - 4 trim - cat'!AJ21</f>
        <v>40384.620999999999</v>
      </c>
      <c r="AI11" s="1">
        <f>'Ponta - 4 trim - cat'!AK21</f>
        <v>38755.284039999999</v>
      </c>
      <c r="AJ11" s="1">
        <f>'Ponta - 4 trim - cat'!AL21</f>
        <v>42770.259919999997</v>
      </c>
      <c r="AK11" s="1">
        <f>'Ponta - 4 trim - cat'!AM21</f>
        <v>43681.813470000001</v>
      </c>
      <c r="AL11" s="1">
        <f>'Ponta - 4 trim - cat'!AN21</f>
        <v>44442.605080000001</v>
      </c>
    </row>
    <row r="12" spans="2:39" x14ac:dyDescent="0.3">
      <c r="B12" s="16" t="s">
        <v>8</v>
      </c>
      <c r="C12" s="1">
        <f>'Ponta - 4 trim - cat'!E28</f>
        <v>4.1406000000000001</v>
      </c>
      <c r="D12" s="1">
        <f>'Ponta - 4 trim - cat'!F28</f>
        <v>4.1406000000000001</v>
      </c>
      <c r="E12" s="1">
        <f>'Ponta - 4 trim - cat'!G28</f>
        <v>192.0746</v>
      </c>
      <c r="F12" s="1">
        <f>'Ponta - 4 trim - cat'!H28</f>
        <v>259.101</v>
      </c>
      <c r="G12" s="1">
        <f>'Ponta - 4 trim - cat'!I28</f>
        <v>310.40100000000001</v>
      </c>
      <c r="H12" s="1">
        <f>'Ponta - 4 trim - cat'!J28</f>
        <v>316.40100000000001</v>
      </c>
      <c r="I12" s="1">
        <f>'Ponta - 4 trim - cat'!K28</f>
        <v>420.26900000000001</v>
      </c>
      <c r="J12" s="1">
        <f>'Ponta - 4 trim - cat'!L28</f>
        <v>407.30200000000002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434.05259999999998</v>
      </c>
      <c r="S12" s="1">
        <f>'Ponta - 4 trim - cat'!U28</f>
        <v>434.05259999999998</v>
      </c>
      <c r="T12" s="1">
        <f>'Ponta - 4 trim - cat'!V28</f>
        <v>433.8526</v>
      </c>
      <c r="U12" s="1">
        <f>'Ponta - 4 trim - cat'!W28</f>
        <v>433.8526</v>
      </c>
      <c r="V12" s="1">
        <f>'Ponta - 4 trim - cat'!X28</f>
        <v>433.8526</v>
      </c>
      <c r="W12" s="1">
        <f>'Ponta - 4 trim - cat'!Y28</f>
        <v>432.1284</v>
      </c>
      <c r="X12" s="1">
        <f>'Ponta - 4 trim - cat'!Z28</f>
        <v>430.1284</v>
      </c>
      <c r="Y12" s="1">
        <f>'Ponta - 4 trim - cat'!AA28</f>
        <v>430.1284</v>
      </c>
      <c r="Z12" s="1">
        <f>'Ponta - 4 trim - cat'!AB28</f>
        <v>242.1944</v>
      </c>
      <c r="AA12" s="1">
        <f>'Ponta - 4 trim - cat'!AC28</f>
        <v>51.3</v>
      </c>
      <c r="AB12" s="1">
        <f>'Ponta - 4 trim - cat'!AD28</f>
        <v>943.72413559999995</v>
      </c>
      <c r="AC12" s="1">
        <f>'Ponta - 4 trim - cat'!AE28</f>
        <v>1770.9441609999999</v>
      </c>
      <c r="AD12" s="1">
        <f>'Ponta - 4 trim - cat'!AF28</f>
        <v>2602.250325</v>
      </c>
      <c r="AE12" s="1">
        <f>'Ponta - 4 trim - cat'!AG28</f>
        <v>3430.8949469999998</v>
      </c>
      <c r="AF12" s="1">
        <f>'Ponta - 4 trim - cat'!AH28</f>
        <v>4272.8210490000001</v>
      </c>
      <c r="AG12" s="1">
        <f>'Ponta - 4 trim - cat'!AI28</f>
        <v>5126.9853629999998</v>
      </c>
      <c r="AH12" s="1">
        <f>'Ponta - 4 trim - cat'!AJ28</f>
        <v>5982.6296499999999</v>
      </c>
      <c r="AI12" s="1">
        <f>'Ponta - 4 trim - cat'!AK28</f>
        <v>6828.1938200000004</v>
      </c>
      <c r="AJ12" s="1">
        <f>'Ponta - 4 trim - cat'!AL28</f>
        <v>7766.8238689999998</v>
      </c>
      <c r="AK12" s="1">
        <f>'Ponta - 4 trim - cat'!AM28</f>
        <v>8662.0943000000007</v>
      </c>
      <c r="AL12" s="1">
        <f>'Ponta - 4 trim - cat'!AN28</f>
        <v>9535.3406799999993</v>
      </c>
      <c r="AM12" s="1"/>
    </row>
    <row r="13" spans="2:39" x14ac:dyDescent="0.3">
      <c r="B13" s="231" t="s">
        <v>55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0</v>
      </c>
      <c r="T13" s="232">
        <v>0</v>
      </c>
      <c r="U13" s="232">
        <v>0</v>
      </c>
      <c r="V13" s="232">
        <v>0</v>
      </c>
      <c r="W13" s="232">
        <v>0</v>
      </c>
      <c r="X13" s="232">
        <v>0</v>
      </c>
      <c r="Y13" s="232">
        <v>0</v>
      </c>
      <c r="Z13" s="232">
        <v>0</v>
      </c>
      <c r="AA13" s="232">
        <v>0</v>
      </c>
      <c r="AB13" s="232">
        <v>0</v>
      </c>
      <c r="AC13" s="232">
        <v>0</v>
      </c>
      <c r="AD13" s="232">
        <v>0</v>
      </c>
      <c r="AE13" s="232">
        <v>0</v>
      </c>
      <c r="AF13" s="232">
        <v>0</v>
      </c>
      <c r="AG13" s="232">
        <v>0</v>
      </c>
      <c r="AH13" s="232">
        <v>0</v>
      </c>
      <c r="AI13" s="232">
        <v>0</v>
      </c>
      <c r="AJ13" s="232">
        <v>0</v>
      </c>
      <c r="AK13" s="232">
        <v>0</v>
      </c>
      <c r="AL13" s="232">
        <v>0</v>
      </c>
    </row>
    <row r="14" spans="2:39" x14ac:dyDescent="0.3">
      <c r="B14" s="97" t="s">
        <v>56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525.51745090000009</v>
      </c>
      <c r="M14" s="32">
        <f>'Ponta - 4 trim - cat'!O26-PLANEL_BalPonta_Anual!M13</f>
        <v>5835.4926660000001</v>
      </c>
      <c r="N14" s="32">
        <f>'Ponta - 4 trim - cat'!P26-PLANEL_BalPonta_Anual!N13</f>
        <v>7276.9400610000002</v>
      </c>
      <c r="O14" s="32">
        <f>'Ponta - 4 trim - cat'!Q26-PLANEL_BalPonta_Anual!O13</f>
        <v>9747.5413599999993</v>
      </c>
      <c r="P14" s="32">
        <f>'Ponta - 4 trim - cat'!R26-PLANEL_BalPonta_Anual!P13</f>
        <v>9834.7318799999994</v>
      </c>
      <c r="Q14" s="32">
        <f>'Ponta - 4 trim - cat'!S26-PLANEL_BalPonta_Anual!Q13</f>
        <v>11048.561600000001</v>
      </c>
      <c r="R14" s="32">
        <f>'Ponta - 4 trim - cat'!T26-PLANEL_BalPonta_Anual!R13</f>
        <v>11828.927229999999</v>
      </c>
      <c r="S14" s="32">
        <f>'Ponta - 4 trim - cat'!U26-PLANEL_BalPonta_Anual!S13</f>
        <v>16677.046009999998</v>
      </c>
      <c r="T14" s="32">
        <f>'Ponta - 4 trim - cat'!V26-PLANEL_BalPonta_Anual!T13</f>
        <v>18822.739010000001</v>
      </c>
      <c r="U14" s="32">
        <f>'Ponta - 4 trim - cat'!W26-PLANEL_BalPonta_Anual!U13</f>
        <v>20685.717850000001</v>
      </c>
      <c r="V14" s="32">
        <f>'Ponta - 4 trim - cat'!X26-PLANEL_BalPonta_Anual!V13</f>
        <v>23580.1355</v>
      </c>
      <c r="W14" s="32">
        <f>'Ponta - 4 trim - cat'!Y26-PLANEL_BalPonta_Anual!W13</f>
        <v>26429.107169999999</v>
      </c>
      <c r="X14" s="32">
        <f>'Ponta - 4 trim - cat'!Z26-PLANEL_BalPonta_Anual!X13</f>
        <v>29501.182850000001</v>
      </c>
      <c r="Y14" s="32">
        <f>'Ponta - 4 trim - cat'!AA26-PLANEL_BalPonta_Anual!Y13</f>
        <v>32597.67525</v>
      </c>
      <c r="Z14" s="32">
        <f>'Ponta - 4 trim - cat'!AB26-PLANEL_BalPonta_Anual!Z13</f>
        <v>36871.104120000004</v>
      </c>
      <c r="AA14" s="32">
        <f>'Ponta - 4 trim - cat'!AC26-PLANEL_BalPonta_Anual!AA13</f>
        <v>39986.608070000002</v>
      </c>
      <c r="AB14" s="32">
        <f>'Ponta - 4 trim - cat'!AD26-PLANEL_BalPonta_Anual!AB13</f>
        <v>42891.275900000001</v>
      </c>
      <c r="AC14" s="32">
        <f>'Ponta - 4 trim - cat'!AE26-PLANEL_BalPonta_Anual!AC13</f>
        <v>46207.324390000002</v>
      </c>
      <c r="AD14" s="32">
        <f>'Ponta - 4 trim - cat'!AF26-PLANEL_BalPonta_Anual!AD13</f>
        <v>48941.083079999997</v>
      </c>
      <c r="AE14" s="32">
        <f>'Ponta - 4 trim - cat'!AG26-PLANEL_BalPonta_Anual!AE13</f>
        <v>51723.099419999999</v>
      </c>
      <c r="AF14" s="32">
        <f>'Ponta - 4 trim - cat'!AH26-PLANEL_BalPonta_Anual!AF13</f>
        <v>54077.31781</v>
      </c>
      <c r="AG14" s="32">
        <f>'Ponta - 4 trim - cat'!AI26-PLANEL_BalPonta_Anual!AG13</f>
        <v>58973.227579999999</v>
      </c>
      <c r="AH14" s="32">
        <f>'Ponta - 4 trim - cat'!AJ26-PLANEL_BalPonta_Anual!AH13</f>
        <v>62710.308349999999</v>
      </c>
      <c r="AI14" s="32">
        <f>'Ponta - 4 trim - cat'!AK26-PLANEL_BalPonta_Anual!AI13</f>
        <v>66107.273459999997</v>
      </c>
      <c r="AJ14" s="32">
        <f>'Ponta - 4 trim - cat'!AL26-PLANEL_BalPonta_Anual!AJ13</f>
        <v>69900.049480000001</v>
      </c>
      <c r="AK14" s="32">
        <f>'Ponta - 4 trim - cat'!AM26-PLANEL_BalPonta_Anual!AK13</f>
        <v>73893.652679999999</v>
      </c>
      <c r="AL14" s="32">
        <f>'Ponta - 4 trim - cat'!AN26-PLANEL_BalPonta_Anual!AL13</f>
        <v>77275.018899999995</v>
      </c>
    </row>
    <row r="15" spans="2:39" x14ac:dyDescent="0.3">
      <c r="B15" s="27" t="s">
        <v>9</v>
      </c>
      <c r="C15" s="28">
        <f t="shared" ref="C15:AL15" si="0">SUM(C4:C14)</f>
        <v>87267.589053999996</v>
      </c>
      <c r="D15" s="28">
        <f t="shared" si="0"/>
        <v>86804.335000999999</v>
      </c>
      <c r="E15" s="28">
        <f t="shared" si="0"/>
        <v>90710.325419000001</v>
      </c>
      <c r="F15" s="28">
        <f t="shared" si="0"/>
        <v>92836.046956999984</v>
      </c>
      <c r="G15" s="28">
        <f t="shared" si="0"/>
        <v>97878.626058999987</v>
      </c>
      <c r="H15" s="28">
        <f t="shared" si="0"/>
        <v>102968.93602999998</v>
      </c>
      <c r="I15" s="28">
        <f t="shared" si="0"/>
        <v>108022.17211800002</v>
      </c>
      <c r="J15" s="28">
        <f t="shared" si="0"/>
        <v>112503.652174</v>
      </c>
      <c r="K15" s="28">
        <f t="shared" si="0"/>
        <v>117242.19687400002</v>
      </c>
      <c r="L15" s="28">
        <f t="shared" si="0"/>
        <v>122114.86353690001</v>
      </c>
      <c r="M15" s="28">
        <f t="shared" si="0"/>
        <v>127184.70688500001</v>
      </c>
      <c r="N15" s="28">
        <f t="shared" si="0"/>
        <v>131587.70072099997</v>
      </c>
      <c r="O15" s="28">
        <f t="shared" si="0"/>
        <v>135780.14980219997</v>
      </c>
      <c r="P15" s="28">
        <f t="shared" si="0"/>
        <v>140139.30361900001</v>
      </c>
      <c r="Q15" s="28">
        <f t="shared" si="0"/>
        <v>144596.37557899999</v>
      </c>
      <c r="R15" s="28">
        <f t="shared" si="0"/>
        <v>149189.14470900001</v>
      </c>
      <c r="S15" s="28">
        <f t="shared" si="0"/>
        <v>153972.85606799996</v>
      </c>
      <c r="T15" s="28">
        <f t="shared" si="0"/>
        <v>158797.19113799999</v>
      </c>
      <c r="U15" s="28">
        <f t="shared" si="0"/>
        <v>163593.460318</v>
      </c>
      <c r="V15" s="28">
        <f t="shared" si="0"/>
        <v>168566.03298600001</v>
      </c>
      <c r="W15" s="28">
        <f t="shared" si="0"/>
        <v>173689.868246</v>
      </c>
      <c r="X15" s="28">
        <f t="shared" si="0"/>
        <v>179137.81191600001</v>
      </c>
      <c r="Y15" s="28">
        <f t="shared" si="0"/>
        <v>184539.072029</v>
      </c>
      <c r="Z15" s="28">
        <f t="shared" si="0"/>
        <v>190085.52418900002</v>
      </c>
      <c r="AA15" s="28">
        <f t="shared" si="0"/>
        <v>195466.32459499995</v>
      </c>
      <c r="AB15" s="76">
        <f t="shared" si="0"/>
        <v>200835.90833060001</v>
      </c>
      <c r="AC15" s="28">
        <f t="shared" si="0"/>
        <v>205597.19807359998</v>
      </c>
      <c r="AD15" s="28">
        <f t="shared" si="0"/>
        <v>210381.05461759999</v>
      </c>
      <c r="AE15" s="28">
        <f t="shared" si="0"/>
        <v>215218.00260960002</v>
      </c>
      <c r="AF15" s="28">
        <f t="shared" si="0"/>
        <v>220184.2313016</v>
      </c>
      <c r="AG15" s="28">
        <f t="shared" si="0"/>
        <v>225237.15168500005</v>
      </c>
      <c r="AH15" s="28">
        <f t="shared" si="0"/>
        <v>230359.95285199999</v>
      </c>
      <c r="AI15" s="28">
        <f t="shared" si="0"/>
        <v>235476.59327199997</v>
      </c>
      <c r="AJ15" s="28">
        <f t="shared" si="0"/>
        <v>241110.96040099999</v>
      </c>
      <c r="AK15" s="28">
        <f t="shared" si="0"/>
        <v>246550.17242199997</v>
      </c>
      <c r="AL15" s="28">
        <f t="shared" si="0"/>
        <v>251305.94307199999</v>
      </c>
    </row>
    <row r="17" spans="2:40" x14ac:dyDescent="0.3">
      <c r="D17" s="1"/>
    </row>
    <row r="18" spans="2:40" x14ac:dyDescent="0.3">
      <c r="B18" s="12" t="s">
        <v>70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3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3">
      <c r="B20" s="16" t="s">
        <v>1</v>
      </c>
      <c r="C20" s="47">
        <f>IF(PLANEL_Pot_anual!C4&lt;&gt;0,C4/PLANEL_Pot_anual!C4,0)</f>
        <v>0.67870649701795793</v>
      </c>
      <c r="D20" s="47">
        <f>IF(PLANEL_Pot_anual!D4&lt;&gt;0,D4/PLANEL_Pot_anual!D4,0)</f>
        <v>0.63519846819953696</v>
      </c>
      <c r="E20" s="47">
        <f>IF(PLANEL_Pot_anual!E4&lt;&gt;0,E4/PLANEL_Pot_anual!E4,0)</f>
        <v>0.68746791851413136</v>
      </c>
      <c r="F20" s="47">
        <f>IF(PLANEL_Pot_anual!F4&lt;&gt;0,F4/PLANEL_Pot_anual!F4,0)</f>
        <v>0.61693192186429968</v>
      </c>
      <c r="G20" s="47">
        <f>IF(PLANEL_Pot_anual!G4&lt;&gt;0,G4/PLANEL_Pot_anual!G4,0)</f>
        <v>0.6523408015647818</v>
      </c>
      <c r="H20" s="47">
        <f>IF(PLANEL_Pot_anual!H4&lt;&gt;0,H4/PLANEL_Pot_anual!H4,0)</f>
        <v>0.65130118255331426</v>
      </c>
      <c r="I20" s="47">
        <f>IF(PLANEL_Pot_anual!I4&lt;&gt;0,I4/PLANEL_Pot_anual!I4,0)</f>
        <v>0.64457143101701464</v>
      </c>
      <c r="J20" s="47">
        <f>IF(PLANEL_Pot_anual!J4&lt;&gt;0,J4/PLANEL_Pot_anual!J4,0)</f>
        <v>0.65331585679475157</v>
      </c>
      <c r="K20" s="47">
        <f>IF(PLANEL_Pot_anual!K4&lt;&gt;0,K4/PLANEL_Pot_anual!K4,0)</f>
        <v>0.67027751700941407</v>
      </c>
      <c r="L20" s="47">
        <f>IF(PLANEL_Pot_anual!L4&lt;&gt;0,L4/PLANEL_Pot_anual!L4,0)</f>
        <v>0.67606192803296972</v>
      </c>
      <c r="M20" s="47">
        <f>IF(PLANEL_Pot_anual!M4&lt;&gt;0,M4/PLANEL_Pot_anual!M4,0)</f>
        <v>0.66640672568589809</v>
      </c>
      <c r="N20" s="47">
        <f>IF(PLANEL_Pot_anual!N4&lt;&gt;0,N4/PLANEL_Pot_anual!N4,0)</f>
        <v>0.67780283627799898</v>
      </c>
      <c r="O20" s="47">
        <f>IF(PLANEL_Pot_anual!O4&lt;&gt;0,O4/PLANEL_Pot_anual!O4,0)</f>
        <v>0.6664101608891414</v>
      </c>
      <c r="P20" s="47">
        <f>IF(PLANEL_Pot_anual!P4&lt;&gt;0,P4/PLANEL_Pot_anual!P4,0)</f>
        <v>0.68041630108427309</v>
      </c>
      <c r="Q20" s="47">
        <f>IF(PLANEL_Pot_anual!Q4&lt;&gt;0,Q4/PLANEL_Pot_anual!Q4,0)</f>
        <v>0.67151448615344111</v>
      </c>
      <c r="R20" s="47">
        <f>IF(PLANEL_Pot_anual!R4&lt;&gt;0,R4/PLANEL_Pot_anual!R4,0)</f>
        <v>0.66482419249168456</v>
      </c>
      <c r="S20" s="47">
        <f>IF(PLANEL_Pot_anual!S4&lt;&gt;0,S4/PLANEL_Pot_anual!S4,0)</f>
        <v>0.66443024867053668</v>
      </c>
      <c r="T20" s="47">
        <f>IF(PLANEL_Pot_anual!T4&lt;&gt;0,T4/PLANEL_Pot_anual!T4,0)</f>
        <v>0.66264257682352645</v>
      </c>
      <c r="U20" s="47">
        <f>IF(PLANEL_Pot_anual!U4&lt;&gt;0,U4/PLANEL_Pot_anual!U4,0)</f>
        <v>0.66409615285970602</v>
      </c>
      <c r="V20" s="47">
        <f>IF(PLANEL_Pot_anual!V4&lt;&gt;0,V4/PLANEL_Pot_anual!V4,0)</f>
        <v>0.66416162513798138</v>
      </c>
      <c r="W20" s="47">
        <f>IF(PLANEL_Pot_anual!W4&lt;&gt;0,W4/PLANEL_Pot_anual!W4,0)</f>
        <v>0.66233499474545765</v>
      </c>
      <c r="X20" s="47">
        <f>IF(PLANEL_Pot_anual!X4&lt;&gt;0,X4/PLANEL_Pot_anual!X4,0)</f>
        <v>0.66178082576133068</v>
      </c>
      <c r="Y20" s="47">
        <f>IF(PLANEL_Pot_anual!Y4&lt;&gt;0,Y4/PLANEL_Pot_anual!Y4,0)</f>
        <v>0.66359353044009373</v>
      </c>
      <c r="Z20" s="47">
        <f>IF(PLANEL_Pot_anual!Z4&lt;&gt;0,Z4/PLANEL_Pot_anual!Z4,0)</f>
        <v>0.65988688157298825</v>
      </c>
      <c r="AA20" s="47">
        <f>IF(PLANEL_Pot_anual!AA4&lt;&gt;0,AA4/PLANEL_Pot_anual!AA4,0)</f>
        <v>0.65503331887807936</v>
      </c>
      <c r="AB20" s="77">
        <f>IF(PLANEL_Pot_anual!AB4&lt;&gt;0,AB4/PLANEL_Pot_anual!AB4,0)</f>
        <v>0.65503331887807936</v>
      </c>
      <c r="AC20" s="47">
        <f>IF(PLANEL_Pot_anual!AC4&lt;&gt;0,AC4/PLANEL_Pot_anual!AC4,0)</f>
        <v>0.65268110541336066</v>
      </c>
      <c r="AD20" s="47">
        <f>IF(PLANEL_Pot_anual!AD4&lt;&gt;0,AD4/PLANEL_Pot_anual!AD4,0)</f>
        <v>0.65174328688268823</v>
      </c>
      <c r="AE20" s="47">
        <f>IF(PLANEL_Pot_anual!AE4&lt;&gt;0,AE4/PLANEL_Pot_anual!AE4,0)</f>
        <v>0.65232667699090996</v>
      </c>
      <c r="AF20" s="47">
        <f>IF(PLANEL_Pot_anual!AF4&lt;&gt;0,AF4/PLANEL_Pot_anual!AF4,0)</f>
        <v>0.65430719587980146</v>
      </c>
      <c r="AG20" s="47">
        <f>IF(PLANEL_Pot_anual!AG4&lt;&gt;0,AG4/PLANEL_Pot_anual!AG4,0)</f>
        <v>0.63882339031120949</v>
      </c>
      <c r="AH20" s="47">
        <f>IF(PLANEL_Pot_anual!AH4&lt;&gt;0,AH4/PLANEL_Pot_anual!AH4,0)</f>
        <v>0.62926338752415389</v>
      </c>
      <c r="AI20" s="47">
        <f>IF(PLANEL_Pot_anual!AI4&lt;&gt;0,AI4/PLANEL_Pot_anual!AI4,0)</f>
        <v>0.64547200154047391</v>
      </c>
      <c r="AJ20" s="47">
        <f>IF(PLANEL_Pot_anual!AJ4&lt;&gt;0,AJ4/PLANEL_Pot_anual!AJ4,0)</f>
        <v>0.61917668606407217</v>
      </c>
      <c r="AK20" s="47">
        <f>IF(PLANEL_Pot_anual!AK4&lt;&gt;0,AK4/PLANEL_Pot_anual!AK4,0)</f>
        <v>0.60982667861830475</v>
      </c>
      <c r="AL20" s="47">
        <f>IF(PLANEL_Pot_anual!AL4&lt;&gt;0,AL4/PLANEL_Pot_anual!AL4,0)</f>
        <v>0.60029621546556533</v>
      </c>
      <c r="AM20" s="46"/>
      <c r="AN20" s="1"/>
    </row>
    <row r="21" spans="2:40" x14ac:dyDescent="0.3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0.83463935486476049</v>
      </c>
      <c r="E21" s="47">
        <f>IF(PLANEL_Pot_anual!E5&lt;&gt;0,E5/PLANEL_Pot_anual!E5,0)</f>
        <v>0.80759367644467506</v>
      </c>
      <c r="F21" s="47">
        <f>IF(PLANEL_Pot_anual!F5&lt;&gt;0,F5/PLANEL_Pot_anual!F5,0)</f>
        <v>0.81019748941031111</v>
      </c>
      <c r="G21" s="47">
        <f>IF(PLANEL_Pot_anual!G5&lt;&gt;0,G5/PLANEL_Pot_anual!G5,0)</f>
        <v>0.8201648921553325</v>
      </c>
      <c r="H21" s="47">
        <f>IF(PLANEL_Pot_anual!H5&lt;&gt;0,H5/PLANEL_Pot_anual!H5,0)</f>
        <v>0.79908164724960362</v>
      </c>
      <c r="I21" s="47">
        <f>IF(PLANEL_Pot_anual!I5&lt;&gt;0,I5/PLANEL_Pot_anual!I5,0)</f>
        <v>0.57862473181944774</v>
      </c>
      <c r="J21" s="47">
        <f>IF(PLANEL_Pot_anual!J5&lt;&gt;0,J5/PLANEL_Pot_anual!J5,0)</f>
        <v>0.81917123704818529</v>
      </c>
      <c r="K21" s="47">
        <f>IF(PLANEL_Pot_anual!K5&lt;&gt;0,K5/PLANEL_Pot_anual!K5,0)</f>
        <v>0.8265957285771347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0.84096341049727696</v>
      </c>
      <c r="O21" s="47">
        <f>IF(PLANEL_Pot_anual!O5&lt;&gt;0,O5/PLANEL_Pot_anual!O5,0)</f>
        <v>0.83862504925985526</v>
      </c>
      <c r="P21" s="47">
        <f>IF(PLANEL_Pot_anual!P5&lt;&gt;0,P5/PLANEL_Pot_anual!P5,0)</f>
        <v>0.83583602625278497</v>
      </c>
      <c r="Q21" s="47">
        <f>IF(PLANEL_Pot_anual!Q5&lt;&gt;0,Q5/PLANEL_Pot_anual!Q5,0)</f>
        <v>0.73128691595126527</v>
      </c>
      <c r="R21" s="47">
        <f>IF(PLANEL_Pot_anual!R5&lt;&gt;0,R5/PLANEL_Pot_anual!R5,0)</f>
        <v>0.73138545860028403</v>
      </c>
      <c r="S21" s="47">
        <f>IF(PLANEL_Pot_anual!S5&lt;&gt;0,S5/PLANEL_Pot_anual!S5,0)</f>
        <v>0.73138545860028403</v>
      </c>
      <c r="T21" s="47">
        <f>IF(PLANEL_Pot_anual!T5&lt;&gt;0,T5/PLANEL_Pot_anual!T5,0)</f>
        <v>0.73138545860028403</v>
      </c>
      <c r="U21" s="47">
        <f>IF(PLANEL_Pot_anual!U5&lt;&gt;0,U5/PLANEL_Pot_anual!U5,0)</f>
        <v>0.73138545860028403</v>
      </c>
      <c r="V21" s="47">
        <f>IF(PLANEL_Pot_anual!V5&lt;&gt;0,V5/PLANEL_Pot_anual!V5,0)</f>
        <v>0.73138545860028403</v>
      </c>
      <c r="W21" s="47">
        <f>IF(PLANEL_Pot_anual!W5&lt;&gt;0,W5/PLANEL_Pot_anual!W5,0)</f>
        <v>0.73138545860028403</v>
      </c>
      <c r="X21" s="47">
        <f>IF(PLANEL_Pot_anual!X5&lt;&gt;0,X5/PLANEL_Pot_anual!X5,0)</f>
        <v>0.73138545860028403</v>
      </c>
      <c r="Y21" s="47">
        <f>IF(PLANEL_Pot_anual!Y5&lt;&gt;0,Y5/PLANEL_Pot_anual!Y5,0)</f>
        <v>0.73138545860028403</v>
      </c>
      <c r="Z21" s="47">
        <f>IF(PLANEL_Pot_anual!Z5&lt;&gt;0,Z5/PLANEL_Pot_anual!Z5,0)</f>
        <v>0.73138545860028403</v>
      </c>
      <c r="AA21" s="47">
        <f>IF(PLANEL_Pot_anual!AA5&lt;&gt;0,AA5/PLANEL_Pot_anual!AA5,0)</f>
        <v>0.84305298610923152</v>
      </c>
      <c r="AB21" s="77">
        <f>IF(PLANEL_Pot_anual!AB5&lt;&gt;0,AB5/PLANEL_Pot_anual!AB5,0)</f>
        <v>0.84305298610923152</v>
      </c>
      <c r="AC21" s="47">
        <f>IF(PLANEL_Pot_anual!AC5&lt;&gt;0,AC5/PLANEL_Pot_anual!AC5,0)</f>
        <v>0.84305298610923152</v>
      </c>
      <c r="AD21" s="47">
        <f>IF(PLANEL_Pot_anual!AD5&lt;&gt;0,AD5/PLANEL_Pot_anual!AD5,0)</f>
        <v>0.84305298610923152</v>
      </c>
      <c r="AE21" s="47">
        <f>IF(PLANEL_Pot_anual!AE5&lt;&gt;0,AE5/PLANEL_Pot_anual!AE5,0)</f>
        <v>0.83791574140025982</v>
      </c>
      <c r="AF21" s="47">
        <f>IF(PLANEL_Pot_anual!AF5&lt;&gt;0,AF5/PLANEL_Pot_anual!AF5,0)</f>
        <v>0.83798664810757462</v>
      </c>
      <c r="AG21" s="47">
        <f>IF(PLANEL_Pot_anual!AG5&lt;&gt;0,AG5/PLANEL_Pot_anual!AG5,0)</f>
        <v>0.84305298610923152</v>
      </c>
      <c r="AH21" s="47">
        <f>IF(PLANEL_Pot_anual!AH5&lt;&gt;0,AH5/PLANEL_Pot_anual!AH5,0)</f>
        <v>0.84295444346021275</v>
      </c>
      <c r="AI21" s="47">
        <f>IF(PLANEL_Pot_anual!AI5&lt;&gt;0,AI5/PLANEL_Pot_anual!AI5,0)</f>
        <v>0.81188178886610207</v>
      </c>
      <c r="AJ21" s="47">
        <f>IF(PLANEL_Pot_anual!AJ5&lt;&gt;0,AJ5/PLANEL_Pot_anual!AJ5,0)</f>
        <v>0.84305298610923152</v>
      </c>
      <c r="AK21" s="47">
        <f>IF(PLANEL_Pot_anual!AK5&lt;&gt;0,AK5/PLANEL_Pot_anual!AK5,0)</f>
        <v>0.84286749406401984</v>
      </c>
      <c r="AL21" s="47">
        <f>IF(PLANEL_Pot_anual!AL5&lt;&gt;0,AL5/PLANEL_Pot_anual!AL5,0)</f>
        <v>0.84295444346021275</v>
      </c>
      <c r="AM21" s="46"/>
      <c r="AN21" s="1"/>
    </row>
    <row r="22" spans="2:40" x14ac:dyDescent="0.3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3">
      <c r="B23" s="17" t="s">
        <v>3</v>
      </c>
      <c r="C23" s="48">
        <f>IF(PLANEL_Pot_anual!C7&lt;&gt;0,C6/PLANEL_Pot_anual!C7,0)</f>
        <v>0.85647646626105201</v>
      </c>
      <c r="D23" s="48">
        <f>IF(PLANEL_Pot_anual!D7&lt;&gt;0,D6/PLANEL_Pot_anual!D7,0)</f>
        <v>0.8752364230314611</v>
      </c>
      <c r="E23" s="48">
        <f>IF(PLANEL_Pot_anual!E7&lt;&gt;0,E6/PLANEL_Pot_anual!E7,0)</f>
        <v>0.83643026765329753</v>
      </c>
      <c r="F23" s="48">
        <f>IF(PLANEL_Pot_anual!F7&lt;&gt;0,F6/PLANEL_Pot_anual!F7,0)</f>
        <v>0.8366814156933069</v>
      </c>
      <c r="G23" s="48">
        <f>IF(PLANEL_Pot_anual!G7&lt;&gt;0,G6/PLANEL_Pot_anual!G7,0)</f>
        <v>0.7605610248146174</v>
      </c>
      <c r="H23" s="48">
        <f>IF(PLANEL_Pot_anual!H7&lt;&gt;0,H6/PLANEL_Pot_anual!H7,0)</f>
        <v>0.73817538161621354</v>
      </c>
      <c r="I23" s="48">
        <f>IF(PLANEL_Pot_anual!I7&lt;&gt;0,I6/PLANEL_Pot_anual!I7,0)</f>
        <v>0.94318798690550631</v>
      </c>
      <c r="J23" s="48">
        <f>IF(PLANEL_Pot_anual!J7&lt;&gt;0,J6/PLANEL_Pot_anual!J7,0)</f>
        <v>0.94747155991275189</v>
      </c>
      <c r="K23" s="48">
        <f>IF(PLANEL_Pot_anual!K7&lt;&gt;0,K6/PLANEL_Pot_anual!K7,0)</f>
        <v>0.88933126897878867</v>
      </c>
      <c r="L23" s="48">
        <f>IF(PLANEL_Pot_anual!L7&lt;&gt;0,L6/PLANEL_Pot_anual!L7,0)</f>
        <v>0.79018980132829908</v>
      </c>
      <c r="M23" s="48">
        <f>IF(PLANEL_Pot_anual!M7&lt;&gt;0,M6/PLANEL_Pot_anual!M7,0)</f>
        <v>0.57450393629264929</v>
      </c>
      <c r="N23" s="48">
        <f>IF(PLANEL_Pot_anual!N7&lt;&gt;0,N6/PLANEL_Pot_anual!N7,0)</f>
        <v>0.48202716584397814</v>
      </c>
      <c r="O23" s="48">
        <f>IF(PLANEL_Pot_anual!O7&lt;&gt;0,O6/PLANEL_Pot_anual!O7,0)</f>
        <v>0.48202716584397814</v>
      </c>
      <c r="P23" s="48">
        <f>IF(PLANEL_Pot_anual!P7&lt;&gt;0,P6/PLANEL_Pot_anual!P7,0)</f>
        <v>0.46993791110537969</v>
      </c>
      <c r="Q23" s="48">
        <f>IF(PLANEL_Pot_anual!Q7&lt;&gt;0,Q6/PLANEL_Pot_anual!Q7,0)</f>
        <v>0.46993791110537969</v>
      </c>
      <c r="R23" s="48">
        <f>IF(PLANEL_Pot_anual!R7&lt;&gt;0,R6/PLANEL_Pot_anual!R7,0)</f>
        <v>0.46993791110537969</v>
      </c>
      <c r="S23" s="48">
        <f>IF(PLANEL_Pot_anual!S7&lt;&gt;0,S6/PLANEL_Pot_anual!S7,0)</f>
        <v>0.23585924548279436</v>
      </c>
      <c r="T23" s="48">
        <f>IF(PLANEL_Pot_anual!T7&lt;&gt;0,T6/PLANEL_Pot_anual!T7,0)</f>
        <v>0.23229466701930707</v>
      </c>
      <c r="U23" s="48">
        <f>IF(PLANEL_Pot_anual!U7&lt;&gt;0,U6/PLANEL_Pot_anual!U7,0)</f>
        <v>0.22883622853314475</v>
      </c>
      <c r="V23" s="48">
        <f>IF(PLANEL_Pot_anual!V7&lt;&gt;0,V6/PLANEL_Pot_anual!V7,0)</f>
        <v>0.15258978149731914</v>
      </c>
      <c r="W23" s="48">
        <f>IF(PLANEL_Pot_anual!W7&lt;&gt;0,W6/PLANEL_Pot_anual!W7,0)</f>
        <v>0.15038372264831534</v>
      </c>
      <c r="X23" s="48">
        <f>IF(PLANEL_Pot_anual!X7&lt;&gt;0,X6/PLANEL_Pot_anual!X7,0)</f>
        <v>0.14824054269365883</v>
      </c>
      <c r="Y23" s="48">
        <f>IF(PLANEL_Pot_anual!Y7&lt;&gt;0,Y6/PLANEL_Pot_anual!Y7,0)</f>
        <v>0.10682926724228778</v>
      </c>
      <c r="Z23" s="48">
        <f>IF(PLANEL_Pot_anual!Z7&lt;&gt;0,Z6/PLANEL_Pot_anual!Z7,0)</f>
        <v>0.10534901218658853</v>
      </c>
      <c r="AA23" s="48">
        <f>IF(PLANEL_Pot_anual!AA7&lt;&gt;0,AA6/PLANEL_Pot_anual!AA7,0)</f>
        <v>0.10209635866037078</v>
      </c>
      <c r="AB23" s="48">
        <f>IF(PLANEL_Pot_anual!AB7&lt;&gt;0,AB6/PLANEL_Pot_anual!AB7,0)</f>
        <v>0.10209635866037078</v>
      </c>
      <c r="AC23" s="48">
        <f>IF(PLANEL_Pot_anual!AC7&lt;&gt;0,AC6/PLANEL_Pot_anual!AC7,0)</f>
        <v>2.352453962893589E-2</v>
      </c>
      <c r="AD23" s="48">
        <f>IF(PLANEL_Pot_anual!AD7&lt;&gt;0,AD6/PLANEL_Pot_anual!AD7,0)</f>
        <v>2.352453962893589E-2</v>
      </c>
      <c r="AE23" s="48">
        <f>IF(PLANEL_Pot_anual!AE7&lt;&gt;0,AE6/PLANEL_Pot_anual!AE7,0)</f>
        <v>2.352453962893589E-2</v>
      </c>
      <c r="AF23" s="48">
        <f>IF(PLANEL_Pot_anual!AF7&lt;&gt;0,AF6/PLANEL_Pot_anual!AF7,0)</f>
        <v>2.352453962893589E-2</v>
      </c>
      <c r="AG23" s="48">
        <f>IF(PLANEL_Pot_anual!AG7&lt;&gt;0,AG6/PLANEL_Pot_anual!AG7,0)</f>
        <v>0</v>
      </c>
      <c r="AH23" s="48">
        <f>IF(PLANEL_Pot_anual!AH7&lt;&gt;0,AH6/PLANEL_Pot_anual!AH7,0)</f>
        <v>0</v>
      </c>
      <c r="AI23" s="48">
        <f>IF(PLANEL_Pot_anual!AI7&lt;&gt;0,AI6/PLANEL_Pot_anual!AI7,0)</f>
        <v>0</v>
      </c>
      <c r="AJ23" s="48">
        <f>IF(PLANEL_Pot_anual!AJ7&lt;&gt;0,AJ6/PLANEL_Pot_anual!AJ7,0)</f>
        <v>0</v>
      </c>
      <c r="AK23" s="48">
        <f>IF(PLANEL_Pot_anual!AK7&lt;&gt;0,AK6/PLANEL_Pot_anual!AK7,0)</f>
        <v>0</v>
      </c>
      <c r="AL23" s="48">
        <f>IF(PLANEL_Pot_anual!AL7&lt;&gt;0,AL6/PLANEL_Pot_anual!AL7,0)</f>
        <v>0</v>
      </c>
      <c r="AM23" s="46"/>
    </row>
    <row r="24" spans="2:40" x14ac:dyDescent="0.3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3">
      <c r="B25" s="19" t="s">
        <v>49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3">
      <c r="B26" s="19" t="s">
        <v>50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3">
      <c r="B27" s="16" t="s">
        <v>5</v>
      </c>
      <c r="C27" s="47">
        <f>IF(PLANEL_Pot_anual!C11&lt;&gt;0,C8/PLANEL_Pot_anual!C11,0)</f>
        <v>0.91112500000000007</v>
      </c>
      <c r="D27" s="47">
        <f>IF(PLANEL_Pot_anual!D11&lt;&gt;0,D8/PLANEL_Pot_anual!D11,0)</f>
        <v>0.91112500000000007</v>
      </c>
      <c r="E27" s="47">
        <f>IF(PLANEL_Pot_anual!E11&lt;&gt;0,E8/PLANEL_Pot_anual!E11,0)</f>
        <v>0.91112500000000007</v>
      </c>
      <c r="F27" s="47">
        <f>IF(PLANEL_Pot_anual!F11&lt;&gt;0,F8/PLANEL_Pot_anual!F11,0)</f>
        <v>0.91112500000000007</v>
      </c>
      <c r="G27" s="47">
        <f>IF(PLANEL_Pot_anual!G11&lt;&gt;0,G8/PLANEL_Pot_anual!G11,0)</f>
        <v>0</v>
      </c>
      <c r="H27" s="47">
        <f>IF(PLANEL_Pot_anual!H11&lt;&gt;0,H8/PLANEL_Pot_anual!H11,0)</f>
        <v>0.91112500000000007</v>
      </c>
      <c r="I27" s="47">
        <f>IF(PLANEL_Pot_anual!I11&lt;&gt;0,I8/PLANEL_Pot_anual!I11,0)</f>
        <v>0.91112500000000007</v>
      </c>
      <c r="J27" s="47">
        <f>IF(PLANEL_Pot_anual!J11&lt;&gt;0,J8/PLANEL_Pot_anual!J11,0)</f>
        <v>0.91112500000000007</v>
      </c>
      <c r="K27" s="47">
        <f>IF(PLANEL_Pot_anual!K11&lt;&gt;0,K8/PLANEL_Pot_anual!K11,0)</f>
        <v>0.91112500000000007</v>
      </c>
      <c r="L27" s="47">
        <f>IF(PLANEL_Pot_anual!L11&lt;&gt;0,L8/PLANEL_Pot_anual!L11,0)</f>
        <v>0.91112500000000007</v>
      </c>
      <c r="M27" s="47">
        <f>IF(PLANEL_Pot_anual!M11&lt;&gt;0,M8/PLANEL_Pot_anual!M11,0)</f>
        <v>0.91112500000000007</v>
      </c>
      <c r="N27" s="47">
        <f>IF(PLANEL_Pot_anual!N11&lt;&gt;0,N8/PLANEL_Pot_anual!N11,0)</f>
        <v>0.92616680176730481</v>
      </c>
      <c r="O27" s="47">
        <f>IF(PLANEL_Pot_anual!O11&lt;&gt;0,O8/PLANEL_Pot_anual!O11,0)</f>
        <v>0.92616680176730481</v>
      </c>
      <c r="P27" s="47">
        <f>IF(PLANEL_Pot_anual!P11&lt;&gt;0,P8/PLANEL_Pot_anual!P11,0)</f>
        <v>0.92616680176730481</v>
      </c>
      <c r="Q27" s="47">
        <f>IF(PLANEL_Pot_anual!Q11&lt;&gt;0,Q8/PLANEL_Pot_anual!Q11,0)</f>
        <v>0.92616680176730481</v>
      </c>
      <c r="R27" s="47">
        <f>IF(PLANEL_Pot_anual!R11&lt;&gt;0,R8/PLANEL_Pot_anual!R11,0)</f>
        <v>0.92616680176730481</v>
      </c>
      <c r="S27" s="47">
        <f>IF(PLANEL_Pot_anual!S11&lt;&gt;0,S8/PLANEL_Pot_anual!S11,0)</f>
        <v>0.92616680176730481</v>
      </c>
      <c r="T27" s="47">
        <f>IF(PLANEL_Pot_anual!T11&lt;&gt;0,T8/PLANEL_Pot_anual!T11,0)</f>
        <v>0.92616680176730481</v>
      </c>
      <c r="U27" s="47">
        <f>IF(PLANEL_Pot_anual!U11&lt;&gt;0,U8/PLANEL_Pot_anual!U11,0)</f>
        <v>0.92616680176730481</v>
      </c>
      <c r="V27" s="47">
        <f>IF(PLANEL_Pot_anual!V11&lt;&gt;0,V8/PLANEL_Pot_anual!V11,0)</f>
        <v>0.92616680176730481</v>
      </c>
      <c r="W27" s="47">
        <f>IF(PLANEL_Pot_anual!W11&lt;&gt;0,W8/PLANEL_Pot_anual!W11,0)</f>
        <v>0.92616680176730481</v>
      </c>
      <c r="X27" s="47">
        <f>IF(PLANEL_Pot_anual!X11&lt;&gt;0,X8/PLANEL_Pot_anual!X11,0)</f>
        <v>0.92616680176730481</v>
      </c>
      <c r="Y27" s="47">
        <f>IF(PLANEL_Pot_anual!Y11&lt;&gt;0,Y8/PLANEL_Pot_anual!Y11,0)</f>
        <v>0.92616680176730481</v>
      </c>
      <c r="Z27" s="47">
        <f>IF(PLANEL_Pot_anual!Z11&lt;&gt;0,Z8/PLANEL_Pot_anual!Z11,0)</f>
        <v>0.92616680176730481</v>
      </c>
      <c r="AA27" s="47">
        <f>IF(PLANEL_Pot_anual!AA11&lt;&gt;0,AA8/PLANEL_Pot_anual!AA11,0)</f>
        <v>0.92616680176730481</v>
      </c>
      <c r="AB27" s="77">
        <f>IF(PLANEL_Pot_anual!AB11&lt;&gt;0,AB8/PLANEL_Pot_anual!AB11,0)</f>
        <v>0.92616680176730481</v>
      </c>
      <c r="AC27" s="47">
        <f>IF(PLANEL_Pot_anual!AC11&lt;&gt;0,AC8/PLANEL_Pot_anual!AC11,0)</f>
        <v>0.92616680176730481</v>
      </c>
      <c r="AD27" s="47">
        <f>IF(PLANEL_Pot_anual!AD11&lt;&gt;0,AD8/PLANEL_Pot_anual!AD11,0)</f>
        <v>0.92616680176730481</v>
      </c>
      <c r="AE27" s="47">
        <f>IF(PLANEL_Pot_anual!AE11&lt;&gt;0,AE8/PLANEL_Pot_anual!AE11,0)</f>
        <v>0.92616680176730481</v>
      </c>
      <c r="AF27" s="47">
        <f>IF(PLANEL_Pot_anual!AF11&lt;&gt;0,AF8/PLANEL_Pot_anual!AF11,0)</f>
        <v>0.92616680176730481</v>
      </c>
      <c r="AG27" s="47">
        <f>IF(PLANEL_Pot_anual!AG11&lt;&gt;0,AG8/PLANEL_Pot_anual!AG11,0)</f>
        <v>0.92616680176730481</v>
      </c>
      <c r="AH27" s="47">
        <f>IF(PLANEL_Pot_anual!AH11&lt;&gt;0,AH8/PLANEL_Pot_anual!AH11,0)</f>
        <v>0.92616680176730481</v>
      </c>
      <c r="AI27" s="47">
        <f>IF(PLANEL_Pot_anual!AI11&lt;&gt;0,AI8/PLANEL_Pot_anual!AI11,0)</f>
        <v>0.92616680176730481</v>
      </c>
      <c r="AJ27" s="47">
        <f>IF(PLANEL_Pot_anual!AJ11&lt;&gt;0,AJ8/PLANEL_Pot_anual!AJ11,0)</f>
        <v>0.92616680176730481</v>
      </c>
      <c r="AK27" s="47">
        <f>IF(PLANEL_Pot_anual!AK11&lt;&gt;0,AK8/PLANEL_Pot_anual!AK11,0)</f>
        <v>0.92616680176730481</v>
      </c>
      <c r="AL27" s="47">
        <f>IF(PLANEL_Pot_anual!AL11&lt;&gt;0,AL8/PLANEL_Pot_anual!AL11,0)</f>
        <v>0.92616680176730481</v>
      </c>
      <c r="AM27" s="46"/>
    </row>
    <row r="28" spans="2:40" x14ac:dyDescent="0.3">
      <c r="B28" s="16" t="s">
        <v>57</v>
      </c>
      <c r="C28" s="47">
        <f>IF(PLANEL_Pot_anual!C12&lt;&gt;0,C9/PLANEL_Pot_anual!C12,0)</f>
        <v>0.47812360141209148</v>
      </c>
      <c r="D28" s="47">
        <f>IF(PLANEL_Pot_anual!D12&lt;&gt;0,D9/PLANEL_Pot_anual!D12,0)</f>
        <v>0.68509960337975995</v>
      </c>
      <c r="E28" s="47">
        <f>IF(PLANEL_Pot_anual!E12&lt;&gt;0,E9/PLANEL_Pot_anual!E12,0)</f>
        <v>0.52944791947991821</v>
      </c>
      <c r="F28" s="47">
        <f>IF(PLANEL_Pot_anual!F12&lt;&gt;0,F9/PLANEL_Pot_anual!F12,0)</f>
        <v>0.56573786970947948</v>
      </c>
      <c r="G28" s="47">
        <f>IF(PLANEL_Pot_anual!G12&lt;&gt;0,G9/PLANEL_Pot_anual!G12,0)</f>
        <v>0.40638329410856899</v>
      </c>
      <c r="H28" s="47">
        <f>IF(PLANEL_Pot_anual!H12&lt;&gt;0,H9/PLANEL_Pot_anual!H12,0)</f>
        <v>0.75782878197461323</v>
      </c>
      <c r="I28" s="47">
        <f>IF(PLANEL_Pot_anual!I12&lt;&gt;0,I9/PLANEL_Pot_anual!I12,0)</f>
        <v>0.94000110806744086</v>
      </c>
      <c r="J28" s="47">
        <f>IF(PLANEL_Pot_anual!J12&lt;&gt;0,J9/PLANEL_Pot_anual!J12,0)</f>
        <v>0.81176582777113304</v>
      </c>
      <c r="K28" s="47">
        <f>IF(PLANEL_Pot_anual!K12&lt;&gt;0,K9/PLANEL_Pot_anual!K12,0)</f>
        <v>0.94029910391249472</v>
      </c>
      <c r="L28" s="47">
        <f>IF(PLANEL_Pot_anual!L12&lt;&gt;0,L9/PLANEL_Pot_anual!L12,0)</f>
        <v>0.93853896110376489</v>
      </c>
      <c r="M28" s="47">
        <f>IF(PLANEL_Pot_anual!M12&lt;&gt;0,M9/PLANEL_Pot_anual!M12,0)</f>
        <v>0.93300872429812165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3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3">
      <c r="B30" s="23" t="s">
        <v>51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3">
      <c r="B31" s="23" t="s">
        <v>52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 t="e">
        <f>IF(PLANEL_Pot_anual!AH15&lt;&gt;0,#REF!/PLANEL_Pot_anual!AH15,0)</f>
        <v>#REF!</v>
      </c>
      <c r="AI31" s="52" t="e">
        <f>IF(PLANEL_Pot_anual!AI15&lt;&gt;0,#REF!/PLANEL_Pot_anual!AI15,0)</f>
        <v>#REF!</v>
      </c>
      <c r="AJ31" s="52" t="e">
        <f>IF(PLANEL_Pot_anual!AJ15&lt;&gt;0,#REF!/PLANEL_Pot_anual!AJ15,0)</f>
        <v>#REF!</v>
      </c>
      <c r="AK31" s="52" t="e">
        <f>IF(PLANEL_Pot_anual!AK15&lt;&gt;0,#REF!/PLANEL_Pot_anual!AK15,0)</f>
        <v>#REF!</v>
      </c>
      <c r="AL31" s="52" t="e">
        <f>IF(PLANEL_Pot_anual!AL15&lt;&gt;0,#REF!/PLANEL_Pot_anual!AL15,0)</f>
        <v>#REF!</v>
      </c>
      <c r="AM31" s="46"/>
    </row>
    <row r="32" spans="2:40" x14ac:dyDescent="0.3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3">
      <c r="B33" s="29" t="s">
        <v>58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3">
      <c r="B34" s="29" t="s">
        <v>59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3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3">
      <c r="B36" s="25" t="s">
        <v>53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3">
      <c r="B37" s="25" t="s">
        <v>54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3">
      <c r="B38" s="231" t="s">
        <v>55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</v>
      </c>
      <c r="T38" s="260">
        <f>IF(PLANEL_Pot_anual!T22&lt;&gt;0,T13/PLANEL_Pot_anual!T22,0)</f>
        <v>0</v>
      </c>
      <c r="U38" s="260">
        <f>IF(PLANEL_Pot_anual!U22&lt;&gt;0,U13/PLANEL_Pot_anual!U22,0)</f>
        <v>0</v>
      </c>
      <c r="V38" s="260">
        <f>IF(PLANEL_Pot_anual!V22&lt;&gt;0,V13/PLANEL_Pot_anual!V22,0)</f>
        <v>0</v>
      </c>
      <c r="W38" s="260">
        <f>IF(PLANEL_Pot_anual!W22&lt;&gt;0,W13/PLANEL_Pot_anual!W22,0)</f>
        <v>0</v>
      </c>
      <c r="X38" s="260">
        <f>IF(PLANEL_Pot_anual!X22&lt;&gt;0,X13/PLANEL_Pot_anual!X22,0)</f>
        <v>0</v>
      </c>
      <c r="Y38" s="260">
        <f>IF(PLANEL_Pot_anual!Y22&lt;&gt;0,Y13/PLANEL_Pot_anual!Y22,0)</f>
        <v>0</v>
      </c>
      <c r="Z38" s="260">
        <f>IF(PLANEL_Pot_anual!Z22&lt;&gt;0,Z13/PLANEL_Pot_anual!Z22,0)</f>
        <v>0</v>
      </c>
      <c r="AA38" s="260">
        <f>IF(PLANEL_Pot_anual!AA22&lt;&gt;0,AA13/PLANEL_Pot_anual!AA22,0)</f>
        <v>0</v>
      </c>
      <c r="AB38" s="261">
        <f>IF(PLANEL_Pot_anual!AB22&lt;&gt;0,AB13/PLANEL_Pot_anual!AB22,0)</f>
        <v>0</v>
      </c>
      <c r="AC38" s="260">
        <f>IF(PLANEL_Pot_anual!AC22&lt;&gt;0,AC13/PLANEL_Pot_anual!AC22,0)</f>
        <v>0</v>
      </c>
      <c r="AD38" s="260">
        <f>IF(PLANEL_Pot_anual!AD22&lt;&gt;0,AD13/PLANEL_Pot_anual!AD22,0)</f>
        <v>0</v>
      </c>
      <c r="AE38" s="260">
        <f>IF(PLANEL_Pot_anual!AE22&lt;&gt;0,AE13/PLANEL_Pot_anual!AE22,0)</f>
        <v>0</v>
      </c>
      <c r="AF38" s="260">
        <f>IF(PLANEL_Pot_anual!AF22&lt;&gt;0,AF13/PLANEL_Pot_anual!AF22,0)</f>
        <v>0</v>
      </c>
      <c r="AG38" s="260">
        <f>IF(PLANEL_Pot_anual!AG22&lt;&gt;0,AG13/PLANEL_Pot_anual!AG22,0)</f>
        <v>0</v>
      </c>
      <c r="AH38" s="260">
        <f>IF(PLANEL_Pot_anual!AH22&lt;&gt;0,AH13/PLANEL_Pot_anual!AH22,0)</f>
        <v>0</v>
      </c>
      <c r="AI38" s="260">
        <f>IF(PLANEL_Pot_anual!AI22&lt;&gt;0,AI13/PLANEL_Pot_anual!AI22,0)</f>
        <v>0</v>
      </c>
      <c r="AJ38" s="260">
        <f>IF(PLANEL_Pot_anual!AJ22&lt;&gt;0,AJ13/PLANEL_Pot_anual!AJ22,0)</f>
        <v>0</v>
      </c>
      <c r="AK38" s="260">
        <f>IF(PLANEL_Pot_anual!AK22&lt;&gt;0,AK13/PLANEL_Pot_anual!AK22,0)</f>
        <v>0</v>
      </c>
      <c r="AL38" s="260">
        <f>IF(PLANEL_Pot_anual!AL22&lt;&gt;0,AL13/PLANEL_Pot_anual!AL22,0)</f>
        <v>0</v>
      </c>
      <c r="AM38" s="46"/>
    </row>
    <row r="39" spans="2:39" x14ac:dyDescent="0.3">
      <c r="B39" s="97" t="s">
        <v>56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1.4658558743000676</v>
      </c>
      <c r="N39" s="54">
        <f>IF(PLANEL_Pot_anual!N23&lt;&gt;0,N14/PLANEL_Pot_anual!N23,0)</f>
        <v>1.2893620800941856</v>
      </c>
      <c r="O39" s="54">
        <f>IF(PLANEL_Pot_anual!O23&lt;&gt;0,O14/PLANEL_Pot_anual!O23,0)</f>
        <v>1.1667584481230908</v>
      </c>
      <c r="P39" s="54">
        <f>IF(PLANEL_Pot_anual!P23&lt;&gt;0,P14/PLANEL_Pot_anual!P23,0)</f>
        <v>1.0405092456544782</v>
      </c>
      <c r="Q39" s="54">
        <f>IF(PLANEL_Pot_anual!Q23&lt;&gt;0,Q14/PLANEL_Pot_anual!Q23,0)</f>
        <v>1.0747942947020865</v>
      </c>
      <c r="R39" s="54">
        <f>IF(PLANEL_Pot_anual!R23&lt;&gt;0,R14/PLANEL_Pot_anual!R23,0)</f>
        <v>1.1507075725812268</v>
      </c>
      <c r="S39" s="54">
        <f>IF(PLANEL_Pot_anual!S23&lt;&gt;0,S14/PLANEL_Pot_anual!S23,0)</f>
        <v>1.1677846313957079</v>
      </c>
      <c r="T39" s="54">
        <f>IF(PLANEL_Pot_anual!T23&lt;&gt;0,T14/PLANEL_Pot_anual!T23,0)</f>
        <v>1.1519501532738299</v>
      </c>
      <c r="U39" s="54">
        <f>IF(PLANEL_Pot_anual!U23&lt;&gt;0,U14/PLANEL_Pot_anual!U23,0)</f>
        <v>1.1237373208431938</v>
      </c>
      <c r="V39" s="54">
        <f>IF(PLANEL_Pot_anual!V23&lt;&gt;0,V14/PLANEL_Pot_anual!V23,0)</f>
        <v>1.144032929285882</v>
      </c>
      <c r="W39" s="54">
        <f>IF(PLANEL_Pot_anual!W23&lt;&gt;0,W14/PLANEL_Pot_anual!W23,0)</f>
        <v>1.1591853785043182</v>
      </c>
      <c r="X39" s="54">
        <f>IF(PLANEL_Pot_anual!X23&lt;&gt;0,X14/PLANEL_Pot_anual!X23,0)</f>
        <v>1.1421712814587635</v>
      </c>
      <c r="Y39" s="54">
        <f>IF(PLANEL_Pot_anual!Y23&lt;&gt;0,Y14/PLANEL_Pot_anual!Y23,0)</f>
        <v>1.1280997053065038</v>
      </c>
      <c r="Z39" s="54">
        <f>IF(PLANEL_Pot_anual!Z23&lt;&gt;0,Z14/PLANEL_Pot_anual!Z23,0)</f>
        <v>1.1428806477041284</v>
      </c>
      <c r="AA39" s="54">
        <f>IF(PLANEL_Pot_anual!AA23&lt;&gt;0,AA14/PLANEL_Pot_anual!AA23,0)</f>
        <v>1.1189394294375525</v>
      </c>
      <c r="AB39" s="84">
        <f>IF(PLANEL_Pot_anual!AB23&lt;&gt;0,AB14/PLANEL_Pot_anual!AB23,0)</f>
        <v>1.1049297479025495</v>
      </c>
      <c r="AC39" s="54">
        <f>IF(PLANEL_Pot_anual!AC23&lt;&gt;0,AC14/PLANEL_Pot_anual!AC23,0)</f>
        <v>1.1127171386438388</v>
      </c>
      <c r="AD39" s="54">
        <f>IF(PLANEL_Pot_anual!AD23&lt;&gt;0,AD14/PLANEL_Pot_anual!AD23,0)</f>
        <v>1.1057551729063475</v>
      </c>
      <c r="AE39" s="54">
        <f>IF(PLANEL_Pot_anual!AE23&lt;&gt;0,AE14/PLANEL_Pot_anual!AE23,0)</f>
        <v>1.0995009772957607</v>
      </c>
      <c r="AF39" s="54">
        <f>IF(PLANEL_Pot_anual!AF23&lt;&gt;0,AF14/PLANEL_Pot_anual!AF23,0)</f>
        <v>1.082427686140899</v>
      </c>
      <c r="AG39" s="54">
        <f>IF(PLANEL_Pot_anual!AG23&lt;&gt;0,AG14/PLANEL_Pot_anual!AG23,0)</f>
        <v>1.1035372302273607</v>
      </c>
      <c r="AH39" s="54">
        <f>IF(PLANEL_Pot_anual!AH23&lt;&gt;0,AH14/PLANEL_Pot_anual!AH23,0)</f>
        <v>1.0961469273612494</v>
      </c>
      <c r="AI39" s="54">
        <f>IF(PLANEL_Pot_anual!AI23&lt;&gt;0,AI14/PLANEL_Pot_anual!AI23,0)</f>
        <v>1.0896030710577562</v>
      </c>
      <c r="AJ39" s="54">
        <f>IF(PLANEL_Pot_anual!AJ23&lt;&gt;0,AJ14/PLANEL_Pot_anual!AJ23,0)</f>
        <v>1.0787451075076189</v>
      </c>
      <c r="AK39" s="54">
        <f>IF(PLANEL_Pot_anual!AK23&lt;&gt;0,AK14/PLANEL_Pot_anual!AK23,0)</f>
        <v>1.0710356988194782</v>
      </c>
      <c r="AL39" s="54">
        <f>IF(PLANEL_Pot_anual!AL23&lt;&gt;0,AL14/PLANEL_Pot_anual!AL23,0)</f>
        <v>1.0693699396092284</v>
      </c>
      <c r="AM39" s="46"/>
    </row>
    <row r="40" spans="2:39" x14ac:dyDescent="0.3">
      <c r="B40" s="27" t="s">
        <v>9</v>
      </c>
      <c r="C40" s="28">
        <v>0</v>
      </c>
      <c r="D40" s="28">
        <f t="shared" ref="D40:AL40" si="1">D15-C15</f>
        <v>-463.25405299999693</v>
      </c>
      <c r="E40" s="28">
        <f t="shared" si="1"/>
        <v>3905.9904180000012</v>
      </c>
      <c r="F40" s="28">
        <f t="shared" si="1"/>
        <v>2125.7215379999834</v>
      </c>
      <c r="G40" s="28">
        <f t="shared" si="1"/>
        <v>5042.5791020000033</v>
      </c>
      <c r="H40" s="28">
        <f t="shared" si="1"/>
        <v>5090.3099709999951</v>
      </c>
      <c r="I40" s="28">
        <f t="shared" si="1"/>
        <v>5053.2360880000342</v>
      </c>
      <c r="J40" s="28">
        <f t="shared" si="1"/>
        <v>4481.4800559999858</v>
      </c>
      <c r="K40" s="28">
        <f t="shared" si="1"/>
        <v>4738.5447000000131</v>
      </c>
      <c r="L40" s="28">
        <f t="shared" si="1"/>
        <v>4872.6666628999956</v>
      </c>
      <c r="M40" s="28">
        <f t="shared" si="1"/>
        <v>5069.8433480999956</v>
      </c>
      <c r="N40" s="28">
        <f t="shared" si="1"/>
        <v>4402.9938359999651</v>
      </c>
      <c r="O40" s="28">
        <f t="shared" si="1"/>
        <v>4192.4490812000004</v>
      </c>
      <c r="P40" s="28">
        <f t="shared" si="1"/>
        <v>4359.1538168000407</v>
      </c>
      <c r="Q40" s="28">
        <f t="shared" si="1"/>
        <v>4457.071959999972</v>
      </c>
      <c r="R40" s="28">
        <f t="shared" si="1"/>
        <v>4592.7691300000297</v>
      </c>
      <c r="S40" s="28">
        <f t="shared" si="1"/>
        <v>4783.7113589999499</v>
      </c>
      <c r="T40" s="28">
        <f t="shared" si="1"/>
        <v>4824.3350700000301</v>
      </c>
      <c r="U40" s="28">
        <f t="shared" si="1"/>
        <v>4796.269180000003</v>
      </c>
      <c r="V40" s="28">
        <f t="shared" si="1"/>
        <v>4972.572668000008</v>
      </c>
      <c r="W40" s="28">
        <f t="shared" si="1"/>
        <v>5123.8352599999926</v>
      </c>
      <c r="X40" s="28">
        <f t="shared" si="1"/>
        <v>5447.9436700000078</v>
      </c>
      <c r="Y40" s="28">
        <f t="shared" si="1"/>
        <v>5401.2601129999966</v>
      </c>
      <c r="Z40" s="28">
        <f t="shared" si="1"/>
        <v>5546.4521600000153</v>
      </c>
      <c r="AA40" s="28">
        <f t="shared" si="1"/>
        <v>5380.8004059999366</v>
      </c>
      <c r="AB40" s="76">
        <f t="shared" si="1"/>
        <v>5369.5837356000557</v>
      </c>
      <c r="AC40" s="28">
        <f t="shared" si="1"/>
        <v>4761.2897429999721</v>
      </c>
      <c r="AD40" s="28">
        <f t="shared" si="1"/>
        <v>4783.8565440000093</v>
      </c>
      <c r="AE40" s="28">
        <f t="shared" si="1"/>
        <v>4836.9479920000304</v>
      </c>
      <c r="AF40" s="28">
        <f t="shared" si="1"/>
        <v>4966.2286919999751</v>
      </c>
      <c r="AG40" s="28">
        <f t="shared" si="1"/>
        <v>5052.9203834000509</v>
      </c>
      <c r="AH40" s="28">
        <f t="shared" si="1"/>
        <v>5122.8011669999396</v>
      </c>
      <c r="AI40" s="28">
        <f t="shared" si="1"/>
        <v>5116.6404199999815</v>
      </c>
      <c r="AJ40" s="28">
        <f t="shared" si="1"/>
        <v>5634.3671290000202</v>
      </c>
      <c r="AK40" s="28">
        <f t="shared" si="1"/>
        <v>5439.2120209999848</v>
      </c>
      <c r="AL40" s="28">
        <f t="shared" si="1"/>
        <v>4755.7706500000204</v>
      </c>
    </row>
    <row r="41" spans="2:39" x14ac:dyDescent="0.3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8671875" defaultRowHeight="14.4" x14ac:dyDescent="0.3"/>
  <cols>
    <col min="1" max="1" width="8.88671875" style="33"/>
    <col min="2" max="2" width="23.5546875" style="33" bestFit="1" customWidth="1"/>
    <col min="3" max="16384" width="8.88671875" style="33"/>
  </cols>
  <sheetData>
    <row r="1" spans="1:159" s="60" customFormat="1" x14ac:dyDescent="0.3">
      <c r="A1" s="61" t="s">
        <v>225</v>
      </c>
    </row>
    <row r="3" spans="1:159" x14ac:dyDescent="0.3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3">
      <c r="C4" s="33" t="s">
        <v>75</v>
      </c>
      <c r="D4" s="33" t="s">
        <v>76</v>
      </c>
      <c r="E4" s="33" t="s">
        <v>77</v>
      </c>
      <c r="F4" s="33" t="s">
        <v>78</v>
      </c>
      <c r="G4" s="33" t="s">
        <v>79</v>
      </c>
      <c r="H4" s="33" t="s">
        <v>76</v>
      </c>
      <c r="I4" s="33" t="s">
        <v>77</v>
      </c>
      <c r="J4" s="33" t="s">
        <v>78</v>
      </c>
      <c r="K4" s="33" t="s">
        <v>79</v>
      </c>
      <c r="L4" s="33" t="s">
        <v>76</v>
      </c>
      <c r="M4" s="33" t="s">
        <v>77</v>
      </c>
      <c r="N4" s="33" t="s">
        <v>78</v>
      </c>
      <c r="O4" s="33" t="s">
        <v>79</v>
      </c>
      <c r="P4" s="33" t="s">
        <v>76</v>
      </c>
      <c r="Q4" s="33" t="s">
        <v>77</v>
      </c>
      <c r="R4" s="33" t="s">
        <v>78</v>
      </c>
      <c r="S4" s="33" t="s">
        <v>79</v>
      </c>
      <c r="T4" s="33" t="s">
        <v>76</v>
      </c>
      <c r="U4" s="33" t="s">
        <v>77</v>
      </c>
      <c r="V4" s="33" t="s">
        <v>78</v>
      </c>
      <c r="W4" s="33" t="s">
        <v>79</v>
      </c>
      <c r="X4" s="33" t="s">
        <v>76</v>
      </c>
      <c r="Y4" s="33" t="s">
        <v>77</v>
      </c>
      <c r="Z4" s="33" t="s">
        <v>78</v>
      </c>
      <c r="AA4" s="33" t="s">
        <v>79</v>
      </c>
      <c r="AB4" s="33" t="s">
        <v>76</v>
      </c>
      <c r="AC4" s="33" t="s">
        <v>77</v>
      </c>
      <c r="AD4" s="33" t="s">
        <v>78</v>
      </c>
      <c r="AE4" s="33" t="s">
        <v>79</v>
      </c>
      <c r="AF4" s="33" t="s">
        <v>76</v>
      </c>
      <c r="AG4" s="33" t="s">
        <v>77</v>
      </c>
      <c r="AH4" s="33" t="s">
        <v>78</v>
      </c>
      <c r="AI4" s="33" t="s">
        <v>79</v>
      </c>
      <c r="AJ4" s="33" t="s">
        <v>76</v>
      </c>
      <c r="AK4" s="33" t="s">
        <v>77</v>
      </c>
      <c r="AL4" s="33" t="s">
        <v>78</v>
      </c>
      <c r="AM4" s="33" t="s">
        <v>79</v>
      </c>
      <c r="AN4" s="33" t="s">
        <v>76</v>
      </c>
      <c r="AO4" s="33" t="s">
        <v>77</v>
      </c>
      <c r="AP4" s="33" t="s">
        <v>78</v>
      </c>
      <c r="AQ4" s="33" t="s">
        <v>79</v>
      </c>
      <c r="AR4" s="33" t="s">
        <v>76</v>
      </c>
      <c r="AS4" s="33" t="s">
        <v>77</v>
      </c>
      <c r="AT4" s="33" t="s">
        <v>78</v>
      </c>
      <c r="AU4" s="33" t="s">
        <v>79</v>
      </c>
      <c r="AV4" s="33" t="s">
        <v>76</v>
      </c>
      <c r="AW4" s="33" t="s">
        <v>77</v>
      </c>
      <c r="AX4" s="33" t="s">
        <v>78</v>
      </c>
      <c r="AY4" s="33" t="s">
        <v>79</v>
      </c>
      <c r="AZ4" s="33" t="s">
        <v>76</v>
      </c>
      <c r="BA4" s="33" t="s">
        <v>77</v>
      </c>
      <c r="BB4" s="33" t="s">
        <v>78</v>
      </c>
      <c r="BC4" s="33" t="s">
        <v>79</v>
      </c>
      <c r="BD4" s="33" t="s">
        <v>76</v>
      </c>
      <c r="BE4" s="33" t="s">
        <v>77</v>
      </c>
      <c r="BF4" s="33" t="s">
        <v>78</v>
      </c>
      <c r="BG4" s="33" t="s">
        <v>79</v>
      </c>
      <c r="BH4" s="33" t="s">
        <v>76</v>
      </c>
      <c r="BI4" s="33" t="s">
        <v>77</v>
      </c>
      <c r="BJ4" s="33" t="s">
        <v>78</v>
      </c>
      <c r="BK4" s="33" t="s">
        <v>79</v>
      </c>
      <c r="BL4" s="33" t="s">
        <v>76</v>
      </c>
      <c r="BM4" s="33" t="s">
        <v>77</v>
      </c>
      <c r="BN4" s="33" t="s">
        <v>78</v>
      </c>
      <c r="BO4" s="33" t="s">
        <v>79</v>
      </c>
      <c r="BP4" s="33" t="s">
        <v>76</v>
      </c>
      <c r="BQ4" s="33" t="s">
        <v>77</v>
      </c>
      <c r="BR4" s="33" t="s">
        <v>78</v>
      </c>
      <c r="BS4" s="33" t="s">
        <v>79</v>
      </c>
      <c r="BT4" s="33" t="s">
        <v>76</v>
      </c>
      <c r="BU4" s="33" t="s">
        <v>77</v>
      </c>
      <c r="BV4" s="33" t="s">
        <v>78</v>
      </c>
      <c r="BW4" s="33" t="s">
        <v>79</v>
      </c>
      <c r="BX4" s="33" t="s">
        <v>76</v>
      </c>
      <c r="BY4" s="33" t="s">
        <v>77</v>
      </c>
      <c r="BZ4" s="33" t="s">
        <v>78</v>
      </c>
      <c r="CA4" s="33" t="s">
        <v>79</v>
      </c>
      <c r="CB4" s="33" t="s">
        <v>76</v>
      </c>
      <c r="CC4" s="33" t="s">
        <v>77</v>
      </c>
      <c r="CD4" s="33" t="s">
        <v>78</v>
      </c>
      <c r="CE4" s="33" t="s">
        <v>79</v>
      </c>
      <c r="CF4" s="33" t="s">
        <v>76</v>
      </c>
      <c r="CG4" s="33" t="s">
        <v>77</v>
      </c>
      <c r="CH4" s="33" t="s">
        <v>78</v>
      </c>
      <c r="CI4" s="33" t="s">
        <v>79</v>
      </c>
      <c r="CJ4" s="33" t="s">
        <v>76</v>
      </c>
      <c r="CK4" s="33" t="s">
        <v>77</v>
      </c>
      <c r="CL4" s="33" t="s">
        <v>78</v>
      </c>
      <c r="CM4" s="33" t="s">
        <v>79</v>
      </c>
      <c r="CN4" s="33" t="s">
        <v>76</v>
      </c>
      <c r="CO4" s="33" t="s">
        <v>77</v>
      </c>
      <c r="CP4" s="33" t="s">
        <v>78</v>
      </c>
      <c r="CQ4" s="33" t="s">
        <v>79</v>
      </c>
      <c r="CR4" s="33" t="s">
        <v>76</v>
      </c>
      <c r="CS4" s="33" t="s">
        <v>77</v>
      </c>
      <c r="CT4" s="33" t="s">
        <v>78</v>
      </c>
      <c r="CU4" s="33" t="s">
        <v>79</v>
      </c>
      <c r="CV4" s="33" t="s">
        <v>76</v>
      </c>
      <c r="CW4" s="33" t="s">
        <v>77</v>
      </c>
      <c r="CX4" s="33" t="s">
        <v>78</v>
      </c>
      <c r="CY4" s="33" t="s">
        <v>79</v>
      </c>
      <c r="CZ4" s="33" t="s">
        <v>76</v>
      </c>
      <c r="DA4" s="33" t="s">
        <v>77</v>
      </c>
      <c r="DB4" s="33" t="s">
        <v>78</v>
      </c>
      <c r="DC4" s="33" t="s">
        <v>79</v>
      </c>
      <c r="DD4" s="33" t="s">
        <v>76</v>
      </c>
      <c r="DE4" s="33" t="s">
        <v>77</v>
      </c>
      <c r="DF4" s="33" t="s">
        <v>78</v>
      </c>
      <c r="DG4" s="33" t="s">
        <v>79</v>
      </c>
      <c r="DH4" s="33" t="s">
        <v>76</v>
      </c>
      <c r="DI4" s="33" t="s">
        <v>77</v>
      </c>
      <c r="DJ4" s="33" t="s">
        <v>78</v>
      </c>
      <c r="DK4" s="33" t="s">
        <v>79</v>
      </c>
      <c r="DL4" s="33" t="s">
        <v>76</v>
      </c>
      <c r="DM4" s="33" t="s">
        <v>77</v>
      </c>
      <c r="DN4" s="33" t="s">
        <v>78</v>
      </c>
      <c r="DO4" s="33" t="s">
        <v>79</v>
      </c>
      <c r="DP4" s="33" t="s">
        <v>76</v>
      </c>
      <c r="DQ4" s="33" t="s">
        <v>77</v>
      </c>
      <c r="DR4" s="33" t="s">
        <v>78</v>
      </c>
      <c r="DS4" s="33" t="s">
        <v>79</v>
      </c>
      <c r="DT4" s="33" t="s">
        <v>76</v>
      </c>
      <c r="DU4" s="33" t="s">
        <v>77</v>
      </c>
      <c r="DV4" s="33" t="s">
        <v>78</v>
      </c>
      <c r="DW4" s="33" t="s">
        <v>79</v>
      </c>
      <c r="DX4" s="33" t="s">
        <v>76</v>
      </c>
      <c r="DY4" s="33" t="s">
        <v>77</v>
      </c>
      <c r="DZ4" s="33" t="s">
        <v>78</v>
      </c>
      <c r="EA4" s="33" t="s">
        <v>79</v>
      </c>
      <c r="EB4" s="33" t="s">
        <v>76</v>
      </c>
      <c r="EC4" s="33" t="s">
        <v>77</v>
      </c>
      <c r="ED4" s="33" t="s">
        <v>78</v>
      </c>
      <c r="EE4" s="33" t="s">
        <v>79</v>
      </c>
      <c r="EF4" s="33" t="s">
        <v>76</v>
      </c>
      <c r="EG4" s="33" t="s">
        <v>77</v>
      </c>
      <c r="EH4" s="33" t="s">
        <v>78</v>
      </c>
      <c r="EI4" s="33" t="s">
        <v>79</v>
      </c>
      <c r="EJ4" s="33" t="s">
        <v>76</v>
      </c>
      <c r="EK4" s="33" t="s">
        <v>77</v>
      </c>
      <c r="EL4" s="33" t="s">
        <v>78</v>
      </c>
      <c r="EM4" s="33" t="s">
        <v>79</v>
      </c>
      <c r="EN4" s="33" t="s">
        <v>76</v>
      </c>
      <c r="EO4" s="33" t="s">
        <v>77</v>
      </c>
      <c r="EP4" s="33" t="s">
        <v>78</v>
      </c>
      <c r="EQ4" s="33" t="s">
        <v>79</v>
      </c>
      <c r="ER4" s="33" t="s">
        <v>76</v>
      </c>
      <c r="ES4" s="33" t="s">
        <v>77</v>
      </c>
      <c r="ET4" s="33" t="s">
        <v>78</v>
      </c>
      <c r="EU4" s="33" t="s">
        <v>79</v>
      </c>
      <c r="EV4" s="33" t="s">
        <v>76</v>
      </c>
      <c r="EW4" s="33" t="s">
        <v>77</v>
      </c>
      <c r="EX4" s="33" t="s">
        <v>78</v>
      </c>
      <c r="EY4" s="33" t="s">
        <v>79</v>
      </c>
      <c r="EZ4" s="33" t="s">
        <v>76</v>
      </c>
      <c r="FA4" s="33" t="s">
        <v>77</v>
      </c>
      <c r="FB4" s="33" t="s">
        <v>78</v>
      </c>
      <c r="FC4" s="33" t="s">
        <v>79</v>
      </c>
    </row>
    <row r="5" spans="1:159" x14ac:dyDescent="0.3">
      <c r="B5" s="33" t="s">
        <v>12</v>
      </c>
      <c r="C5" s="33" t="s">
        <v>13</v>
      </c>
    </row>
    <row r="6" spans="1:159" x14ac:dyDescent="0.3">
      <c r="B6" s="33" t="s">
        <v>14</v>
      </c>
      <c r="C6" s="33" t="s">
        <v>36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467.372387</v>
      </c>
      <c r="AS6" s="33">
        <v>4781.1433930000003</v>
      </c>
      <c r="AT6" s="33">
        <v>6542.5170790000002</v>
      </c>
      <c r="AU6" s="33">
        <v>4169.2477660000004</v>
      </c>
      <c r="AV6" s="33">
        <v>467.372387</v>
      </c>
      <c r="AW6" s="33">
        <v>4781.1433930000003</v>
      </c>
      <c r="AX6" s="33">
        <v>6542.5170790000002</v>
      </c>
      <c r="AY6" s="33">
        <v>4169.2477660000004</v>
      </c>
      <c r="AZ6" s="33">
        <v>293.18352629999998</v>
      </c>
      <c r="BA6" s="33">
        <v>2999.2197200000001</v>
      </c>
      <c r="BB6" s="33">
        <v>4104.1325539999998</v>
      </c>
      <c r="BC6" s="33">
        <v>2615.3765100000001</v>
      </c>
      <c r="BD6" s="33">
        <v>293.18352629999998</v>
      </c>
      <c r="BE6" s="33">
        <v>2999.2197200000001</v>
      </c>
      <c r="BF6" s="33">
        <v>4104.1325539999998</v>
      </c>
      <c r="BG6" s="33">
        <v>2615.3765100000001</v>
      </c>
      <c r="BH6" s="33">
        <v>293.18352629999998</v>
      </c>
      <c r="BI6" s="33">
        <v>2999.2197200000001</v>
      </c>
      <c r="BJ6" s="33">
        <v>4104.1325539999998</v>
      </c>
      <c r="BK6" s="33">
        <v>2615.3765100000001</v>
      </c>
      <c r="BL6" s="33">
        <v>293.18352629999998</v>
      </c>
      <c r="BM6" s="33">
        <v>2999.2197200000001</v>
      </c>
      <c r="BN6" s="33">
        <v>4104.1325539999998</v>
      </c>
      <c r="BO6" s="33">
        <v>2615.3765100000001</v>
      </c>
      <c r="BP6" s="33">
        <v>293.18352629999998</v>
      </c>
      <c r="BQ6" s="33">
        <v>2999.2197200000001</v>
      </c>
      <c r="BR6" s="33">
        <v>4104.1325539999998</v>
      </c>
      <c r="BS6" s="33">
        <v>2615.3765100000001</v>
      </c>
      <c r="BT6" s="33">
        <v>410.92520739999998</v>
      </c>
      <c r="BU6" s="33">
        <v>4203.69794</v>
      </c>
      <c r="BV6" s="33">
        <v>5752.3406660000001</v>
      </c>
      <c r="BW6" s="33">
        <v>3665.7043739999999</v>
      </c>
      <c r="BX6" s="33">
        <v>410.92520739999998</v>
      </c>
      <c r="BY6" s="33">
        <v>4203.69794</v>
      </c>
      <c r="BZ6" s="33">
        <v>5752.3406660000001</v>
      </c>
      <c r="CA6" s="33">
        <v>3665.7043739999999</v>
      </c>
      <c r="CB6" s="33">
        <v>302.70278860000002</v>
      </c>
      <c r="CC6" s="33">
        <v>3096.6002229999999</v>
      </c>
      <c r="CD6" s="33">
        <v>4237.3880429999999</v>
      </c>
      <c r="CE6" s="33">
        <v>2700.2941559999999</v>
      </c>
      <c r="CF6" s="33">
        <v>302.70278860000002</v>
      </c>
      <c r="CG6" s="33">
        <v>3096.6002229999999</v>
      </c>
      <c r="CH6" s="33">
        <v>4237.3880429999999</v>
      </c>
      <c r="CI6" s="33">
        <v>2700.2941559999999</v>
      </c>
      <c r="CJ6" s="33">
        <v>302.70278860000002</v>
      </c>
      <c r="CK6" s="33">
        <v>3096.6002229999999</v>
      </c>
      <c r="CL6" s="33">
        <v>4237.3880429999999</v>
      </c>
      <c r="CM6" s="33">
        <v>2700.2941559999999</v>
      </c>
      <c r="CN6" s="33">
        <v>302.70278860000002</v>
      </c>
      <c r="CO6" s="33">
        <v>3096.6002229999999</v>
      </c>
      <c r="CP6" s="33">
        <v>4237.3880429999999</v>
      </c>
      <c r="CQ6" s="33">
        <v>2700.2941559999999</v>
      </c>
      <c r="CR6" s="33">
        <v>302.70278860000002</v>
      </c>
      <c r="CS6" s="33">
        <v>3096.6002229999999</v>
      </c>
      <c r="CT6" s="33">
        <v>4237.3880429999999</v>
      </c>
      <c r="CU6" s="33">
        <v>2700.2941559999999</v>
      </c>
      <c r="CV6" s="33">
        <v>272.7195064</v>
      </c>
      <c r="CW6" s="33">
        <v>2789.8761300000001</v>
      </c>
      <c r="CX6" s="33">
        <v>3817.6667649999999</v>
      </c>
      <c r="CY6" s="33">
        <v>2432.8249270000001</v>
      </c>
      <c r="CZ6" s="33">
        <v>272.7195064</v>
      </c>
      <c r="DA6" s="33">
        <v>2789.8761300000001</v>
      </c>
      <c r="DB6" s="33">
        <v>3817.6667649999999</v>
      </c>
      <c r="DC6" s="33">
        <v>2432.8249270000001</v>
      </c>
      <c r="DD6" s="33">
        <v>272.7195064</v>
      </c>
      <c r="DE6" s="33">
        <v>2789.8761300000001</v>
      </c>
      <c r="DF6" s="33">
        <v>3817.6667649999999</v>
      </c>
      <c r="DG6" s="33">
        <v>2432.8249270000001</v>
      </c>
      <c r="DH6" s="33">
        <v>272.7195064</v>
      </c>
      <c r="DI6" s="33">
        <v>2789.8761300000001</v>
      </c>
      <c r="DJ6" s="33">
        <v>3817.6667649999999</v>
      </c>
      <c r="DK6" s="33">
        <v>2432.8249270000001</v>
      </c>
      <c r="DL6" s="33">
        <v>272.7195064</v>
      </c>
      <c r="DM6" s="33">
        <v>2789.8761300000001</v>
      </c>
      <c r="DN6" s="33">
        <v>3817.6667649999999</v>
      </c>
      <c r="DO6" s="33">
        <v>2432.8249270000001</v>
      </c>
      <c r="DP6" s="33">
        <v>272.7195064</v>
      </c>
      <c r="DQ6" s="33">
        <v>2789.8761300000001</v>
      </c>
      <c r="DR6" s="33">
        <v>3817.6667649999999</v>
      </c>
      <c r="DS6" s="33">
        <v>2432.8249270000001</v>
      </c>
      <c r="DT6" s="33">
        <v>272.7195064</v>
      </c>
      <c r="DU6" s="33">
        <v>2789.8761300000001</v>
      </c>
      <c r="DV6" s="33">
        <v>3817.6667649999999</v>
      </c>
      <c r="DW6" s="33">
        <v>2432.8249270000001</v>
      </c>
      <c r="DX6" s="33">
        <v>272.7195064</v>
      </c>
      <c r="DY6" s="33">
        <v>2789.8761300000001</v>
      </c>
      <c r="DZ6" s="33">
        <v>3817.6667649999999</v>
      </c>
      <c r="EA6" s="33">
        <v>2432.8249270000001</v>
      </c>
      <c r="EB6" s="33">
        <v>272.7195064</v>
      </c>
      <c r="EC6" s="33">
        <v>2789.8761300000001</v>
      </c>
      <c r="ED6" s="33">
        <v>3817.6667649999999</v>
      </c>
      <c r="EE6" s="33">
        <v>2432.8249270000001</v>
      </c>
      <c r="EF6" s="33">
        <v>272.7195064</v>
      </c>
      <c r="EG6" s="33">
        <v>2789.8761300000001</v>
      </c>
      <c r="EH6" s="33">
        <v>3817.6667649999999</v>
      </c>
      <c r="EI6" s="33">
        <v>2432.8249270000001</v>
      </c>
      <c r="EJ6" s="33">
        <v>272.7195064</v>
      </c>
      <c r="EK6" s="33">
        <v>2789.8761300000001</v>
      </c>
      <c r="EL6" s="33">
        <v>3817.6667649999999</v>
      </c>
      <c r="EM6" s="33">
        <v>2432.8249270000001</v>
      </c>
      <c r="EN6" s="33">
        <v>272.7195064</v>
      </c>
      <c r="EO6" s="33">
        <v>2789.8761300000001</v>
      </c>
      <c r="EP6" s="33">
        <v>3817.6667649999999</v>
      </c>
      <c r="EQ6" s="33">
        <v>2432.8249270000001</v>
      </c>
      <c r="ER6" s="33">
        <v>272.7195064</v>
      </c>
      <c r="ES6" s="33">
        <v>2789.8761300000001</v>
      </c>
      <c r="ET6" s="33">
        <v>3817.6667649999999</v>
      </c>
      <c r="EU6" s="33">
        <v>2432.8249270000001</v>
      </c>
      <c r="EV6" s="33">
        <v>272.7195064</v>
      </c>
      <c r="EW6" s="33">
        <v>2789.8761300000001</v>
      </c>
      <c r="EX6" s="33">
        <v>3817.6667649999999</v>
      </c>
      <c r="EY6" s="33">
        <v>2432.8249270000001</v>
      </c>
      <c r="EZ6" s="33">
        <v>272.7195064</v>
      </c>
      <c r="FA6" s="33">
        <v>2789.8761300000001</v>
      </c>
      <c r="FB6" s="33">
        <v>3817.6667649999999</v>
      </c>
      <c r="FC6" s="33">
        <v>2432.8249270000001</v>
      </c>
    </row>
    <row r="7" spans="1:159" x14ac:dyDescent="0.3">
      <c r="B7" s="33" t="s">
        <v>14</v>
      </c>
      <c r="C7" s="33" t="s">
        <v>37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3">
      <c r="B8" s="33" t="s">
        <v>14</v>
      </c>
      <c r="C8" s="33" t="s">
        <v>38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3">
      <c r="B9" s="33" t="s">
        <v>14</v>
      </c>
      <c r="C9" s="33" t="s">
        <v>39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3">
      <c r="B10" s="33" t="s">
        <v>14</v>
      </c>
      <c r="C10" s="33" t="s">
        <v>40</v>
      </c>
    </row>
    <row r="11" spans="1:159" x14ac:dyDescent="0.3">
      <c r="B11" s="33" t="s">
        <v>14</v>
      </c>
      <c r="C11" s="33" t="s">
        <v>41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3">
      <c r="B12" s="33" t="s">
        <v>14</v>
      </c>
      <c r="C12" s="33" t="s">
        <v>42</v>
      </c>
    </row>
    <row r="13" spans="1:159" x14ac:dyDescent="0.3">
      <c r="B13" s="33" t="s">
        <v>14</v>
      </c>
      <c r="C13" s="33" t="s">
        <v>43</v>
      </c>
    </row>
    <row r="14" spans="1:159" x14ac:dyDescent="0.3">
      <c r="B14" s="33" t="s">
        <v>14</v>
      </c>
      <c r="C14" s="33" t="s">
        <v>44</v>
      </c>
    </row>
    <row r="15" spans="1:159" x14ac:dyDescent="0.3">
      <c r="B15" s="33" t="s">
        <v>14</v>
      </c>
      <c r="C15" s="33" t="s">
        <v>45</v>
      </c>
    </row>
    <row r="16" spans="1:159" x14ac:dyDescent="0.3">
      <c r="B16" s="33" t="s">
        <v>14</v>
      </c>
      <c r="C16" s="33" t="s">
        <v>46</v>
      </c>
    </row>
    <row r="17" spans="2:159" x14ac:dyDescent="0.3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565.29229850000002</v>
      </c>
      <c r="AS17" s="33">
        <v>5782.8481380000003</v>
      </c>
      <c r="AT17" s="33">
        <v>7913.2499500000004</v>
      </c>
      <c r="AU17" s="33">
        <v>5042.7533130000002</v>
      </c>
      <c r="AV17" s="33">
        <v>565.29229850000002</v>
      </c>
      <c r="AW17" s="33">
        <v>5782.8481380000003</v>
      </c>
      <c r="AX17" s="33">
        <v>7913.2499500000004</v>
      </c>
      <c r="AY17" s="33">
        <v>5042.7533130000002</v>
      </c>
      <c r="AZ17" s="33">
        <v>335.78147539999998</v>
      </c>
      <c r="BA17" s="33">
        <v>3434.9898010000002</v>
      </c>
      <c r="BB17" s="33">
        <v>4700.4403750000001</v>
      </c>
      <c r="BC17" s="33">
        <v>2995.3762889999998</v>
      </c>
      <c r="BD17" s="33">
        <v>335.78147539999998</v>
      </c>
      <c r="BE17" s="33">
        <v>3434.9898010000002</v>
      </c>
      <c r="BF17" s="33">
        <v>4700.4403750000001</v>
      </c>
      <c r="BG17" s="33">
        <v>2995.3762889999998</v>
      </c>
      <c r="BH17" s="33">
        <v>335.78147539999998</v>
      </c>
      <c r="BI17" s="33">
        <v>3434.9898010000002</v>
      </c>
      <c r="BJ17" s="33">
        <v>4700.4403750000001</v>
      </c>
      <c r="BK17" s="33">
        <v>2995.3762889999998</v>
      </c>
      <c r="BL17" s="33">
        <v>335.78147539999998</v>
      </c>
      <c r="BM17" s="33">
        <v>3434.9898010000002</v>
      </c>
      <c r="BN17" s="33">
        <v>4700.4403750000001</v>
      </c>
      <c r="BO17" s="33">
        <v>2995.3762889999998</v>
      </c>
      <c r="BP17" s="33">
        <v>335.78147539999998</v>
      </c>
      <c r="BQ17" s="33">
        <v>3434.9898010000002</v>
      </c>
      <c r="BR17" s="33">
        <v>4700.4403750000001</v>
      </c>
      <c r="BS17" s="33">
        <v>2995.3762889999998</v>
      </c>
      <c r="BT17" s="33">
        <v>453.52315650000003</v>
      </c>
      <c r="BU17" s="33">
        <v>4639.4680209999997</v>
      </c>
      <c r="BV17" s="33">
        <v>6348.6484870000004</v>
      </c>
      <c r="BW17" s="33">
        <v>4045.704154</v>
      </c>
      <c r="BX17" s="33">
        <v>453.52315650000003</v>
      </c>
      <c r="BY17" s="33">
        <v>4639.4680209999997</v>
      </c>
      <c r="BZ17" s="33">
        <v>6348.6484870000004</v>
      </c>
      <c r="CA17" s="33">
        <v>4045.704154</v>
      </c>
      <c r="CB17" s="33">
        <v>317.83280339999999</v>
      </c>
      <c r="CC17" s="33">
        <v>3251.37781</v>
      </c>
      <c r="CD17" s="33">
        <v>4449.185708</v>
      </c>
      <c r="CE17" s="33">
        <v>2835.2631489999999</v>
      </c>
      <c r="CF17" s="33">
        <v>317.83280339999999</v>
      </c>
      <c r="CG17" s="33">
        <v>3251.37781</v>
      </c>
      <c r="CH17" s="33">
        <v>4449.185708</v>
      </c>
      <c r="CI17" s="33">
        <v>2835.2631489999999</v>
      </c>
      <c r="CJ17" s="33">
        <v>317.83280339999999</v>
      </c>
      <c r="CK17" s="33">
        <v>3251.37781</v>
      </c>
      <c r="CL17" s="33">
        <v>4449.185708</v>
      </c>
      <c r="CM17" s="33">
        <v>2835.2631489999999</v>
      </c>
      <c r="CN17" s="33">
        <v>317.83280339999999</v>
      </c>
      <c r="CO17" s="33">
        <v>3251.37781</v>
      </c>
      <c r="CP17" s="33">
        <v>4449.185708</v>
      </c>
      <c r="CQ17" s="33">
        <v>2835.2631489999999</v>
      </c>
      <c r="CR17" s="33">
        <v>317.83280339999999</v>
      </c>
      <c r="CS17" s="33">
        <v>3251.37781</v>
      </c>
      <c r="CT17" s="33">
        <v>4449.185708</v>
      </c>
      <c r="CU17" s="33">
        <v>2835.2631489999999</v>
      </c>
      <c r="CV17" s="33">
        <v>272.7195064</v>
      </c>
      <c r="CW17" s="33">
        <v>2789.8761300000001</v>
      </c>
      <c r="CX17" s="33">
        <v>3817.6667649999999</v>
      </c>
      <c r="CY17" s="33">
        <v>2432.8249270000001</v>
      </c>
      <c r="CZ17" s="33">
        <v>272.7195064</v>
      </c>
      <c r="DA17" s="33">
        <v>2789.8761300000001</v>
      </c>
      <c r="DB17" s="33">
        <v>3817.6667649999999</v>
      </c>
      <c r="DC17" s="33">
        <v>2432.8249270000001</v>
      </c>
      <c r="DD17" s="33">
        <v>272.7195064</v>
      </c>
      <c r="DE17" s="33">
        <v>2789.8761300000001</v>
      </c>
      <c r="DF17" s="33">
        <v>3817.6667649999999</v>
      </c>
      <c r="DG17" s="33">
        <v>2432.8249270000001</v>
      </c>
      <c r="DH17" s="33">
        <v>272.7195064</v>
      </c>
      <c r="DI17" s="33">
        <v>2789.8761300000001</v>
      </c>
      <c r="DJ17" s="33">
        <v>3817.6667649999999</v>
      </c>
      <c r="DK17" s="33">
        <v>2432.8249270000001</v>
      </c>
      <c r="DL17" s="33">
        <v>272.7195064</v>
      </c>
      <c r="DM17" s="33">
        <v>2789.8761300000001</v>
      </c>
      <c r="DN17" s="33">
        <v>3817.6667649999999</v>
      </c>
      <c r="DO17" s="33">
        <v>2432.8249270000001</v>
      </c>
      <c r="DP17" s="33">
        <v>272.7195064</v>
      </c>
      <c r="DQ17" s="33">
        <v>2789.8761300000001</v>
      </c>
      <c r="DR17" s="33">
        <v>3817.6667649999999</v>
      </c>
      <c r="DS17" s="33">
        <v>2432.8249270000001</v>
      </c>
      <c r="DT17" s="33">
        <v>272.7195064</v>
      </c>
      <c r="DU17" s="33">
        <v>2789.8761300000001</v>
      </c>
      <c r="DV17" s="33">
        <v>3817.6667649999999</v>
      </c>
      <c r="DW17" s="33">
        <v>2432.8249270000001</v>
      </c>
      <c r="DX17" s="33">
        <v>272.7195064</v>
      </c>
      <c r="DY17" s="33">
        <v>2789.8761300000001</v>
      </c>
      <c r="DZ17" s="33">
        <v>3817.6667649999999</v>
      </c>
      <c r="EA17" s="33">
        <v>2432.8249270000001</v>
      </c>
      <c r="EB17" s="33">
        <v>272.7195064</v>
      </c>
      <c r="EC17" s="33">
        <v>2789.8761300000001</v>
      </c>
      <c r="ED17" s="33">
        <v>3817.6667649999999</v>
      </c>
      <c r="EE17" s="33">
        <v>2432.8249270000001</v>
      </c>
      <c r="EF17" s="33">
        <v>272.7195064</v>
      </c>
      <c r="EG17" s="33">
        <v>2789.8761300000001</v>
      </c>
      <c r="EH17" s="33">
        <v>3817.6667649999999</v>
      </c>
      <c r="EI17" s="33">
        <v>2432.8249270000001</v>
      </c>
      <c r="EJ17" s="33">
        <v>272.7195064</v>
      </c>
      <c r="EK17" s="33">
        <v>2789.8761300000001</v>
      </c>
      <c r="EL17" s="33">
        <v>3817.6667649999999</v>
      </c>
      <c r="EM17" s="33">
        <v>2432.8249270000001</v>
      </c>
      <c r="EN17" s="33">
        <v>272.7195064</v>
      </c>
      <c r="EO17" s="33">
        <v>2789.8761300000001</v>
      </c>
      <c r="EP17" s="33">
        <v>3817.6667649999999</v>
      </c>
      <c r="EQ17" s="33">
        <v>2432.8249270000001</v>
      </c>
      <c r="ER17" s="33">
        <v>272.7195064</v>
      </c>
      <c r="ES17" s="33">
        <v>2789.8761300000001</v>
      </c>
      <c r="ET17" s="33">
        <v>3817.6667649999999</v>
      </c>
      <c r="EU17" s="33">
        <v>2432.8249270000001</v>
      </c>
      <c r="EV17" s="33">
        <v>272.7195064</v>
      </c>
      <c r="EW17" s="33">
        <v>2789.8761300000001</v>
      </c>
      <c r="EX17" s="33">
        <v>3817.6667649999999</v>
      </c>
      <c r="EY17" s="33">
        <v>2432.8249270000001</v>
      </c>
      <c r="EZ17" s="33">
        <v>272.7195064</v>
      </c>
      <c r="FA17" s="33">
        <v>2789.8761300000001</v>
      </c>
      <c r="FB17" s="33">
        <v>3817.6667649999999</v>
      </c>
      <c r="FC17" s="33">
        <v>2432.8249270000001</v>
      </c>
    </row>
    <row r="18" spans="2:159" x14ac:dyDescent="0.3">
      <c r="B18" s="33" t="s">
        <v>16</v>
      </c>
      <c r="C18" s="33" t="s">
        <v>36</v>
      </c>
    </row>
    <row r="19" spans="2:159" x14ac:dyDescent="0.3">
      <c r="B19" s="33" t="s">
        <v>16</v>
      </c>
      <c r="C19" s="33" t="s">
        <v>37</v>
      </c>
    </row>
    <row r="20" spans="2:159" x14ac:dyDescent="0.3">
      <c r="B20" s="33" t="s">
        <v>16</v>
      </c>
      <c r="C20" s="33" t="s">
        <v>38</v>
      </c>
    </row>
    <row r="21" spans="2:159" x14ac:dyDescent="0.3">
      <c r="B21" s="33" t="s">
        <v>16</v>
      </c>
      <c r="C21" s="33" t="s">
        <v>39</v>
      </c>
    </row>
    <row r="22" spans="2:159" x14ac:dyDescent="0.3">
      <c r="B22" s="33" t="s">
        <v>16</v>
      </c>
      <c r="C22" s="33" t="s">
        <v>40</v>
      </c>
    </row>
    <row r="23" spans="2:159" x14ac:dyDescent="0.3">
      <c r="B23" s="33" t="s">
        <v>16</v>
      </c>
      <c r="C23" s="33" t="s">
        <v>41</v>
      </c>
    </row>
    <row r="24" spans="2:159" x14ac:dyDescent="0.3">
      <c r="B24" s="33" t="s">
        <v>16</v>
      </c>
      <c r="C24" s="33" t="s">
        <v>42</v>
      </c>
    </row>
    <row r="25" spans="2:159" x14ac:dyDescent="0.3">
      <c r="B25" s="33" t="s">
        <v>16</v>
      </c>
      <c r="C25" s="33" t="s">
        <v>43</v>
      </c>
    </row>
    <row r="26" spans="2:159" x14ac:dyDescent="0.3">
      <c r="B26" s="33" t="s">
        <v>16</v>
      </c>
      <c r="C26" s="33" t="s">
        <v>44</v>
      </c>
    </row>
    <row r="27" spans="2:159" x14ac:dyDescent="0.3">
      <c r="B27" s="33" t="s">
        <v>16</v>
      </c>
      <c r="C27" s="33" t="s">
        <v>45</v>
      </c>
    </row>
    <row r="28" spans="2:159" x14ac:dyDescent="0.3">
      <c r="B28" s="33" t="s">
        <v>16</v>
      </c>
      <c r="C28" s="33" t="s">
        <v>46</v>
      </c>
    </row>
    <row r="29" spans="2:159" x14ac:dyDescent="0.3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3">
      <c r="B30" s="33" t="s">
        <v>17</v>
      </c>
      <c r="C30" s="33" t="s">
        <v>36</v>
      </c>
    </row>
    <row r="31" spans="2:159" x14ac:dyDescent="0.3">
      <c r="B31" s="33" t="s">
        <v>17</v>
      </c>
      <c r="C31" s="33" t="s">
        <v>37</v>
      </c>
    </row>
    <row r="32" spans="2:159" x14ac:dyDescent="0.3">
      <c r="B32" s="33" t="s">
        <v>17</v>
      </c>
      <c r="C32" s="33" t="s">
        <v>38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C32" s="33">
        <v>928.64131359999999</v>
      </c>
      <c r="BD32" s="33">
        <v>928.64131359999999</v>
      </c>
      <c r="BG32" s="33">
        <v>928.64131359999999</v>
      </c>
      <c r="BH32" s="33">
        <v>928.64131359999999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3">
      <c r="B33" s="33" t="s">
        <v>17</v>
      </c>
      <c r="C33" s="33" t="s">
        <v>39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16.957627280000001</v>
      </c>
      <c r="AQ33" s="33">
        <v>312.73459939999998</v>
      </c>
      <c r="AR33" s="33">
        <v>312.73459939999998</v>
      </c>
      <c r="AT33" s="33">
        <v>134.3729127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G33" s="33">
        <v>312.73459939999998</v>
      </c>
      <c r="BH33" s="33">
        <v>312.73459939999998</v>
      </c>
      <c r="BK33" s="33">
        <v>312.73459939999998</v>
      </c>
      <c r="BL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3">
      <c r="B34" s="33" t="s">
        <v>17</v>
      </c>
      <c r="C34" s="33" t="s">
        <v>40</v>
      </c>
    </row>
    <row r="35" spans="2:159" x14ac:dyDescent="0.3">
      <c r="B35" s="33" t="s">
        <v>17</v>
      </c>
      <c r="C35" s="33" t="s">
        <v>41</v>
      </c>
    </row>
    <row r="36" spans="2:159" x14ac:dyDescent="0.3">
      <c r="B36" s="33" t="s">
        <v>17</v>
      </c>
      <c r="C36" s="33" t="s">
        <v>42</v>
      </c>
    </row>
    <row r="37" spans="2:159" x14ac:dyDescent="0.3">
      <c r="B37" s="33" t="s">
        <v>17</v>
      </c>
      <c r="C37" s="33" t="s">
        <v>43</v>
      </c>
    </row>
    <row r="38" spans="2:159" x14ac:dyDescent="0.3">
      <c r="B38" s="33" t="s">
        <v>17</v>
      </c>
      <c r="C38" s="33" t="s">
        <v>44</v>
      </c>
    </row>
    <row r="39" spans="2:159" x14ac:dyDescent="0.3">
      <c r="B39" s="33" t="s">
        <v>17</v>
      </c>
      <c r="C39" s="33" t="s">
        <v>45</v>
      </c>
    </row>
    <row r="40" spans="2:159" x14ac:dyDescent="0.3">
      <c r="B40" s="33" t="s">
        <v>17</v>
      </c>
      <c r="C40" s="33" t="s">
        <v>46</v>
      </c>
    </row>
    <row r="41" spans="2:159" x14ac:dyDescent="0.3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604.72631690000003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134.3729127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0</v>
      </c>
      <c r="BC41" s="33">
        <v>1241.3759130000001</v>
      </c>
      <c r="BD41" s="33">
        <v>1241.3759130000001</v>
      </c>
      <c r="BE41" s="33">
        <v>0</v>
      </c>
      <c r="BF41" s="33">
        <v>0</v>
      </c>
      <c r="BG41" s="33">
        <v>1241.3759130000001</v>
      </c>
      <c r="BH41" s="33">
        <v>1241.3759130000001</v>
      </c>
      <c r="BI41" s="33">
        <v>0</v>
      </c>
      <c r="BJ41" s="33">
        <v>0</v>
      </c>
      <c r="BK41" s="33">
        <v>1241.3759130000001</v>
      </c>
      <c r="BL41" s="33">
        <v>1241.3759130000001</v>
      </c>
      <c r="BM41" s="33">
        <v>0</v>
      </c>
      <c r="BN41" s="33">
        <v>0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3">
      <c r="B42" s="33" t="s">
        <v>18</v>
      </c>
      <c r="C42" s="33" t="s">
        <v>36</v>
      </c>
    </row>
    <row r="43" spans="2:159" x14ac:dyDescent="0.3">
      <c r="B43" s="33" t="s">
        <v>18</v>
      </c>
      <c r="C43" s="33" t="s">
        <v>37</v>
      </c>
    </row>
    <row r="44" spans="2:159" x14ac:dyDescent="0.3">
      <c r="B44" s="33" t="s">
        <v>18</v>
      </c>
      <c r="C44" s="33" t="s">
        <v>38</v>
      </c>
    </row>
    <row r="45" spans="2:159" x14ac:dyDescent="0.3">
      <c r="B45" s="33" t="s">
        <v>18</v>
      </c>
      <c r="C45" s="33" t="s">
        <v>39</v>
      </c>
    </row>
    <row r="46" spans="2:159" x14ac:dyDescent="0.3">
      <c r="B46" s="33" t="s">
        <v>18</v>
      </c>
      <c r="C46" s="33" t="s">
        <v>40</v>
      </c>
    </row>
    <row r="47" spans="2:159" x14ac:dyDescent="0.3">
      <c r="B47" s="33" t="s">
        <v>18</v>
      </c>
      <c r="C47" s="33" t="s">
        <v>41</v>
      </c>
    </row>
    <row r="48" spans="2:159" x14ac:dyDescent="0.3">
      <c r="B48" s="33" t="s">
        <v>18</v>
      </c>
      <c r="C48" s="33" t="s">
        <v>42</v>
      </c>
    </row>
    <row r="49" spans="2:159" x14ac:dyDescent="0.3">
      <c r="B49" s="33" t="s">
        <v>18</v>
      </c>
      <c r="C49" s="33" t="s">
        <v>43</v>
      </c>
    </row>
    <row r="50" spans="2:159" x14ac:dyDescent="0.3">
      <c r="B50" s="33" t="s">
        <v>18</v>
      </c>
      <c r="C50" s="33" t="s">
        <v>44</v>
      </c>
    </row>
    <row r="51" spans="2:159" x14ac:dyDescent="0.3">
      <c r="B51" s="33" t="s">
        <v>18</v>
      </c>
      <c r="C51" s="33" t="s">
        <v>45</v>
      </c>
    </row>
    <row r="52" spans="2:159" x14ac:dyDescent="0.3">
      <c r="B52" s="33" t="s">
        <v>18</v>
      </c>
      <c r="C52" s="33" t="s">
        <v>46</v>
      </c>
    </row>
    <row r="53" spans="2:159" x14ac:dyDescent="0.3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3">
      <c r="B54" s="33" t="s">
        <v>761</v>
      </c>
      <c r="C54" s="33" t="s">
        <v>36</v>
      </c>
    </row>
    <row r="55" spans="2:159" x14ac:dyDescent="0.3">
      <c r="B55" s="33" t="s">
        <v>761</v>
      </c>
      <c r="C55" s="33" t="s">
        <v>37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1141.59449</v>
      </c>
      <c r="AS55" s="33">
        <v>953.63414739999996</v>
      </c>
      <c r="AT55" s="33">
        <v>1141.580119</v>
      </c>
      <c r="AU55" s="33">
        <v>1363.609177</v>
      </c>
      <c r="AV55" s="33">
        <v>1298.861742</v>
      </c>
      <c r="AW55" s="33">
        <v>953.63414739999996</v>
      </c>
      <c r="AX55" s="33">
        <v>953.63414739999996</v>
      </c>
      <c r="AY55" s="33">
        <v>1363.609177</v>
      </c>
      <c r="AZ55" s="33">
        <v>1298.861742</v>
      </c>
      <c r="BA55" s="33">
        <v>953.63414739999996</v>
      </c>
      <c r="BB55" s="33">
        <v>953.63414739999996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1298.861742</v>
      </c>
      <c r="BI55" s="33">
        <v>953.63414739999996</v>
      </c>
      <c r="BJ55" s="33">
        <v>1141.580119</v>
      </c>
      <c r="BK55" s="33">
        <v>1363.609177</v>
      </c>
      <c r="BL55" s="33">
        <v>1298.861742</v>
      </c>
      <c r="BM55" s="33">
        <v>953.63414739999996</v>
      </c>
      <c r="BN55" s="33">
        <v>1141.580119</v>
      </c>
      <c r="BO55" s="33">
        <v>1363.609177</v>
      </c>
      <c r="BP55" s="33">
        <v>1298.861742</v>
      </c>
      <c r="BQ55" s="33">
        <v>953.63414739999996</v>
      </c>
      <c r="BR55" s="33">
        <v>1141.59449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281.65941179999999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3">
      <c r="B56" s="33" t="s">
        <v>761</v>
      </c>
      <c r="C56" s="33" t="s">
        <v>38</v>
      </c>
    </row>
    <row r="57" spans="2:159" x14ac:dyDescent="0.3">
      <c r="B57" s="33" t="s">
        <v>761</v>
      </c>
      <c r="C57" s="33" t="s">
        <v>39</v>
      </c>
    </row>
    <row r="58" spans="2:159" x14ac:dyDescent="0.3">
      <c r="B58" s="33" t="s">
        <v>761</v>
      </c>
      <c r="C58" s="33" t="s">
        <v>40</v>
      </c>
    </row>
    <row r="59" spans="2:159" x14ac:dyDescent="0.3">
      <c r="B59" s="33" t="s">
        <v>761</v>
      </c>
      <c r="C59" s="33" t="s">
        <v>41</v>
      </c>
    </row>
    <row r="60" spans="2:159" x14ac:dyDescent="0.3">
      <c r="B60" s="33" t="s">
        <v>761</v>
      </c>
      <c r="C60" s="33" t="s">
        <v>42</v>
      </c>
    </row>
    <row r="61" spans="2:159" x14ac:dyDescent="0.3">
      <c r="B61" s="33" t="s">
        <v>761</v>
      </c>
      <c r="C61" s="33" t="s">
        <v>43</v>
      </c>
    </row>
    <row r="62" spans="2:159" x14ac:dyDescent="0.3">
      <c r="B62" s="33" t="s">
        <v>761</v>
      </c>
      <c r="C62" s="33" t="s">
        <v>44</v>
      </c>
    </row>
    <row r="63" spans="2:159" x14ac:dyDescent="0.3">
      <c r="B63" s="33" t="s">
        <v>761</v>
      </c>
      <c r="C63" s="33" t="s">
        <v>45</v>
      </c>
    </row>
    <row r="64" spans="2:159" x14ac:dyDescent="0.3">
      <c r="B64" s="33" t="s">
        <v>761</v>
      </c>
      <c r="C64" s="33" t="s">
        <v>46</v>
      </c>
    </row>
    <row r="65" spans="2:159" x14ac:dyDescent="0.3">
      <c r="B65" s="33" t="s">
        <v>761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1141.59449</v>
      </c>
      <c r="AS65" s="33">
        <v>953.63414739999996</v>
      </c>
      <c r="AT65" s="33">
        <v>1141.580119</v>
      </c>
      <c r="AU65" s="33">
        <v>1363.609177</v>
      </c>
      <c r="AV65" s="33">
        <v>1298.861742</v>
      </c>
      <c r="AW65" s="33">
        <v>953.63414739999996</v>
      </c>
      <c r="AX65" s="33">
        <v>953.63414739999996</v>
      </c>
      <c r="AY65" s="33">
        <v>1363.609177</v>
      </c>
      <c r="AZ65" s="33">
        <v>1298.861742</v>
      </c>
      <c r="BA65" s="33">
        <v>953.63414739999996</v>
      </c>
      <c r="BB65" s="33">
        <v>953.63414739999996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1298.861742</v>
      </c>
      <c r="BI65" s="33">
        <v>953.63414739999996</v>
      </c>
      <c r="BJ65" s="33">
        <v>1141.580119</v>
      </c>
      <c r="BK65" s="33">
        <v>1363.609177</v>
      </c>
      <c r="BL65" s="33">
        <v>1298.861742</v>
      </c>
      <c r="BM65" s="33">
        <v>953.63414739999996</v>
      </c>
      <c r="BN65" s="33">
        <v>1141.580119</v>
      </c>
      <c r="BO65" s="33">
        <v>1363.609177</v>
      </c>
      <c r="BP65" s="33">
        <v>1298.861742</v>
      </c>
      <c r="BQ65" s="33">
        <v>953.63414739999996</v>
      </c>
      <c r="BR65" s="33">
        <v>1141.59449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281.65941179999999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3">
      <c r="B66" s="33" t="s">
        <v>19</v>
      </c>
      <c r="C66" s="33" t="s">
        <v>36</v>
      </c>
    </row>
    <row r="67" spans="2:159" x14ac:dyDescent="0.3">
      <c r="B67" s="33" t="s">
        <v>19</v>
      </c>
      <c r="C67" s="33" t="s">
        <v>37</v>
      </c>
    </row>
    <row r="68" spans="2:159" x14ac:dyDescent="0.3">
      <c r="B68" s="33" t="s">
        <v>19</v>
      </c>
      <c r="C68" s="33" t="s">
        <v>38</v>
      </c>
    </row>
    <row r="69" spans="2:159" x14ac:dyDescent="0.3">
      <c r="B69" s="33" t="s">
        <v>19</v>
      </c>
      <c r="C69" s="33" t="s">
        <v>39</v>
      </c>
    </row>
    <row r="70" spans="2:159" x14ac:dyDescent="0.3">
      <c r="B70" s="33" t="s">
        <v>19</v>
      </c>
      <c r="C70" s="33" t="s">
        <v>40</v>
      </c>
    </row>
    <row r="71" spans="2:159" x14ac:dyDescent="0.3">
      <c r="B71" s="33" t="s">
        <v>19</v>
      </c>
      <c r="C71" s="33" t="s">
        <v>41</v>
      </c>
    </row>
    <row r="72" spans="2:159" x14ac:dyDescent="0.3">
      <c r="B72" s="33" t="s">
        <v>19</v>
      </c>
      <c r="C72" s="33" t="s">
        <v>42</v>
      </c>
    </row>
    <row r="73" spans="2:159" x14ac:dyDescent="0.3">
      <c r="B73" s="33" t="s">
        <v>19</v>
      </c>
      <c r="C73" s="33" t="s">
        <v>43</v>
      </c>
    </row>
    <row r="74" spans="2:159" x14ac:dyDescent="0.3">
      <c r="B74" s="33" t="s">
        <v>19</v>
      </c>
      <c r="C74" s="33" t="s">
        <v>44</v>
      </c>
    </row>
    <row r="75" spans="2:159" x14ac:dyDescent="0.3">
      <c r="B75" s="33" t="s">
        <v>19</v>
      </c>
      <c r="C75" s="33" t="s">
        <v>45</v>
      </c>
    </row>
    <row r="76" spans="2:159" x14ac:dyDescent="0.3">
      <c r="B76" s="33" t="s">
        <v>19</v>
      </c>
      <c r="C76" s="33" t="s">
        <v>46</v>
      </c>
    </row>
    <row r="77" spans="2:159" x14ac:dyDescent="0.3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3">
      <c r="B78" s="33" t="s">
        <v>762</v>
      </c>
      <c r="C78" s="33" t="s">
        <v>36</v>
      </c>
    </row>
    <row r="79" spans="2:159" x14ac:dyDescent="0.3">
      <c r="B79" s="33" t="s">
        <v>762</v>
      </c>
      <c r="C79" s="33" t="s">
        <v>37</v>
      </c>
    </row>
    <row r="80" spans="2:159" x14ac:dyDescent="0.3">
      <c r="B80" s="33" t="s">
        <v>762</v>
      </c>
      <c r="C80" s="33" t="s">
        <v>38</v>
      </c>
    </row>
    <row r="81" spans="2:159" x14ac:dyDescent="0.3">
      <c r="B81" s="33" t="s">
        <v>762</v>
      </c>
      <c r="C81" s="33" t="s">
        <v>39</v>
      </c>
    </row>
    <row r="82" spans="2:159" x14ac:dyDescent="0.3">
      <c r="B82" s="33" t="s">
        <v>762</v>
      </c>
      <c r="C82" s="33" t="s">
        <v>40</v>
      </c>
    </row>
    <row r="83" spans="2:159" x14ac:dyDescent="0.3">
      <c r="B83" s="33" t="s">
        <v>762</v>
      </c>
      <c r="C83" s="33" t="s">
        <v>41</v>
      </c>
    </row>
    <row r="84" spans="2:159" x14ac:dyDescent="0.3">
      <c r="B84" s="33" t="s">
        <v>762</v>
      </c>
      <c r="C84" s="33" t="s">
        <v>42</v>
      </c>
    </row>
    <row r="85" spans="2:159" x14ac:dyDescent="0.3">
      <c r="B85" s="33" t="s">
        <v>762</v>
      </c>
      <c r="C85" s="33" t="s">
        <v>43</v>
      </c>
    </row>
    <row r="86" spans="2:159" x14ac:dyDescent="0.3">
      <c r="B86" s="33" t="s">
        <v>762</v>
      </c>
      <c r="C86" s="33" t="s">
        <v>44</v>
      </c>
    </row>
    <row r="87" spans="2:159" x14ac:dyDescent="0.3">
      <c r="B87" s="33" t="s">
        <v>762</v>
      </c>
      <c r="C87" s="33" t="s">
        <v>45</v>
      </c>
    </row>
    <row r="88" spans="2:159" x14ac:dyDescent="0.3">
      <c r="B88" s="33" t="s">
        <v>762</v>
      </c>
      <c r="C88" s="33" t="s">
        <v>46</v>
      </c>
    </row>
    <row r="89" spans="2:159" x14ac:dyDescent="0.3">
      <c r="B89" s="33" t="s">
        <v>762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3">
      <c r="B90" s="33" t="s">
        <v>673</v>
      </c>
      <c r="C90" s="33" t="s">
        <v>36</v>
      </c>
    </row>
    <row r="91" spans="2:159" x14ac:dyDescent="0.3">
      <c r="B91" s="33" t="s">
        <v>673</v>
      </c>
      <c r="C91" s="33" t="s">
        <v>37</v>
      </c>
    </row>
    <row r="92" spans="2:159" x14ac:dyDescent="0.3">
      <c r="B92" s="33" t="s">
        <v>673</v>
      </c>
      <c r="C92" s="33" t="s">
        <v>38</v>
      </c>
    </row>
    <row r="93" spans="2:159" x14ac:dyDescent="0.3">
      <c r="B93" s="33" t="s">
        <v>673</v>
      </c>
      <c r="C93" s="33" t="s">
        <v>39</v>
      </c>
    </row>
    <row r="94" spans="2:159" x14ac:dyDescent="0.3">
      <c r="B94" s="33" t="s">
        <v>673</v>
      </c>
      <c r="C94" s="33" t="s">
        <v>40</v>
      </c>
    </row>
    <row r="95" spans="2:159" x14ac:dyDescent="0.3">
      <c r="B95" s="33" t="s">
        <v>673</v>
      </c>
      <c r="C95" s="33" t="s">
        <v>41</v>
      </c>
    </row>
    <row r="96" spans="2:159" x14ac:dyDescent="0.3">
      <c r="B96" s="33" t="s">
        <v>673</v>
      </c>
      <c r="C96" s="33" t="s">
        <v>42</v>
      </c>
    </row>
    <row r="97" spans="2:159" x14ac:dyDescent="0.3">
      <c r="B97" s="33" t="s">
        <v>673</v>
      </c>
      <c r="C97" s="33" t="s">
        <v>43</v>
      </c>
    </row>
    <row r="98" spans="2:159" x14ac:dyDescent="0.3">
      <c r="B98" s="33" t="s">
        <v>673</v>
      </c>
      <c r="C98" s="33" t="s">
        <v>44</v>
      </c>
    </row>
    <row r="99" spans="2:159" x14ac:dyDescent="0.3">
      <c r="B99" s="33" t="s">
        <v>673</v>
      </c>
      <c r="C99" s="33" t="s">
        <v>45</v>
      </c>
    </row>
    <row r="100" spans="2:159" x14ac:dyDescent="0.3">
      <c r="B100" s="33" t="s">
        <v>673</v>
      </c>
      <c r="C100" s="33" t="s">
        <v>46</v>
      </c>
    </row>
    <row r="101" spans="2:159" x14ac:dyDescent="0.3">
      <c r="B101" s="33" t="s">
        <v>673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3">
      <c r="B102" s="33" t="s">
        <v>763</v>
      </c>
      <c r="C102" s="33" t="s">
        <v>36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2063.4614539999998</v>
      </c>
      <c r="AS102" s="33">
        <v>1819.358168</v>
      </c>
      <c r="AT102" s="33">
        <v>1819.368168</v>
      </c>
      <c r="AU102" s="33">
        <v>3264.0417040000002</v>
      </c>
      <c r="AV102" s="33">
        <v>2174.1531759999998</v>
      </c>
      <c r="AW102" s="33">
        <v>1779.034296</v>
      </c>
      <c r="AX102" s="33">
        <v>1779.034296</v>
      </c>
      <c r="AY102" s="33">
        <v>3183.393959</v>
      </c>
      <c r="AZ102" s="33">
        <v>1970.6374719999999</v>
      </c>
      <c r="BA102" s="33">
        <v>1628.0187020000001</v>
      </c>
      <c r="BB102" s="33">
        <v>1628.0187020000001</v>
      </c>
      <c r="BC102" s="33">
        <v>2763.3753160000001</v>
      </c>
      <c r="BD102" s="33">
        <v>668.38513499999999</v>
      </c>
      <c r="BE102" s="33">
        <v>424.29184889999999</v>
      </c>
      <c r="BF102" s="33">
        <v>424.29184889999999</v>
      </c>
      <c r="BG102" s="33">
        <v>848.58369779999998</v>
      </c>
      <c r="BH102" s="33">
        <v>569.93430249999994</v>
      </c>
      <c r="BI102" s="33">
        <v>325.8410164</v>
      </c>
      <c r="BJ102" s="33">
        <v>325.8410164</v>
      </c>
      <c r="BK102" s="33">
        <v>651.68203289999997</v>
      </c>
      <c r="BL102" s="33">
        <v>569.93430249999994</v>
      </c>
      <c r="BM102" s="33">
        <v>325.8410164</v>
      </c>
      <c r="BN102" s="33">
        <v>325.8410164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244.0932861</v>
      </c>
      <c r="CE102" s="33">
        <v>488.1865722</v>
      </c>
      <c r="CF102" s="33">
        <v>488.1865722</v>
      </c>
      <c r="CG102" s="33">
        <v>244.0932861</v>
      </c>
      <c r="CH102" s="33">
        <v>244.0932861</v>
      </c>
      <c r="CI102" s="33">
        <v>488.1865722</v>
      </c>
      <c r="CJ102" s="33">
        <v>488.1865722</v>
      </c>
      <c r="CK102" s="33">
        <v>244.0932861</v>
      </c>
      <c r="CL102" s="33">
        <v>244.0932861</v>
      </c>
      <c r="CM102" s="33">
        <v>488.1865722</v>
      </c>
    </row>
    <row r="103" spans="2:159" x14ac:dyDescent="0.3">
      <c r="B103" s="33" t="s">
        <v>763</v>
      </c>
      <c r="C103" s="33" t="s">
        <v>37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</row>
    <row r="104" spans="2:159" x14ac:dyDescent="0.3">
      <c r="B104" s="33" t="s">
        <v>763</v>
      </c>
      <c r="C104" s="33" t="s">
        <v>38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1832.9933040000001</v>
      </c>
      <c r="AS104" s="33">
        <v>1113.4040339999999</v>
      </c>
      <c r="AT104" s="33">
        <v>1113.4040339999999</v>
      </c>
      <c r="AU104" s="33">
        <v>2036.143464</v>
      </c>
      <c r="AV104" s="33">
        <v>1985.774576</v>
      </c>
      <c r="AW104" s="33">
        <v>1113.4040339999999</v>
      </c>
      <c r="AX104" s="33">
        <v>1681.9524240000001</v>
      </c>
      <c r="AY104" s="33">
        <v>2036.143464</v>
      </c>
      <c r="AZ104" s="33">
        <v>1629.8431439999999</v>
      </c>
      <c r="BA104" s="33">
        <v>910.25387450000005</v>
      </c>
      <c r="BB104" s="33">
        <v>1308.075143</v>
      </c>
      <c r="BC104" s="33">
        <v>1629.8431439999999</v>
      </c>
      <c r="BD104" s="33">
        <v>1196.4877489999999</v>
      </c>
      <c r="BE104" s="33">
        <v>598.24387460000003</v>
      </c>
      <c r="BF104" s="33">
        <v>1183.450949</v>
      </c>
      <c r="BG104" s="33">
        <v>1196.4877489999999</v>
      </c>
      <c r="BH104" s="33">
        <v>1196.4877489999999</v>
      </c>
      <c r="BI104" s="33">
        <v>598.24387460000003</v>
      </c>
      <c r="BJ104" s="33">
        <v>1183.450949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598.24387460000003</v>
      </c>
      <c r="DB104" s="33">
        <v>598.24387460000003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3">
      <c r="B105" s="33" t="s">
        <v>763</v>
      </c>
      <c r="C105" s="33" t="s">
        <v>39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846.73397209999996</v>
      </c>
      <c r="AQ105" s="33">
        <v>1374.172959</v>
      </c>
      <c r="AR105" s="33">
        <v>1289.786689</v>
      </c>
      <c r="AS105" s="33">
        <v>687.31863720000001</v>
      </c>
      <c r="AT105" s="33">
        <v>963.94780660000004</v>
      </c>
      <c r="AU105" s="33">
        <v>1374.172959</v>
      </c>
      <c r="AV105" s="33">
        <v>1360.334981</v>
      </c>
      <c r="AW105" s="33">
        <v>687.31863720000001</v>
      </c>
      <c r="AX105" s="33">
        <v>687.31863720000001</v>
      </c>
      <c r="AY105" s="33">
        <v>1374.172959</v>
      </c>
      <c r="AZ105" s="33">
        <v>1515.987932</v>
      </c>
      <c r="BA105" s="33">
        <v>831.16929449999998</v>
      </c>
      <c r="BB105" s="33">
        <v>831.16929449999998</v>
      </c>
      <c r="BC105" s="33">
        <v>1661.874274</v>
      </c>
      <c r="BD105" s="33">
        <v>1433.637346</v>
      </c>
      <c r="BE105" s="33">
        <v>831.16929449999998</v>
      </c>
      <c r="BF105" s="33">
        <v>1081.645857</v>
      </c>
      <c r="BG105" s="33">
        <v>1661.874274</v>
      </c>
      <c r="BH105" s="33">
        <v>1433.637346</v>
      </c>
      <c r="BI105" s="33">
        <v>831.16929449999998</v>
      </c>
      <c r="BJ105" s="33">
        <v>1081.645857</v>
      </c>
      <c r="BK105" s="33">
        <v>1661.874274</v>
      </c>
      <c r="BL105" s="33">
        <v>1433.637346</v>
      </c>
      <c r="BM105" s="33">
        <v>831.16929449999998</v>
      </c>
      <c r="BN105" s="33">
        <v>996.83038829999998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1127.687277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793.1901239</v>
      </c>
      <c r="CJ105" s="33">
        <v>647.30378159999998</v>
      </c>
      <c r="CK105" s="33">
        <v>396.82721950000001</v>
      </c>
      <c r="CL105" s="33">
        <v>647.30378159999998</v>
      </c>
      <c r="CM105" s="33">
        <v>793.1901239</v>
      </c>
      <c r="CN105" s="33">
        <v>146.35065729999999</v>
      </c>
      <c r="CO105" s="33">
        <v>146.35065729999999</v>
      </c>
      <c r="CP105" s="33">
        <v>146.35065729999999</v>
      </c>
      <c r="CQ105" s="33">
        <v>292.23699950000002</v>
      </c>
      <c r="CR105" s="33">
        <v>146.35065729999999</v>
      </c>
      <c r="CS105" s="33">
        <v>146.35065729999999</v>
      </c>
      <c r="CT105" s="33">
        <v>146.35065729999999</v>
      </c>
      <c r="CU105" s="33">
        <v>292.23699950000002</v>
      </c>
      <c r="CV105" s="33">
        <v>146.35065729999999</v>
      </c>
      <c r="CW105" s="33">
        <v>146.35065729999999</v>
      </c>
      <c r="CX105" s="33">
        <v>146.35065729999999</v>
      </c>
      <c r="CY105" s="33">
        <v>292.23699950000002</v>
      </c>
      <c r="CZ105" s="33">
        <v>146.35065729999999</v>
      </c>
      <c r="DA105" s="33">
        <v>146.35065729999999</v>
      </c>
      <c r="DB105" s="33">
        <v>146.35065729999999</v>
      </c>
      <c r="DC105" s="33">
        <v>292.23699950000002</v>
      </c>
      <c r="DD105" s="33">
        <v>146.35065729999999</v>
      </c>
      <c r="DE105" s="33">
        <v>146.35065729999999</v>
      </c>
      <c r="DF105" s="33">
        <v>146.35065729999999</v>
      </c>
      <c r="DG105" s="33">
        <v>292.23699950000002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292.23699950000002</v>
      </c>
      <c r="DP105" s="33">
        <v>143.85065729999999</v>
      </c>
      <c r="DQ105" s="33">
        <v>143.85065729999999</v>
      </c>
      <c r="DR105" s="33">
        <v>143.85065729999999</v>
      </c>
      <c r="DS105" s="33">
        <v>287.70131450000002</v>
      </c>
      <c r="DT105" s="33">
        <v>143.85065729999999</v>
      </c>
      <c r="DU105" s="33">
        <v>143.85065729999999</v>
      </c>
      <c r="DV105" s="33">
        <v>143.85065729999999</v>
      </c>
      <c r="DW105" s="33">
        <v>287.70131450000002</v>
      </c>
      <c r="DX105" s="33">
        <v>143.85065729999999</v>
      </c>
      <c r="DY105" s="33">
        <v>143.85065729999999</v>
      </c>
      <c r="DZ105" s="33">
        <v>143.85065729999999</v>
      </c>
      <c r="EA105" s="33">
        <v>287.70131450000002</v>
      </c>
      <c r="EB105" s="33">
        <v>143.85065729999999</v>
      </c>
      <c r="EC105" s="33">
        <v>143.85065729999999</v>
      </c>
      <c r="ED105" s="33">
        <v>143.85065729999999</v>
      </c>
      <c r="EE105" s="33">
        <v>287.70131450000002</v>
      </c>
    </row>
    <row r="106" spans="2:159" x14ac:dyDescent="0.3">
      <c r="B106" s="33" t="s">
        <v>763</v>
      </c>
      <c r="C106" s="33" t="s">
        <v>40</v>
      </c>
    </row>
    <row r="107" spans="2:159" x14ac:dyDescent="0.3">
      <c r="B107" s="33" t="s">
        <v>763</v>
      </c>
      <c r="C107" s="33" t="s">
        <v>41</v>
      </c>
    </row>
    <row r="108" spans="2:159" x14ac:dyDescent="0.3">
      <c r="B108" s="33" t="s">
        <v>763</v>
      </c>
      <c r="C108" s="33" t="s">
        <v>42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844.36501850000002</v>
      </c>
      <c r="U108" s="33">
        <v>558.84255159999998</v>
      </c>
      <c r="V108" s="33">
        <v>558.84255159999998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591.31756189999999</v>
      </c>
      <c r="AD108" s="33">
        <v>591.31756189999999</v>
      </c>
      <c r="AE108" s="33">
        <v>844.36501850000002</v>
      </c>
      <c r="AF108" s="33">
        <v>844.36501850000002</v>
      </c>
      <c r="AG108" s="33">
        <v>591.31756189999999</v>
      </c>
      <c r="AH108" s="33">
        <v>558.84255159999998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558.84255159999998</v>
      </c>
      <c r="AP108" s="33">
        <v>591.31756189999999</v>
      </c>
      <c r="AQ108" s="33">
        <v>844.36501850000002</v>
      </c>
      <c r="AR108" s="33">
        <v>844.36501850000002</v>
      </c>
      <c r="AS108" s="33">
        <v>558.84255159999998</v>
      </c>
      <c r="AT108" s="33">
        <v>844.36501850000002</v>
      </c>
      <c r="AU108" s="33">
        <v>844.36501850000002</v>
      </c>
      <c r="AV108" s="33">
        <v>844.36501850000002</v>
      </c>
      <c r="AW108" s="33">
        <v>591.31756189999999</v>
      </c>
      <c r="AX108" s="33">
        <v>591.31756189999999</v>
      </c>
      <c r="AY108" s="33">
        <v>844.36501850000002</v>
      </c>
      <c r="AZ108" s="33">
        <v>844.36501850000002</v>
      </c>
      <c r="BA108" s="33">
        <v>591.31756189999999</v>
      </c>
      <c r="BB108" s="33">
        <v>591.31756189999999</v>
      </c>
      <c r="BC108" s="33">
        <v>844.36501850000002</v>
      </c>
      <c r="BD108" s="33">
        <v>844.36501850000002</v>
      </c>
      <c r="BE108" s="33">
        <v>558.84255159999998</v>
      </c>
      <c r="BF108" s="33">
        <v>692.25730899999996</v>
      </c>
      <c r="BG108" s="33">
        <v>844.36501850000002</v>
      </c>
      <c r="BH108" s="33">
        <v>844.36501850000002</v>
      </c>
      <c r="BI108" s="33">
        <v>558.87062040000001</v>
      </c>
      <c r="BJ108" s="33">
        <v>633.25459439999997</v>
      </c>
      <c r="BK108" s="33">
        <v>844.36501850000002</v>
      </c>
      <c r="BL108" s="33">
        <v>844.36501850000002</v>
      </c>
      <c r="BM108" s="33">
        <v>558.84255159999998</v>
      </c>
      <c r="BN108" s="33">
        <v>591.31756189999999</v>
      </c>
      <c r="BO108" s="33">
        <v>844.36501850000002</v>
      </c>
      <c r="BP108" s="33">
        <v>844.36501850000002</v>
      </c>
      <c r="BQ108" s="33">
        <v>558.84255159999998</v>
      </c>
      <c r="BR108" s="33">
        <v>844.36501850000002</v>
      </c>
      <c r="BS108" s="33">
        <v>844.36501850000002</v>
      </c>
      <c r="BT108" s="33">
        <v>844.36501850000002</v>
      </c>
      <c r="BU108" s="33">
        <v>591.30861689999995</v>
      </c>
      <c r="BV108" s="33">
        <v>844.36501850000002</v>
      </c>
      <c r="BW108" s="33">
        <v>844.36501850000002</v>
      </c>
      <c r="BX108" s="33">
        <v>844.36501850000002</v>
      </c>
      <c r="BY108" s="33">
        <v>591.31756189999999</v>
      </c>
      <c r="BZ108" s="33">
        <v>844.36501850000002</v>
      </c>
      <c r="CA108" s="33">
        <v>844.36501850000002</v>
      </c>
      <c r="CB108" s="33">
        <v>522.43521169999997</v>
      </c>
      <c r="CC108" s="33">
        <v>269.38775509999999</v>
      </c>
      <c r="CD108" s="33">
        <v>522.43521169999997</v>
      </c>
      <c r="CE108" s="33">
        <v>522.43521169999997</v>
      </c>
      <c r="CF108" s="33">
        <v>522.43521169999997</v>
      </c>
      <c r="CG108" s="33">
        <v>269.38775509999999</v>
      </c>
      <c r="CH108" s="33">
        <v>522.43521169999997</v>
      </c>
      <c r="CI108" s="33">
        <v>522.43521169999997</v>
      </c>
      <c r="CJ108" s="33">
        <v>522.43521169999997</v>
      </c>
      <c r="CK108" s="33">
        <v>269.38775509999999</v>
      </c>
      <c r="CL108" s="33">
        <v>522.43521169999997</v>
      </c>
      <c r="CM108" s="33">
        <v>522.43521169999997</v>
      </c>
      <c r="CN108" s="33">
        <v>522.43521169999997</v>
      </c>
      <c r="CO108" s="33">
        <v>269.38775509999999</v>
      </c>
      <c r="CP108" s="33">
        <v>522.43521169999997</v>
      </c>
      <c r="CQ108" s="33">
        <v>522.43521169999997</v>
      </c>
      <c r="CR108" s="33">
        <v>522.43521169999997</v>
      </c>
      <c r="CS108" s="33">
        <v>269.38775509999999</v>
      </c>
      <c r="CT108" s="33">
        <v>522.43521169999997</v>
      </c>
      <c r="CU108" s="33">
        <v>522.43521169999997</v>
      </c>
      <c r="CV108" s="33">
        <v>522.43521169999997</v>
      </c>
      <c r="CW108" s="33">
        <v>269.38775509999999</v>
      </c>
      <c r="CX108" s="33">
        <v>522.43521169999997</v>
      </c>
      <c r="CY108" s="33">
        <v>522.43521169999997</v>
      </c>
    </row>
    <row r="109" spans="2:159" x14ac:dyDescent="0.3">
      <c r="B109" s="33" t="s">
        <v>763</v>
      </c>
      <c r="C109" s="33" t="s">
        <v>43</v>
      </c>
    </row>
    <row r="110" spans="2:159" x14ac:dyDescent="0.3">
      <c r="B110" s="33" t="s">
        <v>763</v>
      </c>
      <c r="C110" s="33" t="s">
        <v>44</v>
      </c>
    </row>
    <row r="111" spans="2:159" x14ac:dyDescent="0.3">
      <c r="B111" s="33" t="s">
        <v>763</v>
      </c>
      <c r="C111" s="33" t="s">
        <v>45</v>
      </c>
    </row>
    <row r="112" spans="2:159" x14ac:dyDescent="0.3">
      <c r="B112" s="33" t="s">
        <v>763</v>
      </c>
      <c r="C112" s="33" t="s">
        <v>46</v>
      </c>
    </row>
    <row r="113" spans="2:159" x14ac:dyDescent="0.3">
      <c r="B113" s="33" t="s">
        <v>763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5569.3164299999999</v>
      </c>
      <c r="M113" s="33">
        <v>5198.1859640000002</v>
      </c>
      <c r="N113" s="33">
        <v>3487.8538870000002</v>
      </c>
      <c r="O113" s="33">
        <v>5638.9200689999998</v>
      </c>
      <c r="P113" s="33">
        <v>5569.3164299999999</v>
      </c>
      <c r="Q113" s="33">
        <v>5569.3164299999999</v>
      </c>
      <c r="R113" s="33">
        <v>3487.8538870000002</v>
      </c>
      <c r="S113" s="33">
        <v>5714.1279009999998</v>
      </c>
      <c r="T113" s="33">
        <v>6688.3913860000002</v>
      </c>
      <c r="U113" s="33">
        <v>3949.0905870000001</v>
      </c>
      <c r="V113" s="33">
        <v>3949.0905870000001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3994.6023970000001</v>
      </c>
      <c r="AD113" s="33">
        <v>3994.6023970000001</v>
      </c>
      <c r="AE113" s="33">
        <v>4658.6712180000004</v>
      </c>
      <c r="AF113" s="33">
        <v>4902.3080490000002</v>
      </c>
      <c r="AG113" s="33">
        <v>3994.6023970000001</v>
      </c>
      <c r="AH113" s="33">
        <v>3962.127387</v>
      </c>
      <c r="AI113" s="33">
        <v>6281.164624</v>
      </c>
      <c r="AJ113" s="33">
        <v>4582.3094719999999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4549.8344619999998</v>
      </c>
      <c r="AP113" s="33">
        <v>4787.942266</v>
      </c>
      <c r="AQ113" s="33">
        <v>7889.41482</v>
      </c>
      <c r="AR113" s="33">
        <v>6030.6064649999998</v>
      </c>
      <c r="AS113" s="33">
        <v>4178.9233910000003</v>
      </c>
      <c r="AT113" s="33">
        <v>4741.0850270000001</v>
      </c>
      <c r="AU113" s="33">
        <v>7518.7231449999999</v>
      </c>
      <c r="AV113" s="33">
        <v>6364.627751</v>
      </c>
      <c r="AW113" s="33">
        <v>4171.0745290000004</v>
      </c>
      <c r="AX113" s="33">
        <v>4739.6229190000004</v>
      </c>
      <c r="AY113" s="33">
        <v>7438.0754010000001</v>
      </c>
      <c r="AZ113" s="33">
        <v>5960.8335660000002</v>
      </c>
      <c r="BA113" s="33">
        <v>3960.7594330000002</v>
      </c>
      <c r="BB113" s="33">
        <v>4358.5807009999999</v>
      </c>
      <c r="BC113" s="33">
        <v>6899.4577520000003</v>
      </c>
      <c r="BD113" s="33">
        <v>4142.8752480000003</v>
      </c>
      <c r="BE113" s="33">
        <v>2412.5475700000002</v>
      </c>
      <c r="BF113" s="33">
        <v>3381.6459639999998</v>
      </c>
      <c r="BG113" s="33">
        <v>4551.3107389999996</v>
      </c>
      <c r="BH113" s="33">
        <v>4044.4244159999998</v>
      </c>
      <c r="BI113" s="33">
        <v>2314.1248059999998</v>
      </c>
      <c r="BJ113" s="33">
        <v>3224.1924170000002</v>
      </c>
      <c r="BK113" s="33">
        <v>4354.4090740000001</v>
      </c>
      <c r="BL113" s="33">
        <v>4044.4244159999998</v>
      </c>
      <c r="BM113" s="33">
        <v>2314.0967369999998</v>
      </c>
      <c r="BN113" s="33">
        <v>2512.232841</v>
      </c>
      <c r="BO113" s="33">
        <v>4354.4090740000001</v>
      </c>
      <c r="BP113" s="33">
        <v>3962.0738299999998</v>
      </c>
      <c r="BQ113" s="33">
        <v>2231.7461509999998</v>
      </c>
      <c r="BR113" s="33">
        <v>3363.8299550000002</v>
      </c>
      <c r="BS113" s="33">
        <v>4189.7079030000004</v>
      </c>
      <c r="BT113" s="33">
        <v>3962.0738299999998</v>
      </c>
      <c r="BU113" s="33">
        <v>2264.2122159999999</v>
      </c>
      <c r="BV113" s="33">
        <v>3140.2304730000001</v>
      </c>
      <c r="BW113" s="33">
        <v>4189.7079030000004</v>
      </c>
      <c r="BX113" s="33">
        <v>3962.0738299999998</v>
      </c>
      <c r="BY113" s="33">
        <v>2264.2211609999999</v>
      </c>
      <c r="BZ113" s="33">
        <v>3363.8299550000002</v>
      </c>
      <c r="CA113" s="33">
        <v>4189.7079030000004</v>
      </c>
      <c r="CB113" s="33">
        <v>2854.4133149999998</v>
      </c>
      <c r="CC113" s="33">
        <v>1508.5521349999999</v>
      </c>
      <c r="CD113" s="33">
        <v>2012.0761540000001</v>
      </c>
      <c r="CE113" s="33">
        <v>3000.299657</v>
      </c>
      <c r="CF113" s="33">
        <v>2854.4133149999998</v>
      </c>
      <c r="CG113" s="33">
        <v>1508.5521349999999</v>
      </c>
      <c r="CH113" s="33">
        <v>2012.0761540000001</v>
      </c>
      <c r="CI113" s="33">
        <v>3000.299657</v>
      </c>
      <c r="CJ113" s="33">
        <v>2854.4133149999998</v>
      </c>
      <c r="CK113" s="33">
        <v>1508.5521349999999</v>
      </c>
      <c r="CL113" s="33">
        <v>2012.0761540000001</v>
      </c>
      <c r="CM113" s="33">
        <v>3000.299657</v>
      </c>
      <c r="CN113" s="33">
        <v>1865.2736179999999</v>
      </c>
      <c r="CO113" s="33">
        <v>1013.982287</v>
      </c>
      <c r="CP113" s="33">
        <v>1267.0297439999999</v>
      </c>
      <c r="CQ113" s="33">
        <v>2011.15996</v>
      </c>
      <c r="CR113" s="33">
        <v>1865.2736179999999</v>
      </c>
      <c r="CS113" s="33">
        <v>1013.982287</v>
      </c>
      <c r="CT113" s="33">
        <v>1267.0297439999999</v>
      </c>
      <c r="CU113" s="33">
        <v>2011.15996</v>
      </c>
      <c r="CV113" s="33">
        <v>1865.2736179999999</v>
      </c>
      <c r="CW113" s="33">
        <v>1013.982287</v>
      </c>
      <c r="CX113" s="33">
        <v>1267.0297439999999</v>
      </c>
      <c r="CY113" s="33">
        <v>2011.15996</v>
      </c>
      <c r="CZ113" s="33">
        <v>1342.8384060000001</v>
      </c>
      <c r="DA113" s="33">
        <v>744.59453180000003</v>
      </c>
      <c r="DB113" s="33">
        <v>744.59453180000003</v>
      </c>
      <c r="DC113" s="33">
        <v>1488.724749</v>
      </c>
      <c r="DD113" s="33">
        <v>1342.8384060000001</v>
      </c>
      <c r="DE113" s="33">
        <v>744.59453180000003</v>
      </c>
      <c r="DF113" s="33">
        <v>744.59453180000003</v>
      </c>
      <c r="DG113" s="33">
        <v>1488.724749</v>
      </c>
      <c r="DH113" s="33">
        <v>1316.7648059999999</v>
      </c>
      <c r="DI113" s="33">
        <v>731.55773180000006</v>
      </c>
      <c r="DJ113" s="33">
        <v>731.55773180000006</v>
      </c>
      <c r="DK113" s="33">
        <v>1462.651149</v>
      </c>
      <c r="DL113" s="33">
        <v>1316.7648059999999</v>
      </c>
      <c r="DM113" s="33">
        <v>731.55773180000006</v>
      </c>
      <c r="DN113" s="33">
        <v>731.55773180000006</v>
      </c>
      <c r="DO113" s="33">
        <v>1462.651149</v>
      </c>
      <c r="DP113" s="33">
        <v>143.85065729999999</v>
      </c>
      <c r="DQ113" s="33">
        <v>143.85065729999999</v>
      </c>
      <c r="DR113" s="33">
        <v>143.85065729999999</v>
      </c>
      <c r="DS113" s="33">
        <v>287.70131450000002</v>
      </c>
      <c r="DT113" s="33">
        <v>143.85065729999999</v>
      </c>
      <c r="DU113" s="33">
        <v>143.85065729999999</v>
      </c>
      <c r="DV113" s="33">
        <v>143.85065729999999</v>
      </c>
      <c r="DW113" s="33">
        <v>287.70131450000002</v>
      </c>
      <c r="DX113" s="33">
        <v>143.85065729999999</v>
      </c>
      <c r="DY113" s="33">
        <v>143.85065729999999</v>
      </c>
      <c r="DZ113" s="33">
        <v>143.85065729999999</v>
      </c>
      <c r="EA113" s="33">
        <v>287.70131450000002</v>
      </c>
      <c r="EB113" s="33">
        <v>143.85065729999999</v>
      </c>
      <c r="EC113" s="33">
        <v>143.85065729999999</v>
      </c>
      <c r="ED113" s="33">
        <v>143.85065729999999</v>
      </c>
      <c r="EE113" s="33">
        <v>287.70131450000002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3">
      <c r="B114" s="33" t="s">
        <v>764</v>
      </c>
      <c r="C114" s="33" t="s">
        <v>36</v>
      </c>
    </row>
    <row r="115" spans="2:159" x14ac:dyDescent="0.3">
      <c r="B115" s="33" t="s">
        <v>764</v>
      </c>
      <c r="C115" s="33" t="s">
        <v>37</v>
      </c>
    </row>
    <row r="116" spans="2:159" x14ac:dyDescent="0.3">
      <c r="B116" s="33" t="s">
        <v>764</v>
      </c>
      <c r="C116" s="33" t="s">
        <v>38</v>
      </c>
    </row>
    <row r="117" spans="2:159" x14ac:dyDescent="0.3">
      <c r="B117" s="33" t="s">
        <v>764</v>
      </c>
      <c r="C117" s="33" t="s">
        <v>39</v>
      </c>
    </row>
    <row r="118" spans="2:159" x14ac:dyDescent="0.3">
      <c r="B118" s="33" t="s">
        <v>764</v>
      </c>
      <c r="C118" s="33" t="s">
        <v>40</v>
      </c>
    </row>
    <row r="119" spans="2:159" x14ac:dyDescent="0.3">
      <c r="B119" s="33" t="s">
        <v>764</v>
      </c>
      <c r="C119" s="33" t="s">
        <v>41</v>
      </c>
    </row>
    <row r="120" spans="2:159" x14ac:dyDescent="0.3">
      <c r="B120" s="33" t="s">
        <v>764</v>
      </c>
      <c r="C120" s="33" t="s">
        <v>42</v>
      </c>
    </row>
    <row r="121" spans="2:159" x14ac:dyDescent="0.3">
      <c r="B121" s="33" t="s">
        <v>764</v>
      </c>
      <c r="C121" s="33" t="s">
        <v>43</v>
      </c>
    </row>
    <row r="122" spans="2:159" x14ac:dyDescent="0.3">
      <c r="B122" s="33" t="s">
        <v>764</v>
      </c>
      <c r="C122" s="33" t="s">
        <v>44</v>
      </c>
    </row>
    <row r="123" spans="2:159" x14ac:dyDescent="0.3">
      <c r="B123" s="33" t="s">
        <v>764</v>
      </c>
      <c r="C123" s="33" t="s">
        <v>45</v>
      </c>
    </row>
    <row r="124" spans="2:159" x14ac:dyDescent="0.3">
      <c r="B124" s="33" t="s">
        <v>764</v>
      </c>
      <c r="C124" s="33" t="s">
        <v>46</v>
      </c>
    </row>
    <row r="125" spans="2:159" x14ac:dyDescent="0.3">
      <c r="B125" s="33" t="s">
        <v>764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3">
      <c r="B126" s="33" t="s">
        <v>765</v>
      </c>
      <c r="C126" s="33" t="s">
        <v>36</v>
      </c>
    </row>
    <row r="127" spans="2:159" x14ac:dyDescent="0.3">
      <c r="B127" s="33" t="s">
        <v>765</v>
      </c>
      <c r="C127" s="33" t="s">
        <v>37</v>
      </c>
    </row>
    <row r="128" spans="2:159" x14ac:dyDescent="0.3">
      <c r="B128" s="33" t="s">
        <v>765</v>
      </c>
      <c r="C128" s="33" t="s">
        <v>38</v>
      </c>
    </row>
    <row r="129" spans="2:159" x14ac:dyDescent="0.3">
      <c r="B129" s="33" t="s">
        <v>765</v>
      </c>
      <c r="C129" s="33" t="s">
        <v>39</v>
      </c>
    </row>
    <row r="130" spans="2:159" x14ac:dyDescent="0.3">
      <c r="B130" s="33" t="s">
        <v>765</v>
      </c>
      <c r="C130" s="33" t="s">
        <v>40</v>
      </c>
    </row>
    <row r="131" spans="2:159" x14ac:dyDescent="0.3">
      <c r="B131" s="33" t="s">
        <v>765</v>
      </c>
      <c r="C131" s="33" t="s">
        <v>41</v>
      </c>
    </row>
    <row r="132" spans="2:159" x14ac:dyDescent="0.3">
      <c r="B132" s="33" t="s">
        <v>765</v>
      </c>
      <c r="C132" s="33" t="s">
        <v>42</v>
      </c>
    </row>
    <row r="133" spans="2:159" x14ac:dyDescent="0.3">
      <c r="B133" s="33" t="s">
        <v>765</v>
      </c>
      <c r="C133" s="33" t="s">
        <v>43</v>
      </c>
    </row>
    <row r="134" spans="2:159" x14ac:dyDescent="0.3">
      <c r="B134" s="33" t="s">
        <v>765</v>
      </c>
      <c r="C134" s="33" t="s">
        <v>44</v>
      </c>
    </row>
    <row r="135" spans="2:159" x14ac:dyDescent="0.3">
      <c r="B135" s="33" t="s">
        <v>765</v>
      </c>
      <c r="C135" s="33" t="s">
        <v>45</v>
      </c>
    </row>
    <row r="136" spans="2:159" x14ac:dyDescent="0.3">
      <c r="B136" s="33" t="s">
        <v>765</v>
      </c>
      <c r="C136" s="33" t="s">
        <v>46</v>
      </c>
    </row>
    <row r="137" spans="2:159" x14ac:dyDescent="0.3">
      <c r="B137" s="33" t="s">
        <v>765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0</v>
      </c>
      <c r="CE137" s="33">
        <v>0</v>
      </c>
      <c r="CF137" s="33">
        <v>0</v>
      </c>
      <c r="CG137" s="33">
        <v>0</v>
      </c>
      <c r="CH137" s="33">
        <v>0</v>
      </c>
      <c r="CI137" s="33">
        <v>0</v>
      </c>
      <c r="CJ137" s="33">
        <v>0</v>
      </c>
      <c r="CK137" s="33">
        <v>0</v>
      </c>
      <c r="CL137" s="33">
        <v>0</v>
      </c>
      <c r="CM137" s="33">
        <v>0</v>
      </c>
      <c r="CN137" s="33">
        <v>0</v>
      </c>
      <c r="CO137" s="33">
        <v>0</v>
      </c>
      <c r="CP137" s="33">
        <v>0</v>
      </c>
      <c r="CQ137" s="33">
        <v>0</v>
      </c>
      <c r="CR137" s="33">
        <v>0</v>
      </c>
      <c r="CS137" s="33">
        <v>0</v>
      </c>
      <c r="CT137" s="33">
        <v>0</v>
      </c>
      <c r="CU137" s="33">
        <v>0</v>
      </c>
      <c r="CV137" s="33">
        <v>0</v>
      </c>
      <c r="CW137" s="33">
        <v>0</v>
      </c>
      <c r="CX137" s="33">
        <v>0</v>
      </c>
      <c r="CY137" s="33">
        <v>0</v>
      </c>
      <c r="CZ137" s="33">
        <v>0</v>
      </c>
      <c r="DA137" s="33">
        <v>0</v>
      </c>
      <c r="DB137" s="33">
        <v>0</v>
      </c>
      <c r="DC137" s="33">
        <v>0</v>
      </c>
      <c r="DD137" s="33">
        <v>0</v>
      </c>
      <c r="DE137" s="33">
        <v>0</v>
      </c>
      <c r="DF137" s="33">
        <v>0</v>
      </c>
      <c r="DG137" s="33">
        <v>0</v>
      </c>
      <c r="DH137" s="33">
        <v>0</v>
      </c>
      <c r="DI137" s="33">
        <v>0</v>
      </c>
      <c r="DJ137" s="33">
        <v>0</v>
      </c>
      <c r="DK137" s="33">
        <v>0</v>
      </c>
      <c r="DL137" s="33">
        <v>0</v>
      </c>
      <c r="DM137" s="33">
        <v>0</v>
      </c>
      <c r="DN137" s="33">
        <v>0</v>
      </c>
      <c r="DO137" s="33">
        <v>0</v>
      </c>
      <c r="DP137" s="33">
        <v>0</v>
      </c>
      <c r="DQ137" s="33">
        <v>0</v>
      </c>
      <c r="DR137" s="33">
        <v>0</v>
      </c>
      <c r="DS137" s="33">
        <v>0</v>
      </c>
      <c r="DT137" s="33">
        <v>0</v>
      </c>
      <c r="DU137" s="33">
        <v>0</v>
      </c>
      <c r="DV137" s="33">
        <v>0</v>
      </c>
      <c r="DW137" s="33">
        <v>0</v>
      </c>
      <c r="DX137" s="33">
        <v>0</v>
      </c>
      <c r="DY137" s="33">
        <v>0</v>
      </c>
      <c r="DZ137" s="33">
        <v>0</v>
      </c>
      <c r="EA137" s="33">
        <v>0</v>
      </c>
      <c r="EB137" s="33">
        <v>0</v>
      </c>
      <c r="EC137" s="33">
        <v>0</v>
      </c>
      <c r="ED137" s="33">
        <v>0</v>
      </c>
      <c r="EE137" s="33">
        <v>0</v>
      </c>
      <c r="EF137" s="33">
        <v>0</v>
      </c>
      <c r="EG137" s="33">
        <v>0</v>
      </c>
      <c r="EH137" s="33">
        <v>0</v>
      </c>
      <c r="EI137" s="33">
        <v>0</v>
      </c>
      <c r="EJ137" s="33">
        <v>0</v>
      </c>
      <c r="EK137" s="33">
        <v>0</v>
      </c>
      <c r="EL137" s="33">
        <v>0</v>
      </c>
      <c r="EM137" s="33">
        <v>0</v>
      </c>
      <c r="EN137" s="33">
        <v>0</v>
      </c>
      <c r="EO137" s="33">
        <v>0</v>
      </c>
      <c r="EP137" s="33">
        <v>0</v>
      </c>
      <c r="EQ137" s="33">
        <v>0</v>
      </c>
      <c r="ER137" s="33">
        <v>0</v>
      </c>
      <c r="ES137" s="33">
        <v>0</v>
      </c>
      <c r="ET137" s="33">
        <v>0</v>
      </c>
      <c r="EU137" s="33">
        <v>0</v>
      </c>
      <c r="EV137" s="33">
        <v>0</v>
      </c>
      <c r="EW137" s="33">
        <v>0</v>
      </c>
      <c r="EX137" s="33">
        <v>0</v>
      </c>
      <c r="EY137" s="33">
        <v>0</v>
      </c>
      <c r="EZ137" s="33">
        <v>0</v>
      </c>
      <c r="FA137" s="33">
        <v>0</v>
      </c>
      <c r="FB137" s="33">
        <v>0</v>
      </c>
      <c r="FC137" s="33">
        <v>0</v>
      </c>
    </row>
    <row r="138" spans="2:159" x14ac:dyDescent="0.3">
      <c r="B138" s="33" t="s">
        <v>766</v>
      </c>
      <c r="C138" s="33" t="s">
        <v>36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1726.885338</v>
      </c>
      <c r="AR138" s="33">
        <v>495.53561000000002</v>
      </c>
      <c r="AT138" s="33">
        <v>82.258750000000006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C138" s="33">
        <v>1625.662765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O138" s="33">
        <v>413.27686</v>
      </c>
      <c r="BP138" s="33">
        <v>413.27686</v>
      </c>
      <c r="BR138" s="33">
        <v>95.548315610000003</v>
      </c>
      <c r="BS138" s="33">
        <v>413.27686</v>
      </c>
      <c r="BT138" s="33">
        <v>413.27686</v>
      </c>
      <c r="BW138" s="33">
        <v>413.27686</v>
      </c>
      <c r="BX138" s="33">
        <v>413.27686</v>
      </c>
      <c r="BZ138" s="33">
        <v>398.101249</v>
      </c>
      <c r="CA138" s="33">
        <v>413.27686</v>
      </c>
    </row>
    <row r="139" spans="2:159" x14ac:dyDescent="0.3">
      <c r="B139" s="33" t="s">
        <v>766</v>
      </c>
      <c r="C139" s="33" t="s">
        <v>37</v>
      </c>
    </row>
    <row r="140" spans="2:159" x14ac:dyDescent="0.3">
      <c r="B140" s="33" t="s">
        <v>766</v>
      </c>
      <c r="C140" s="33" t="s">
        <v>38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3">
      <c r="B141" s="33" t="s">
        <v>766</v>
      </c>
      <c r="C141" s="33" t="s">
        <v>39</v>
      </c>
    </row>
    <row r="142" spans="2:159" x14ac:dyDescent="0.3">
      <c r="B142" s="33" t="s">
        <v>766</v>
      </c>
      <c r="C142" s="33" t="s">
        <v>40</v>
      </c>
    </row>
    <row r="143" spans="2:159" x14ac:dyDescent="0.3">
      <c r="B143" s="33" t="s">
        <v>766</v>
      </c>
      <c r="C143" s="33" t="s">
        <v>41</v>
      </c>
    </row>
    <row r="144" spans="2:159" x14ac:dyDescent="0.3">
      <c r="B144" s="33" t="s">
        <v>766</v>
      </c>
      <c r="C144" s="33" t="s">
        <v>42</v>
      </c>
    </row>
    <row r="145" spans="2:159" x14ac:dyDescent="0.3">
      <c r="B145" s="33" t="s">
        <v>766</v>
      </c>
      <c r="C145" s="33" t="s">
        <v>43</v>
      </c>
    </row>
    <row r="146" spans="2:159" x14ac:dyDescent="0.3">
      <c r="B146" s="33" t="s">
        <v>766</v>
      </c>
      <c r="C146" s="33" t="s">
        <v>44</v>
      </c>
    </row>
    <row r="147" spans="2:159" x14ac:dyDescent="0.3">
      <c r="B147" s="33" t="s">
        <v>766</v>
      </c>
      <c r="C147" s="33" t="s">
        <v>45</v>
      </c>
    </row>
    <row r="148" spans="2:159" x14ac:dyDescent="0.3">
      <c r="B148" s="33" t="s">
        <v>766</v>
      </c>
      <c r="C148" s="33" t="s">
        <v>46</v>
      </c>
    </row>
    <row r="149" spans="2:159" x14ac:dyDescent="0.3">
      <c r="B149" s="33" t="s">
        <v>766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1894.4866959999999</v>
      </c>
      <c r="AR149" s="33">
        <v>495.53561000000002</v>
      </c>
      <c r="AS149" s="33">
        <v>0</v>
      </c>
      <c r="AT149" s="33">
        <v>82.258750000000006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0</v>
      </c>
      <c r="BC149" s="33">
        <v>1793.264124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0</v>
      </c>
      <c r="BO149" s="33">
        <v>413.27686</v>
      </c>
      <c r="BP149" s="33">
        <v>413.27686</v>
      </c>
      <c r="BQ149" s="33">
        <v>0</v>
      </c>
      <c r="BR149" s="33">
        <v>95.548315610000003</v>
      </c>
      <c r="BS149" s="33">
        <v>413.27686</v>
      </c>
      <c r="BT149" s="33">
        <v>413.27686</v>
      </c>
      <c r="BU149" s="33">
        <v>0</v>
      </c>
      <c r="BV149" s="33">
        <v>0</v>
      </c>
      <c r="BW149" s="33">
        <v>413.27686</v>
      </c>
      <c r="BX149" s="33">
        <v>413.27686</v>
      </c>
      <c r="BY149" s="33">
        <v>0</v>
      </c>
      <c r="BZ149" s="33">
        <v>398.101249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3">
      <c r="B150" s="33" t="s">
        <v>21</v>
      </c>
      <c r="C150" s="33" t="s">
        <v>36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2872.5200399999999</v>
      </c>
      <c r="EU150" s="33">
        <v>3052.6641730000001</v>
      </c>
      <c r="EV150" s="33">
        <v>3052.6641730000001</v>
      </c>
      <c r="EW150" s="33">
        <v>2872.5200399999999</v>
      </c>
      <c r="EX150" s="33">
        <v>2872.5200399999999</v>
      </c>
      <c r="EY150" s="33">
        <v>3052.6641730000001</v>
      </c>
      <c r="EZ150" s="33">
        <v>3052.6641730000001</v>
      </c>
      <c r="FA150" s="33">
        <v>2872.5200399999999</v>
      </c>
      <c r="FB150" s="33">
        <v>2872.5200399999999</v>
      </c>
      <c r="FC150" s="33">
        <v>3052.6641730000001</v>
      </c>
    </row>
    <row r="151" spans="2:159" x14ac:dyDescent="0.3">
      <c r="B151" s="33" t="s">
        <v>21</v>
      </c>
      <c r="C151" s="33" t="s">
        <v>37</v>
      </c>
    </row>
    <row r="152" spans="2:159" x14ac:dyDescent="0.3">
      <c r="B152" s="33" t="s">
        <v>21</v>
      </c>
      <c r="C152" s="33" t="s">
        <v>38</v>
      </c>
    </row>
    <row r="153" spans="2:159" x14ac:dyDescent="0.3">
      <c r="B153" s="33" t="s">
        <v>21</v>
      </c>
      <c r="C153" s="33" t="s">
        <v>39</v>
      </c>
    </row>
    <row r="154" spans="2:159" x14ac:dyDescent="0.3">
      <c r="B154" s="33" t="s">
        <v>21</v>
      </c>
      <c r="C154" s="33" t="s">
        <v>40</v>
      </c>
    </row>
    <row r="155" spans="2:159" x14ac:dyDescent="0.3">
      <c r="B155" s="33" t="s">
        <v>21</v>
      </c>
      <c r="C155" s="33" t="s">
        <v>41</v>
      </c>
    </row>
    <row r="156" spans="2:159" x14ac:dyDescent="0.3">
      <c r="B156" s="33" t="s">
        <v>21</v>
      </c>
      <c r="C156" s="33" t="s">
        <v>42</v>
      </c>
    </row>
    <row r="157" spans="2:159" x14ac:dyDescent="0.3">
      <c r="B157" s="33" t="s">
        <v>21</v>
      </c>
      <c r="C157" s="33" t="s">
        <v>43</v>
      </c>
    </row>
    <row r="158" spans="2:159" x14ac:dyDescent="0.3">
      <c r="B158" s="33" t="s">
        <v>21</v>
      </c>
      <c r="C158" s="33" t="s">
        <v>44</v>
      </c>
    </row>
    <row r="159" spans="2:159" x14ac:dyDescent="0.3">
      <c r="B159" s="33" t="s">
        <v>21</v>
      </c>
      <c r="C159" s="33" t="s">
        <v>45</v>
      </c>
    </row>
    <row r="160" spans="2:159" x14ac:dyDescent="0.3">
      <c r="B160" s="33" t="s">
        <v>21</v>
      </c>
      <c r="C160" s="33" t="s">
        <v>46</v>
      </c>
    </row>
    <row r="161" spans="2:159" x14ac:dyDescent="0.3">
      <c r="B161" s="33" t="s">
        <v>21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2872.5200399999999</v>
      </c>
      <c r="EU161" s="33">
        <v>3052.6641730000001</v>
      </c>
      <c r="EV161" s="33">
        <v>3052.6641730000001</v>
      </c>
      <c r="EW161" s="33">
        <v>2872.5200399999999</v>
      </c>
      <c r="EX161" s="33">
        <v>2872.5200399999999</v>
      </c>
      <c r="EY161" s="33">
        <v>3052.6641730000001</v>
      </c>
      <c r="EZ161" s="33">
        <v>3052.6641730000001</v>
      </c>
      <c r="FA161" s="33">
        <v>2872.5200399999999</v>
      </c>
      <c r="FB161" s="33">
        <v>2872.5200399999999</v>
      </c>
      <c r="FC161" s="33">
        <v>3052.6641730000001</v>
      </c>
    </row>
    <row r="162" spans="2:159" x14ac:dyDescent="0.3">
      <c r="B162" s="33" t="s">
        <v>22</v>
      </c>
      <c r="C162" s="33" t="s">
        <v>36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75.003544340000005</v>
      </c>
      <c r="BK162" s="33">
        <v>75.003544340000005</v>
      </c>
    </row>
    <row r="163" spans="2:159" x14ac:dyDescent="0.3">
      <c r="B163" s="33" t="s">
        <v>22</v>
      </c>
      <c r="C163" s="33" t="s">
        <v>37</v>
      </c>
    </row>
    <row r="164" spans="2:159" x14ac:dyDescent="0.3">
      <c r="B164" s="33" t="s">
        <v>22</v>
      </c>
      <c r="C164" s="33" t="s">
        <v>38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1217.975179</v>
      </c>
      <c r="AY164" s="33">
        <v>1217.975179</v>
      </c>
      <c r="BC164" s="33">
        <v>1039.6902279999999</v>
      </c>
      <c r="BG164" s="33">
        <v>537.26652279999996</v>
      </c>
      <c r="BK164" s="33">
        <v>510.17357190000001</v>
      </c>
      <c r="BO164" s="33">
        <v>172.3377988</v>
      </c>
    </row>
    <row r="165" spans="2:159" x14ac:dyDescent="0.3">
      <c r="B165" s="33" t="s">
        <v>22</v>
      </c>
      <c r="C165" s="33" t="s">
        <v>39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3">
      <c r="B166" s="33" t="s">
        <v>22</v>
      </c>
      <c r="C166" s="33" t="s">
        <v>40</v>
      </c>
    </row>
    <row r="167" spans="2:159" x14ac:dyDescent="0.3">
      <c r="B167" s="33" t="s">
        <v>22</v>
      </c>
      <c r="C167" s="33" t="s">
        <v>41</v>
      </c>
      <c r="BG167" s="33">
        <v>305.29236479999997</v>
      </c>
      <c r="BK167" s="33">
        <v>305.29236479999997</v>
      </c>
    </row>
    <row r="168" spans="2:159" x14ac:dyDescent="0.3">
      <c r="B168" s="33" t="s">
        <v>22</v>
      </c>
      <c r="C168" s="33" t="s">
        <v>42</v>
      </c>
      <c r="BG168" s="33">
        <v>97.704767700000005</v>
      </c>
      <c r="BK168" s="33">
        <v>97.704767700000005</v>
      </c>
    </row>
    <row r="169" spans="2:159" x14ac:dyDescent="0.3">
      <c r="B169" s="33" t="s">
        <v>22</v>
      </c>
      <c r="C169" s="33" t="s">
        <v>43</v>
      </c>
    </row>
    <row r="170" spans="2:159" x14ac:dyDescent="0.3">
      <c r="B170" s="33" t="s">
        <v>22</v>
      </c>
      <c r="C170" s="33" t="s">
        <v>44</v>
      </c>
    </row>
    <row r="171" spans="2:159" x14ac:dyDescent="0.3">
      <c r="B171" s="33" t="s">
        <v>22</v>
      </c>
      <c r="C171" s="33" t="s">
        <v>45</v>
      </c>
    </row>
    <row r="172" spans="2:159" x14ac:dyDescent="0.3">
      <c r="B172" s="33" t="s">
        <v>22</v>
      </c>
      <c r="C172" s="33" t="s">
        <v>46</v>
      </c>
    </row>
    <row r="173" spans="2:159" x14ac:dyDescent="0.3">
      <c r="B173" s="33" t="s">
        <v>22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1536.120825</v>
      </c>
      <c r="AV173" s="33">
        <v>0</v>
      </c>
      <c r="AW173" s="33">
        <v>0</v>
      </c>
      <c r="AX173" s="33">
        <v>0</v>
      </c>
      <c r="AY173" s="33">
        <v>1536.120825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1015.2672</v>
      </c>
      <c r="BH173" s="33">
        <v>0</v>
      </c>
      <c r="BI173" s="33">
        <v>0</v>
      </c>
      <c r="BJ173" s="33">
        <v>0</v>
      </c>
      <c r="BK173" s="33">
        <v>988.17424879999999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3">
      <c r="B174" s="33" t="s">
        <v>23</v>
      </c>
      <c r="C174" s="33" t="s">
        <v>36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144.24462370000001</v>
      </c>
      <c r="AY174" s="33">
        <v>144.24462370000001</v>
      </c>
      <c r="BG174" s="33">
        <v>128.96998869999999</v>
      </c>
      <c r="BK174" s="33">
        <v>11.383812000000001</v>
      </c>
    </row>
    <row r="175" spans="2:159" x14ac:dyDescent="0.3">
      <c r="B175" s="33" t="s">
        <v>23</v>
      </c>
      <c r="C175" s="33" t="s">
        <v>37</v>
      </c>
    </row>
    <row r="176" spans="2:159" x14ac:dyDescent="0.3">
      <c r="B176" s="33" t="s">
        <v>23</v>
      </c>
      <c r="C176" s="33" t="s">
        <v>38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37.166777070000002</v>
      </c>
      <c r="AY176" s="33">
        <v>217.6295983</v>
      </c>
    </row>
    <row r="177" spans="2:159" x14ac:dyDescent="0.3">
      <c r="B177" s="33" t="s">
        <v>23</v>
      </c>
      <c r="C177" s="33" t="s">
        <v>39</v>
      </c>
    </row>
    <row r="178" spans="2:159" x14ac:dyDescent="0.3">
      <c r="B178" s="33" t="s">
        <v>23</v>
      </c>
      <c r="C178" s="33" t="s">
        <v>40</v>
      </c>
    </row>
    <row r="179" spans="2:159" x14ac:dyDescent="0.3">
      <c r="B179" s="33" t="s">
        <v>23</v>
      </c>
      <c r="C179" s="33" t="s">
        <v>41</v>
      </c>
    </row>
    <row r="180" spans="2:159" x14ac:dyDescent="0.3">
      <c r="B180" s="33" t="s">
        <v>23</v>
      </c>
      <c r="C180" s="33" t="s">
        <v>42</v>
      </c>
    </row>
    <row r="181" spans="2:159" x14ac:dyDescent="0.3">
      <c r="B181" s="33" t="s">
        <v>23</v>
      </c>
      <c r="C181" s="33" t="s">
        <v>43</v>
      </c>
    </row>
    <row r="182" spans="2:159" x14ac:dyDescent="0.3">
      <c r="B182" s="33" t="s">
        <v>23</v>
      </c>
      <c r="C182" s="33" t="s">
        <v>44</v>
      </c>
    </row>
    <row r="183" spans="2:159" x14ac:dyDescent="0.3">
      <c r="B183" s="33" t="s">
        <v>23</v>
      </c>
      <c r="C183" s="33" t="s">
        <v>45</v>
      </c>
    </row>
    <row r="184" spans="2:159" x14ac:dyDescent="0.3">
      <c r="B184" s="33" t="s">
        <v>23</v>
      </c>
      <c r="C184" s="33" t="s">
        <v>46</v>
      </c>
    </row>
    <row r="185" spans="2:159" x14ac:dyDescent="0.3">
      <c r="B185" s="33" t="s">
        <v>23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181.4114008</v>
      </c>
      <c r="AV185" s="33">
        <v>0</v>
      </c>
      <c r="AW185" s="33">
        <v>0</v>
      </c>
      <c r="AX185" s="33">
        <v>0</v>
      </c>
      <c r="AY185" s="33">
        <v>361.87422199999997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128.96998869999999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3">
      <c r="B186" s="33" t="s">
        <v>691</v>
      </c>
      <c r="C186" s="33" t="s">
        <v>36</v>
      </c>
    </row>
    <row r="187" spans="2:159" x14ac:dyDescent="0.3">
      <c r="B187" s="33" t="s">
        <v>691</v>
      </c>
      <c r="C187" s="33" t="s">
        <v>37</v>
      </c>
    </row>
    <row r="188" spans="2:159" x14ac:dyDescent="0.3">
      <c r="B188" s="33" t="s">
        <v>691</v>
      </c>
      <c r="C188" s="33" t="s">
        <v>38</v>
      </c>
    </row>
    <row r="189" spans="2:159" x14ac:dyDescent="0.3">
      <c r="B189" s="33" t="s">
        <v>691</v>
      </c>
      <c r="C189" s="33" t="s">
        <v>39</v>
      </c>
    </row>
    <row r="190" spans="2:159" x14ac:dyDescent="0.3">
      <c r="B190" s="33" t="s">
        <v>691</v>
      </c>
      <c r="C190" s="33" t="s">
        <v>40</v>
      </c>
    </row>
    <row r="191" spans="2:159" x14ac:dyDescent="0.3">
      <c r="B191" s="33" t="s">
        <v>691</v>
      </c>
      <c r="C191" s="33" t="s">
        <v>41</v>
      </c>
    </row>
    <row r="192" spans="2:159" x14ac:dyDescent="0.3">
      <c r="B192" s="33" t="s">
        <v>691</v>
      </c>
      <c r="C192" s="33" t="s">
        <v>42</v>
      </c>
    </row>
    <row r="193" spans="2:159" x14ac:dyDescent="0.3">
      <c r="B193" s="33" t="s">
        <v>691</v>
      </c>
      <c r="C193" s="33" t="s">
        <v>43</v>
      </c>
    </row>
    <row r="194" spans="2:159" x14ac:dyDescent="0.3">
      <c r="B194" s="33" t="s">
        <v>691</v>
      </c>
      <c r="C194" s="33" t="s">
        <v>44</v>
      </c>
    </row>
    <row r="195" spans="2:159" x14ac:dyDescent="0.3">
      <c r="B195" s="33" t="s">
        <v>691</v>
      </c>
      <c r="C195" s="33" t="s">
        <v>45</v>
      </c>
    </row>
    <row r="196" spans="2:159" x14ac:dyDescent="0.3">
      <c r="B196" s="33" t="s">
        <v>691</v>
      </c>
      <c r="C196" s="33" t="s">
        <v>46</v>
      </c>
    </row>
    <row r="197" spans="2:159" x14ac:dyDescent="0.3">
      <c r="B197" s="33" t="s">
        <v>691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3">
      <c r="B198" s="33" t="s">
        <v>692</v>
      </c>
      <c r="C198" s="33" t="s">
        <v>36</v>
      </c>
    </row>
    <row r="199" spans="2:159" x14ac:dyDescent="0.3">
      <c r="B199" s="33" t="s">
        <v>692</v>
      </c>
      <c r="C199" s="33" t="s">
        <v>37</v>
      </c>
    </row>
    <row r="200" spans="2:159" x14ac:dyDescent="0.3">
      <c r="B200" s="33" t="s">
        <v>692</v>
      </c>
      <c r="C200" s="33" t="s">
        <v>38</v>
      </c>
    </row>
    <row r="201" spans="2:159" x14ac:dyDescent="0.3">
      <c r="B201" s="33" t="s">
        <v>692</v>
      </c>
      <c r="C201" s="33" t="s">
        <v>39</v>
      </c>
    </row>
    <row r="202" spans="2:159" x14ac:dyDescent="0.3">
      <c r="B202" s="33" t="s">
        <v>692</v>
      </c>
      <c r="C202" s="33" t="s">
        <v>40</v>
      </c>
    </row>
    <row r="203" spans="2:159" x14ac:dyDescent="0.3">
      <c r="B203" s="33" t="s">
        <v>692</v>
      </c>
      <c r="C203" s="33" t="s">
        <v>41</v>
      </c>
    </row>
    <row r="204" spans="2:159" x14ac:dyDescent="0.3">
      <c r="B204" s="33" t="s">
        <v>692</v>
      </c>
      <c r="C204" s="33" t="s">
        <v>42</v>
      </c>
    </row>
    <row r="205" spans="2:159" x14ac:dyDescent="0.3">
      <c r="B205" s="33" t="s">
        <v>692</v>
      </c>
      <c r="C205" s="33" t="s">
        <v>43</v>
      </c>
    </row>
    <row r="206" spans="2:159" x14ac:dyDescent="0.3">
      <c r="B206" s="33" t="s">
        <v>692</v>
      </c>
      <c r="C206" s="33" t="s">
        <v>44</v>
      </c>
    </row>
    <row r="207" spans="2:159" x14ac:dyDescent="0.3">
      <c r="B207" s="33" t="s">
        <v>692</v>
      </c>
      <c r="C207" s="33" t="s">
        <v>45</v>
      </c>
    </row>
    <row r="208" spans="2:159" x14ac:dyDescent="0.3">
      <c r="B208" s="33" t="s">
        <v>692</v>
      </c>
      <c r="C208" s="33" t="s">
        <v>46</v>
      </c>
    </row>
    <row r="209" spans="2:159" x14ac:dyDescent="0.3">
      <c r="B209" s="33" t="s">
        <v>692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3">
      <c r="B210" s="33" t="s">
        <v>693</v>
      </c>
      <c r="C210" s="33" t="s">
        <v>36</v>
      </c>
    </row>
    <row r="211" spans="2:159" x14ac:dyDescent="0.3">
      <c r="B211" s="33" t="s">
        <v>693</v>
      </c>
      <c r="C211" s="33" t="s">
        <v>37</v>
      </c>
    </row>
    <row r="212" spans="2:159" x14ac:dyDescent="0.3">
      <c r="B212" s="33" t="s">
        <v>693</v>
      </c>
      <c r="C212" s="33" t="s">
        <v>38</v>
      </c>
    </row>
    <row r="213" spans="2:159" x14ac:dyDescent="0.3">
      <c r="B213" s="33" t="s">
        <v>693</v>
      </c>
      <c r="C213" s="33" t="s">
        <v>39</v>
      </c>
    </row>
    <row r="214" spans="2:159" x14ac:dyDescent="0.3">
      <c r="B214" s="33" t="s">
        <v>693</v>
      </c>
      <c r="C214" s="33" t="s">
        <v>40</v>
      </c>
    </row>
    <row r="215" spans="2:159" x14ac:dyDescent="0.3">
      <c r="B215" s="33" t="s">
        <v>693</v>
      </c>
      <c r="C215" s="33" t="s">
        <v>41</v>
      </c>
    </row>
    <row r="216" spans="2:159" x14ac:dyDescent="0.3">
      <c r="B216" s="33" t="s">
        <v>693</v>
      </c>
      <c r="C216" s="33" t="s">
        <v>42</v>
      </c>
    </row>
    <row r="217" spans="2:159" x14ac:dyDescent="0.3">
      <c r="B217" s="33" t="s">
        <v>693</v>
      </c>
      <c r="C217" s="33" t="s">
        <v>43</v>
      </c>
    </row>
    <row r="218" spans="2:159" x14ac:dyDescent="0.3">
      <c r="B218" s="33" t="s">
        <v>693</v>
      </c>
      <c r="C218" s="33" t="s">
        <v>44</v>
      </c>
    </row>
    <row r="219" spans="2:159" x14ac:dyDescent="0.3">
      <c r="B219" s="33" t="s">
        <v>693</v>
      </c>
      <c r="C219" s="33" t="s">
        <v>45</v>
      </c>
    </row>
    <row r="220" spans="2:159" x14ac:dyDescent="0.3">
      <c r="B220" s="33" t="s">
        <v>693</v>
      </c>
      <c r="C220" s="33" t="s">
        <v>46</v>
      </c>
    </row>
    <row r="221" spans="2:159" x14ac:dyDescent="0.3">
      <c r="B221" s="33" t="s">
        <v>693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3">
      <c r="B222" s="33" t="s">
        <v>24</v>
      </c>
      <c r="C222" s="33" t="s">
        <v>36</v>
      </c>
    </row>
    <row r="223" spans="2:159" x14ac:dyDescent="0.3">
      <c r="B223" s="33" t="s">
        <v>24</v>
      </c>
      <c r="C223" s="33" t="s">
        <v>37</v>
      </c>
    </row>
    <row r="224" spans="2:159" x14ac:dyDescent="0.3">
      <c r="B224" s="33" t="s">
        <v>24</v>
      </c>
      <c r="C224" s="33" t="s">
        <v>38</v>
      </c>
    </row>
    <row r="225" spans="2:159" x14ac:dyDescent="0.3">
      <c r="B225" s="33" t="s">
        <v>24</v>
      </c>
      <c r="C225" s="33" t="s">
        <v>39</v>
      </c>
    </row>
    <row r="226" spans="2:159" x14ac:dyDescent="0.3">
      <c r="B226" s="33" t="s">
        <v>24</v>
      </c>
      <c r="C226" s="33" t="s">
        <v>40</v>
      </c>
    </row>
    <row r="227" spans="2:159" x14ac:dyDescent="0.3">
      <c r="B227" s="33" t="s">
        <v>24</v>
      </c>
      <c r="C227" s="33" t="s">
        <v>41</v>
      </c>
    </row>
    <row r="228" spans="2:159" x14ac:dyDescent="0.3">
      <c r="B228" s="33" t="s">
        <v>24</v>
      </c>
      <c r="C228" s="33" t="s">
        <v>42</v>
      </c>
    </row>
    <row r="229" spans="2:159" x14ac:dyDescent="0.3">
      <c r="B229" s="33" t="s">
        <v>24</v>
      </c>
      <c r="C229" s="33" t="s">
        <v>43</v>
      </c>
    </row>
    <row r="230" spans="2:159" x14ac:dyDescent="0.3">
      <c r="B230" s="33" t="s">
        <v>24</v>
      </c>
      <c r="C230" s="33" t="s">
        <v>44</v>
      </c>
    </row>
    <row r="231" spans="2:159" x14ac:dyDescent="0.3">
      <c r="B231" s="33" t="s">
        <v>24</v>
      </c>
      <c r="C231" s="33" t="s">
        <v>45</v>
      </c>
    </row>
    <row r="232" spans="2:159" x14ac:dyDescent="0.3">
      <c r="B232" s="33" t="s">
        <v>24</v>
      </c>
      <c r="C232" s="33" t="s">
        <v>46</v>
      </c>
    </row>
    <row r="233" spans="2:159" x14ac:dyDescent="0.3">
      <c r="B233" s="33" t="s">
        <v>24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3">
      <c r="B234" s="33" t="s">
        <v>1</v>
      </c>
      <c r="C234" s="33" t="s">
        <v>36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19927.95952</v>
      </c>
      <c r="AS234" s="33">
        <v>16151.892620000001</v>
      </c>
      <c r="AT234" s="33">
        <v>18568.426670000001</v>
      </c>
      <c r="AU234" s="33">
        <v>18502.829760000001</v>
      </c>
      <c r="AV234" s="33">
        <v>19927.95952</v>
      </c>
      <c r="AW234" s="33">
        <v>16115.070890000001</v>
      </c>
      <c r="AX234" s="33">
        <v>18568.426670000001</v>
      </c>
      <c r="AY234" s="33">
        <v>18502.829760000001</v>
      </c>
      <c r="AZ234" s="33">
        <v>19981.973190000001</v>
      </c>
      <c r="BA234" s="33">
        <v>16235.783530000001</v>
      </c>
      <c r="BB234" s="33">
        <v>18602.061140000002</v>
      </c>
      <c r="BC234" s="33">
        <v>18540.172490000001</v>
      </c>
      <c r="BD234" s="33">
        <v>19981.973190000001</v>
      </c>
      <c r="BE234" s="33">
        <v>16235.783530000001</v>
      </c>
      <c r="BF234" s="33">
        <v>18602.061140000002</v>
      </c>
      <c r="BG234" s="33">
        <v>18540.172490000001</v>
      </c>
      <c r="BH234" s="33">
        <v>20109.716520000002</v>
      </c>
      <c r="BI234" s="33">
        <v>16328.455970000001</v>
      </c>
      <c r="BJ234" s="33">
        <v>18681.749889999999</v>
      </c>
      <c r="BK234" s="33">
        <v>18649.563620000001</v>
      </c>
      <c r="BL234" s="33">
        <v>20407.833190000001</v>
      </c>
      <c r="BM234" s="33">
        <v>16575.336500000001</v>
      </c>
      <c r="BN234" s="33">
        <v>18837.47322</v>
      </c>
      <c r="BO234" s="33">
        <v>18869.157309999999</v>
      </c>
      <c r="BP234" s="33">
        <v>21268.316330000001</v>
      </c>
      <c r="BQ234" s="33">
        <v>17214.843860000001</v>
      </c>
      <c r="BR234" s="33">
        <v>19244.609079999998</v>
      </c>
      <c r="BS234" s="33">
        <v>19496.903060000001</v>
      </c>
      <c r="BT234" s="33">
        <v>21866.993470000001</v>
      </c>
      <c r="BU234" s="33">
        <v>17698.005649999999</v>
      </c>
      <c r="BV234" s="33">
        <v>19587.636119999999</v>
      </c>
      <c r="BW234" s="33">
        <v>19920.034479999998</v>
      </c>
      <c r="BX234" s="33">
        <v>22890.049719999999</v>
      </c>
      <c r="BY234" s="33">
        <v>18482.638780000001</v>
      </c>
      <c r="BZ234" s="33">
        <v>20266.877469999999</v>
      </c>
      <c r="CA234" s="33">
        <v>20790.7919</v>
      </c>
      <c r="CB234" s="33">
        <v>23202.67296</v>
      </c>
      <c r="CC234" s="33">
        <v>18780.598559999999</v>
      </c>
      <c r="CD234" s="33">
        <v>20551.03369</v>
      </c>
      <c r="CE234" s="33">
        <v>21074.306700000001</v>
      </c>
      <c r="CF234" s="33">
        <v>23202.67296</v>
      </c>
      <c r="CG234" s="33">
        <v>18780.598559999999</v>
      </c>
      <c r="CH234" s="33">
        <v>20551.03369</v>
      </c>
      <c r="CI234" s="33">
        <v>21074.306700000001</v>
      </c>
      <c r="CJ234" s="33">
        <v>23202.67296</v>
      </c>
      <c r="CK234" s="33">
        <v>18780.598559999999</v>
      </c>
      <c r="CL234" s="33">
        <v>20551.03369</v>
      </c>
      <c r="CM234" s="33">
        <v>21074.306700000001</v>
      </c>
      <c r="CN234" s="33">
        <v>23202.67296</v>
      </c>
      <c r="CO234" s="33">
        <v>18780.598559999999</v>
      </c>
      <c r="CP234" s="33">
        <v>20551.03369</v>
      </c>
      <c r="CQ234" s="33">
        <v>21074.306700000001</v>
      </c>
      <c r="CR234" s="33">
        <v>23202.67296</v>
      </c>
      <c r="CS234" s="33">
        <v>18743.77648</v>
      </c>
      <c r="CT234" s="33">
        <v>20551.03369</v>
      </c>
      <c r="CU234" s="33">
        <v>21074.306700000001</v>
      </c>
      <c r="CV234" s="33">
        <v>23202.67296</v>
      </c>
      <c r="CW234" s="33">
        <v>18780.598559999999</v>
      </c>
      <c r="CX234" s="33">
        <v>20551.03369</v>
      </c>
      <c r="CY234" s="33">
        <v>21074.306700000001</v>
      </c>
      <c r="CZ234" s="33">
        <v>23202.67296</v>
      </c>
      <c r="DA234" s="33">
        <v>18697.28469</v>
      </c>
      <c r="DB234" s="33">
        <v>20551.03369</v>
      </c>
      <c r="DC234" s="33">
        <v>21074.306700000001</v>
      </c>
      <c r="DD234" s="33">
        <v>23202.67296</v>
      </c>
      <c r="DE234" s="33">
        <v>18557.415519999999</v>
      </c>
      <c r="DF234" s="33">
        <v>20551.03369</v>
      </c>
      <c r="DG234" s="33">
        <v>21074.306700000001</v>
      </c>
      <c r="DH234" s="33">
        <v>23687.900710000002</v>
      </c>
      <c r="DI234" s="33">
        <v>18992.34964</v>
      </c>
      <c r="DJ234" s="33">
        <v>20883.483219999998</v>
      </c>
      <c r="DK234" s="33">
        <v>21431.573649999998</v>
      </c>
      <c r="DL234" s="33">
        <v>23687.900710000002</v>
      </c>
      <c r="DM234" s="33">
        <v>19190.473999999998</v>
      </c>
      <c r="DN234" s="33">
        <v>20883.483219999998</v>
      </c>
      <c r="DO234" s="33">
        <v>21431.573649999998</v>
      </c>
      <c r="DP234" s="33">
        <v>23687.900710000002</v>
      </c>
      <c r="DQ234" s="33">
        <v>19190.473999999998</v>
      </c>
      <c r="DR234" s="33">
        <v>20883.483219999998</v>
      </c>
      <c r="DS234" s="33">
        <v>21431.573649999998</v>
      </c>
      <c r="DT234" s="33">
        <v>23687.900710000002</v>
      </c>
      <c r="DU234" s="33">
        <v>18779.97424</v>
      </c>
      <c r="DV234" s="33">
        <v>20883.483219999998</v>
      </c>
      <c r="DW234" s="33">
        <v>21431.573649999998</v>
      </c>
      <c r="DX234" s="33">
        <v>23687.900710000002</v>
      </c>
      <c r="DY234" s="33">
        <v>19190.473999999998</v>
      </c>
      <c r="DZ234" s="33">
        <v>20883.483219999998</v>
      </c>
      <c r="EA234" s="33">
        <v>21431.573649999998</v>
      </c>
      <c r="EB234" s="33">
        <v>23687.900710000002</v>
      </c>
      <c r="EC234" s="33">
        <v>19190.473999999998</v>
      </c>
      <c r="ED234" s="33">
        <v>20883.483219999998</v>
      </c>
      <c r="EE234" s="33">
        <v>21431.573649999998</v>
      </c>
      <c r="EF234" s="33">
        <v>23687.900710000002</v>
      </c>
      <c r="EG234" s="33">
        <v>18756.468000000001</v>
      </c>
      <c r="EH234" s="33">
        <v>20883.483219999998</v>
      </c>
      <c r="EI234" s="33">
        <v>21431.573649999998</v>
      </c>
      <c r="EJ234" s="33">
        <v>23687.900710000002</v>
      </c>
      <c r="EK234" s="33">
        <v>19066.684420000001</v>
      </c>
      <c r="EL234" s="33">
        <v>20883.483219999998</v>
      </c>
      <c r="EM234" s="33">
        <v>21431.573649999998</v>
      </c>
      <c r="EN234" s="33">
        <v>23687.900710000002</v>
      </c>
      <c r="EO234" s="33">
        <v>19168.757450000001</v>
      </c>
      <c r="EP234" s="33">
        <v>20883.483219999998</v>
      </c>
      <c r="EQ234" s="33">
        <v>21431.573649999998</v>
      </c>
      <c r="ER234" s="33">
        <v>23721.036899999999</v>
      </c>
      <c r="ES234" s="33">
        <v>19062.987669999999</v>
      </c>
      <c r="ET234" s="33">
        <v>20894.619050000001</v>
      </c>
      <c r="EU234" s="33">
        <v>21451.124779999998</v>
      </c>
      <c r="EV234" s="33">
        <v>23721.036899999999</v>
      </c>
      <c r="EW234" s="33">
        <v>19213.724600000001</v>
      </c>
      <c r="EX234" s="33">
        <v>20894.619050000001</v>
      </c>
      <c r="EY234" s="33">
        <v>21451.124779999998</v>
      </c>
      <c r="EZ234" s="33">
        <v>23988.697459999999</v>
      </c>
      <c r="FA234" s="33">
        <v>19437.50259</v>
      </c>
      <c r="FB234" s="33">
        <v>21038.75606</v>
      </c>
      <c r="FC234" s="33">
        <v>21631.459169999998</v>
      </c>
    </row>
    <row r="235" spans="2:159" x14ac:dyDescent="0.3">
      <c r="B235" s="33" t="s">
        <v>1</v>
      </c>
      <c r="C235" s="33" t="s">
        <v>37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9029.2354169999999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7663.5679479999999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4966.2736830000003</v>
      </c>
      <c r="AS235" s="33">
        <v>6196.8852969999998</v>
      </c>
      <c r="AT235" s="33">
        <v>9363.7170129999995</v>
      </c>
      <c r="AU235" s="33">
        <v>8668.5876470000003</v>
      </c>
      <c r="AV235" s="33">
        <v>5035.6955870000002</v>
      </c>
      <c r="AW235" s="33">
        <v>6196.8852969999998</v>
      </c>
      <c r="AX235" s="33">
        <v>9420.2465960000009</v>
      </c>
      <c r="AY235" s="33">
        <v>8738.5175280000003</v>
      </c>
      <c r="AZ235" s="33">
        <v>5215.1117780000004</v>
      </c>
      <c r="BA235" s="33">
        <v>6448.8878560000003</v>
      </c>
      <c r="BB235" s="33">
        <v>9593.5020129999994</v>
      </c>
      <c r="BC235" s="33">
        <v>8940.3506240000006</v>
      </c>
      <c r="BD235" s="33">
        <v>5215.1117780000004</v>
      </c>
      <c r="BE235" s="33">
        <v>6448.8878560000003</v>
      </c>
      <c r="BF235" s="33">
        <v>9593.5020129999994</v>
      </c>
      <c r="BG235" s="33">
        <v>8940.3506240000006</v>
      </c>
      <c r="BH235" s="33">
        <v>5215.1117780000004</v>
      </c>
      <c r="BI235" s="33">
        <v>6448.8878560000003</v>
      </c>
      <c r="BJ235" s="33">
        <v>9593.5020129999994</v>
      </c>
      <c r="BK235" s="33">
        <v>8940.3506240000006</v>
      </c>
      <c r="BL235" s="33">
        <v>5416.9470160000001</v>
      </c>
      <c r="BM235" s="33">
        <v>6762.3683920000003</v>
      </c>
      <c r="BN235" s="33">
        <v>10045.39826</v>
      </c>
      <c r="BO235" s="33">
        <v>9335.1678260000008</v>
      </c>
      <c r="BP235" s="33">
        <v>5870.8991720000004</v>
      </c>
      <c r="BQ235" s="33">
        <v>7277.943585</v>
      </c>
      <c r="BR235" s="33">
        <v>10662.684499999999</v>
      </c>
      <c r="BS235" s="33">
        <v>9929.5740839999999</v>
      </c>
      <c r="BT235" s="33">
        <v>6245.0866509999996</v>
      </c>
      <c r="BU235" s="33">
        <v>7773.2538969999996</v>
      </c>
      <c r="BV235" s="33">
        <v>11221.325070000001</v>
      </c>
      <c r="BW235" s="33">
        <v>10485.303690000001</v>
      </c>
      <c r="BX235" s="33">
        <v>6470.0056990000003</v>
      </c>
      <c r="BY235" s="33">
        <v>7988.8424089999999</v>
      </c>
      <c r="BZ235" s="33">
        <v>11461.188399999999</v>
      </c>
      <c r="CA235" s="33">
        <v>10737.21506</v>
      </c>
      <c r="CB235" s="33">
        <v>6470.0056990000003</v>
      </c>
      <c r="CC235" s="33">
        <v>7988.8424089999999</v>
      </c>
      <c r="CD235" s="33">
        <v>11461.188399999999</v>
      </c>
      <c r="CE235" s="33">
        <v>10737.21506</v>
      </c>
      <c r="CF235" s="33">
        <v>6470.0056990000003</v>
      </c>
      <c r="CG235" s="33">
        <v>7988.8424089999999</v>
      </c>
      <c r="CH235" s="33">
        <v>11461.188399999999</v>
      </c>
      <c r="CI235" s="33">
        <v>10737.21506</v>
      </c>
      <c r="CJ235" s="33">
        <v>6470.0056990000003</v>
      </c>
      <c r="CK235" s="33">
        <v>7988.8424089999999</v>
      </c>
      <c r="CL235" s="33">
        <v>11461.188399999999</v>
      </c>
      <c r="CM235" s="33">
        <v>10737.21506</v>
      </c>
      <c r="CN235" s="33">
        <v>6470.0056990000003</v>
      </c>
      <c r="CO235" s="33">
        <v>7988.8424089999999</v>
      </c>
      <c r="CP235" s="33">
        <v>11461.188399999999</v>
      </c>
      <c r="CQ235" s="33">
        <v>10737.21506</v>
      </c>
      <c r="CR235" s="33">
        <v>6470.0056990000003</v>
      </c>
      <c r="CS235" s="33">
        <v>7988.8424089999999</v>
      </c>
      <c r="CT235" s="33">
        <v>11461.188399999999</v>
      </c>
      <c r="CU235" s="33">
        <v>10737.21506</v>
      </c>
      <c r="CV235" s="33">
        <v>6495.8428409999997</v>
      </c>
      <c r="CW235" s="33">
        <v>8010.6837779999996</v>
      </c>
      <c r="CX235" s="33">
        <v>11477.049230000001</v>
      </c>
      <c r="CY235" s="33">
        <v>10755.936600000001</v>
      </c>
      <c r="CZ235" s="33">
        <v>6495.8428409999997</v>
      </c>
      <c r="DA235" s="33">
        <v>8010.6837779999996</v>
      </c>
      <c r="DB235" s="33">
        <v>11477.049230000001</v>
      </c>
      <c r="DC235" s="33">
        <v>10755.936600000001</v>
      </c>
      <c r="DD235" s="33">
        <v>6495.8428409999997</v>
      </c>
      <c r="DE235" s="33">
        <v>8010.6837779999996</v>
      </c>
      <c r="DF235" s="33">
        <v>11477.049230000001</v>
      </c>
      <c r="DG235" s="33">
        <v>10755.936600000001</v>
      </c>
      <c r="DH235" s="33">
        <v>6533.8328410000004</v>
      </c>
      <c r="DI235" s="33">
        <v>8047.4671710000002</v>
      </c>
      <c r="DJ235" s="33">
        <v>11509.065479999999</v>
      </c>
      <c r="DK235" s="33">
        <v>10795.00577</v>
      </c>
      <c r="DL235" s="33">
        <v>6533.8328410000004</v>
      </c>
      <c r="DM235" s="33">
        <v>8047.4671710000002</v>
      </c>
      <c r="DN235" s="33">
        <v>11509.065479999999</v>
      </c>
      <c r="DO235" s="33">
        <v>10795.00577</v>
      </c>
      <c r="DP235" s="33">
        <v>6533.8328410000004</v>
      </c>
      <c r="DQ235" s="33">
        <v>8047.4671710000002</v>
      </c>
      <c r="DR235" s="33">
        <v>11509.065479999999</v>
      </c>
      <c r="DS235" s="33">
        <v>10795.00577</v>
      </c>
      <c r="DT235" s="33">
        <v>6533.8328410000004</v>
      </c>
      <c r="DU235" s="33">
        <v>8047.4671710000002</v>
      </c>
      <c r="DV235" s="33">
        <v>11509.065479999999</v>
      </c>
      <c r="DW235" s="33">
        <v>10795.00577</v>
      </c>
      <c r="DX235" s="33">
        <v>6533.8328410000004</v>
      </c>
      <c r="DY235" s="33">
        <v>8047.4671710000002</v>
      </c>
      <c r="DZ235" s="33">
        <v>11509.065479999999</v>
      </c>
      <c r="EA235" s="33">
        <v>10795.00577</v>
      </c>
      <c r="EB235" s="33">
        <v>6533.8328410000004</v>
      </c>
      <c r="EC235" s="33">
        <v>8047.4671710000002</v>
      </c>
      <c r="ED235" s="33">
        <v>11509.065479999999</v>
      </c>
      <c r="EE235" s="33">
        <v>10795.00577</v>
      </c>
      <c r="EF235" s="33">
        <v>6533.8328410000004</v>
      </c>
      <c r="EG235" s="33">
        <v>8047.4671710000002</v>
      </c>
      <c r="EH235" s="33">
        <v>11509.065479999999</v>
      </c>
      <c r="EI235" s="33">
        <v>10795.00577</v>
      </c>
      <c r="EJ235" s="33">
        <v>6533.8328410000004</v>
      </c>
      <c r="EK235" s="33">
        <v>8047.4671710000002</v>
      </c>
      <c r="EL235" s="33">
        <v>11509.065479999999</v>
      </c>
      <c r="EM235" s="33">
        <v>10795.00577</v>
      </c>
      <c r="EN235" s="33">
        <v>6533.8328410000004</v>
      </c>
      <c r="EO235" s="33">
        <v>8047.4671710000002</v>
      </c>
      <c r="EP235" s="33">
        <v>11509.065479999999</v>
      </c>
      <c r="EQ235" s="33">
        <v>10795.00577</v>
      </c>
      <c r="ER235" s="33">
        <v>6533.8328410000004</v>
      </c>
      <c r="ES235" s="33">
        <v>8047.4671710000002</v>
      </c>
      <c r="ET235" s="33">
        <v>11509.065479999999</v>
      </c>
      <c r="EU235" s="33">
        <v>10795.00577</v>
      </c>
      <c r="EV235" s="33">
        <v>6533.8328410000004</v>
      </c>
      <c r="EW235" s="33">
        <v>8047.4671710000002</v>
      </c>
      <c r="EX235" s="33">
        <v>11509.065479999999</v>
      </c>
      <c r="EY235" s="33">
        <v>10795.00577</v>
      </c>
      <c r="EZ235" s="33">
        <v>6533.8328410000004</v>
      </c>
      <c r="FA235" s="33">
        <v>8047.4671710000002</v>
      </c>
      <c r="FB235" s="33">
        <v>11509.065479999999</v>
      </c>
      <c r="FC235" s="33">
        <v>10795.00577</v>
      </c>
    </row>
    <row r="236" spans="2:159" x14ac:dyDescent="0.3">
      <c r="B236" s="33" t="s">
        <v>1</v>
      </c>
      <c r="C236" s="33" t="s">
        <v>38</v>
      </c>
      <c r="D236" s="33">
        <v>4288.1228570000003</v>
      </c>
      <c r="E236" s="33">
        <v>5121.3911310000003</v>
      </c>
      <c r="F236" s="33">
        <v>6382.6618099999996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5300.7997539999997</v>
      </c>
      <c r="O236" s="33">
        <v>5063.7322620000004</v>
      </c>
      <c r="P236" s="33">
        <v>4288.1228570000003</v>
      </c>
      <c r="Q236" s="33">
        <v>5121.3911310000003</v>
      </c>
      <c r="R236" s="33">
        <v>6749.5559489999996</v>
      </c>
      <c r="S236" s="33">
        <v>5063.7322620000004</v>
      </c>
      <c r="T236" s="33">
        <v>4288.1228570000003</v>
      </c>
      <c r="U236" s="33">
        <v>5121.3911310000003</v>
      </c>
      <c r="V236" s="33">
        <v>4311.90852</v>
      </c>
      <c r="W236" s="33">
        <v>5063.7322620000004</v>
      </c>
      <c r="X236" s="33">
        <v>4288.1228570000003</v>
      </c>
      <c r="Y236" s="33">
        <v>5121.3911310000003</v>
      </c>
      <c r="Z236" s="33">
        <v>5838.5682029999998</v>
      </c>
      <c r="AA236" s="33">
        <v>5063.7322620000004</v>
      </c>
      <c r="AB236" s="33">
        <v>4288.1228570000003</v>
      </c>
      <c r="AC236" s="33">
        <v>5121.3911310000003</v>
      </c>
      <c r="AD236" s="33">
        <v>1348.3095069999999</v>
      </c>
      <c r="AE236" s="33">
        <v>5063.7322620000004</v>
      </c>
      <c r="AF236" s="33">
        <v>4288.1228570000003</v>
      </c>
      <c r="AG236" s="33">
        <v>5121.3911310000003</v>
      </c>
      <c r="AH236" s="33">
        <v>6700.8065690000003</v>
      </c>
      <c r="AI236" s="33">
        <v>5063.7322620000004</v>
      </c>
      <c r="AJ236" s="33">
        <v>4288.1228570000003</v>
      </c>
      <c r="AK236" s="33">
        <v>5121.3911310000003</v>
      </c>
      <c r="AL236" s="33">
        <v>5067.1523639999996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4633.1684070000001</v>
      </c>
      <c r="AT236" s="33">
        <v>6601.6225530000002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6284.6548000000003</v>
      </c>
      <c r="BO236" s="33">
        <v>5063.7322620000004</v>
      </c>
      <c r="BP236" s="33">
        <v>4617.2161900000001</v>
      </c>
      <c r="BQ236" s="33">
        <v>5402.8603569999996</v>
      </c>
      <c r="BR236" s="33">
        <v>5128.9643530000003</v>
      </c>
      <c r="BS236" s="33">
        <v>5350.1888099999996</v>
      </c>
      <c r="BT236" s="33">
        <v>4654.6166670000002</v>
      </c>
      <c r="BU236" s="33">
        <v>3083.0732739999999</v>
      </c>
      <c r="BV236" s="33">
        <v>5164.1818430000003</v>
      </c>
      <c r="BW236" s="33">
        <v>5390.0624399999997</v>
      </c>
      <c r="BX236" s="33">
        <v>4654.6166670000002</v>
      </c>
      <c r="BY236" s="33">
        <v>5440.6603569999997</v>
      </c>
      <c r="BZ236" s="33">
        <v>4859.9477749999996</v>
      </c>
      <c r="CA236" s="33">
        <v>5390.0624399999997</v>
      </c>
      <c r="CB236" s="33">
        <v>4654.6166670000002</v>
      </c>
      <c r="CC236" s="33">
        <v>5369.228333</v>
      </c>
      <c r="CD236" s="33">
        <v>4848.4409059999998</v>
      </c>
      <c r="CE236" s="33">
        <v>5390.0624399999997</v>
      </c>
      <c r="CF236" s="33">
        <v>4654.6166670000002</v>
      </c>
      <c r="CG236" s="33">
        <v>5121.3911310000003</v>
      </c>
      <c r="CH236" s="33">
        <v>4274.9394979999997</v>
      </c>
      <c r="CI236" s="33">
        <v>5390.0624399999997</v>
      </c>
      <c r="CJ236" s="33">
        <v>4654.6166670000002</v>
      </c>
      <c r="CK236" s="33">
        <v>5440.6603569999997</v>
      </c>
      <c r="CL236" s="33">
        <v>3849.5385120000001</v>
      </c>
      <c r="CM236" s="33">
        <v>5390.0624399999997</v>
      </c>
      <c r="CN236" s="33">
        <v>4654.6166670000002</v>
      </c>
      <c r="CO236" s="33">
        <v>5357.4035709999998</v>
      </c>
      <c r="CP236" s="33">
        <v>3801.8668819999998</v>
      </c>
      <c r="CQ236" s="33">
        <v>5390.0624399999997</v>
      </c>
      <c r="CR236" s="33">
        <v>4654.6166670000002</v>
      </c>
      <c r="CS236" s="33">
        <v>5440.6603569999997</v>
      </c>
      <c r="CT236" s="33">
        <v>3462.1609539999999</v>
      </c>
      <c r="CU236" s="33">
        <v>5390.0624399999997</v>
      </c>
      <c r="CV236" s="33">
        <v>4654.6166670000002</v>
      </c>
      <c r="CW236" s="33">
        <v>5121.3911310000003</v>
      </c>
      <c r="CX236" s="33">
        <v>2904.4903909999998</v>
      </c>
      <c r="CY236" s="33">
        <v>5390.0624399999997</v>
      </c>
      <c r="CZ236" s="33">
        <v>4654.6166670000002</v>
      </c>
      <c r="DA236" s="33">
        <v>5399.8563690000001</v>
      </c>
      <c r="DB236" s="33">
        <v>2857.2229120000002</v>
      </c>
      <c r="DC236" s="33">
        <v>5390.0624399999997</v>
      </c>
      <c r="DD236" s="33">
        <v>4654.6166670000002</v>
      </c>
      <c r="DE236" s="33">
        <v>5121.3911310000003</v>
      </c>
      <c r="DF236" s="33">
        <v>977.76867300000004</v>
      </c>
      <c r="DG236" s="33">
        <v>5390.0624399999997</v>
      </c>
      <c r="DH236" s="33">
        <v>4673.767922</v>
      </c>
      <c r="DI236" s="33">
        <v>5236.5994639999999</v>
      </c>
      <c r="DJ236" s="33">
        <v>4281.6522420000001</v>
      </c>
      <c r="DK236" s="33">
        <v>5412.091547</v>
      </c>
      <c r="DL236" s="33">
        <v>4673.767922</v>
      </c>
      <c r="DM236" s="33">
        <v>5462.8118869999998</v>
      </c>
      <c r="DN236" s="33">
        <v>2034.934679</v>
      </c>
      <c r="DO236" s="33">
        <v>5412.091547</v>
      </c>
      <c r="DP236" s="33">
        <v>4673.767922</v>
      </c>
      <c r="DQ236" s="33">
        <v>5462.8118869999998</v>
      </c>
      <c r="DR236" s="33">
        <v>2049.8159070000002</v>
      </c>
      <c r="DS236" s="33">
        <v>5412.091547</v>
      </c>
      <c r="DT236" s="33">
        <v>4673.767922</v>
      </c>
      <c r="DU236" s="33">
        <v>5379.5551009999999</v>
      </c>
      <c r="DV236" s="33">
        <v>1481.2954950000001</v>
      </c>
      <c r="DW236" s="33">
        <v>5412.091547</v>
      </c>
      <c r="DX236" s="33">
        <v>4673.767922</v>
      </c>
      <c r="DY236" s="33">
        <v>5462.8118869999998</v>
      </c>
      <c r="DZ236" s="33">
        <v>995.69298230000004</v>
      </c>
      <c r="EA236" s="33">
        <v>5412.091547</v>
      </c>
      <c r="EB236" s="33">
        <v>4673.767922</v>
      </c>
      <c r="EC236" s="33">
        <v>5462.8118869999998</v>
      </c>
      <c r="ED236" s="33">
        <v>386.1104363</v>
      </c>
      <c r="EE236" s="33">
        <v>5412.091547</v>
      </c>
      <c r="EF236" s="33">
        <v>4673.767922</v>
      </c>
      <c r="EG236" s="33">
        <v>3717.1194820000001</v>
      </c>
      <c r="EI236" s="33">
        <v>5412.091547</v>
      </c>
      <c r="EJ236" s="33">
        <v>4673.767922</v>
      </c>
      <c r="EK236" s="33">
        <v>5346.1757559999996</v>
      </c>
      <c r="EM236" s="33">
        <v>5412.091547</v>
      </c>
      <c r="EN236" s="33">
        <v>4673.767922</v>
      </c>
      <c r="EO236" s="33">
        <v>5324.0242260000005</v>
      </c>
      <c r="EQ236" s="33">
        <v>5412.091547</v>
      </c>
      <c r="ER236" s="33">
        <v>4673.767922</v>
      </c>
      <c r="ES236" s="33">
        <v>5260.1787919999997</v>
      </c>
      <c r="EU236" s="33">
        <v>5412.091547</v>
      </c>
      <c r="EV236" s="33">
        <v>4673.767922</v>
      </c>
      <c r="EW236" s="33">
        <v>5422.039565</v>
      </c>
      <c r="EY236" s="33">
        <v>5412.091547</v>
      </c>
      <c r="EZ236" s="33">
        <v>4673.767922</v>
      </c>
      <c r="FA236" s="33">
        <v>5301.2037920000002</v>
      </c>
      <c r="FC236" s="33">
        <v>5412.091547</v>
      </c>
    </row>
    <row r="237" spans="2:159" x14ac:dyDescent="0.3">
      <c r="B237" s="33" t="s">
        <v>1</v>
      </c>
      <c r="C237" s="33" t="s">
        <v>39</v>
      </c>
      <c r="D237" s="33">
        <v>3149.433563</v>
      </c>
      <c r="E237" s="33">
        <v>2981.0131299999998</v>
      </c>
      <c r="F237" s="33">
        <v>3400.7301870000001</v>
      </c>
      <c r="G237" s="33">
        <v>3111.919637</v>
      </c>
      <c r="H237" s="33">
        <v>4126.3004259999998</v>
      </c>
      <c r="I237" s="33">
        <v>4069.9583379999999</v>
      </c>
      <c r="J237" s="33">
        <v>3697.3466669999998</v>
      </c>
      <c r="K237" s="33">
        <v>3137.6277380000001</v>
      </c>
      <c r="L237" s="33">
        <v>4092.9069669999999</v>
      </c>
      <c r="M237" s="33">
        <v>4036.7459370000001</v>
      </c>
      <c r="N237" s="33">
        <v>3697.3466669999998</v>
      </c>
      <c r="O237" s="33">
        <v>3137.6277380000001</v>
      </c>
      <c r="P237" s="33">
        <v>4316.0127789999997</v>
      </c>
      <c r="Q237" s="33">
        <v>4260.0342490000003</v>
      </c>
      <c r="R237" s="33">
        <v>3697.3466669999998</v>
      </c>
      <c r="S237" s="33">
        <v>3137.6277380000001</v>
      </c>
      <c r="T237" s="33">
        <v>6262.267143</v>
      </c>
      <c r="U237" s="33">
        <v>7201.2007139999996</v>
      </c>
      <c r="V237" s="33">
        <v>3697.3466669999998</v>
      </c>
      <c r="W237" s="33">
        <v>3137.6277380000001</v>
      </c>
      <c r="X237" s="33">
        <v>6262.267143</v>
      </c>
      <c r="Y237" s="33">
        <v>7201.2007139999996</v>
      </c>
      <c r="Z237" s="33">
        <v>3669.9531900000002</v>
      </c>
      <c r="AA237" s="33">
        <v>3137.6277380000001</v>
      </c>
      <c r="AB237" s="33">
        <v>8653.2039850000001</v>
      </c>
      <c r="AC237" s="33">
        <v>6527.7292950000001</v>
      </c>
      <c r="AD237" s="33">
        <v>3996.4308769999998</v>
      </c>
      <c r="AE237" s="33">
        <v>3495.4172119999998</v>
      </c>
      <c r="AF237" s="33">
        <v>11562.91073</v>
      </c>
      <c r="AG237" s="33">
        <v>6548.2654949999996</v>
      </c>
      <c r="AH237" s="33">
        <v>4360.4084309999998</v>
      </c>
      <c r="AI237" s="33">
        <v>3930.8375139999998</v>
      </c>
      <c r="AJ237" s="33">
        <v>13993.94104</v>
      </c>
      <c r="AK237" s="33">
        <v>15618.08761</v>
      </c>
      <c r="AL237" s="33">
        <v>4627.1080169999996</v>
      </c>
      <c r="AM237" s="33">
        <v>4294.6267379999999</v>
      </c>
      <c r="AN237" s="33">
        <v>13993.94104</v>
      </c>
      <c r="AO237" s="33">
        <v>15618.08761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14988.07819</v>
      </c>
      <c r="BY237" s="33">
        <v>14219.74008</v>
      </c>
      <c r="BZ237" s="33">
        <v>5205.189633</v>
      </c>
      <c r="CA237" s="33">
        <v>4991.0459639999999</v>
      </c>
      <c r="CB237" s="33">
        <v>14988.07819</v>
      </c>
      <c r="CC237" s="33">
        <v>16342.744000000001</v>
      </c>
      <c r="CD237" s="33">
        <v>5205.189633</v>
      </c>
      <c r="CE237" s="33">
        <v>4991.0459639999999</v>
      </c>
      <c r="CF237" s="33">
        <v>14988.07819</v>
      </c>
      <c r="CG237" s="33">
        <v>15618.08761</v>
      </c>
      <c r="CH237" s="33">
        <v>5205.189633</v>
      </c>
      <c r="CI237" s="33">
        <v>4991.0459639999999</v>
      </c>
      <c r="CJ237" s="33">
        <v>14988.07819</v>
      </c>
      <c r="CK237" s="33">
        <v>16471.58166</v>
      </c>
      <c r="CL237" s="33">
        <v>5205.189633</v>
      </c>
      <c r="CM237" s="33">
        <v>4991.0459639999999</v>
      </c>
      <c r="CN237" s="33">
        <v>14988.07819</v>
      </c>
      <c r="CO237" s="33">
        <v>16471.58166</v>
      </c>
      <c r="CP237" s="33">
        <v>5205.189633</v>
      </c>
      <c r="CQ237" s="33">
        <v>4991.0459639999999</v>
      </c>
      <c r="CR237" s="33">
        <v>14988.07819</v>
      </c>
      <c r="CS237" s="33">
        <v>16471.58166</v>
      </c>
      <c r="CT237" s="33">
        <v>5205.189633</v>
      </c>
      <c r="CU237" s="33">
        <v>4991.0459639999999</v>
      </c>
      <c r="CV237" s="33">
        <v>14988.07819</v>
      </c>
      <c r="CW237" s="33">
        <v>15618.08761</v>
      </c>
      <c r="CX237" s="33">
        <v>5205.189633</v>
      </c>
      <c r="CY237" s="33">
        <v>4991.0459639999999</v>
      </c>
      <c r="CZ237" s="33">
        <v>14988.07819</v>
      </c>
      <c r="DA237" s="33">
        <v>16471.58166</v>
      </c>
      <c r="DB237" s="33">
        <v>5205.189633</v>
      </c>
      <c r="DC237" s="33">
        <v>4991.0459639999999</v>
      </c>
      <c r="DD237" s="33">
        <v>15918.35628</v>
      </c>
      <c r="DE237" s="33">
        <v>15618.08761</v>
      </c>
      <c r="DF237" s="33">
        <v>5442.3446329999997</v>
      </c>
      <c r="DG237" s="33">
        <v>5264.6325120000001</v>
      </c>
      <c r="DH237" s="33">
        <v>15918.35628</v>
      </c>
      <c r="DI237" s="33">
        <v>15795.227360000001</v>
      </c>
      <c r="DJ237" s="33">
        <v>5442.3446329999997</v>
      </c>
      <c r="DK237" s="33">
        <v>5264.6325120000001</v>
      </c>
      <c r="DL237" s="33">
        <v>15918.35628</v>
      </c>
      <c r="DM237" s="33">
        <v>17359.784159999999</v>
      </c>
      <c r="DN237" s="33">
        <v>5442.3446329999997</v>
      </c>
      <c r="DO237" s="33">
        <v>5264.6325120000001</v>
      </c>
      <c r="DP237" s="33">
        <v>15918.35628</v>
      </c>
      <c r="DQ237" s="33">
        <v>17359.784159999999</v>
      </c>
      <c r="DR237" s="33">
        <v>5442.3446329999997</v>
      </c>
      <c r="DS237" s="33">
        <v>5264.6325120000001</v>
      </c>
      <c r="DT237" s="33">
        <v>15918.35628</v>
      </c>
      <c r="DU237" s="33">
        <v>17359.784159999999</v>
      </c>
      <c r="DV237" s="33">
        <v>5442.3446329999997</v>
      </c>
      <c r="DW237" s="33">
        <v>5264.6325120000001</v>
      </c>
      <c r="DX237" s="33">
        <v>15918.35628</v>
      </c>
      <c r="DY237" s="33">
        <v>15618.08761</v>
      </c>
      <c r="DZ237" s="33">
        <v>5442.3446329999997</v>
      </c>
      <c r="EA237" s="33">
        <v>5264.6325120000001</v>
      </c>
      <c r="EB237" s="33">
        <v>15918.35628</v>
      </c>
      <c r="EC237" s="33">
        <v>15974.80465</v>
      </c>
      <c r="ED237" s="33">
        <v>5442.3446329999997</v>
      </c>
      <c r="EE237" s="33">
        <v>5264.6325120000001</v>
      </c>
      <c r="EF237" s="33">
        <v>15918.35628</v>
      </c>
      <c r="EG237" s="33">
        <v>17359.784159999999</v>
      </c>
      <c r="EH237" s="33">
        <v>5442.3446329999997</v>
      </c>
      <c r="EI237" s="33">
        <v>5264.6325120000001</v>
      </c>
      <c r="EJ237" s="33">
        <v>15918.35628</v>
      </c>
      <c r="EK237" s="33">
        <v>16471.58166</v>
      </c>
      <c r="EL237" s="33">
        <v>5442.3446329999997</v>
      </c>
      <c r="EM237" s="33">
        <v>5264.6325120000001</v>
      </c>
      <c r="EN237" s="33">
        <v>16313.422860000001</v>
      </c>
      <c r="EO237" s="33">
        <v>17359.784159999999</v>
      </c>
      <c r="EP237" s="33">
        <v>5694.7304029999996</v>
      </c>
      <c r="EQ237" s="33">
        <v>5432.3794610000004</v>
      </c>
      <c r="ER237" s="33">
        <v>16486.917399999998</v>
      </c>
      <c r="ES237" s="33">
        <v>17251.19742</v>
      </c>
      <c r="ET237" s="33">
        <v>5802.2327830000004</v>
      </c>
      <c r="EU237" s="33">
        <v>5506.5001320000001</v>
      </c>
      <c r="EV237" s="33">
        <v>17805.634679999999</v>
      </c>
      <c r="EW237" s="33">
        <v>18777.780940000001</v>
      </c>
      <c r="EX237" s="33">
        <v>6288.0855730000003</v>
      </c>
      <c r="EY237" s="33">
        <v>6111.2060410000004</v>
      </c>
      <c r="EZ237" s="33">
        <v>18609.68247</v>
      </c>
      <c r="FA237" s="33">
        <v>18120.06738</v>
      </c>
      <c r="FB237" s="33">
        <v>6902.6962999999996</v>
      </c>
      <c r="FC237" s="33">
        <v>6414.1881670000002</v>
      </c>
    </row>
    <row r="238" spans="2:159" x14ac:dyDescent="0.3">
      <c r="B238" s="33" t="s">
        <v>1</v>
      </c>
      <c r="C238" s="33" t="s">
        <v>40</v>
      </c>
      <c r="D238" s="33">
        <v>7801.7042860000001</v>
      </c>
      <c r="E238" s="33">
        <v>7273.9891669999997</v>
      </c>
      <c r="F238" s="33">
        <v>6993.13375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6592.2542549999998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6993.13375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7273.9891669999997</v>
      </c>
      <c r="AD238" s="33">
        <v>6075.2416370000001</v>
      </c>
      <c r="AE238" s="33">
        <v>7052.958095</v>
      </c>
      <c r="AF238" s="33">
        <v>7801.7042860000001</v>
      </c>
      <c r="AG238" s="33">
        <v>7273.9891669999997</v>
      </c>
      <c r="AH238" s="33">
        <v>5723.3595400000004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3">
      <c r="B239" s="33" t="s">
        <v>1</v>
      </c>
      <c r="C239" s="33" t="s">
        <v>41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496.91227830000003</v>
      </c>
      <c r="W239" s="33">
        <v>1065.7745239999999</v>
      </c>
      <c r="X239" s="33">
        <v>3571.492381</v>
      </c>
      <c r="Y239" s="33">
        <v>3490.20631</v>
      </c>
      <c r="Z239" s="33">
        <v>913.06875000000002</v>
      </c>
      <c r="AA239" s="33">
        <v>1065.7745239999999</v>
      </c>
      <c r="AB239" s="33">
        <v>6753.6804760000005</v>
      </c>
      <c r="AC239" s="33">
        <v>3183.102359</v>
      </c>
      <c r="AD239" s="33">
        <v>2180.0149999999999</v>
      </c>
      <c r="AE239" s="33">
        <v>2654.0345240000001</v>
      </c>
      <c r="AF239" s="33">
        <v>6753.6804760000005</v>
      </c>
      <c r="AG239" s="33">
        <v>6522.231667</v>
      </c>
      <c r="AH239" s="33">
        <v>540.95828200000005</v>
      </c>
      <c r="AI239" s="33">
        <v>2654.0345240000001</v>
      </c>
      <c r="AJ239" s="33">
        <v>6753.6804760000005</v>
      </c>
      <c r="AK239" s="33">
        <v>931.02598009999997</v>
      </c>
      <c r="AL239" s="33">
        <v>2180.0149999999999</v>
      </c>
      <c r="AM239" s="33">
        <v>2654.0345240000001</v>
      </c>
      <c r="AN239" s="33">
        <v>6753.6804760000005</v>
      </c>
      <c r="AO239" s="33">
        <v>823.03653959999997</v>
      </c>
      <c r="AP239" s="33">
        <v>2180.0149999999999</v>
      </c>
      <c r="AQ239" s="33">
        <v>2654.0345240000001</v>
      </c>
      <c r="AR239" s="33">
        <v>6753.6804760000005</v>
      </c>
      <c r="AS239" s="33">
        <v>6522.231667</v>
      </c>
      <c r="AT239" s="33">
        <v>2180.0149999999999</v>
      </c>
      <c r="AU239" s="33">
        <v>2654.0345240000001</v>
      </c>
      <c r="AV239" s="33">
        <v>6753.6804760000005</v>
      </c>
      <c r="AW239" s="33">
        <v>6470.6404339999999</v>
      </c>
      <c r="AX239" s="33">
        <v>2180.0149999999999</v>
      </c>
      <c r="AY239" s="33">
        <v>2654.0345240000001</v>
      </c>
      <c r="AZ239" s="33">
        <v>6753.6804760000005</v>
      </c>
      <c r="BA239" s="33">
        <v>2497.3124939999998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862.24753710000005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6109.2587039999999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3370.529818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1091.420259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3">
      <c r="B240" s="33" t="s">
        <v>1</v>
      </c>
      <c r="C240" s="33" t="s">
        <v>42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N240" s="33">
        <v>281.05458329999999</v>
      </c>
      <c r="O240" s="33">
        <v>163.02547620000001</v>
      </c>
      <c r="R240" s="33">
        <v>281.05458329999999</v>
      </c>
      <c r="S240" s="33">
        <v>163.02547620000001</v>
      </c>
      <c r="T240" s="33">
        <v>161.06714289999999</v>
      </c>
      <c r="U240" s="33">
        <v>217.18524690000001</v>
      </c>
      <c r="V240" s="33">
        <v>171.1850044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C240" s="33">
        <v>300.05940479999998</v>
      </c>
      <c r="AD240" s="33">
        <v>281.05458329999999</v>
      </c>
      <c r="AE240" s="33">
        <v>163.02547620000001</v>
      </c>
      <c r="AF240" s="33">
        <v>291.7157143</v>
      </c>
      <c r="AG240" s="33">
        <v>500.22398809999999</v>
      </c>
      <c r="AI240" s="33">
        <v>202.8874405</v>
      </c>
      <c r="AJ240" s="33">
        <v>291.7157143</v>
      </c>
      <c r="AL240" s="33">
        <v>408.08249999999998</v>
      </c>
      <c r="AM240" s="33">
        <v>202.8874405</v>
      </c>
      <c r="AN240" s="33">
        <v>291.7157143</v>
      </c>
      <c r="AP240" s="33">
        <v>408.08249999999998</v>
      </c>
      <c r="AQ240" s="33">
        <v>202.8874405</v>
      </c>
      <c r="AR240" s="33">
        <v>291.7157143</v>
      </c>
      <c r="AT240" s="33">
        <v>408.08249999999998</v>
      </c>
      <c r="AU240" s="33">
        <v>202.8874405</v>
      </c>
      <c r="AV240" s="33">
        <v>291.7157143</v>
      </c>
      <c r="AW240" s="33">
        <v>500.22398809999999</v>
      </c>
      <c r="AX240" s="33">
        <v>408.08249999999998</v>
      </c>
      <c r="AY240" s="33">
        <v>202.8874405</v>
      </c>
      <c r="AZ240" s="33">
        <v>294.77544239999997</v>
      </c>
      <c r="BA240" s="33">
        <v>502.9099645</v>
      </c>
      <c r="BB240" s="33">
        <v>409.9878018</v>
      </c>
      <c r="BC240" s="33">
        <v>205.00280509999999</v>
      </c>
      <c r="BD240" s="33">
        <v>367.52524310000001</v>
      </c>
      <c r="BE240" s="33">
        <v>59.373031410000003</v>
      </c>
      <c r="BF240" s="33">
        <v>455.28931729999999</v>
      </c>
      <c r="BG240" s="33">
        <v>255.29889370000001</v>
      </c>
      <c r="BH240" s="33">
        <v>447.257701</v>
      </c>
      <c r="BI240" s="33">
        <v>116.00103729999999</v>
      </c>
      <c r="BJ240" s="33">
        <v>504.93895429999998</v>
      </c>
      <c r="BK240" s="33">
        <v>310.42249179999999</v>
      </c>
      <c r="BL240" s="33">
        <v>776.2824445</v>
      </c>
      <c r="BM240" s="33">
        <v>174.43475810000001</v>
      </c>
      <c r="BN240" s="33">
        <v>658.86064020000003</v>
      </c>
      <c r="BO240" s="33">
        <v>465.34742999999997</v>
      </c>
      <c r="BP240" s="33">
        <v>863.02156830000001</v>
      </c>
      <c r="BQ240" s="33">
        <v>234.72310379999999</v>
      </c>
      <c r="BR240" s="33">
        <v>696.52770080000005</v>
      </c>
      <c r="BS240" s="33">
        <v>497.10726110000002</v>
      </c>
      <c r="BT240" s="33">
        <v>1033.1682229999999</v>
      </c>
      <c r="BU240" s="33">
        <v>265.06760969999999</v>
      </c>
      <c r="BV240" s="33">
        <v>770.41505480000001</v>
      </c>
      <c r="BW240" s="33">
        <v>559.40704909999999</v>
      </c>
      <c r="BX240" s="33">
        <v>1033.1682229999999</v>
      </c>
      <c r="BY240" s="33">
        <v>1259.128072</v>
      </c>
      <c r="BZ240" s="33">
        <v>770.41505480000001</v>
      </c>
      <c r="CA240" s="33">
        <v>559.40704909999999</v>
      </c>
      <c r="CB240" s="33">
        <v>1095.3096230000001</v>
      </c>
      <c r="CC240" s="33">
        <v>831.53473510000003</v>
      </c>
      <c r="CD240" s="33">
        <v>783.47072249999997</v>
      </c>
      <c r="CE240" s="33">
        <v>580.84517459999995</v>
      </c>
      <c r="CF240" s="33">
        <v>1174.55719</v>
      </c>
      <c r="CG240" s="33">
        <v>779.50171479999995</v>
      </c>
      <c r="CH240" s="33">
        <v>800.12032969999996</v>
      </c>
      <c r="CI240" s="33">
        <v>608.18474679999997</v>
      </c>
      <c r="CJ240" s="33">
        <v>1234.3325930000001</v>
      </c>
      <c r="CK240" s="33">
        <v>947.94320049999999</v>
      </c>
      <c r="CL240" s="33">
        <v>812.67891059999999</v>
      </c>
      <c r="CM240" s="33">
        <v>628.80662840000002</v>
      </c>
      <c r="CN240" s="33">
        <v>1234.3325930000001</v>
      </c>
      <c r="CO240" s="33">
        <v>1427.5695579999999</v>
      </c>
      <c r="CP240" s="33">
        <v>812.67891059999999</v>
      </c>
      <c r="CQ240" s="33">
        <v>628.80662840000002</v>
      </c>
      <c r="CR240" s="33">
        <v>1234.3325930000001</v>
      </c>
      <c r="CS240" s="33">
        <v>1427.5695579999999</v>
      </c>
      <c r="CT240" s="33">
        <v>812.67891059999999</v>
      </c>
      <c r="CU240" s="33">
        <v>628.80662840000002</v>
      </c>
      <c r="CV240" s="33">
        <v>1234.3325930000001</v>
      </c>
      <c r="CW240" s="33">
        <v>602.65692179999996</v>
      </c>
      <c r="CX240" s="33">
        <v>812.67891059999999</v>
      </c>
      <c r="CY240" s="33">
        <v>628.80662840000002</v>
      </c>
      <c r="CZ240" s="33">
        <v>1234.3325930000001</v>
      </c>
      <c r="DA240" s="33">
        <v>1427.5695579999999</v>
      </c>
      <c r="DB240" s="33">
        <v>812.67891059999999</v>
      </c>
      <c r="DC240" s="33">
        <v>628.80662840000002</v>
      </c>
      <c r="DD240" s="33">
        <v>1386.0177309999999</v>
      </c>
      <c r="DE240" s="33">
        <v>1554.5804700000001</v>
      </c>
      <c r="DF240" s="33">
        <v>844.54737109999996</v>
      </c>
      <c r="DG240" s="33">
        <v>681.13639620000004</v>
      </c>
      <c r="DH240" s="33">
        <v>2261.5609279999999</v>
      </c>
      <c r="DI240" s="33">
        <v>1565.8194920000001</v>
      </c>
      <c r="DJ240" s="33">
        <v>1103.8281179999999</v>
      </c>
      <c r="DK240" s="33">
        <v>1061.7544969999999</v>
      </c>
      <c r="DL240" s="33">
        <v>2261.5609279999999</v>
      </c>
      <c r="DM240" s="33">
        <v>2377.4573970000001</v>
      </c>
      <c r="DN240" s="33">
        <v>1103.8281179999999</v>
      </c>
      <c r="DO240" s="33">
        <v>1061.7544969999999</v>
      </c>
      <c r="DP240" s="33">
        <v>2261.5609279999999</v>
      </c>
      <c r="DQ240" s="33">
        <v>2377.4573970000001</v>
      </c>
      <c r="DR240" s="33">
        <v>1103.8281179999999</v>
      </c>
      <c r="DS240" s="33">
        <v>1061.7544969999999</v>
      </c>
      <c r="DT240" s="33">
        <v>2261.5609279999999</v>
      </c>
      <c r="DU240" s="33">
        <v>2377.4573970000001</v>
      </c>
      <c r="DV240" s="33">
        <v>1103.8281179999999</v>
      </c>
      <c r="DW240" s="33">
        <v>1061.7544969999999</v>
      </c>
      <c r="DX240" s="33">
        <v>2261.5609279999999</v>
      </c>
      <c r="DY240" s="33">
        <v>2249.5819540000002</v>
      </c>
      <c r="DZ240" s="33">
        <v>1103.8281179999999</v>
      </c>
      <c r="EA240" s="33">
        <v>1061.7544969999999</v>
      </c>
      <c r="EB240" s="33">
        <v>2261.5609279999999</v>
      </c>
      <c r="EC240" s="33">
        <v>2005.7240650000001</v>
      </c>
      <c r="ED240" s="33">
        <v>1103.8281179999999</v>
      </c>
      <c r="EE240" s="33">
        <v>1061.7544969999999</v>
      </c>
      <c r="EF240" s="33">
        <v>2781.3633089999998</v>
      </c>
      <c r="EG240" s="33">
        <v>2846.8788249999998</v>
      </c>
      <c r="EH240" s="33">
        <v>1250.627285</v>
      </c>
      <c r="EI240" s="33">
        <v>1254.4335450000001</v>
      </c>
      <c r="EJ240" s="33">
        <v>2781.3633089999998</v>
      </c>
      <c r="EK240" s="33">
        <v>2020.6395990000001</v>
      </c>
      <c r="EL240" s="33">
        <v>1250.627285</v>
      </c>
      <c r="EM240" s="33">
        <v>1254.4335450000001</v>
      </c>
      <c r="EN240" s="33">
        <v>2781.3633089999998</v>
      </c>
      <c r="EO240" s="33">
        <v>1651.9860590000001</v>
      </c>
      <c r="EP240" s="33">
        <v>1250.627285</v>
      </c>
      <c r="EQ240" s="33">
        <v>1254.4335450000001</v>
      </c>
      <c r="ER240" s="33">
        <v>2781.3633089999998</v>
      </c>
      <c r="ES240" s="33">
        <v>2372.25317</v>
      </c>
      <c r="ET240" s="33">
        <v>1250.627285</v>
      </c>
      <c r="EU240" s="33">
        <v>1254.4335450000001</v>
      </c>
      <c r="EV240" s="33">
        <v>2781.3633089999998</v>
      </c>
      <c r="EW240" s="33">
        <v>2846.8788249999998</v>
      </c>
      <c r="EX240" s="33">
        <v>1250.627285</v>
      </c>
      <c r="EY240" s="33">
        <v>1254.4335450000001</v>
      </c>
      <c r="EZ240" s="33">
        <v>2781.3633089999998</v>
      </c>
      <c r="FA240" s="33">
        <v>2846.8788249999998</v>
      </c>
      <c r="FB240" s="33">
        <v>1250.627285</v>
      </c>
      <c r="FC240" s="33">
        <v>1254.4335450000001</v>
      </c>
    </row>
    <row r="241" spans="2:159" x14ac:dyDescent="0.3">
      <c r="B241" s="33" t="s">
        <v>1</v>
      </c>
      <c r="C241" s="33" t="s">
        <v>43</v>
      </c>
      <c r="AZ241" s="33">
        <v>989.4806562</v>
      </c>
      <c r="BB241" s="33">
        <v>446.53391390000002</v>
      </c>
      <c r="BC241" s="33">
        <v>616.041111</v>
      </c>
      <c r="BD241" s="33">
        <v>2393.2345270000001</v>
      </c>
      <c r="BF241" s="33">
        <v>990.22500000000002</v>
      </c>
      <c r="BG241" s="33">
        <v>1366.120893</v>
      </c>
      <c r="BH241" s="33">
        <v>2657.8796659999998</v>
      </c>
      <c r="BI241" s="33">
        <v>1014.3129280000001</v>
      </c>
      <c r="BJ241" s="33">
        <v>990.22500000000002</v>
      </c>
      <c r="BK241" s="33">
        <v>1366.120893</v>
      </c>
      <c r="BL241" s="33">
        <v>3111.5676819999999</v>
      </c>
      <c r="BM241" s="33">
        <v>588.27122359999998</v>
      </c>
      <c r="BN241" s="33">
        <v>1044.198277</v>
      </c>
      <c r="BO241" s="33">
        <v>1511.1500189999999</v>
      </c>
      <c r="BP241" s="33">
        <v>3408.9785710000001</v>
      </c>
      <c r="BQ241" s="33">
        <v>795.83434109999996</v>
      </c>
      <c r="BR241" s="33">
        <v>1087.104167</v>
      </c>
      <c r="BS241" s="33">
        <v>1626.440476</v>
      </c>
      <c r="BT241" s="33">
        <v>3408.9785710000001</v>
      </c>
      <c r="BU241" s="33">
        <v>598.41065479999997</v>
      </c>
      <c r="BV241" s="33">
        <v>1087.104167</v>
      </c>
      <c r="BW241" s="33">
        <v>1626.440476</v>
      </c>
      <c r="BX241" s="33">
        <v>4981.6279560000003</v>
      </c>
      <c r="BY241" s="33">
        <v>3445.6570579999998</v>
      </c>
      <c r="BZ241" s="33">
        <v>1393.871881</v>
      </c>
      <c r="CA241" s="33">
        <v>2234.767578</v>
      </c>
      <c r="CB241" s="33">
        <v>6325.6638380000004</v>
      </c>
      <c r="CC241" s="33">
        <v>1497.2384239999999</v>
      </c>
      <c r="CD241" s="33">
        <v>1708.563146</v>
      </c>
      <c r="CE241" s="33">
        <v>2721.2391459999999</v>
      </c>
      <c r="CF241" s="33">
        <v>7241.8431280000004</v>
      </c>
      <c r="CG241" s="33">
        <v>921.91546649999998</v>
      </c>
      <c r="CH241" s="33">
        <v>1923.0764810000001</v>
      </c>
      <c r="CI241" s="33">
        <v>3052.8487270000001</v>
      </c>
      <c r="CJ241" s="33">
        <v>8149.461233</v>
      </c>
      <c r="CK241" s="33">
        <v>6233.9359109999996</v>
      </c>
      <c r="CL241" s="33">
        <v>2135.5853080000002</v>
      </c>
      <c r="CM241" s="33">
        <v>3381.3596010000001</v>
      </c>
      <c r="CN241" s="33">
        <v>9096.3233830000008</v>
      </c>
      <c r="CO241" s="33">
        <v>939.11180220000006</v>
      </c>
      <c r="CP241" s="33">
        <v>2357.2826989999999</v>
      </c>
      <c r="CQ241" s="33">
        <v>3724.0747919999999</v>
      </c>
      <c r="CR241" s="33">
        <v>10058.08905</v>
      </c>
      <c r="CS241" s="33">
        <v>3149.8261240000002</v>
      </c>
      <c r="CT241" s="33">
        <v>2582.4695830000001</v>
      </c>
      <c r="CU241" s="33">
        <v>4072.1842860000002</v>
      </c>
      <c r="CV241" s="33">
        <v>10058.08905</v>
      </c>
      <c r="CW241" s="33">
        <v>3425.112662</v>
      </c>
      <c r="CX241" s="33">
        <v>2582.4695830000001</v>
      </c>
      <c r="CY241" s="33">
        <v>4072.1842860000002</v>
      </c>
      <c r="CZ241" s="33">
        <v>10058.08905</v>
      </c>
      <c r="DA241" s="33">
        <v>1856.9041709999999</v>
      </c>
      <c r="DB241" s="33">
        <v>2582.4695830000001</v>
      </c>
      <c r="DC241" s="33">
        <v>4072.1842860000002</v>
      </c>
      <c r="DD241" s="33">
        <v>10058.08905</v>
      </c>
      <c r="DE241" s="33">
        <v>5825.3126579999998</v>
      </c>
      <c r="DF241" s="33">
        <v>2582.4695830000001</v>
      </c>
      <c r="DG241" s="33">
        <v>4072.1842860000002</v>
      </c>
      <c r="DH241" s="33">
        <v>10809.438959999999</v>
      </c>
      <c r="DI241" s="33">
        <v>6332.7521909999996</v>
      </c>
      <c r="DJ241" s="33">
        <v>2816.9857980000002</v>
      </c>
      <c r="DK241" s="33">
        <v>4397.2644289999998</v>
      </c>
      <c r="DL241" s="33">
        <v>10809.438959999999</v>
      </c>
      <c r="DM241" s="33">
        <v>7103.3576549999998</v>
      </c>
      <c r="DN241" s="33">
        <v>2816.9857980000002</v>
      </c>
      <c r="DO241" s="33">
        <v>4397.2644289999998</v>
      </c>
      <c r="DP241" s="33">
        <v>10809.438959999999</v>
      </c>
      <c r="DQ241" s="33">
        <v>1933.646238</v>
      </c>
      <c r="DR241" s="33">
        <v>2816.9857980000002</v>
      </c>
      <c r="DS241" s="33">
        <v>4397.2644289999998</v>
      </c>
      <c r="DT241" s="33">
        <v>10809.438959999999</v>
      </c>
      <c r="DU241" s="33">
        <v>9974.2993100000003</v>
      </c>
      <c r="DV241" s="33">
        <v>2816.9857980000002</v>
      </c>
      <c r="DW241" s="33">
        <v>4397.2644289999998</v>
      </c>
      <c r="DX241" s="33">
        <v>10809.438959999999</v>
      </c>
      <c r="DY241" s="33">
        <v>6175.9954189999999</v>
      </c>
      <c r="DZ241" s="33">
        <v>2816.9857980000002</v>
      </c>
      <c r="EA241" s="33">
        <v>4397.2644289999998</v>
      </c>
      <c r="EB241" s="33">
        <v>10809.438959999999</v>
      </c>
      <c r="EC241" s="33">
        <v>3758.0796310000001</v>
      </c>
      <c r="ED241" s="33">
        <v>2816.9857980000002</v>
      </c>
      <c r="EE241" s="33">
        <v>4397.2644289999998</v>
      </c>
      <c r="EF241" s="33">
        <v>10941.93382</v>
      </c>
      <c r="EG241" s="33">
        <v>7547.2207200000003</v>
      </c>
      <c r="EH241" s="33">
        <v>2835.8016809999999</v>
      </c>
      <c r="EI241" s="33">
        <v>4448.3250760000001</v>
      </c>
      <c r="EJ241" s="33">
        <v>12128.56856</v>
      </c>
      <c r="EK241" s="33">
        <v>4310.5873879999999</v>
      </c>
      <c r="EL241" s="33">
        <v>3154.1951450000001</v>
      </c>
      <c r="EM241" s="33">
        <v>4947.2865279999996</v>
      </c>
      <c r="EN241" s="33">
        <v>12490.883809999999</v>
      </c>
      <c r="EO241" s="33">
        <v>7904.2183420000001</v>
      </c>
      <c r="EP241" s="33">
        <v>3267.2833329999999</v>
      </c>
      <c r="EQ241" s="33">
        <v>5104.0463689999997</v>
      </c>
      <c r="ER241" s="33">
        <v>12490.883809999999</v>
      </c>
      <c r="ES241" s="33">
        <v>4587.4807140000003</v>
      </c>
      <c r="ET241" s="33">
        <v>3267.2833329999999</v>
      </c>
      <c r="EU241" s="33">
        <v>5104.0463689999997</v>
      </c>
      <c r="EV241" s="33">
        <v>12490.883809999999</v>
      </c>
      <c r="EW241" s="33">
        <v>5115.2422459999998</v>
      </c>
      <c r="EX241" s="33">
        <v>2696.4771970000002</v>
      </c>
      <c r="EY241" s="33">
        <v>5104.0463689999997</v>
      </c>
      <c r="EZ241" s="33">
        <v>12490.883809999999</v>
      </c>
      <c r="FA241" s="33">
        <v>2763.047321</v>
      </c>
      <c r="FB241" s="33">
        <v>2582.4695830000001</v>
      </c>
      <c r="FC241" s="33">
        <v>5104.0463689999997</v>
      </c>
    </row>
    <row r="242" spans="2:159" x14ac:dyDescent="0.3">
      <c r="B242" s="33" t="s">
        <v>1</v>
      </c>
      <c r="C242" s="33" t="s">
        <v>44</v>
      </c>
      <c r="AJ242" s="33">
        <v>2812.6146189999999</v>
      </c>
      <c r="AL242" s="33">
        <v>903.10125000000005</v>
      </c>
      <c r="AM242" s="33">
        <v>1552.3085120000001</v>
      </c>
      <c r="AN242" s="33">
        <v>2902.1452380000001</v>
      </c>
      <c r="AO242" s="33">
        <v>2288.209762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E242" s="33">
        <v>675.30824930000006</v>
      </c>
      <c r="BF242" s="33">
        <v>903.10125000000005</v>
      </c>
      <c r="BG242" s="33">
        <v>1552.3085120000001</v>
      </c>
      <c r="BH242" s="33">
        <v>2902.1452380000001</v>
      </c>
      <c r="BJ242" s="33">
        <v>903.10125000000005</v>
      </c>
      <c r="BK242" s="33">
        <v>1552.3085120000001</v>
      </c>
      <c r="BL242" s="33">
        <v>2902.1452380000001</v>
      </c>
      <c r="BN242" s="33">
        <v>903.10125000000005</v>
      </c>
      <c r="BO242" s="33">
        <v>1552.3085120000001</v>
      </c>
      <c r="BP242" s="33">
        <v>3139.4576189999998</v>
      </c>
      <c r="BR242" s="33">
        <v>967.60874999999999</v>
      </c>
      <c r="BS242" s="33">
        <v>1687.82881</v>
      </c>
      <c r="BT242" s="33">
        <v>3139.4576189999998</v>
      </c>
      <c r="BU242" s="33">
        <v>2422.5480360000001</v>
      </c>
      <c r="BV242" s="33">
        <v>967.60874999999999</v>
      </c>
      <c r="BW242" s="33">
        <v>1687.82881</v>
      </c>
      <c r="BX242" s="33">
        <v>3486.23848</v>
      </c>
      <c r="BY242" s="33">
        <v>2748.9318250000001</v>
      </c>
      <c r="BZ242" s="33">
        <v>1120.4253739999999</v>
      </c>
      <c r="CA242" s="33">
        <v>1857.240812</v>
      </c>
      <c r="CB242" s="33">
        <v>3486.23848</v>
      </c>
      <c r="CC242" s="33">
        <v>2748.9318250000001</v>
      </c>
      <c r="CD242" s="33">
        <v>1120.4253739999999</v>
      </c>
      <c r="CE242" s="33">
        <v>1857.240812</v>
      </c>
      <c r="CF242" s="33">
        <v>3486.23848</v>
      </c>
      <c r="CG242" s="33">
        <v>2748.9318250000001</v>
      </c>
      <c r="CH242" s="33">
        <v>1120.4253739999999</v>
      </c>
      <c r="CI242" s="33">
        <v>1857.240812</v>
      </c>
      <c r="CJ242" s="33">
        <v>3486.23848</v>
      </c>
      <c r="CK242" s="33">
        <v>2657.5235510000002</v>
      </c>
      <c r="CL242" s="33">
        <v>1120.4253739999999</v>
      </c>
      <c r="CM242" s="33">
        <v>1857.240812</v>
      </c>
      <c r="CN242" s="33">
        <v>3486.23848</v>
      </c>
      <c r="CO242" s="33">
        <v>2748.9318250000001</v>
      </c>
      <c r="CP242" s="33">
        <v>1120.4253739999999</v>
      </c>
      <c r="CQ242" s="33">
        <v>1857.240812</v>
      </c>
      <c r="CR242" s="33">
        <v>3532.191691</v>
      </c>
      <c r="CS242" s="33">
        <v>2792.1821450000002</v>
      </c>
      <c r="CT242" s="33">
        <v>1140.675669</v>
      </c>
      <c r="CU242" s="33">
        <v>1879.6902219999999</v>
      </c>
      <c r="CV242" s="33">
        <v>4375.1606609999999</v>
      </c>
      <c r="CW242" s="33">
        <v>3585.5690880000002</v>
      </c>
      <c r="CX242" s="33">
        <v>1512.148512</v>
      </c>
      <c r="CY242" s="33">
        <v>2291.503784</v>
      </c>
      <c r="CZ242" s="33">
        <v>5193.3366029999997</v>
      </c>
      <c r="DA242" s="33">
        <v>4312.6912869999996</v>
      </c>
      <c r="DB242" s="33">
        <v>1872.6957609999999</v>
      </c>
      <c r="DC242" s="33">
        <v>2691.205269</v>
      </c>
      <c r="DD242" s="33">
        <v>5472.3181610000001</v>
      </c>
      <c r="DE242" s="33">
        <v>2230.800667</v>
      </c>
      <c r="DF242" s="33">
        <v>1995.635129</v>
      </c>
      <c r="DG242" s="33">
        <v>2827.495445</v>
      </c>
      <c r="DH242" s="33">
        <v>5756.4766669999999</v>
      </c>
      <c r="DI242" s="33">
        <v>2597.4286310000002</v>
      </c>
      <c r="DJ242" s="33">
        <v>2120.8558330000001</v>
      </c>
      <c r="DK242" s="33">
        <v>2966.3147020000001</v>
      </c>
      <c r="DL242" s="33">
        <v>5756.4766669999999</v>
      </c>
      <c r="DM242" s="33">
        <v>2288.209762</v>
      </c>
      <c r="DN242" s="33">
        <v>2120.8558330000001</v>
      </c>
      <c r="DO242" s="33">
        <v>2966.3147020000001</v>
      </c>
      <c r="DP242" s="33">
        <v>5756.4766669999999</v>
      </c>
      <c r="DQ242" s="33">
        <v>4885.6383930000002</v>
      </c>
      <c r="DR242" s="33">
        <v>2120.8558330000001</v>
      </c>
      <c r="DS242" s="33">
        <v>2966.3147020000001</v>
      </c>
      <c r="DT242" s="33">
        <v>5756.4766669999999</v>
      </c>
      <c r="DU242" s="33">
        <v>3859.55233</v>
      </c>
      <c r="DV242" s="33">
        <v>2120.8558330000001</v>
      </c>
      <c r="DW242" s="33">
        <v>2966.3147020000001</v>
      </c>
      <c r="DX242" s="33">
        <v>5756.4766669999999</v>
      </c>
      <c r="DY242" s="33">
        <v>2506.0203569999999</v>
      </c>
      <c r="DZ242" s="33">
        <v>2120.8558330000001</v>
      </c>
      <c r="EA242" s="33">
        <v>2966.3147020000001</v>
      </c>
      <c r="EB242" s="33">
        <v>5756.4766669999999</v>
      </c>
      <c r="EC242" s="33">
        <v>4842.7083929999999</v>
      </c>
      <c r="ED242" s="33">
        <v>2120.8558330000001</v>
      </c>
      <c r="EE242" s="33">
        <v>2966.3147020000001</v>
      </c>
      <c r="EF242" s="33">
        <v>5756.4766669999999</v>
      </c>
      <c r="EG242" s="33">
        <v>3598.1962199999998</v>
      </c>
      <c r="EH242" s="33">
        <v>2120.8558330000001</v>
      </c>
      <c r="EI242" s="33">
        <v>2966.3147020000001</v>
      </c>
      <c r="EJ242" s="33">
        <v>5756.4766669999999</v>
      </c>
      <c r="EK242" s="33">
        <v>4522.8976400000001</v>
      </c>
      <c r="EL242" s="33">
        <v>2120.8558330000001</v>
      </c>
      <c r="EM242" s="33">
        <v>2966.3147020000001</v>
      </c>
      <c r="EN242" s="33">
        <v>5756.4766669999999</v>
      </c>
      <c r="EO242" s="33">
        <v>2288.209762</v>
      </c>
      <c r="EP242" s="33">
        <v>2120.8558330000001</v>
      </c>
      <c r="EQ242" s="33">
        <v>2966.3147020000001</v>
      </c>
      <c r="ER242" s="33">
        <v>5756.4766669999999</v>
      </c>
      <c r="ES242" s="33">
        <v>3143.192904</v>
      </c>
      <c r="ET242" s="33">
        <v>2120.8558330000001</v>
      </c>
      <c r="EU242" s="33">
        <v>2966.3147020000001</v>
      </c>
      <c r="EV242" s="33">
        <v>5756.4766669999999</v>
      </c>
      <c r="EW242" s="33">
        <v>3598.1962199999998</v>
      </c>
      <c r="EX242" s="33">
        <v>1686.60301</v>
      </c>
      <c r="EY242" s="33">
        <v>2966.3147020000001</v>
      </c>
      <c r="EZ242" s="33">
        <v>5984.0057139999999</v>
      </c>
      <c r="FA242" s="33">
        <v>5003.6408929999998</v>
      </c>
      <c r="FB242" s="33">
        <v>2170.2237500000001</v>
      </c>
      <c r="FC242" s="33">
        <v>3062.1605949999998</v>
      </c>
    </row>
    <row r="243" spans="2:159" x14ac:dyDescent="0.3">
      <c r="B243" s="33" t="s">
        <v>1</v>
      </c>
      <c r="C243" s="33" t="s">
        <v>45</v>
      </c>
    </row>
    <row r="244" spans="2:159" x14ac:dyDescent="0.3">
      <c r="B244" s="33" t="s">
        <v>1</v>
      </c>
      <c r="C244" s="33" t="s">
        <v>46</v>
      </c>
    </row>
    <row r="245" spans="2:159" x14ac:dyDescent="0.3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44531.729120000004</v>
      </c>
      <c r="G245" s="33">
        <v>42335.939839999999</v>
      </c>
      <c r="H245" s="33">
        <v>41020.17209</v>
      </c>
      <c r="I245" s="33">
        <v>38764.879419999997</v>
      </c>
      <c r="J245" s="33">
        <v>45738.683850000001</v>
      </c>
      <c r="K245" s="33">
        <v>42395.531609999998</v>
      </c>
      <c r="L245" s="33">
        <v>41013.788619999999</v>
      </c>
      <c r="M245" s="33">
        <v>38758.699090000002</v>
      </c>
      <c r="N245" s="33">
        <v>43688.416400000002</v>
      </c>
      <c r="O245" s="33">
        <v>42423.088889999999</v>
      </c>
      <c r="P245" s="33">
        <v>41194.86047</v>
      </c>
      <c r="Q245" s="33">
        <v>38939.919070000004</v>
      </c>
      <c r="R245" s="33">
        <v>45494.945310000003</v>
      </c>
      <c r="S245" s="33">
        <v>42380.203240000003</v>
      </c>
      <c r="T245" s="33">
        <v>46385.809520000003</v>
      </c>
      <c r="U245" s="33">
        <v>45100.213280000004</v>
      </c>
      <c r="V245" s="33">
        <v>42944.023719999997</v>
      </c>
      <c r="W245" s="33">
        <v>42948.227500000001</v>
      </c>
      <c r="X245" s="33">
        <v>46385.809520000003</v>
      </c>
      <c r="Y245" s="33">
        <v>45183.087440000003</v>
      </c>
      <c r="Z245" s="33">
        <v>43603.648509999999</v>
      </c>
      <c r="AA245" s="33">
        <v>42948.227500000001</v>
      </c>
      <c r="AB245" s="33">
        <v>52096.268750000003</v>
      </c>
      <c r="AC245" s="33">
        <v>44366.499810000001</v>
      </c>
      <c r="AD245" s="33">
        <v>41385.383269999998</v>
      </c>
      <c r="AE245" s="33">
        <v>45091.78572</v>
      </c>
      <c r="AF245" s="33">
        <v>55414.312149999998</v>
      </c>
      <c r="AG245" s="33">
        <v>48191.773529999999</v>
      </c>
      <c r="AH245" s="33">
        <v>45092.671159999998</v>
      </c>
      <c r="AI245" s="33">
        <v>45890.538529999998</v>
      </c>
      <c r="AJ245" s="33">
        <v>60657.957090000004</v>
      </c>
      <c r="AK245" s="33">
        <v>51170.165979999998</v>
      </c>
      <c r="AL245" s="33">
        <v>47945.731209999998</v>
      </c>
      <c r="AM245" s="33">
        <v>47806.636259999999</v>
      </c>
      <c r="AN245" s="33">
        <v>60747.487710000001</v>
      </c>
      <c r="AO245" s="33">
        <v>53350.386299999998</v>
      </c>
      <c r="AP245" s="33">
        <v>49893.865879999998</v>
      </c>
      <c r="AQ245" s="33">
        <v>47806.636259999999</v>
      </c>
      <c r="AR245" s="33">
        <v>60925.542820000002</v>
      </c>
      <c r="AS245" s="33">
        <v>56396.25477</v>
      </c>
      <c r="AT245" s="33">
        <v>49682.606699999997</v>
      </c>
      <c r="AU245" s="33">
        <v>47991.964979999997</v>
      </c>
      <c r="AV245" s="33">
        <v>60994.96473</v>
      </c>
      <c r="AW245" s="33">
        <v>57296.288520000002</v>
      </c>
      <c r="AX245" s="33">
        <v>50115.400809999999</v>
      </c>
      <c r="AY245" s="33">
        <v>48061.89486</v>
      </c>
      <c r="AZ245" s="33">
        <v>62220.934970000002</v>
      </c>
      <c r="BA245" s="33">
        <v>55986.571519999998</v>
      </c>
      <c r="BB245" s="33">
        <v>50770.729910000002</v>
      </c>
      <c r="BC245" s="33">
        <v>48919.227160000002</v>
      </c>
      <c r="BD245" s="33">
        <v>63697.43864</v>
      </c>
      <c r="BE245" s="33">
        <v>57955.052239999997</v>
      </c>
      <c r="BF245" s="33">
        <v>51359.722520000003</v>
      </c>
      <c r="BG245" s="33">
        <v>49719.603029999998</v>
      </c>
      <c r="BH245" s="33">
        <v>64169.559569999998</v>
      </c>
      <c r="BI245" s="33">
        <v>58443.357369999998</v>
      </c>
      <c r="BJ245" s="33">
        <v>51489.060899999997</v>
      </c>
      <c r="BK245" s="33">
        <v>49884.117760000001</v>
      </c>
      <c r="BL245" s="33">
        <v>65452.22423</v>
      </c>
      <c r="BM245" s="33">
        <v>58636.110460000004</v>
      </c>
      <c r="BN245" s="33">
        <v>51611.34317</v>
      </c>
      <c r="BO245" s="33">
        <v>50798.48272</v>
      </c>
      <c r="BP245" s="33">
        <v>67717.215249999994</v>
      </c>
      <c r="BQ245" s="33">
        <v>60340.51369</v>
      </c>
      <c r="BR245" s="33">
        <v>51625.155270000003</v>
      </c>
      <c r="BS245" s="33">
        <v>52589.66186</v>
      </c>
      <c r="BT245" s="33">
        <v>68897.626999999993</v>
      </c>
      <c r="BU245" s="33">
        <v>61254.667569999998</v>
      </c>
      <c r="BV245" s="33">
        <v>52635.92772</v>
      </c>
      <c r="BW245" s="33">
        <v>53670.696300000003</v>
      </c>
      <c r="BX245" s="33">
        <v>73059.169689999995</v>
      </c>
      <c r="BY245" s="33">
        <v>67381.819409999996</v>
      </c>
      <c r="BZ245" s="33">
        <v>54251.064339999997</v>
      </c>
      <c r="CA245" s="33">
        <v>56267.523419999998</v>
      </c>
      <c r="CB245" s="33">
        <v>74777.970209999999</v>
      </c>
      <c r="CC245" s="33">
        <v>67355.339110000001</v>
      </c>
      <c r="CD245" s="33">
        <v>54851.460619999998</v>
      </c>
      <c r="CE245" s="33">
        <v>57058.947919999999</v>
      </c>
      <c r="CF245" s="33">
        <v>75773.397070000006</v>
      </c>
      <c r="CG245" s="33">
        <v>65755.489549999998</v>
      </c>
      <c r="CH245" s="33">
        <v>54509.122150000003</v>
      </c>
      <c r="CI245" s="33">
        <v>57417.897069999999</v>
      </c>
      <c r="CJ245" s="33">
        <v>76740.790580000001</v>
      </c>
      <c r="CK245" s="33">
        <v>66657.322350000002</v>
      </c>
      <c r="CL245" s="33">
        <v>54308.788569999997</v>
      </c>
      <c r="CM245" s="33">
        <v>57767.029820000003</v>
      </c>
      <c r="CN245" s="33">
        <v>77687.652730000002</v>
      </c>
      <c r="CO245" s="33">
        <v>67510.260219999996</v>
      </c>
      <c r="CP245" s="33">
        <v>54482.814330000001</v>
      </c>
      <c r="CQ245" s="33">
        <v>58109.745020000002</v>
      </c>
      <c r="CR245" s="33">
        <v>78695.371599999999</v>
      </c>
      <c r="CS245" s="33">
        <v>69397.686600000001</v>
      </c>
      <c r="CT245" s="33">
        <v>54388.545590000002</v>
      </c>
      <c r="CU245" s="33">
        <v>58480.303919999998</v>
      </c>
      <c r="CV245" s="33">
        <v>79564.177720000007</v>
      </c>
      <c r="CW245" s="33">
        <v>68940.320590000003</v>
      </c>
      <c r="CX245" s="33">
        <v>54218.208700000003</v>
      </c>
      <c r="CY245" s="33">
        <v>58910.839030000003</v>
      </c>
      <c r="CZ245" s="33">
        <v>80382.353659999993</v>
      </c>
      <c r="DA245" s="33">
        <v>69972.792350000003</v>
      </c>
      <c r="DB245" s="33">
        <v>54531.488469999997</v>
      </c>
      <c r="DC245" s="33">
        <v>59310.540509999999</v>
      </c>
      <c r="DD245" s="33">
        <v>81743.298450000002</v>
      </c>
      <c r="DE245" s="33">
        <v>70714.492679999996</v>
      </c>
      <c r="DF245" s="33">
        <v>53043.997060000002</v>
      </c>
      <c r="DG245" s="33">
        <v>59772.747009999999</v>
      </c>
      <c r="DH245" s="33">
        <v>84196.719070000006</v>
      </c>
      <c r="DI245" s="33">
        <v>72363.864780000004</v>
      </c>
      <c r="DJ245" s="33">
        <v>57331.364079999999</v>
      </c>
      <c r="DK245" s="33">
        <v>61035.629730000001</v>
      </c>
      <c r="DL245" s="33">
        <v>84196.719070000006</v>
      </c>
      <c r="DM245" s="33">
        <v>72474.081019999998</v>
      </c>
      <c r="DN245" s="33">
        <v>55084.646520000002</v>
      </c>
      <c r="DO245" s="33">
        <v>61035.629730000001</v>
      </c>
      <c r="DP245" s="33">
        <v>84196.719070000006</v>
      </c>
      <c r="DQ245" s="33">
        <v>73053.500079999998</v>
      </c>
      <c r="DR245" s="33">
        <v>55099.527739999998</v>
      </c>
      <c r="DS245" s="33">
        <v>61035.629730000001</v>
      </c>
      <c r="DT245" s="33">
        <v>84196.719070000006</v>
      </c>
      <c r="DU245" s="33">
        <v>74143.49914</v>
      </c>
      <c r="DV245" s="33">
        <v>54531.00733</v>
      </c>
      <c r="DW245" s="33">
        <v>61035.629730000001</v>
      </c>
      <c r="DX245" s="33">
        <v>84196.719070000006</v>
      </c>
      <c r="DY245" s="33">
        <v>73046.659239999994</v>
      </c>
      <c r="DZ245" s="33">
        <v>54045.404820000003</v>
      </c>
      <c r="EA245" s="33">
        <v>61035.629730000001</v>
      </c>
      <c r="EB245" s="33">
        <v>84196.719070000006</v>
      </c>
      <c r="EC245" s="33">
        <v>73078.290630000003</v>
      </c>
      <c r="ED245" s="33">
        <v>53435.822269999997</v>
      </c>
      <c r="EE245" s="33">
        <v>61035.629730000001</v>
      </c>
      <c r="EF245" s="33">
        <v>84849.016310000006</v>
      </c>
      <c r="EG245" s="33">
        <v>75669.355410000004</v>
      </c>
      <c r="EH245" s="33">
        <v>53215.326889999997</v>
      </c>
      <c r="EI245" s="33">
        <v>61279.369420000003</v>
      </c>
      <c r="EJ245" s="33">
        <v>86035.65105</v>
      </c>
      <c r="EK245" s="33">
        <v>73582.25447</v>
      </c>
      <c r="EL245" s="33">
        <v>53533.720350000003</v>
      </c>
      <c r="EM245" s="33">
        <v>61778.330869999998</v>
      </c>
      <c r="EN245" s="33">
        <v>86793.032879999999</v>
      </c>
      <c r="EO245" s="33">
        <v>75540.668009999994</v>
      </c>
      <c r="EP245" s="33">
        <v>53899.194309999999</v>
      </c>
      <c r="EQ245" s="33">
        <v>62102.837659999997</v>
      </c>
      <c r="ER245" s="33">
        <v>86999.663610000003</v>
      </c>
      <c r="ES245" s="33">
        <v>73520.97868</v>
      </c>
      <c r="ET245" s="33">
        <v>54017.832520000004</v>
      </c>
      <c r="EU245" s="33">
        <v>62196.509460000001</v>
      </c>
      <c r="EV245" s="33">
        <v>88318.38089</v>
      </c>
      <c r="EW245" s="33">
        <v>76817.550399999993</v>
      </c>
      <c r="EX245" s="33">
        <v>53498.626349999999</v>
      </c>
      <c r="EY245" s="33">
        <v>62801.215369999998</v>
      </c>
      <c r="EZ245" s="33">
        <v>89617.618289999999</v>
      </c>
      <c r="FA245" s="33">
        <v>75316.028810000003</v>
      </c>
      <c r="FB245" s="33">
        <v>54626.987209999999</v>
      </c>
      <c r="FC245" s="33">
        <v>63380.377780000003</v>
      </c>
    </row>
    <row r="246" spans="2:159" x14ac:dyDescent="0.3">
      <c r="B246" s="33" t="s">
        <v>25</v>
      </c>
      <c r="C246" s="33" t="s">
        <v>36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3836.356186</v>
      </c>
      <c r="AO246" s="33">
        <v>3532.4238529999998</v>
      </c>
      <c r="AP246" s="33">
        <v>2473.4539989999998</v>
      </c>
      <c r="AQ246" s="33">
        <v>3031.1471700000002</v>
      </c>
      <c r="AR246" s="33">
        <v>4969.5392400000001</v>
      </c>
      <c r="AS246" s="33">
        <v>2124.3119839999999</v>
      </c>
      <c r="AT246" s="33">
        <v>3207.1786219999999</v>
      </c>
      <c r="AU246" s="33">
        <v>3915.3822460000001</v>
      </c>
      <c r="AV246" s="33">
        <v>4969.5392400000001</v>
      </c>
      <c r="AW246" s="33">
        <v>2124.3119839999999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4597.8976620000003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2124.3119839999999</v>
      </c>
      <c r="BZ246" s="33">
        <v>3992.1527890000002</v>
      </c>
      <c r="CA246" s="33">
        <v>4861.3797930000001</v>
      </c>
      <c r="CB246" s="33">
        <v>6181.8734000000004</v>
      </c>
      <c r="CC246" s="33">
        <v>3503.0120040000002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4600.7556649999997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5667.3863600000004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3267.2651409999999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3959.1930769999999</v>
      </c>
      <c r="EP246" s="33">
        <v>3992.1527890000002</v>
      </c>
      <c r="EQ246" s="33">
        <v>4861.3797930000001</v>
      </c>
      <c r="ER246" s="33">
        <v>6181.8734000000004</v>
      </c>
      <c r="ES246" s="33">
        <v>5590.0719310000004</v>
      </c>
      <c r="ET246" s="33">
        <v>3992.1527890000002</v>
      </c>
      <c r="EU246" s="33">
        <v>4861.3797930000001</v>
      </c>
      <c r="EV246" s="33">
        <v>6181.8734000000004</v>
      </c>
      <c r="EW246" s="33">
        <v>3267.2651409999999</v>
      </c>
      <c r="EX246" s="33">
        <v>3992.1527890000002</v>
      </c>
      <c r="EY246" s="33">
        <v>4861.3797930000001</v>
      </c>
      <c r="EZ246" s="33">
        <v>6181.8734000000004</v>
      </c>
      <c r="FA246" s="33">
        <v>5728.3926750000001</v>
      </c>
      <c r="FB246" s="33">
        <v>3463.1271609999999</v>
      </c>
      <c r="FC246" s="33">
        <v>4861.3797930000001</v>
      </c>
    </row>
    <row r="247" spans="2:159" x14ac:dyDescent="0.3">
      <c r="B247" s="33" t="s">
        <v>25</v>
      </c>
      <c r="C247" s="33" t="s">
        <v>37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1593.9113600000001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1695.943012</v>
      </c>
      <c r="EU247" s="33">
        <v>2668.8047259999998</v>
      </c>
      <c r="EV247" s="33">
        <v>2465.7940520000002</v>
      </c>
      <c r="EW247" s="33">
        <v>2453.092079</v>
      </c>
      <c r="EX247" s="33">
        <v>2834.7597449999998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3">
      <c r="B248" s="33" t="s">
        <v>25</v>
      </c>
      <c r="C248" s="33" t="s">
        <v>38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2.103819009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2.103819009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56.751142489999999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56.751142489999999</v>
      </c>
      <c r="CE248" s="33">
        <v>107.4420198</v>
      </c>
      <c r="CF248" s="33">
        <v>105.2766835</v>
      </c>
      <c r="CG248" s="33">
        <v>104.6626727</v>
      </c>
      <c r="CH248" s="33">
        <v>56.751142489999999</v>
      </c>
      <c r="CI248" s="33">
        <v>107.4420198</v>
      </c>
      <c r="CJ248" s="33">
        <v>105.2766835</v>
      </c>
      <c r="CK248" s="33">
        <v>104.6626727</v>
      </c>
      <c r="CL248" s="33">
        <v>56.751142489999999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56.751142489999999</v>
      </c>
      <c r="CU248" s="33">
        <v>107.4420198</v>
      </c>
      <c r="CV248" s="33">
        <v>105.2766835</v>
      </c>
      <c r="CW248" s="33">
        <v>104.6626727</v>
      </c>
      <c r="CX248" s="33">
        <v>56.751142489999999</v>
      </c>
      <c r="CY248" s="33">
        <v>107.4420198</v>
      </c>
      <c r="CZ248" s="33">
        <v>105.2766835</v>
      </c>
      <c r="DA248" s="33">
        <v>104.6626727</v>
      </c>
      <c r="DB248" s="33">
        <v>56.751142489999999</v>
      </c>
      <c r="DC248" s="33">
        <v>107.4420198</v>
      </c>
      <c r="DD248" s="33">
        <v>105.2766835</v>
      </c>
      <c r="DE248" s="33">
        <v>104.6626727</v>
      </c>
      <c r="DG248" s="33">
        <v>107.4420198</v>
      </c>
      <c r="DH248" s="33">
        <v>105.2766835</v>
      </c>
      <c r="DI248" s="33">
        <v>104.6626727</v>
      </c>
      <c r="DJ248" s="33">
        <v>56.751142489999999</v>
      </c>
      <c r="DK248" s="33">
        <v>107.4420198</v>
      </c>
      <c r="DL248" s="33">
        <v>105.2766835</v>
      </c>
      <c r="DM248" s="33">
        <v>104.6626727</v>
      </c>
      <c r="DN248" s="33">
        <v>56.751142489999999</v>
      </c>
      <c r="DO248" s="33">
        <v>107.4420198</v>
      </c>
      <c r="DP248" s="33">
        <v>105.2766835</v>
      </c>
      <c r="DQ248" s="33">
        <v>104.6626727</v>
      </c>
      <c r="DR248" s="33">
        <v>56.751142489999999</v>
      </c>
      <c r="DS248" s="33">
        <v>107.4420198</v>
      </c>
      <c r="DT248" s="33">
        <v>105.2766835</v>
      </c>
      <c r="DU248" s="33">
        <v>104.6626727</v>
      </c>
      <c r="DV248" s="33">
        <v>56.751142489999999</v>
      </c>
      <c r="DW248" s="33">
        <v>107.4420198</v>
      </c>
      <c r="DX248" s="33">
        <v>105.2766835</v>
      </c>
      <c r="DY248" s="33">
        <v>104.6626727</v>
      </c>
      <c r="EA248" s="33">
        <v>107.4420198</v>
      </c>
      <c r="EB248" s="33">
        <v>105.2766835</v>
      </c>
      <c r="EC248" s="33">
        <v>104.6626727</v>
      </c>
      <c r="EE248" s="33">
        <v>107.4420198</v>
      </c>
      <c r="EF248" s="33">
        <v>105.2766835</v>
      </c>
      <c r="EI248" s="33">
        <v>107.4420198</v>
      </c>
      <c r="EJ248" s="33">
        <v>105.2766835</v>
      </c>
      <c r="EK248" s="33">
        <v>104.6626727</v>
      </c>
      <c r="EM248" s="33">
        <v>107.4420198</v>
      </c>
      <c r="EN248" s="33">
        <v>105.2766835</v>
      </c>
      <c r="EO248" s="33">
        <v>104.6626727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3">
      <c r="B249" s="33" t="s">
        <v>25</v>
      </c>
      <c r="C249" s="33" t="s">
        <v>39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3">
      <c r="B250" s="33" t="s">
        <v>25</v>
      </c>
      <c r="C250" s="33" t="s">
        <v>40</v>
      </c>
    </row>
    <row r="251" spans="2:159" x14ac:dyDescent="0.3">
      <c r="B251" s="33" t="s">
        <v>25</v>
      </c>
      <c r="C251" s="33" t="s">
        <v>41</v>
      </c>
      <c r="T251" s="33">
        <v>90.534813310000004</v>
      </c>
      <c r="U251" s="33">
        <v>94.491984400000007</v>
      </c>
      <c r="V251" s="33">
        <v>2.7568099180000001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I251" s="33">
        <v>127.60236399999999</v>
      </c>
      <c r="AJ251" s="33">
        <v>279.91480610000002</v>
      </c>
      <c r="AL251" s="33">
        <v>163.84764620000001</v>
      </c>
      <c r="AM251" s="33">
        <v>198.2845548</v>
      </c>
      <c r="AN251" s="33">
        <v>279.91480610000002</v>
      </c>
      <c r="AO251" s="33">
        <v>85.398142489999998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85.398142489999998</v>
      </c>
      <c r="AX251" s="33">
        <v>163.84764620000001</v>
      </c>
      <c r="AY251" s="33">
        <v>198.2845548</v>
      </c>
      <c r="AZ251" s="33">
        <v>279.91480610000002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182.55593680000001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182.55593680000001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3">
      <c r="B252" s="33" t="s">
        <v>25</v>
      </c>
      <c r="C252" s="33" t="s">
        <v>42</v>
      </c>
    </row>
    <row r="253" spans="2:159" x14ac:dyDescent="0.3">
      <c r="B253" s="33" t="s">
        <v>25</v>
      </c>
      <c r="C253" s="33" t="s">
        <v>43</v>
      </c>
      <c r="AF253" s="33">
        <v>1.706231469</v>
      </c>
      <c r="AI253" s="33">
        <v>1.706231469</v>
      </c>
      <c r="AJ253" s="33">
        <v>1.706231469</v>
      </c>
      <c r="AL253" s="33">
        <v>0.13769999999999999</v>
      </c>
      <c r="AM253" s="33">
        <v>1.706231469</v>
      </c>
      <c r="AN253" s="33">
        <v>1.706231469</v>
      </c>
      <c r="AO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W253" s="33">
        <v>0.13769999999999999</v>
      </c>
      <c r="AX253" s="33">
        <v>1.4807809949999999</v>
      </c>
      <c r="AY253" s="33">
        <v>1.706231469</v>
      </c>
      <c r="BA253" s="33">
        <v>1.9712020889999999</v>
      </c>
      <c r="BB253" s="33">
        <v>1.4807809949999999</v>
      </c>
      <c r="BC253" s="33">
        <v>1.706231469</v>
      </c>
      <c r="BF253" s="33">
        <v>1.4807809949999999</v>
      </c>
      <c r="BG253" s="33">
        <v>1.706231469</v>
      </c>
      <c r="BI253" s="33">
        <v>1.9712020889999999</v>
      </c>
      <c r="BJ253" s="33">
        <v>1.4807809949999999</v>
      </c>
      <c r="BK253" s="33">
        <v>1.706231469</v>
      </c>
      <c r="BL253" s="33">
        <v>2.0989980300000002</v>
      </c>
      <c r="BM253" s="33">
        <v>1.9712020889999999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F253" s="33">
        <v>1.4807809949999999</v>
      </c>
      <c r="DG253" s="33">
        <v>1.706231469</v>
      </c>
      <c r="DH253" s="33">
        <v>2.0989980300000002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H253" s="33">
        <v>1.4807809949999999</v>
      </c>
      <c r="EI253" s="33">
        <v>1.706231469</v>
      </c>
      <c r="EJ253" s="33">
        <v>2.0989980300000002</v>
      </c>
      <c r="EL253" s="33">
        <v>1.4807809949999999</v>
      </c>
      <c r="EM253" s="33">
        <v>1.706231469</v>
      </c>
      <c r="EN253" s="33">
        <v>2.0989980300000002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C253" s="33">
        <v>1.706231469</v>
      </c>
    </row>
    <row r="254" spans="2:159" x14ac:dyDescent="0.3">
      <c r="B254" s="33" t="s">
        <v>25</v>
      </c>
      <c r="C254" s="33" t="s">
        <v>44</v>
      </c>
      <c r="AJ254" s="33">
        <v>2.0531999999999999</v>
      </c>
      <c r="AL254" s="33">
        <v>2.0531999999999999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J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3">
      <c r="B255" s="33" t="s">
        <v>25</v>
      </c>
      <c r="C255" s="33" t="s">
        <v>45</v>
      </c>
    </row>
    <row r="256" spans="2:159" x14ac:dyDescent="0.3">
      <c r="B256" s="33" t="s">
        <v>25</v>
      </c>
      <c r="C256" s="33" t="s">
        <v>46</v>
      </c>
    </row>
    <row r="257" spans="2:159" x14ac:dyDescent="0.3">
      <c r="B257" s="33" t="s">
        <v>25</v>
      </c>
      <c r="C257" s="33" t="s">
        <v>15</v>
      </c>
      <c r="D257" s="33">
        <v>3010.3681569999999</v>
      </c>
      <c r="E257" s="33">
        <v>2804.6802910000001</v>
      </c>
      <c r="F257" s="33">
        <v>2369.110099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2525.225328</v>
      </c>
      <c r="W257" s="33">
        <v>2906.3120899999999</v>
      </c>
      <c r="X257" s="33">
        <v>3502.0154389999998</v>
      </c>
      <c r="Y257" s="33">
        <v>3274.4050860000002</v>
      </c>
      <c r="Z257" s="33">
        <v>2640.5574099999999</v>
      </c>
      <c r="AA257" s="33">
        <v>3015.8324349999998</v>
      </c>
      <c r="AB257" s="33">
        <v>3622.53928</v>
      </c>
      <c r="AC257" s="33">
        <v>3202.4540769999999</v>
      </c>
      <c r="AD257" s="33">
        <v>2760.0432289999999</v>
      </c>
      <c r="AE257" s="33">
        <v>3123.1952759999999</v>
      </c>
      <c r="AF257" s="33">
        <v>3692.7032140000001</v>
      </c>
      <c r="AG257" s="33">
        <v>3355.5920230000002</v>
      </c>
      <c r="AH257" s="33">
        <v>2764.8820179999998</v>
      </c>
      <c r="AI257" s="33">
        <v>3184.5163849999999</v>
      </c>
      <c r="AJ257" s="33">
        <v>3837.2548630000001</v>
      </c>
      <c r="AK257" s="33">
        <v>3319.7545690000002</v>
      </c>
      <c r="AL257" s="33">
        <v>2915.1102609999998</v>
      </c>
      <c r="AM257" s="33">
        <v>3314.0706719999998</v>
      </c>
      <c r="AN257" s="33">
        <v>5330.8437389999999</v>
      </c>
      <c r="AO257" s="33">
        <v>4816.7745930000001</v>
      </c>
      <c r="AP257" s="33">
        <v>3959.4657390000002</v>
      </c>
      <c r="AQ257" s="33">
        <v>4479.5343350000003</v>
      </c>
      <c r="AR257" s="33">
        <v>6464.026793</v>
      </c>
      <c r="AS257" s="33">
        <v>3488.125794</v>
      </c>
      <c r="AT257" s="33">
        <v>4693.1903609999999</v>
      </c>
      <c r="AU257" s="33">
        <v>5363.7694110000002</v>
      </c>
      <c r="AV257" s="33">
        <v>6464.026793</v>
      </c>
      <c r="AW257" s="33">
        <v>3405.2904119999998</v>
      </c>
      <c r="AX257" s="33">
        <v>4693.1903609999999</v>
      </c>
      <c r="AY257" s="33">
        <v>5363.7694110000002</v>
      </c>
      <c r="AZ257" s="33">
        <v>7936.4073710000002</v>
      </c>
      <c r="BA257" s="33">
        <v>7262.2809429999998</v>
      </c>
      <c r="BB257" s="33">
        <v>6399.1372419999998</v>
      </c>
      <c r="BC257" s="33">
        <v>6983.5825960000002</v>
      </c>
      <c r="BD257" s="33">
        <v>7936.4073710000002</v>
      </c>
      <c r="BE257" s="33">
        <v>7531.5398580000001</v>
      </c>
      <c r="BF257" s="33">
        <v>6399.1372419999998</v>
      </c>
      <c r="BG257" s="33">
        <v>6983.5825960000002</v>
      </c>
      <c r="BH257" s="33">
        <v>7936.4073710000002</v>
      </c>
      <c r="BI257" s="33">
        <v>7533.5110599999998</v>
      </c>
      <c r="BJ257" s="33">
        <v>6399.1372419999998</v>
      </c>
      <c r="BK257" s="33">
        <v>6983.5825960000002</v>
      </c>
      <c r="BL257" s="33">
        <v>7938.5063689999997</v>
      </c>
      <c r="BM257" s="33">
        <v>7533.5110599999998</v>
      </c>
      <c r="BN257" s="33">
        <v>6343.3444250000002</v>
      </c>
      <c r="BO257" s="33">
        <v>6983.5825960000002</v>
      </c>
      <c r="BP257" s="33">
        <v>7938.5063689999997</v>
      </c>
      <c r="BQ257" s="33">
        <v>7530.6530570000004</v>
      </c>
      <c r="BR257" s="33">
        <v>6399.1372419999998</v>
      </c>
      <c r="BS257" s="33">
        <v>6983.5825960000002</v>
      </c>
      <c r="BT257" s="33">
        <v>9150.8405299999995</v>
      </c>
      <c r="BU257" s="33">
        <v>8573.6053260000008</v>
      </c>
      <c r="BV257" s="33">
        <v>7184.1114100000004</v>
      </c>
      <c r="BW257" s="33">
        <v>7929.5801419999998</v>
      </c>
      <c r="BX257" s="33">
        <v>9150.8405299999995</v>
      </c>
      <c r="BY257" s="33">
        <v>4958.8756149999999</v>
      </c>
      <c r="BZ257" s="33">
        <v>7184.1114100000004</v>
      </c>
      <c r="CA257" s="33">
        <v>7929.5801419999998</v>
      </c>
      <c r="CB257" s="33">
        <v>9150.8405299999995</v>
      </c>
      <c r="CC257" s="33">
        <v>6437.5711799999999</v>
      </c>
      <c r="CD257" s="33">
        <v>7128.318593</v>
      </c>
      <c r="CE257" s="33">
        <v>7929.5801419999998</v>
      </c>
      <c r="CF257" s="33">
        <v>9150.8405299999995</v>
      </c>
      <c r="CG257" s="33">
        <v>8678.2679979999994</v>
      </c>
      <c r="CH257" s="33">
        <v>7128.318593</v>
      </c>
      <c r="CI257" s="33">
        <v>7929.5801419999998</v>
      </c>
      <c r="CJ257" s="33">
        <v>9150.8405299999995</v>
      </c>
      <c r="CK257" s="33">
        <v>8405.2340999999997</v>
      </c>
      <c r="CL257" s="33">
        <v>7128.318593</v>
      </c>
      <c r="CM257" s="33">
        <v>7929.5801419999998</v>
      </c>
      <c r="CN257" s="33">
        <v>9150.8405299999995</v>
      </c>
      <c r="CO257" s="33">
        <v>8678.2679979999994</v>
      </c>
      <c r="CP257" s="33">
        <v>7184.1114100000004</v>
      </c>
      <c r="CQ257" s="33">
        <v>7929.5801419999998</v>
      </c>
      <c r="CR257" s="33">
        <v>9150.8405299999995</v>
      </c>
      <c r="CS257" s="33">
        <v>7444.8368790000004</v>
      </c>
      <c r="CT257" s="33">
        <v>7128.318593</v>
      </c>
      <c r="CU257" s="33">
        <v>7929.5801419999998</v>
      </c>
      <c r="CV257" s="33">
        <v>9150.8405299999995</v>
      </c>
      <c r="CW257" s="33">
        <v>8678.2679979999994</v>
      </c>
      <c r="CX257" s="33">
        <v>7128.318593</v>
      </c>
      <c r="CY257" s="33">
        <v>7929.5801419999998</v>
      </c>
      <c r="CZ257" s="33">
        <v>9150.8405299999995</v>
      </c>
      <c r="DA257" s="33">
        <v>8678.2679979999994</v>
      </c>
      <c r="DB257" s="33">
        <v>7128.318593</v>
      </c>
      <c r="DC257" s="33">
        <v>7929.5801419999998</v>
      </c>
      <c r="DD257" s="33">
        <v>9150.8405299999995</v>
      </c>
      <c r="DE257" s="33">
        <v>8676.2967960000005</v>
      </c>
      <c r="DF257" s="33">
        <v>7071.5674499999996</v>
      </c>
      <c r="DG257" s="33">
        <v>7929.5801419999998</v>
      </c>
      <c r="DH257" s="33">
        <v>9150.8405299999995</v>
      </c>
      <c r="DI257" s="33">
        <v>8674.4930160000004</v>
      </c>
      <c r="DJ257" s="33">
        <v>7128.318593</v>
      </c>
      <c r="DK257" s="33">
        <v>7929.5801419999998</v>
      </c>
      <c r="DL257" s="33">
        <v>9150.8405299999995</v>
      </c>
      <c r="DM257" s="33">
        <v>8587.7900370000007</v>
      </c>
      <c r="DN257" s="33">
        <v>7128.318593</v>
      </c>
      <c r="DO257" s="33">
        <v>7929.5801419999998</v>
      </c>
      <c r="DP257" s="33">
        <v>9150.8405299999995</v>
      </c>
      <c r="DQ257" s="33">
        <v>8601.9455350000007</v>
      </c>
      <c r="DR257" s="33">
        <v>7128.318593</v>
      </c>
      <c r="DS257" s="33">
        <v>7929.5801419999998</v>
      </c>
      <c r="DT257" s="33">
        <v>9150.8405299999995</v>
      </c>
      <c r="DU257" s="33">
        <v>7546.0533820000001</v>
      </c>
      <c r="DV257" s="33">
        <v>7128.318593</v>
      </c>
      <c r="DW257" s="33">
        <v>7929.5801419999998</v>
      </c>
      <c r="DX257" s="33">
        <v>9150.8405299999995</v>
      </c>
      <c r="DY257" s="33">
        <v>8676.4642179999992</v>
      </c>
      <c r="DZ257" s="33">
        <v>7071.5674499999996</v>
      </c>
      <c r="EA257" s="33">
        <v>7929.5801419999998</v>
      </c>
      <c r="EB257" s="33">
        <v>9150.8405299999995</v>
      </c>
      <c r="EC257" s="33">
        <v>8678.2679979999994</v>
      </c>
      <c r="ED257" s="33">
        <v>7071.5674499999996</v>
      </c>
      <c r="EE257" s="33">
        <v>7929.5801419999998</v>
      </c>
      <c r="EF257" s="33">
        <v>9150.8405299999995</v>
      </c>
      <c r="EG257" s="33">
        <v>6095.1904420000001</v>
      </c>
      <c r="EH257" s="33">
        <v>7071.5674499999996</v>
      </c>
      <c r="EI257" s="33">
        <v>7929.5801419999998</v>
      </c>
      <c r="EJ257" s="33">
        <v>9150.8405299999995</v>
      </c>
      <c r="EK257" s="33">
        <v>8676.2967960000005</v>
      </c>
      <c r="EL257" s="33">
        <v>7071.5674499999996</v>
      </c>
      <c r="EM257" s="33">
        <v>7929.5801419999998</v>
      </c>
      <c r="EN257" s="33">
        <v>9150.8405299999995</v>
      </c>
      <c r="EO257" s="33">
        <v>6891.7810509999999</v>
      </c>
      <c r="EP257" s="33">
        <v>7071.5674499999996</v>
      </c>
      <c r="EQ257" s="33">
        <v>7929.5801419999998</v>
      </c>
      <c r="ER257" s="33">
        <v>9150.8405299999995</v>
      </c>
      <c r="ES257" s="33">
        <v>8522.8273260000005</v>
      </c>
      <c r="ET257" s="33">
        <v>5931.4060600000003</v>
      </c>
      <c r="EU257" s="33">
        <v>7929.5801419999998</v>
      </c>
      <c r="EV257" s="33">
        <v>9150.8405299999995</v>
      </c>
      <c r="EW257" s="33">
        <v>6201.8243169999996</v>
      </c>
      <c r="EX257" s="33">
        <v>7068.1695929999996</v>
      </c>
      <c r="EY257" s="33">
        <v>7929.5801419999998</v>
      </c>
      <c r="EZ257" s="33">
        <v>9150.8405299999995</v>
      </c>
      <c r="FA257" s="33">
        <v>8662.9518509999998</v>
      </c>
      <c r="FB257" s="33">
        <v>6541.0610409999999</v>
      </c>
      <c r="FC257" s="33">
        <v>7929.5801419999998</v>
      </c>
    </row>
    <row r="258" spans="2:159" x14ac:dyDescent="0.3">
      <c r="B258" s="33" t="s">
        <v>26</v>
      </c>
      <c r="C258" s="33" t="s">
        <v>36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</row>
    <row r="259" spans="2:159" x14ac:dyDescent="0.3">
      <c r="B259" s="33" t="s">
        <v>26</v>
      </c>
      <c r="C259" s="33" t="s">
        <v>37</v>
      </c>
    </row>
    <row r="260" spans="2:159" x14ac:dyDescent="0.3">
      <c r="B260" s="33" t="s">
        <v>26</v>
      </c>
      <c r="C260" s="33" t="s">
        <v>38</v>
      </c>
    </row>
    <row r="261" spans="2:159" x14ac:dyDescent="0.3">
      <c r="B261" s="33" t="s">
        <v>26</v>
      </c>
      <c r="C261" s="33" t="s">
        <v>39</v>
      </c>
    </row>
    <row r="262" spans="2:159" x14ac:dyDescent="0.3">
      <c r="B262" s="33" t="s">
        <v>26</v>
      </c>
      <c r="C262" s="33" t="s">
        <v>40</v>
      </c>
    </row>
    <row r="263" spans="2:159" x14ac:dyDescent="0.3">
      <c r="B263" s="33" t="s">
        <v>26</v>
      </c>
      <c r="C263" s="33" t="s">
        <v>41</v>
      </c>
    </row>
    <row r="264" spans="2:159" x14ac:dyDescent="0.3">
      <c r="B264" s="33" t="s">
        <v>26</v>
      </c>
      <c r="C264" s="33" t="s">
        <v>42</v>
      </c>
    </row>
    <row r="265" spans="2:159" x14ac:dyDescent="0.3">
      <c r="B265" s="33" t="s">
        <v>26</v>
      </c>
      <c r="C265" s="33" t="s">
        <v>43</v>
      </c>
    </row>
    <row r="266" spans="2:159" x14ac:dyDescent="0.3">
      <c r="B266" s="33" t="s">
        <v>26</v>
      </c>
      <c r="C266" s="33" t="s">
        <v>44</v>
      </c>
    </row>
    <row r="267" spans="2:159" x14ac:dyDescent="0.3">
      <c r="B267" s="33" t="s">
        <v>26</v>
      </c>
      <c r="C267" s="33" t="s">
        <v>45</v>
      </c>
    </row>
    <row r="268" spans="2:159" x14ac:dyDescent="0.3">
      <c r="B268" s="33" t="s">
        <v>26</v>
      </c>
      <c r="C268" s="33" t="s">
        <v>46</v>
      </c>
    </row>
    <row r="269" spans="2:159" x14ac:dyDescent="0.3">
      <c r="B269" s="33" t="s">
        <v>26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0</v>
      </c>
      <c r="CC269" s="33">
        <v>0</v>
      </c>
      <c r="CD269" s="33">
        <v>0</v>
      </c>
      <c r="CE269" s="33">
        <v>0</v>
      </c>
      <c r="CF269" s="33">
        <v>0</v>
      </c>
      <c r="CG269" s="33">
        <v>0</v>
      </c>
      <c r="CH269" s="33">
        <v>0</v>
      </c>
      <c r="CI269" s="33">
        <v>0</v>
      </c>
      <c r="CJ269" s="33">
        <v>0</v>
      </c>
      <c r="CK269" s="33">
        <v>0</v>
      </c>
      <c r="CL269" s="33">
        <v>0</v>
      </c>
      <c r="CM269" s="33">
        <v>0</v>
      </c>
      <c r="CN269" s="33">
        <v>0</v>
      </c>
      <c r="CO269" s="33">
        <v>0</v>
      </c>
      <c r="CP269" s="33">
        <v>0</v>
      </c>
      <c r="CQ269" s="33">
        <v>0</v>
      </c>
      <c r="CR269" s="33">
        <v>0</v>
      </c>
      <c r="CS269" s="33">
        <v>0</v>
      </c>
      <c r="CT269" s="33">
        <v>0</v>
      </c>
      <c r="CU269" s="33">
        <v>0</v>
      </c>
      <c r="CV269" s="33">
        <v>0</v>
      </c>
      <c r="CW269" s="33">
        <v>0</v>
      </c>
      <c r="CX269" s="33">
        <v>0</v>
      </c>
      <c r="CY269" s="33">
        <v>0</v>
      </c>
      <c r="CZ269" s="33">
        <v>0</v>
      </c>
      <c r="DA269" s="33">
        <v>0</v>
      </c>
      <c r="DB269" s="33">
        <v>0</v>
      </c>
      <c r="DC269" s="33">
        <v>0</v>
      </c>
      <c r="DD269" s="33">
        <v>0</v>
      </c>
      <c r="DE269" s="33">
        <v>0</v>
      </c>
      <c r="DF269" s="33">
        <v>0</v>
      </c>
      <c r="DG269" s="33">
        <v>0</v>
      </c>
      <c r="DH269" s="33">
        <v>0</v>
      </c>
      <c r="DI269" s="33">
        <v>0</v>
      </c>
      <c r="DJ269" s="33">
        <v>0</v>
      </c>
      <c r="DK269" s="33">
        <v>0</v>
      </c>
      <c r="DL269" s="33">
        <v>0</v>
      </c>
      <c r="DM269" s="33">
        <v>0</v>
      </c>
      <c r="DN269" s="33">
        <v>0</v>
      </c>
      <c r="DO269" s="33">
        <v>0</v>
      </c>
      <c r="DP269" s="33">
        <v>0</v>
      </c>
      <c r="DQ269" s="33">
        <v>0</v>
      </c>
      <c r="DR269" s="33">
        <v>0</v>
      </c>
      <c r="DS269" s="33">
        <v>0</v>
      </c>
      <c r="DT269" s="33">
        <v>0</v>
      </c>
      <c r="DU269" s="33">
        <v>0</v>
      </c>
      <c r="DV269" s="33">
        <v>0</v>
      </c>
      <c r="DW269" s="33">
        <v>0</v>
      </c>
      <c r="DX269" s="33">
        <v>0</v>
      </c>
      <c r="DY269" s="33">
        <v>0</v>
      </c>
      <c r="DZ269" s="33">
        <v>0</v>
      </c>
      <c r="EA269" s="33">
        <v>0</v>
      </c>
      <c r="EB269" s="33">
        <v>0</v>
      </c>
      <c r="EC269" s="33">
        <v>0</v>
      </c>
      <c r="ED269" s="33">
        <v>0</v>
      </c>
      <c r="EE269" s="33">
        <v>0</v>
      </c>
      <c r="EF269" s="33">
        <v>0</v>
      </c>
      <c r="EG269" s="33">
        <v>0</v>
      </c>
      <c r="EH269" s="33">
        <v>0</v>
      </c>
      <c r="EI269" s="33">
        <v>0</v>
      </c>
      <c r="EJ269" s="33">
        <v>0</v>
      </c>
      <c r="EK269" s="33">
        <v>0</v>
      </c>
      <c r="EL269" s="33">
        <v>0</v>
      </c>
      <c r="EM269" s="33">
        <v>0</v>
      </c>
      <c r="EN269" s="33">
        <v>0</v>
      </c>
      <c r="EO269" s="33">
        <v>0</v>
      </c>
      <c r="EP269" s="33">
        <v>0</v>
      </c>
      <c r="EQ269" s="33">
        <v>0</v>
      </c>
      <c r="ER269" s="33">
        <v>0</v>
      </c>
      <c r="ES269" s="33">
        <v>0</v>
      </c>
      <c r="ET269" s="33">
        <v>0</v>
      </c>
      <c r="EU269" s="33">
        <v>0</v>
      </c>
      <c r="EV269" s="33">
        <v>0</v>
      </c>
      <c r="EW269" s="33">
        <v>0</v>
      </c>
      <c r="EX269" s="33">
        <v>0</v>
      </c>
      <c r="EY269" s="33">
        <v>0</v>
      </c>
      <c r="EZ269" s="33">
        <v>0</v>
      </c>
      <c r="FA269" s="33">
        <v>0</v>
      </c>
      <c r="FB269" s="33">
        <v>0</v>
      </c>
      <c r="FC269" s="33">
        <v>0</v>
      </c>
    </row>
    <row r="270" spans="2:159" x14ac:dyDescent="0.3">
      <c r="B270" s="33" t="s">
        <v>60</v>
      </c>
      <c r="C270" s="33" t="s">
        <v>36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3">
      <c r="B271" s="33" t="s">
        <v>60</v>
      </c>
      <c r="C271" s="33" t="s">
        <v>37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3">
      <c r="B272" s="33" t="s">
        <v>60</v>
      </c>
      <c r="C272" s="33" t="s">
        <v>38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3">
      <c r="B273" s="33" t="s">
        <v>60</v>
      </c>
      <c r="C273" s="33" t="s">
        <v>39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3">
      <c r="B274" s="33" t="s">
        <v>60</v>
      </c>
      <c r="C274" s="33" t="s">
        <v>40</v>
      </c>
    </row>
    <row r="275" spans="2:159" x14ac:dyDescent="0.3">
      <c r="B275" s="33" t="s">
        <v>60</v>
      </c>
      <c r="C275" s="33" t="s">
        <v>41</v>
      </c>
    </row>
    <row r="276" spans="2:159" x14ac:dyDescent="0.3">
      <c r="B276" s="33" t="s">
        <v>60</v>
      </c>
      <c r="C276" s="33" t="s">
        <v>42</v>
      </c>
    </row>
    <row r="277" spans="2:159" x14ac:dyDescent="0.3">
      <c r="B277" s="33" t="s">
        <v>60</v>
      </c>
      <c r="C277" s="33" t="s">
        <v>43</v>
      </c>
    </row>
    <row r="278" spans="2:159" x14ac:dyDescent="0.3">
      <c r="B278" s="33" t="s">
        <v>60</v>
      </c>
      <c r="C278" s="33" t="s">
        <v>44</v>
      </c>
    </row>
    <row r="279" spans="2:159" x14ac:dyDescent="0.3">
      <c r="B279" s="33" t="s">
        <v>60</v>
      </c>
      <c r="C279" s="33" t="s">
        <v>45</v>
      </c>
    </row>
    <row r="280" spans="2:159" x14ac:dyDescent="0.3">
      <c r="B280" s="33" t="s">
        <v>60</v>
      </c>
      <c r="C280" s="33" t="s">
        <v>46</v>
      </c>
    </row>
    <row r="281" spans="2:159" x14ac:dyDescent="0.3">
      <c r="B281" s="33" t="s">
        <v>60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3">
      <c r="B282" s="33" t="s">
        <v>61</v>
      </c>
      <c r="C282" s="33" t="s">
        <v>36</v>
      </c>
    </row>
    <row r="283" spans="2:159" x14ac:dyDescent="0.3">
      <c r="B283" s="33" t="s">
        <v>61</v>
      </c>
      <c r="C283" s="33" t="s">
        <v>37</v>
      </c>
    </row>
    <row r="284" spans="2:159" x14ac:dyDescent="0.3">
      <c r="B284" s="33" t="s">
        <v>61</v>
      </c>
      <c r="C284" s="33" t="s">
        <v>38</v>
      </c>
    </row>
    <row r="285" spans="2:159" x14ac:dyDescent="0.3">
      <c r="B285" s="33" t="s">
        <v>61</v>
      </c>
      <c r="C285" s="33" t="s">
        <v>39</v>
      </c>
    </row>
    <row r="286" spans="2:159" x14ac:dyDescent="0.3">
      <c r="B286" s="33" t="s">
        <v>61</v>
      </c>
      <c r="C286" s="33" t="s">
        <v>40</v>
      </c>
    </row>
    <row r="287" spans="2:159" x14ac:dyDescent="0.3">
      <c r="B287" s="33" t="s">
        <v>61</v>
      </c>
      <c r="C287" s="33" t="s">
        <v>41</v>
      </c>
    </row>
    <row r="288" spans="2:159" x14ac:dyDescent="0.3">
      <c r="B288" s="33" t="s">
        <v>61</v>
      </c>
      <c r="C288" s="33" t="s">
        <v>42</v>
      </c>
    </row>
    <row r="289" spans="2:159" x14ac:dyDescent="0.3">
      <c r="B289" s="33" t="s">
        <v>61</v>
      </c>
      <c r="C289" s="33" t="s">
        <v>43</v>
      </c>
    </row>
    <row r="290" spans="2:159" x14ac:dyDescent="0.3">
      <c r="B290" s="33" t="s">
        <v>61</v>
      </c>
      <c r="C290" s="33" t="s">
        <v>44</v>
      </c>
    </row>
    <row r="291" spans="2:159" x14ac:dyDescent="0.3">
      <c r="B291" s="33" t="s">
        <v>61</v>
      </c>
      <c r="C291" s="33" t="s">
        <v>45</v>
      </c>
    </row>
    <row r="292" spans="2:159" x14ac:dyDescent="0.3">
      <c r="B292" s="33" t="s">
        <v>61</v>
      </c>
      <c r="C292" s="33" t="s">
        <v>46</v>
      </c>
    </row>
    <row r="293" spans="2:159" x14ac:dyDescent="0.3">
      <c r="B293" s="33" t="s">
        <v>61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3">
      <c r="B294" s="33" t="s">
        <v>62</v>
      </c>
      <c r="C294" s="33" t="s">
        <v>36</v>
      </c>
    </row>
    <row r="295" spans="2:159" x14ac:dyDescent="0.3">
      <c r="B295" s="33" t="s">
        <v>62</v>
      </c>
      <c r="C295" s="33" t="s">
        <v>37</v>
      </c>
    </row>
    <row r="296" spans="2:159" x14ac:dyDescent="0.3">
      <c r="B296" s="33" t="s">
        <v>62</v>
      </c>
      <c r="C296" s="33" t="s">
        <v>38</v>
      </c>
    </row>
    <row r="297" spans="2:159" x14ac:dyDescent="0.3">
      <c r="B297" s="33" t="s">
        <v>62</v>
      </c>
      <c r="C297" s="33" t="s">
        <v>39</v>
      </c>
    </row>
    <row r="298" spans="2:159" x14ac:dyDescent="0.3">
      <c r="B298" s="33" t="s">
        <v>62</v>
      </c>
      <c r="C298" s="33" t="s">
        <v>40</v>
      </c>
    </row>
    <row r="299" spans="2:159" x14ac:dyDescent="0.3">
      <c r="B299" s="33" t="s">
        <v>62</v>
      </c>
      <c r="C299" s="33" t="s">
        <v>41</v>
      </c>
    </row>
    <row r="300" spans="2:159" x14ac:dyDescent="0.3">
      <c r="B300" s="33" t="s">
        <v>62</v>
      </c>
      <c r="C300" s="33" t="s">
        <v>42</v>
      </c>
    </row>
    <row r="301" spans="2:159" x14ac:dyDescent="0.3">
      <c r="B301" s="33" t="s">
        <v>62</v>
      </c>
      <c r="C301" s="33" t="s">
        <v>43</v>
      </c>
    </row>
    <row r="302" spans="2:159" x14ac:dyDescent="0.3">
      <c r="B302" s="33" t="s">
        <v>62</v>
      </c>
      <c r="C302" s="33" t="s">
        <v>44</v>
      </c>
    </row>
    <row r="303" spans="2:159" x14ac:dyDescent="0.3">
      <c r="B303" s="33" t="s">
        <v>62</v>
      </c>
      <c r="C303" s="33" t="s">
        <v>45</v>
      </c>
    </row>
    <row r="304" spans="2:159" x14ac:dyDescent="0.3">
      <c r="B304" s="33" t="s">
        <v>62</v>
      </c>
      <c r="C304" s="33" t="s">
        <v>46</v>
      </c>
    </row>
    <row r="305" spans="2:159" x14ac:dyDescent="0.3">
      <c r="B305" s="33" t="s">
        <v>62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3">
      <c r="B306" s="33" t="s">
        <v>63</v>
      </c>
      <c r="C306" s="33" t="s">
        <v>36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3">
      <c r="B307" s="33" t="s">
        <v>63</v>
      </c>
      <c r="C307" s="33" t="s">
        <v>37</v>
      </c>
    </row>
    <row r="308" spans="2:159" x14ac:dyDescent="0.3">
      <c r="B308" s="33" t="s">
        <v>63</v>
      </c>
      <c r="C308" s="33" t="s">
        <v>38</v>
      </c>
    </row>
    <row r="309" spans="2:159" x14ac:dyDescent="0.3">
      <c r="B309" s="33" t="s">
        <v>63</v>
      </c>
      <c r="C309" s="33" t="s">
        <v>39</v>
      </c>
    </row>
    <row r="310" spans="2:159" x14ac:dyDescent="0.3">
      <c r="B310" s="33" t="s">
        <v>63</v>
      </c>
      <c r="C310" s="33" t="s">
        <v>40</v>
      </c>
    </row>
    <row r="311" spans="2:159" x14ac:dyDescent="0.3">
      <c r="B311" s="33" t="s">
        <v>63</v>
      </c>
      <c r="C311" s="33" t="s">
        <v>41</v>
      </c>
    </row>
    <row r="312" spans="2:159" x14ac:dyDescent="0.3">
      <c r="B312" s="33" t="s">
        <v>63</v>
      </c>
      <c r="C312" s="33" t="s">
        <v>42</v>
      </c>
    </row>
    <row r="313" spans="2:159" x14ac:dyDescent="0.3">
      <c r="B313" s="33" t="s">
        <v>63</v>
      </c>
      <c r="C313" s="33" t="s">
        <v>43</v>
      </c>
    </row>
    <row r="314" spans="2:159" x14ac:dyDescent="0.3">
      <c r="B314" s="33" t="s">
        <v>63</v>
      </c>
      <c r="C314" s="33" t="s">
        <v>44</v>
      </c>
    </row>
    <row r="315" spans="2:159" x14ac:dyDescent="0.3">
      <c r="B315" s="33" t="s">
        <v>63</v>
      </c>
      <c r="C315" s="33" t="s">
        <v>45</v>
      </c>
    </row>
    <row r="316" spans="2:159" x14ac:dyDescent="0.3">
      <c r="B316" s="33" t="s">
        <v>63</v>
      </c>
      <c r="C316" s="33" t="s">
        <v>46</v>
      </c>
    </row>
    <row r="317" spans="2:159" x14ac:dyDescent="0.3">
      <c r="B317" s="33" t="s">
        <v>63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3">
      <c r="B318" s="33" t="s">
        <v>64</v>
      </c>
      <c r="C318" s="33" t="s">
        <v>36</v>
      </c>
    </row>
    <row r="319" spans="2:159" x14ac:dyDescent="0.3">
      <c r="B319" s="33" t="s">
        <v>64</v>
      </c>
      <c r="C319" s="33" t="s">
        <v>37</v>
      </c>
    </row>
    <row r="320" spans="2:159" x14ac:dyDescent="0.3">
      <c r="B320" s="33" t="s">
        <v>64</v>
      </c>
      <c r="C320" s="33" t="s">
        <v>38</v>
      </c>
    </row>
    <row r="321" spans="2:159" x14ac:dyDescent="0.3">
      <c r="B321" s="33" t="s">
        <v>64</v>
      </c>
      <c r="C321" s="33" t="s">
        <v>39</v>
      </c>
    </row>
    <row r="322" spans="2:159" x14ac:dyDescent="0.3">
      <c r="B322" s="33" t="s">
        <v>64</v>
      </c>
      <c r="C322" s="33" t="s">
        <v>40</v>
      </c>
    </row>
    <row r="323" spans="2:159" x14ac:dyDescent="0.3">
      <c r="B323" s="33" t="s">
        <v>64</v>
      </c>
      <c r="C323" s="33" t="s">
        <v>41</v>
      </c>
    </row>
    <row r="324" spans="2:159" x14ac:dyDescent="0.3">
      <c r="B324" s="33" t="s">
        <v>64</v>
      </c>
      <c r="C324" s="33" t="s">
        <v>42</v>
      </c>
    </row>
    <row r="325" spans="2:159" x14ac:dyDescent="0.3">
      <c r="B325" s="33" t="s">
        <v>64</v>
      </c>
      <c r="C325" s="33" t="s">
        <v>43</v>
      </c>
    </row>
    <row r="326" spans="2:159" x14ac:dyDescent="0.3">
      <c r="B326" s="33" t="s">
        <v>64</v>
      </c>
      <c r="C326" s="33" t="s">
        <v>44</v>
      </c>
    </row>
    <row r="327" spans="2:159" x14ac:dyDescent="0.3">
      <c r="B327" s="33" t="s">
        <v>64</v>
      </c>
      <c r="C327" s="33" t="s">
        <v>45</v>
      </c>
    </row>
    <row r="328" spans="2:159" x14ac:dyDescent="0.3">
      <c r="B328" s="33" t="s">
        <v>64</v>
      </c>
      <c r="C328" s="33" t="s">
        <v>46</v>
      </c>
    </row>
    <row r="329" spans="2:159" x14ac:dyDescent="0.3">
      <c r="B329" s="33" t="s">
        <v>64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3">
      <c r="B330" s="33" t="s">
        <v>65</v>
      </c>
      <c r="C330" s="33" t="s">
        <v>36</v>
      </c>
    </row>
    <row r="331" spans="2:159" x14ac:dyDescent="0.3">
      <c r="B331" s="33" t="s">
        <v>65</v>
      </c>
      <c r="C331" s="33" t="s">
        <v>37</v>
      </c>
    </row>
    <row r="332" spans="2:159" x14ac:dyDescent="0.3">
      <c r="B332" s="33" t="s">
        <v>65</v>
      </c>
      <c r="C332" s="33" t="s">
        <v>38</v>
      </c>
    </row>
    <row r="333" spans="2:159" x14ac:dyDescent="0.3">
      <c r="B333" s="33" t="s">
        <v>65</v>
      </c>
      <c r="C333" s="33" t="s">
        <v>39</v>
      </c>
    </row>
    <row r="334" spans="2:159" x14ac:dyDescent="0.3">
      <c r="B334" s="33" t="s">
        <v>65</v>
      </c>
      <c r="C334" s="33" t="s">
        <v>40</v>
      </c>
    </row>
    <row r="335" spans="2:159" x14ac:dyDescent="0.3">
      <c r="B335" s="33" t="s">
        <v>65</v>
      </c>
      <c r="C335" s="33" t="s">
        <v>41</v>
      </c>
    </row>
    <row r="336" spans="2:159" x14ac:dyDescent="0.3">
      <c r="B336" s="33" t="s">
        <v>65</v>
      </c>
      <c r="C336" s="33" t="s">
        <v>42</v>
      </c>
    </row>
    <row r="337" spans="2:159" x14ac:dyDescent="0.3">
      <c r="B337" s="33" t="s">
        <v>65</v>
      </c>
      <c r="C337" s="33" t="s">
        <v>43</v>
      </c>
    </row>
    <row r="338" spans="2:159" x14ac:dyDescent="0.3">
      <c r="B338" s="33" t="s">
        <v>65</v>
      </c>
      <c r="C338" s="33" t="s">
        <v>44</v>
      </c>
    </row>
    <row r="339" spans="2:159" x14ac:dyDescent="0.3">
      <c r="B339" s="33" t="s">
        <v>65</v>
      </c>
      <c r="C339" s="33" t="s">
        <v>45</v>
      </c>
    </row>
    <row r="340" spans="2:159" x14ac:dyDescent="0.3">
      <c r="B340" s="33" t="s">
        <v>65</v>
      </c>
      <c r="C340" s="33" t="s">
        <v>46</v>
      </c>
    </row>
    <row r="341" spans="2:159" x14ac:dyDescent="0.3">
      <c r="B341" s="33" t="s">
        <v>65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3">
      <c r="B342" s="33" t="s">
        <v>66</v>
      </c>
      <c r="C342" s="33" t="s">
        <v>36</v>
      </c>
    </row>
    <row r="343" spans="2:159" x14ac:dyDescent="0.3">
      <c r="B343" s="33" t="s">
        <v>66</v>
      </c>
      <c r="C343" s="33" t="s">
        <v>37</v>
      </c>
    </row>
    <row r="344" spans="2:159" x14ac:dyDescent="0.3">
      <c r="B344" s="33" t="s">
        <v>66</v>
      </c>
      <c r="C344" s="33" t="s">
        <v>38</v>
      </c>
    </row>
    <row r="345" spans="2:159" x14ac:dyDescent="0.3">
      <c r="B345" s="33" t="s">
        <v>66</v>
      </c>
      <c r="C345" s="33" t="s">
        <v>39</v>
      </c>
    </row>
    <row r="346" spans="2:159" x14ac:dyDescent="0.3">
      <c r="B346" s="33" t="s">
        <v>66</v>
      </c>
      <c r="C346" s="33" t="s">
        <v>40</v>
      </c>
    </row>
    <row r="347" spans="2:159" x14ac:dyDescent="0.3">
      <c r="B347" s="33" t="s">
        <v>66</v>
      </c>
      <c r="C347" s="33" t="s">
        <v>41</v>
      </c>
    </row>
    <row r="348" spans="2:159" x14ac:dyDescent="0.3">
      <c r="B348" s="33" t="s">
        <v>66</v>
      </c>
      <c r="C348" s="33" t="s">
        <v>42</v>
      </c>
    </row>
    <row r="349" spans="2:159" x14ac:dyDescent="0.3">
      <c r="B349" s="33" t="s">
        <v>66</v>
      </c>
      <c r="C349" s="33" t="s">
        <v>43</v>
      </c>
    </row>
    <row r="350" spans="2:159" x14ac:dyDescent="0.3">
      <c r="B350" s="33" t="s">
        <v>66</v>
      </c>
      <c r="C350" s="33" t="s">
        <v>44</v>
      </c>
    </row>
    <row r="351" spans="2:159" x14ac:dyDescent="0.3">
      <c r="B351" s="33" t="s">
        <v>66</v>
      </c>
      <c r="C351" s="33" t="s">
        <v>45</v>
      </c>
    </row>
    <row r="352" spans="2:159" x14ac:dyDescent="0.3">
      <c r="B352" s="33" t="s">
        <v>66</v>
      </c>
      <c r="C352" s="33" t="s">
        <v>46</v>
      </c>
    </row>
    <row r="353" spans="2:159" x14ac:dyDescent="0.3">
      <c r="B353" s="33" t="s">
        <v>66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3">
      <c r="B354" s="33" t="s">
        <v>67</v>
      </c>
      <c r="C354" s="33" t="s">
        <v>36</v>
      </c>
    </row>
    <row r="355" spans="2:159" x14ac:dyDescent="0.3">
      <c r="B355" s="33" t="s">
        <v>67</v>
      </c>
      <c r="C355" s="33" t="s">
        <v>37</v>
      </c>
    </row>
    <row r="356" spans="2:159" x14ac:dyDescent="0.3">
      <c r="B356" s="33" t="s">
        <v>67</v>
      </c>
      <c r="C356" s="33" t="s">
        <v>38</v>
      </c>
    </row>
    <row r="357" spans="2:159" x14ac:dyDescent="0.3">
      <c r="B357" s="33" t="s">
        <v>67</v>
      </c>
      <c r="C357" s="33" t="s">
        <v>39</v>
      </c>
    </row>
    <row r="358" spans="2:159" x14ac:dyDescent="0.3">
      <c r="B358" s="33" t="s">
        <v>67</v>
      </c>
      <c r="C358" s="33" t="s">
        <v>40</v>
      </c>
    </row>
    <row r="359" spans="2:159" x14ac:dyDescent="0.3">
      <c r="B359" s="33" t="s">
        <v>67</v>
      </c>
      <c r="C359" s="33" t="s">
        <v>41</v>
      </c>
    </row>
    <row r="360" spans="2:159" x14ac:dyDescent="0.3">
      <c r="B360" s="33" t="s">
        <v>67</v>
      </c>
      <c r="C360" s="33" t="s">
        <v>42</v>
      </c>
    </row>
    <row r="361" spans="2:159" x14ac:dyDescent="0.3">
      <c r="B361" s="33" t="s">
        <v>67</v>
      </c>
      <c r="C361" s="33" t="s">
        <v>43</v>
      </c>
    </row>
    <row r="362" spans="2:159" x14ac:dyDescent="0.3">
      <c r="B362" s="33" t="s">
        <v>67</v>
      </c>
      <c r="C362" s="33" t="s">
        <v>44</v>
      </c>
    </row>
    <row r="363" spans="2:159" x14ac:dyDescent="0.3">
      <c r="B363" s="33" t="s">
        <v>67</v>
      </c>
      <c r="C363" s="33" t="s">
        <v>45</v>
      </c>
    </row>
    <row r="364" spans="2:159" x14ac:dyDescent="0.3">
      <c r="B364" s="33" t="s">
        <v>67</v>
      </c>
      <c r="C364" s="33" t="s">
        <v>46</v>
      </c>
    </row>
    <row r="365" spans="2:159" x14ac:dyDescent="0.3">
      <c r="B365" s="33" t="s">
        <v>67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3">
      <c r="B366" s="33" t="s">
        <v>27</v>
      </c>
      <c r="C366" s="33" t="s">
        <v>36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3">
      <c r="B367" s="33" t="s">
        <v>27</v>
      </c>
      <c r="C367" s="33" t="s">
        <v>37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640.59637999999995</v>
      </c>
      <c r="BU367" s="33">
        <v>199.25583</v>
      </c>
      <c r="BV367" s="33">
        <v>199.25583</v>
      </c>
      <c r="BW367" s="33">
        <v>640.59637999999995</v>
      </c>
      <c r="BX367" s="33">
        <v>640.59637999999995</v>
      </c>
      <c r="BY367" s="33">
        <v>199.25583</v>
      </c>
      <c r="BZ367" s="33">
        <v>199.25583</v>
      </c>
      <c r="CA367" s="33">
        <v>640.59637999999995</v>
      </c>
      <c r="CB367" s="33">
        <v>637.33082000000002</v>
      </c>
      <c r="CC367" s="33">
        <v>195.99027000000001</v>
      </c>
      <c r="CD367" s="33">
        <v>195.99027000000001</v>
      </c>
      <c r="CE367" s="33">
        <v>637.33082000000002</v>
      </c>
      <c r="CF367" s="33">
        <v>637.33082000000002</v>
      </c>
      <c r="CG367" s="33">
        <v>195.99027000000001</v>
      </c>
      <c r="CH367" s="33">
        <v>195.99027000000001</v>
      </c>
      <c r="CI367" s="33">
        <v>637.33082000000002</v>
      </c>
      <c r="CJ367" s="33">
        <v>637.33082000000002</v>
      </c>
      <c r="CK367" s="33">
        <v>195.99027000000001</v>
      </c>
      <c r="CL367" s="33">
        <v>195.99027000000001</v>
      </c>
      <c r="CM367" s="33">
        <v>637.33082000000002</v>
      </c>
      <c r="CN367" s="33">
        <v>637.33082000000002</v>
      </c>
      <c r="CO367" s="33">
        <v>195.99027000000001</v>
      </c>
      <c r="CP367" s="33">
        <v>195.99027000000001</v>
      </c>
      <c r="CQ367" s="33">
        <v>637.33082000000002</v>
      </c>
      <c r="CR367" s="33">
        <v>637.33082000000002</v>
      </c>
      <c r="CS367" s="33">
        <v>195.99027000000001</v>
      </c>
      <c r="CT367" s="33">
        <v>195.99027000000001</v>
      </c>
      <c r="CU367" s="33">
        <v>637.33082000000002</v>
      </c>
      <c r="CV367" s="33">
        <v>630.48649999999998</v>
      </c>
      <c r="CW367" s="33">
        <v>189.14595</v>
      </c>
      <c r="CX367" s="33">
        <v>189.14595</v>
      </c>
      <c r="CY367" s="33">
        <v>630.48649999999998</v>
      </c>
      <c r="CZ367" s="33">
        <v>630.48649999999998</v>
      </c>
      <c r="DA367" s="33">
        <v>189.14595</v>
      </c>
      <c r="DB367" s="33">
        <v>189.14595</v>
      </c>
      <c r="DC367" s="33">
        <v>630.48649999999998</v>
      </c>
      <c r="DD367" s="33">
        <v>630.48649999999998</v>
      </c>
      <c r="DE367" s="33">
        <v>189.14595</v>
      </c>
      <c r="DF367" s="33">
        <v>630.48649999999998</v>
      </c>
      <c r="DG367" s="33">
        <v>630.48649999999998</v>
      </c>
      <c r="DH367" s="33">
        <v>630.48649999999998</v>
      </c>
      <c r="DI367" s="33">
        <v>189.14595</v>
      </c>
      <c r="DJ367" s="33">
        <v>189.14595</v>
      </c>
      <c r="DK367" s="33">
        <v>630.48649999999998</v>
      </c>
      <c r="DL367" s="33">
        <v>630.48649999999998</v>
      </c>
      <c r="DM367" s="33">
        <v>189.14595</v>
      </c>
      <c r="DN367" s="33">
        <v>189.14595</v>
      </c>
      <c r="DO367" s="33">
        <v>630.48649999999998</v>
      </c>
      <c r="DP367" s="33">
        <v>630.48649999999998</v>
      </c>
      <c r="DQ367" s="33">
        <v>189.14595</v>
      </c>
      <c r="DR367" s="33">
        <v>189.14595</v>
      </c>
      <c r="DS367" s="33">
        <v>630.48649999999998</v>
      </c>
      <c r="DT367" s="33">
        <v>630.48649999999998</v>
      </c>
      <c r="DU367" s="33">
        <v>189.14595</v>
      </c>
      <c r="DV367" s="33">
        <v>189.14595</v>
      </c>
      <c r="DW367" s="33">
        <v>630.48649999999998</v>
      </c>
      <c r="DX367" s="33">
        <v>630.48649999999998</v>
      </c>
      <c r="DY367" s="33">
        <v>189.14595</v>
      </c>
      <c r="DZ367" s="33">
        <v>189.14595</v>
      </c>
      <c r="EA367" s="33">
        <v>630.48649999999998</v>
      </c>
      <c r="EB367" s="33">
        <v>630.48649999999998</v>
      </c>
      <c r="EC367" s="33">
        <v>189.14595</v>
      </c>
      <c r="ED367" s="33">
        <v>189.14595</v>
      </c>
      <c r="EE367" s="33">
        <v>630.48649999999998</v>
      </c>
      <c r="EF367" s="33">
        <v>630.48649999999998</v>
      </c>
      <c r="EG367" s="33">
        <v>189.14595</v>
      </c>
      <c r="EH367" s="33">
        <v>189.14595</v>
      </c>
      <c r="EI367" s="33">
        <v>630.48649999999998</v>
      </c>
      <c r="EJ367" s="33">
        <v>630.48649999999998</v>
      </c>
      <c r="EK367" s="33">
        <v>189.14595</v>
      </c>
      <c r="EL367" s="33">
        <v>189.14595</v>
      </c>
      <c r="EM367" s="33">
        <v>630.48649999999998</v>
      </c>
      <c r="EN367" s="33">
        <v>630.48649999999998</v>
      </c>
      <c r="EO367" s="33">
        <v>189.14595</v>
      </c>
      <c r="EP367" s="33">
        <v>189.14595</v>
      </c>
      <c r="EQ367" s="33">
        <v>630.48649999999998</v>
      </c>
      <c r="ER367" s="33">
        <v>630.48649999999998</v>
      </c>
      <c r="ES367" s="33">
        <v>189.14595</v>
      </c>
      <c r="ET367" s="33">
        <v>189.14595</v>
      </c>
      <c r="EU367" s="33">
        <v>630.48649999999998</v>
      </c>
      <c r="EV367" s="33">
        <v>630.48649999999998</v>
      </c>
      <c r="EW367" s="33">
        <v>189.14595</v>
      </c>
      <c r="EX367" s="33">
        <v>189.14595</v>
      </c>
      <c r="EY367" s="33">
        <v>630.48649999999998</v>
      </c>
      <c r="EZ367" s="33">
        <v>630.48649999999998</v>
      </c>
      <c r="FA367" s="33">
        <v>189.14595</v>
      </c>
      <c r="FB367" s="33">
        <v>189.14595</v>
      </c>
      <c r="FC367" s="33">
        <v>630.48649999999998</v>
      </c>
    </row>
    <row r="368" spans="2:159" x14ac:dyDescent="0.3">
      <c r="B368" s="33" t="s">
        <v>27</v>
      </c>
      <c r="C368" s="33" t="s">
        <v>38</v>
      </c>
      <c r="D368" s="33">
        <v>28.663499999999999</v>
      </c>
      <c r="E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Z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23.76</v>
      </c>
      <c r="AE368" s="33">
        <v>186.72345000000001</v>
      </c>
      <c r="AF368" s="33">
        <v>186.72345000000001</v>
      </c>
      <c r="AG368" s="33">
        <v>186.72345000000001</v>
      </c>
      <c r="AH368" s="33">
        <v>171.24225000000001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52.423499999999997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171.24225000000001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39.241199999999999</v>
      </c>
      <c r="BS368" s="33">
        <v>158.05994999999999</v>
      </c>
      <c r="BT368" s="33">
        <v>158.05994999999999</v>
      </c>
      <c r="BU368" s="33">
        <v>142.57875000000001</v>
      </c>
      <c r="BV368" s="33">
        <v>23.76</v>
      </c>
      <c r="BW368" s="33">
        <v>158.05994999999999</v>
      </c>
      <c r="BX368" s="33">
        <v>158.05994999999999</v>
      </c>
      <c r="BY368" s="33">
        <v>158.05994999999999</v>
      </c>
      <c r="BZ368" s="33">
        <v>142.57875000000001</v>
      </c>
      <c r="CA368" s="33">
        <v>158.05994999999999</v>
      </c>
      <c r="CB368" s="33">
        <v>158.05994999999999</v>
      </c>
      <c r="CC368" s="33">
        <v>158.05994999999999</v>
      </c>
      <c r="CD368" s="33">
        <v>23.76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142.57875000000001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39.241199999999999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142.57875000000001</v>
      </c>
      <c r="CY368" s="33">
        <v>158.05994999999999</v>
      </c>
      <c r="CZ368" s="33">
        <v>158.05994999999999</v>
      </c>
      <c r="DA368" s="33">
        <v>158.05994999999999</v>
      </c>
      <c r="DB368" s="33">
        <v>39.241199999999999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142.57875000000001</v>
      </c>
      <c r="DK368" s="33">
        <v>158.05994999999999</v>
      </c>
      <c r="DL368" s="33">
        <v>158.05994999999999</v>
      </c>
      <c r="DM368" s="33">
        <v>158.05994999999999</v>
      </c>
      <c r="DN368" s="33">
        <v>39.241199999999999</v>
      </c>
      <c r="DO368" s="33">
        <v>158.05994999999999</v>
      </c>
      <c r="DP368" s="33">
        <v>158.05994999999999</v>
      </c>
      <c r="DQ368" s="33">
        <v>158.05994999999999</v>
      </c>
      <c r="DR368" s="33">
        <v>23.76</v>
      </c>
      <c r="DS368" s="33">
        <v>158.05994999999999</v>
      </c>
      <c r="DT368" s="33">
        <v>158.05994999999999</v>
      </c>
      <c r="DU368" s="33">
        <v>158.05994999999999</v>
      </c>
      <c r="DV368" s="33">
        <v>39.241199999999999</v>
      </c>
      <c r="DW368" s="33">
        <v>158.05994999999999</v>
      </c>
      <c r="DX368" s="33">
        <v>158.05994999999999</v>
      </c>
      <c r="DY368" s="33">
        <v>158.05994999999999</v>
      </c>
      <c r="DZ368" s="33">
        <v>23.76</v>
      </c>
      <c r="EA368" s="33">
        <v>158.05994999999999</v>
      </c>
      <c r="EB368" s="33">
        <v>158.05994999999999</v>
      </c>
      <c r="EC368" s="33">
        <v>158.05994999999999</v>
      </c>
      <c r="ED368" s="33">
        <v>23.76</v>
      </c>
      <c r="EE368" s="33">
        <v>158.05994999999999</v>
      </c>
      <c r="EF368" s="33">
        <v>158.05994999999999</v>
      </c>
      <c r="EG368" s="33">
        <v>158.05994999999999</v>
      </c>
      <c r="EH368" s="33">
        <v>23.76</v>
      </c>
      <c r="EI368" s="33">
        <v>158.05994999999999</v>
      </c>
    </row>
    <row r="369" spans="2:159" x14ac:dyDescent="0.3">
      <c r="B369" s="33" t="s">
        <v>27</v>
      </c>
      <c r="C369" s="33" t="s">
        <v>39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3">
      <c r="B370" s="33" t="s">
        <v>27</v>
      </c>
      <c r="C370" s="33" t="s">
        <v>40</v>
      </c>
    </row>
    <row r="371" spans="2:159" x14ac:dyDescent="0.3">
      <c r="B371" s="33" t="s">
        <v>27</v>
      </c>
      <c r="C371" s="33" t="s">
        <v>41</v>
      </c>
    </row>
    <row r="372" spans="2:159" x14ac:dyDescent="0.3">
      <c r="B372" s="33" t="s">
        <v>27</v>
      </c>
      <c r="C372" s="33" t="s">
        <v>42</v>
      </c>
    </row>
    <row r="373" spans="2:159" x14ac:dyDescent="0.3">
      <c r="B373" s="33" t="s">
        <v>27</v>
      </c>
      <c r="C373" s="33" t="s">
        <v>43</v>
      </c>
    </row>
    <row r="374" spans="2:159" x14ac:dyDescent="0.3">
      <c r="B374" s="33" t="s">
        <v>27</v>
      </c>
      <c r="C374" s="33" t="s">
        <v>44</v>
      </c>
    </row>
    <row r="375" spans="2:159" x14ac:dyDescent="0.3">
      <c r="B375" s="33" t="s">
        <v>27</v>
      </c>
      <c r="C375" s="33" t="s">
        <v>45</v>
      </c>
    </row>
    <row r="376" spans="2:159" x14ac:dyDescent="0.3">
      <c r="B376" s="33" t="s">
        <v>27</v>
      </c>
      <c r="C376" s="33" t="s">
        <v>46</v>
      </c>
    </row>
    <row r="377" spans="2:159" x14ac:dyDescent="0.3">
      <c r="B377" s="33" t="s">
        <v>27</v>
      </c>
      <c r="C377" s="33" t="s">
        <v>15</v>
      </c>
      <c r="D377" s="33">
        <v>31.92906</v>
      </c>
      <c r="E377" s="33">
        <v>31.92906</v>
      </c>
      <c r="F377" s="33">
        <v>3.2655599999999998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286.72906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290.00758919999998</v>
      </c>
      <c r="W377" s="33">
        <v>318.67108919999998</v>
      </c>
      <c r="X377" s="33">
        <v>318.67108919999998</v>
      </c>
      <c r="Y377" s="33">
        <v>318.67108919999998</v>
      </c>
      <c r="Z377" s="33">
        <v>318.67108919999998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320.61190920000001</v>
      </c>
      <c r="AE377" s="33">
        <v>483.57535919999998</v>
      </c>
      <c r="AF377" s="33">
        <v>625.27135920000001</v>
      </c>
      <c r="AG377" s="33">
        <v>625.27135920000001</v>
      </c>
      <c r="AH377" s="33">
        <v>609.79015919999995</v>
      </c>
      <c r="AI377" s="33">
        <v>625.27135920000001</v>
      </c>
      <c r="AJ377" s="33">
        <v>668.7361449</v>
      </c>
      <c r="AK377" s="33">
        <v>668.7361449</v>
      </c>
      <c r="AL377" s="33">
        <v>534.43619490000003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657.98736989999998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525.98631990000001</v>
      </c>
      <c r="BS377" s="33">
        <v>644.80506990000003</v>
      </c>
      <c r="BT377" s="33">
        <v>1275.2915700000001</v>
      </c>
      <c r="BU377" s="33">
        <v>818.46981989999995</v>
      </c>
      <c r="BV377" s="33">
        <v>699.65106990000004</v>
      </c>
      <c r="BW377" s="33">
        <v>1275.2915700000001</v>
      </c>
      <c r="BX377" s="33">
        <v>1275.2915700000001</v>
      </c>
      <c r="BY377" s="33">
        <v>833.95101990000001</v>
      </c>
      <c r="BZ377" s="33">
        <v>818.46981989999995</v>
      </c>
      <c r="CA377" s="33">
        <v>1275.2915700000001</v>
      </c>
      <c r="CB377" s="33">
        <v>985.28398070000003</v>
      </c>
      <c r="CC377" s="33">
        <v>543.94343070000002</v>
      </c>
      <c r="CD377" s="33">
        <v>409.6434807</v>
      </c>
      <c r="CE377" s="33">
        <v>985.28398070000003</v>
      </c>
      <c r="CF377" s="33">
        <v>985.28398070000003</v>
      </c>
      <c r="CG377" s="33">
        <v>543.94343070000002</v>
      </c>
      <c r="CH377" s="33">
        <v>543.94343070000002</v>
      </c>
      <c r="CI377" s="33">
        <v>985.28398070000003</v>
      </c>
      <c r="CJ377" s="33">
        <v>985.28398070000003</v>
      </c>
      <c r="CK377" s="33">
        <v>543.94343070000002</v>
      </c>
      <c r="CL377" s="33">
        <v>528.46223069999996</v>
      </c>
      <c r="CM377" s="33">
        <v>985.28398070000003</v>
      </c>
      <c r="CN377" s="33">
        <v>985.28398070000003</v>
      </c>
      <c r="CO377" s="33">
        <v>543.94343070000002</v>
      </c>
      <c r="CP377" s="33">
        <v>543.94343070000002</v>
      </c>
      <c r="CQ377" s="33">
        <v>985.28398070000003</v>
      </c>
      <c r="CR377" s="33">
        <v>985.28398070000003</v>
      </c>
      <c r="CS377" s="33">
        <v>543.94343070000002</v>
      </c>
      <c r="CT377" s="33">
        <v>425.1246807</v>
      </c>
      <c r="CU377" s="33">
        <v>985.28398070000003</v>
      </c>
      <c r="CV377" s="33">
        <v>978.43966069999999</v>
      </c>
      <c r="CW377" s="33">
        <v>537.09911069999998</v>
      </c>
      <c r="CX377" s="33">
        <v>521.61791070000004</v>
      </c>
      <c r="CY377" s="33">
        <v>978.43966069999999</v>
      </c>
      <c r="CZ377" s="33">
        <v>978.43966069999999</v>
      </c>
      <c r="DA377" s="33">
        <v>537.09911069999998</v>
      </c>
      <c r="DB377" s="33">
        <v>418.28036070000002</v>
      </c>
      <c r="DC377" s="33">
        <v>978.43966069999999</v>
      </c>
      <c r="DD377" s="33">
        <v>978.43966069999999</v>
      </c>
      <c r="DE377" s="33">
        <v>537.09911069999998</v>
      </c>
      <c r="DF377" s="33">
        <v>978.43966069999999</v>
      </c>
      <c r="DG377" s="33">
        <v>978.43966069999999</v>
      </c>
      <c r="DH377" s="33">
        <v>978.43966069999999</v>
      </c>
      <c r="DI377" s="33">
        <v>537.09911069999998</v>
      </c>
      <c r="DJ377" s="33">
        <v>521.61791070000004</v>
      </c>
      <c r="DK377" s="33">
        <v>978.43966069999999</v>
      </c>
      <c r="DL377" s="33">
        <v>978.43966069999999</v>
      </c>
      <c r="DM377" s="33">
        <v>537.09911069999998</v>
      </c>
      <c r="DN377" s="33">
        <v>418.28036070000002</v>
      </c>
      <c r="DO377" s="33">
        <v>978.43966069999999</v>
      </c>
      <c r="DP377" s="33">
        <v>978.43966069999999</v>
      </c>
      <c r="DQ377" s="33">
        <v>537.09911069999998</v>
      </c>
      <c r="DR377" s="33">
        <v>402.79916070000002</v>
      </c>
      <c r="DS377" s="33">
        <v>978.43966069999999</v>
      </c>
      <c r="DT377" s="33">
        <v>978.43966069999999</v>
      </c>
      <c r="DU377" s="33">
        <v>537.09911069999998</v>
      </c>
      <c r="DV377" s="33">
        <v>418.28036070000002</v>
      </c>
      <c r="DW377" s="33">
        <v>978.43966069999999</v>
      </c>
      <c r="DX377" s="33">
        <v>978.43966069999999</v>
      </c>
      <c r="DY377" s="33">
        <v>537.09911069999998</v>
      </c>
      <c r="DZ377" s="33">
        <v>402.79916070000002</v>
      </c>
      <c r="EA377" s="33">
        <v>978.43966069999999</v>
      </c>
      <c r="EB377" s="33">
        <v>978.43966069999999</v>
      </c>
      <c r="EC377" s="33">
        <v>537.09911069999998</v>
      </c>
      <c r="ED377" s="33">
        <v>402.79916070000002</v>
      </c>
      <c r="EE377" s="33">
        <v>978.43966069999999</v>
      </c>
      <c r="EF377" s="33">
        <v>978.43966069999999</v>
      </c>
      <c r="EG377" s="33">
        <v>537.09911069999998</v>
      </c>
      <c r="EH377" s="33">
        <v>402.79916070000002</v>
      </c>
      <c r="EI377" s="33">
        <v>978.43966069999999</v>
      </c>
      <c r="EJ377" s="33">
        <v>630.48649999999998</v>
      </c>
      <c r="EK377" s="33">
        <v>189.14595</v>
      </c>
      <c r="EL377" s="33">
        <v>189.14595</v>
      </c>
      <c r="EM377" s="33">
        <v>630.48649999999998</v>
      </c>
      <c r="EN377" s="33">
        <v>630.48649999999998</v>
      </c>
      <c r="EO377" s="33">
        <v>189.14595</v>
      </c>
      <c r="EP377" s="33">
        <v>189.14595</v>
      </c>
      <c r="EQ377" s="33">
        <v>630.48649999999998</v>
      </c>
      <c r="ER377" s="33">
        <v>630.48649999999998</v>
      </c>
      <c r="ES377" s="33">
        <v>189.14595</v>
      </c>
      <c r="ET377" s="33">
        <v>189.14595</v>
      </c>
      <c r="EU377" s="33">
        <v>630.48649999999998</v>
      </c>
      <c r="EV377" s="33">
        <v>630.48649999999998</v>
      </c>
      <c r="EW377" s="33">
        <v>189.14595</v>
      </c>
      <c r="EX377" s="33">
        <v>189.14595</v>
      </c>
      <c r="EY377" s="33">
        <v>630.48649999999998</v>
      </c>
      <c r="EZ377" s="33">
        <v>630.48649999999998</v>
      </c>
      <c r="FA377" s="33">
        <v>189.14595</v>
      </c>
      <c r="FB377" s="33">
        <v>189.14595</v>
      </c>
      <c r="FC377" s="33">
        <v>630.48649999999998</v>
      </c>
    </row>
    <row r="378" spans="2:159" x14ac:dyDescent="0.3">
      <c r="B378" s="33" t="s">
        <v>28</v>
      </c>
      <c r="C378" s="33" t="s">
        <v>36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3">
      <c r="B379" s="33" t="s">
        <v>28</v>
      </c>
      <c r="C379" s="33" t="s">
        <v>37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3">
      <c r="B380" s="33" t="s">
        <v>28</v>
      </c>
      <c r="C380" s="33" t="s">
        <v>38</v>
      </c>
    </row>
    <row r="381" spans="2:159" x14ac:dyDescent="0.3">
      <c r="B381" s="33" t="s">
        <v>28</v>
      </c>
      <c r="C381" s="33" t="s">
        <v>39</v>
      </c>
    </row>
    <row r="382" spans="2:159" x14ac:dyDescent="0.3">
      <c r="B382" s="33" t="s">
        <v>28</v>
      </c>
      <c r="C382" s="33" t="s">
        <v>40</v>
      </c>
    </row>
    <row r="383" spans="2:159" x14ac:dyDescent="0.3">
      <c r="B383" s="33" t="s">
        <v>28</v>
      </c>
      <c r="C383" s="33" t="s">
        <v>41</v>
      </c>
    </row>
    <row r="384" spans="2:159" x14ac:dyDescent="0.3">
      <c r="B384" s="33" t="s">
        <v>28</v>
      </c>
      <c r="C384" s="33" t="s">
        <v>42</v>
      </c>
    </row>
    <row r="385" spans="2:159" x14ac:dyDescent="0.3">
      <c r="B385" s="33" t="s">
        <v>28</v>
      </c>
      <c r="C385" s="33" t="s">
        <v>43</v>
      </c>
    </row>
    <row r="386" spans="2:159" x14ac:dyDescent="0.3">
      <c r="B386" s="33" t="s">
        <v>28</v>
      </c>
      <c r="C386" s="33" t="s">
        <v>44</v>
      </c>
    </row>
    <row r="387" spans="2:159" x14ac:dyDescent="0.3">
      <c r="B387" s="33" t="s">
        <v>28</v>
      </c>
      <c r="C387" s="33" t="s">
        <v>45</v>
      </c>
    </row>
    <row r="388" spans="2:159" x14ac:dyDescent="0.3">
      <c r="B388" s="33" t="s">
        <v>28</v>
      </c>
      <c r="C388" s="33" t="s">
        <v>46</v>
      </c>
    </row>
    <row r="389" spans="2:159" x14ac:dyDescent="0.3">
      <c r="B389" s="33" t="s">
        <v>28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3">
      <c r="B390" s="33" t="s">
        <v>29</v>
      </c>
      <c r="C390" s="33" t="s">
        <v>36</v>
      </c>
    </row>
    <row r="391" spans="2:159" x14ac:dyDescent="0.3">
      <c r="B391" s="33" t="s">
        <v>29</v>
      </c>
      <c r="C391" s="33" t="s">
        <v>37</v>
      </c>
    </row>
    <row r="392" spans="2:159" x14ac:dyDescent="0.3">
      <c r="B392" s="33" t="s">
        <v>29</v>
      </c>
      <c r="C392" s="33" t="s">
        <v>38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3">
      <c r="B393" s="33" t="s">
        <v>29</v>
      </c>
      <c r="C393" s="33" t="s">
        <v>39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3">
      <c r="B394" s="33" t="s">
        <v>29</v>
      </c>
      <c r="C394" s="33" t="s">
        <v>40</v>
      </c>
    </row>
    <row r="395" spans="2:159" x14ac:dyDescent="0.3">
      <c r="B395" s="33" t="s">
        <v>29</v>
      </c>
      <c r="C395" s="33" t="s">
        <v>41</v>
      </c>
    </row>
    <row r="396" spans="2:159" x14ac:dyDescent="0.3">
      <c r="B396" s="33" t="s">
        <v>29</v>
      </c>
      <c r="C396" s="33" t="s">
        <v>42</v>
      </c>
    </row>
    <row r="397" spans="2:159" x14ac:dyDescent="0.3">
      <c r="B397" s="33" t="s">
        <v>29</v>
      </c>
      <c r="C397" s="33" t="s">
        <v>43</v>
      </c>
    </row>
    <row r="398" spans="2:159" x14ac:dyDescent="0.3">
      <c r="B398" s="33" t="s">
        <v>29</v>
      </c>
      <c r="C398" s="33" t="s">
        <v>44</v>
      </c>
    </row>
    <row r="399" spans="2:159" x14ac:dyDescent="0.3">
      <c r="B399" s="33" t="s">
        <v>29</v>
      </c>
      <c r="C399" s="33" t="s">
        <v>45</v>
      </c>
    </row>
    <row r="400" spans="2:159" x14ac:dyDescent="0.3">
      <c r="B400" s="33" t="s">
        <v>29</v>
      </c>
      <c r="C400" s="33" t="s">
        <v>46</v>
      </c>
    </row>
    <row r="401" spans="2:159" x14ac:dyDescent="0.3">
      <c r="B401" s="33" t="s">
        <v>29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3">
      <c r="B402" s="33" t="s">
        <v>30</v>
      </c>
      <c r="C402" s="33" t="s">
        <v>36</v>
      </c>
    </row>
    <row r="403" spans="2:159" x14ac:dyDescent="0.3">
      <c r="B403" s="33" t="s">
        <v>30</v>
      </c>
      <c r="C403" s="33" t="s">
        <v>37</v>
      </c>
    </row>
    <row r="404" spans="2:159" x14ac:dyDescent="0.3">
      <c r="B404" s="33" t="s">
        <v>30</v>
      </c>
      <c r="C404" s="33" t="s">
        <v>38</v>
      </c>
    </row>
    <row r="405" spans="2:159" x14ac:dyDescent="0.3">
      <c r="B405" s="33" t="s">
        <v>30</v>
      </c>
      <c r="C405" s="33" t="s">
        <v>39</v>
      </c>
    </row>
    <row r="406" spans="2:159" x14ac:dyDescent="0.3">
      <c r="B406" s="33" t="s">
        <v>30</v>
      </c>
      <c r="C406" s="33" t="s">
        <v>40</v>
      </c>
    </row>
    <row r="407" spans="2:159" x14ac:dyDescent="0.3">
      <c r="B407" s="33" t="s">
        <v>30</v>
      </c>
      <c r="C407" s="33" t="s">
        <v>41</v>
      </c>
    </row>
    <row r="408" spans="2:159" x14ac:dyDescent="0.3">
      <c r="B408" s="33" t="s">
        <v>30</v>
      </c>
      <c r="C408" s="33" t="s">
        <v>42</v>
      </c>
    </row>
    <row r="409" spans="2:159" x14ac:dyDescent="0.3">
      <c r="B409" s="33" t="s">
        <v>30</v>
      </c>
      <c r="C409" s="33" t="s">
        <v>43</v>
      </c>
    </row>
    <row r="410" spans="2:159" x14ac:dyDescent="0.3">
      <c r="B410" s="33" t="s">
        <v>30</v>
      </c>
      <c r="C410" s="33" t="s">
        <v>44</v>
      </c>
    </row>
    <row r="411" spans="2:159" x14ac:dyDescent="0.3">
      <c r="B411" s="33" t="s">
        <v>30</v>
      </c>
      <c r="C411" s="33" t="s">
        <v>45</v>
      </c>
    </row>
    <row r="412" spans="2:159" x14ac:dyDescent="0.3">
      <c r="B412" s="33" t="s">
        <v>30</v>
      </c>
      <c r="C412" s="33" t="s">
        <v>46</v>
      </c>
    </row>
    <row r="413" spans="2:159" x14ac:dyDescent="0.3">
      <c r="B413" s="33" t="s">
        <v>30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3">
      <c r="B414" s="33" t="s">
        <v>31</v>
      </c>
      <c r="C414" s="33" t="s">
        <v>36</v>
      </c>
    </row>
    <row r="415" spans="2:159" x14ac:dyDescent="0.3">
      <c r="B415" s="33" t="s">
        <v>31</v>
      </c>
      <c r="C415" s="33" t="s">
        <v>37</v>
      </c>
    </row>
    <row r="416" spans="2:159" x14ac:dyDescent="0.3">
      <c r="B416" s="33" t="s">
        <v>31</v>
      </c>
      <c r="C416" s="33" t="s">
        <v>38</v>
      </c>
      <c r="AR416" s="33">
        <v>768.9519325</v>
      </c>
      <c r="AS416" s="33">
        <v>936.72326320000002</v>
      </c>
      <c r="AT416" s="33">
        <v>1237.313564</v>
      </c>
      <c r="AU416" s="33">
        <v>1013.618456</v>
      </c>
      <c r="AV416" s="33">
        <v>2837.130971</v>
      </c>
      <c r="AW416" s="33">
        <v>3456.141365</v>
      </c>
      <c r="AX416" s="33">
        <v>4565.2016530000001</v>
      </c>
      <c r="AY416" s="33">
        <v>3739.8544619999998</v>
      </c>
      <c r="AZ416" s="33">
        <v>3280.6586900000002</v>
      </c>
      <c r="BA416" s="33">
        <v>3996.438768</v>
      </c>
      <c r="BB416" s="33">
        <v>5278.8780740000002</v>
      </c>
      <c r="BC416" s="33">
        <v>4324.504637</v>
      </c>
      <c r="BD416" s="33">
        <v>5585.1986440000001</v>
      </c>
      <c r="BE416" s="33">
        <v>6803.7874389999997</v>
      </c>
      <c r="BF416" s="33">
        <v>8987.0923640000001</v>
      </c>
      <c r="BG416" s="33">
        <v>7362.3073029999996</v>
      </c>
      <c r="BH416" s="33">
        <v>6681.4596499999998</v>
      </c>
      <c r="BI416" s="33">
        <v>8139.2326640000001</v>
      </c>
      <c r="BJ416" s="33">
        <v>10751.07598</v>
      </c>
      <c r="BK416" s="33">
        <v>8807.3786290000007</v>
      </c>
      <c r="BL416" s="33">
        <v>8901.1563569999998</v>
      </c>
      <c r="BM416" s="33">
        <v>10843.22683</v>
      </c>
      <c r="BN416" s="33">
        <v>14322.769770000001</v>
      </c>
      <c r="BO416" s="33">
        <v>11733.34247</v>
      </c>
      <c r="BP416" s="33">
        <v>9979.5673810000008</v>
      </c>
      <c r="BQ416" s="33">
        <v>12156.927540000001</v>
      </c>
      <c r="BR416" s="33">
        <v>16058.031150000001</v>
      </c>
      <c r="BS416" s="33">
        <v>13154.88428</v>
      </c>
      <c r="BT416" s="33">
        <v>10311.169400000001</v>
      </c>
      <c r="BU416" s="33">
        <v>12560.879080000001</v>
      </c>
      <c r="BV416" s="33">
        <v>16591.608939999998</v>
      </c>
      <c r="BW416" s="33">
        <v>13591.99602</v>
      </c>
      <c r="BX416" s="33">
        <v>10311.169400000001</v>
      </c>
      <c r="BY416" s="33">
        <v>12560.879080000001</v>
      </c>
      <c r="BZ416" s="33">
        <v>16591.608939999998</v>
      </c>
      <c r="CA416" s="33">
        <v>13591.99602</v>
      </c>
      <c r="CB416" s="33">
        <v>10311.169400000001</v>
      </c>
      <c r="CC416" s="33">
        <v>12560.879080000001</v>
      </c>
      <c r="CD416" s="33">
        <v>16591.608939999998</v>
      </c>
      <c r="CE416" s="33">
        <v>13591.99602</v>
      </c>
      <c r="CF416" s="33">
        <v>10311.169400000001</v>
      </c>
      <c r="CG416" s="33">
        <v>12560.879080000001</v>
      </c>
      <c r="CH416" s="33">
        <v>16591.608939999998</v>
      </c>
      <c r="CI416" s="33">
        <v>13591.99602</v>
      </c>
      <c r="CJ416" s="33">
        <v>10311.169400000001</v>
      </c>
      <c r="CK416" s="33">
        <v>12560.879080000001</v>
      </c>
      <c r="CL416" s="33">
        <v>16591.608939999998</v>
      </c>
      <c r="CM416" s="33">
        <v>13591.99602</v>
      </c>
      <c r="CN416" s="33">
        <v>10311.169400000001</v>
      </c>
      <c r="CO416" s="33">
        <v>12560.879080000001</v>
      </c>
      <c r="CP416" s="33">
        <v>16591.608939999998</v>
      </c>
      <c r="CQ416" s="33">
        <v>13591.99602</v>
      </c>
      <c r="CR416" s="33">
        <v>10311.169400000001</v>
      </c>
      <c r="CS416" s="33">
        <v>12560.879080000001</v>
      </c>
      <c r="CT416" s="33">
        <v>16591.608939999998</v>
      </c>
      <c r="CU416" s="33">
        <v>13591.99602</v>
      </c>
      <c r="CV416" s="33">
        <v>10311.169400000001</v>
      </c>
      <c r="CW416" s="33">
        <v>12560.879080000001</v>
      </c>
      <c r="CX416" s="33">
        <v>16591.608939999998</v>
      </c>
      <c r="CY416" s="33">
        <v>13591.99602</v>
      </c>
      <c r="CZ416" s="33">
        <v>10311.169400000001</v>
      </c>
      <c r="DA416" s="33">
        <v>12560.879080000001</v>
      </c>
      <c r="DB416" s="33">
        <v>16591.608939999998</v>
      </c>
      <c r="DC416" s="33">
        <v>13591.99602</v>
      </c>
      <c r="DD416" s="33">
        <v>10311.169400000001</v>
      </c>
      <c r="DE416" s="33">
        <v>12560.879080000001</v>
      </c>
      <c r="DF416" s="33">
        <v>16591.608939999998</v>
      </c>
      <c r="DG416" s="33">
        <v>13591.99602</v>
      </c>
      <c r="DH416" s="33">
        <v>10311.169400000001</v>
      </c>
      <c r="DI416" s="33">
        <v>12560.879080000001</v>
      </c>
      <c r="DJ416" s="33">
        <v>16591.608939999998</v>
      </c>
      <c r="DK416" s="33">
        <v>13591.99602</v>
      </c>
      <c r="DL416" s="33">
        <v>10311.169400000001</v>
      </c>
      <c r="DM416" s="33">
        <v>12560.879080000001</v>
      </c>
      <c r="DN416" s="33">
        <v>16591.608939999998</v>
      </c>
      <c r="DO416" s="33">
        <v>13591.99602</v>
      </c>
      <c r="DP416" s="33">
        <v>10311.169400000001</v>
      </c>
      <c r="DQ416" s="33">
        <v>12560.879080000001</v>
      </c>
      <c r="DR416" s="33">
        <v>16591.608939999998</v>
      </c>
      <c r="DS416" s="33">
        <v>13591.99602</v>
      </c>
      <c r="DT416" s="33">
        <v>10311.169400000001</v>
      </c>
      <c r="DU416" s="33">
        <v>12560.879080000001</v>
      </c>
      <c r="DV416" s="33">
        <v>16591.608939999998</v>
      </c>
      <c r="DW416" s="33">
        <v>13591.99602</v>
      </c>
      <c r="DX416" s="33">
        <v>10311.169400000001</v>
      </c>
      <c r="DY416" s="33">
        <v>12560.879080000001</v>
      </c>
      <c r="DZ416" s="33">
        <v>16591.608939999998</v>
      </c>
      <c r="EA416" s="33">
        <v>13591.99602</v>
      </c>
      <c r="EB416" s="33">
        <v>10311.169400000001</v>
      </c>
      <c r="EC416" s="33">
        <v>12560.879080000001</v>
      </c>
      <c r="ED416" s="33">
        <v>16591.608939999998</v>
      </c>
      <c r="EE416" s="33">
        <v>13591.99602</v>
      </c>
      <c r="EF416" s="33">
        <v>10311.169400000001</v>
      </c>
      <c r="EG416" s="33">
        <v>12560.879080000001</v>
      </c>
      <c r="EH416" s="33">
        <v>16591.608939999998</v>
      </c>
      <c r="EI416" s="33">
        <v>13591.99602</v>
      </c>
      <c r="EJ416" s="33">
        <v>10311.169400000001</v>
      </c>
      <c r="EK416" s="33">
        <v>12560.879080000001</v>
      </c>
      <c r="EL416" s="33">
        <v>16591.608939999998</v>
      </c>
      <c r="EM416" s="33">
        <v>13591.99602</v>
      </c>
      <c r="EN416" s="33">
        <v>10311.169400000001</v>
      </c>
      <c r="EO416" s="33">
        <v>12560.879080000001</v>
      </c>
      <c r="EP416" s="33">
        <v>16591.608939999998</v>
      </c>
      <c r="EQ416" s="33">
        <v>13591.99602</v>
      </c>
      <c r="ER416" s="33">
        <v>10311.169400000001</v>
      </c>
      <c r="ES416" s="33">
        <v>12560.879080000001</v>
      </c>
      <c r="ET416" s="33">
        <v>16591.608939999998</v>
      </c>
      <c r="EU416" s="33">
        <v>13591.99602</v>
      </c>
      <c r="EV416" s="33">
        <v>10311.169400000001</v>
      </c>
      <c r="EW416" s="33">
        <v>12560.879080000001</v>
      </c>
      <c r="EX416" s="33">
        <v>16591.608939999998</v>
      </c>
      <c r="EY416" s="33">
        <v>13591.99602</v>
      </c>
      <c r="EZ416" s="33">
        <v>10311.169400000001</v>
      </c>
      <c r="FA416" s="33">
        <v>12560.879080000001</v>
      </c>
      <c r="FB416" s="33">
        <v>16591.608939999998</v>
      </c>
      <c r="FC416" s="33">
        <v>13591.99602</v>
      </c>
    </row>
    <row r="417" spans="2:159" x14ac:dyDescent="0.3">
      <c r="B417" s="33" t="s">
        <v>31</v>
      </c>
      <c r="C417" s="33" t="s">
        <v>39</v>
      </c>
    </row>
    <row r="418" spans="2:159" x14ac:dyDescent="0.3">
      <c r="B418" s="33" t="s">
        <v>31</v>
      </c>
      <c r="C418" s="33" t="s">
        <v>40</v>
      </c>
    </row>
    <row r="419" spans="2:159" x14ac:dyDescent="0.3">
      <c r="B419" s="33" t="s">
        <v>31</v>
      </c>
      <c r="C419" s="33" t="s">
        <v>41</v>
      </c>
    </row>
    <row r="420" spans="2:159" x14ac:dyDescent="0.3">
      <c r="B420" s="33" t="s">
        <v>31</v>
      </c>
      <c r="C420" s="33" t="s">
        <v>42</v>
      </c>
    </row>
    <row r="421" spans="2:159" x14ac:dyDescent="0.3">
      <c r="B421" s="33" t="s">
        <v>31</v>
      </c>
      <c r="C421" s="33" t="s">
        <v>43</v>
      </c>
    </row>
    <row r="422" spans="2:159" x14ac:dyDescent="0.3">
      <c r="B422" s="33" t="s">
        <v>31</v>
      </c>
      <c r="C422" s="33" t="s">
        <v>44</v>
      </c>
    </row>
    <row r="423" spans="2:159" x14ac:dyDescent="0.3">
      <c r="B423" s="33" t="s">
        <v>31</v>
      </c>
      <c r="C423" s="33" t="s">
        <v>45</v>
      </c>
    </row>
    <row r="424" spans="2:159" x14ac:dyDescent="0.3">
      <c r="B424" s="33" t="s">
        <v>31</v>
      </c>
      <c r="C424" s="33" t="s">
        <v>46</v>
      </c>
    </row>
    <row r="425" spans="2:159" x14ac:dyDescent="0.3">
      <c r="B425" s="33" t="s">
        <v>31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768.9519325</v>
      </c>
      <c r="AS425" s="33">
        <v>936.72326320000002</v>
      </c>
      <c r="AT425" s="33">
        <v>1237.313564</v>
      </c>
      <c r="AU425" s="33">
        <v>1013.618456</v>
      </c>
      <c r="AV425" s="33">
        <v>2837.130971</v>
      </c>
      <c r="AW425" s="33">
        <v>3456.141365</v>
      </c>
      <c r="AX425" s="33">
        <v>4565.2016530000001</v>
      </c>
      <c r="AY425" s="33">
        <v>3739.8544619999998</v>
      </c>
      <c r="AZ425" s="33">
        <v>3280.6586900000002</v>
      </c>
      <c r="BA425" s="33">
        <v>3996.438768</v>
      </c>
      <c r="BB425" s="33">
        <v>5278.8780740000002</v>
      </c>
      <c r="BC425" s="33">
        <v>4324.504637</v>
      </c>
      <c r="BD425" s="33">
        <v>5585.1986440000001</v>
      </c>
      <c r="BE425" s="33">
        <v>6803.7874389999997</v>
      </c>
      <c r="BF425" s="33">
        <v>8987.0923640000001</v>
      </c>
      <c r="BG425" s="33">
        <v>7362.3073029999996</v>
      </c>
      <c r="BH425" s="33">
        <v>6681.4596499999998</v>
      </c>
      <c r="BI425" s="33">
        <v>8139.2326640000001</v>
      </c>
      <c r="BJ425" s="33">
        <v>10751.07598</v>
      </c>
      <c r="BK425" s="33">
        <v>8807.3786290000007</v>
      </c>
      <c r="BL425" s="33">
        <v>8901.1563569999998</v>
      </c>
      <c r="BM425" s="33">
        <v>10843.22683</v>
      </c>
      <c r="BN425" s="33">
        <v>14322.769770000001</v>
      </c>
      <c r="BO425" s="33">
        <v>11733.34247</v>
      </c>
      <c r="BP425" s="33">
        <v>9979.5673810000008</v>
      </c>
      <c r="BQ425" s="33">
        <v>12156.927540000001</v>
      </c>
      <c r="BR425" s="33">
        <v>16058.031150000001</v>
      </c>
      <c r="BS425" s="33">
        <v>13154.88428</v>
      </c>
      <c r="BT425" s="33">
        <v>10311.169400000001</v>
      </c>
      <c r="BU425" s="33">
        <v>12560.879080000001</v>
      </c>
      <c r="BV425" s="33">
        <v>16591.608939999998</v>
      </c>
      <c r="BW425" s="33">
        <v>13591.99602</v>
      </c>
      <c r="BX425" s="33">
        <v>10311.169400000001</v>
      </c>
      <c r="BY425" s="33">
        <v>12560.879080000001</v>
      </c>
      <c r="BZ425" s="33">
        <v>16591.608939999998</v>
      </c>
      <c r="CA425" s="33">
        <v>13591.99602</v>
      </c>
      <c r="CB425" s="33">
        <v>10311.169400000001</v>
      </c>
      <c r="CC425" s="33">
        <v>12560.879080000001</v>
      </c>
      <c r="CD425" s="33">
        <v>16591.608939999998</v>
      </c>
      <c r="CE425" s="33">
        <v>13591.99602</v>
      </c>
      <c r="CF425" s="33">
        <v>10311.169400000001</v>
      </c>
      <c r="CG425" s="33">
        <v>12560.879080000001</v>
      </c>
      <c r="CH425" s="33">
        <v>16591.608939999998</v>
      </c>
      <c r="CI425" s="33">
        <v>13591.99602</v>
      </c>
      <c r="CJ425" s="33">
        <v>10311.169400000001</v>
      </c>
      <c r="CK425" s="33">
        <v>12560.879080000001</v>
      </c>
      <c r="CL425" s="33">
        <v>16591.608939999998</v>
      </c>
      <c r="CM425" s="33">
        <v>13591.99602</v>
      </c>
      <c r="CN425" s="33">
        <v>10311.169400000001</v>
      </c>
      <c r="CO425" s="33">
        <v>12560.879080000001</v>
      </c>
      <c r="CP425" s="33">
        <v>16591.608939999998</v>
      </c>
      <c r="CQ425" s="33">
        <v>13591.99602</v>
      </c>
      <c r="CR425" s="33">
        <v>10311.169400000001</v>
      </c>
      <c r="CS425" s="33">
        <v>12560.879080000001</v>
      </c>
      <c r="CT425" s="33">
        <v>16591.608939999998</v>
      </c>
      <c r="CU425" s="33">
        <v>13591.99602</v>
      </c>
      <c r="CV425" s="33">
        <v>10311.169400000001</v>
      </c>
      <c r="CW425" s="33">
        <v>12560.879080000001</v>
      </c>
      <c r="CX425" s="33">
        <v>16591.608939999998</v>
      </c>
      <c r="CY425" s="33">
        <v>13591.99602</v>
      </c>
      <c r="CZ425" s="33">
        <v>10311.169400000001</v>
      </c>
      <c r="DA425" s="33">
        <v>12560.879080000001</v>
      </c>
      <c r="DB425" s="33">
        <v>16591.608939999998</v>
      </c>
      <c r="DC425" s="33">
        <v>13591.99602</v>
      </c>
      <c r="DD425" s="33">
        <v>10311.169400000001</v>
      </c>
      <c r="DE425" s="33">
        <v>12560.879080000001</v>
      </c>
      <c r="DF425" s="33">
        <v>16591.608939999998</v>
      </c>
      <c r="DG425" s="33">
        <v>13591.99602</v>
      </c>
      <c r="DH425" s="33">
        <v>10311.169400000001</v>
      </c>
      <c r="DI425" s="33">
        <v>12560.879080000001</v>
      </c>
      <c r="DJ425" s="33">
        <v>16591.608939999998</v>
      </c>
      <c r="DK425" s="33">
        <v>13591.99602</v>
      </c>
      <c r="DL425" s="33">
        <v>10311.169400000001</v>
      </c>
      <c r="DM425" s="33">
        <v>12560.879080000001</v>
      </c>
      <c r="DN425" s="33">
        <v>16591.608939999998</v>
      </c>
      <c r="DO425" s="33">
        <v>13591.99602</v>
      </c>
      <c r="DP425" s="33">
        <v>10311.169400000001</v>
      </c>
      <c r="DQ425" s="33">
        <v>12560.879080000001</v>
      </c>
      <c r="DR425" s="33">
        <v>16591.608939999998</v>
      </c>
      <c r="DS425" s="33">
        <v>13591.99602</v>
      </c>
      <c r="DT425" s="33">
        <v>10311.169400000001</v>
      </c>
      <c r="DU425" s="33">
        <v>12560.879080000001</v>
      </c>
      <c r="DV425" s="33">
        <v>16591.608939999998</v>
      </c>
      <c r="DW425" s="33">
        <v>13591.99602</v>
      </c>
      <c r="DX425" s="33">
        <v>10311.169400000001</v>
      </c>
      <c r="DY425" s="33">
        <v>12560.879080000001</v>
      </c>
      <c r="DZ425" s="33">
        <v>16591.608939999998</v>
      </c>
      <c r="EA425" s="33">
        <v>13591.99602</v>
      </c>
      <c r="EB425" s="33">
        <v>10311.169400000001</v>
      </c>
      <c r="EC425" s="33">
        <v>12560.879080000001</v>
      </c>
      <c r="ED425" s="33">
        <v>16591.608939999998</v>
      </c>
      <c r="EE425" s="33">
        <v>13591.99602</v>
      </c>
      <c r="EF425" s="33">
        <v>10311.169400000001</v>
      </c>
      <c r="EG425" s="33">
        <v>12560.879080000001</v>
      </c>
      <c r="EH425" s="33">
        <v>16591.608939999998</v>
      </c>
      <c r="EI425" s="33">
        <v>13591.99602</v>
      </c>
      <c r="EJ425" s="33">
        <v>10311.169400000001</v>
      </c>
      <c r="EK425" s="33">
        <v>12560.879080000001</v>
      </c>
      <c r="EL425" s="33">
        <v>16591.608939999998</v>
      </c>
      <c r="EM425" s="33">
        <v>13591.99602</v>
      </c>
      <c r="EN425" s="33">
        <v>10311.169400000001</v>
      </c>
      <c r="EO425" s="33">
        <v>12560.879080000001</v>
      </c>
      <c r="EP425" s="33">
        <v>16591.608939999998</v>
      </c>
      <c r="EQ425" s="33">
        <v>13591.99602</v>
      </c>
      <c r="ER425" s="33">
        <v>10311.169400000001</v>
      </c>
      <c r="ES425" s="33">
        <v>12560.879080000001</v>
      </c>
      <c r="ET425" s="33">
        <v>16591.608939999998</v>
      </c>
      <c r="EU425" s="33">
        <v>13591.99602</v>
      </c>
      <c r="EV425" s="33">
        <v>10311.169400000001</v>
      </c>
      <c r="EW425" s="33">
        <v>12560.879080000001</v>
      </c>
      <c r="EX425" s="33">
        <v>16591.608939999998</v>
      </c>
      <c r="EY425" s="33">
        <v>13591.99602</v>
      </c>
      <c r="EZ425" s="33">
        <v>10311.169400000001</v>
      </c>
      <c r="FA425" s="33">
        <v>12560.879080000001</v>
      </c>
      <c r="FB425" s="33">
        <v>16591.608939999998</v>
      </c>
      <c r="FC425" s="33">
        <v>13591.99602</v>
      </c>
    </row>
    <row r="426" spans="2:159" x14ac:dyDescent="0.3">
      <c r="B426" s="33" t="s">
        <v>32</v>
      </c>
      <c r="C426" s="33" t="s">
        <v>36</v>
      </c>
    </row>
    <row r="427" spans="2:159" x14ac:dyDescent="0.3">
      <c r="B427" s="33" t="s">
        <v>32</v>
      </c>
      <c r="C427" s="33" t="s">
        <v>37</v>
      </c>
      <c r="CV427" s="33">
        <v>821.64648709999994</v>
      </c>
      <c r="CW427" s="33">
        <v>814.24426649999998</v>
      </c>
      <c r="CX427" s="33">
        <v>999.29978159999996</v>
      </c>
      <c r="CY427" s="33">
        <v>925.27757550000001</v>
      </c>
      <c r="CZ427" s="33">
        <v>1705.7744499999999</v>
      </c>
      <c r="DA427" s="33">
        <v>1690.4071120000001</v>
      </c>
      <c r="DB427" s="33">
        <v>2074.5905469999998</v>
      </c>
      <c r="DC427" s="33">
        <v>1920.917173</v>
      </c>
      <c r="DD427" s="33">
        <v>2264.5880849999999</v>
      </c>
      <c r="DE427" s="33">
        <v>2244.1863910000002</v>
      </c>
      <c r="DF427" s="33">
        <v>2754.228752</v>
      </c>
      <c r="DG427" s="33">
        <v>2550.2118070000001</v>
      </c>
      <c r="DH427" s="33">
        <v>6586.0656989999998</v>
      </c>
      <c r="DI427" s="33">
        <v>6526.7317739999999</v>
      </c>
      <c r="DJ427" s="33">
        <v>8010.0799049999996</v>
      </c>
      <c r="DK427" s="33">
        <v>7416.7406520000004</v>
      </c>
      <c r="DL427" s="33">
        <v>6586.0656989999998</v>
      </c>
      <c r="DM427" s="33">
        <v>6526.7317739999999</v>
      </c>
      <c r="DN427" s="33">
        <v>8010.0799049999996</v>
      </c>
      <c r="DO427" s="33">
        <v>7416.7406520000004</v>
      </c>
      <c r="DP427" s="33">
        <v>6586.0656989999998</v>
      </c>
      <c r="DQ427" s="33">
        <v>6526.7317739999999</v>
      </c>
      <c r="DR427" s="33">
        <v>8010.0799049999996</v>
      </c>
      <c r="DS427" s="33">
        <v>7416.7406520000004</v>
      </c>
      <c r="DT427" s="33">
        <v>6586.0656989999998</v>
      </c>
      <c r="DU427" s="33">
        <v>6526.7317739999999</v>
      </c>
      <c r="DV427" s="33">
        <v>8010.0799049999996</v>
      </c>
      <c r="DW427" s="33">
        <v>7416.7406520000004</v>
      </c>
      <c r="DX427" s="33">
        <v>6586.0656989999998</v>
      </c>
      <c r="DY427" s="33">
        <v>6526.7317739999999</v>
      </c>
      <c r="DZ427" s="33">
        <v>8010.0799049999996</v>
      </c>
      <c r="EA427" s="33">
        <v>7416.7406520000004</v>
      </c>
      <c r="EB427" s="33">
        <v>6586.0656989999998</v>
      </c>
      <c r="EC427" s="33">
        <v>6526.7317739999999</v>
      </c>
      <c r="ED427" s="33">
        <v>8010.0799049999996</v>
      </c>
      <c r="EE427" s="33">
        <v>7416.7406520000004</v>
      </c>
      <c r="EF427" s="33">
        <v>6586.0656989999998</v>
      </c>
      <c r="EG427" s="33">
        <v>6526.7317739999999</v>
      </c>
      <c r="EH427" s="33">
        <v>8010.0799049999996</v>
      </c>
      <c r="EI427" s="33">
        <v>7416.7406520000004</v>
      </c>
      <c r="EJ427" s="33">
        <v>6586.0656989999998</v>
      </c>
      <c r="EK427" s="33">
        <v>6526.7317739999999</v>
      </c>
      <c r="EL427" s="33">
        <v>8010.0799049999996</v>
      </c>
      <c r="EM427" s="33">
        <v>7416.7406520000004</v>
      </c>
      <c r="EN427" s="33">
        <v>6586.0656989999998</v>
      </c>
      <c r="EO427" s="33">
        <v>6526.7317739999999</v>
      </c>
      <c r="EP427" s="33">
        <v>8010.0799049999996</v>
      </c>
      <c r="EQ427" s="33">
        <v>7416.7406520000004</v>
      </c>
      <c r="ER427" s="33">
        <v>6586.0656989999998</v>
      </c>
      <c r="ES427" s="33">
        <v>6526.7317739999999</v>
      </c>
      <c r="ET427" s="33">
        <v>8010.0799049999996</v>
      </c>
      <c r="EU427" s="33">
        <v>7416.7406520000004</v>
      </c>
      <c r="EV427" s="33">
        <v>6586.0656989999998</v>
      </c>
      <c r="EW427" s="33">
        <v>6526.7317739999999</v>
      </c>
      <c r="EX427" s="33">
        <v>8010.0799049999996</v>
      </c>
      <c r="EY427" s="33">
        <v>7416.7406520000004</v>
      </c>
      <c r="EZ427" s="33">
        <v>6586.0656989999998</v>
      </c>
      <c r="FA427" s="33">
        <v>6526.7317739999999</v>
      </c>
      <c r="FB427" s="33">
        <v>8010.0799049999996</v>
      </c>
      <c r="FC427" s="33">
        <v>7416.7406520000004</v>
      </c>
    </row>
    <row r="428" spans="2:159" x14ac:dyDescent="0.3">
      <c r="B428" s="33" t="s">
        <v>32</v>
      </c>
      <c r="C428" s="33" t="s">
        <v>38</v>
      </c>
    </row>
    <row r="429" spans="2:159" x14ac:dyDescent="0.3">
      <c r="B429" s="33" t="s">
        <v>32</v>
      </c>
      <c r="C429" s="33" t="s">
        <v>39</v>
      </c>
    </row>
    <row r="430" spans="2:159" x14ac:dyDescent="0.3">
      <c r="B430" s="33" t="s">
        <v>32</v>
      </c>
      <c r="C430" s="33" t="s">
        <v>40</v>
      </c>
    </row>
    <row r="431" spans="2:159" x14ac:dyDescent="0.3">
      <c r="B431" s="33" t="s">
        <v>32</v>
      </c>
      <c r="C431" s="33" t="s">
        <v>41</v>
      </c>
    </row>
    <row r="432" spans="2:159" x14ac:dyDescent="0.3">
      <c r="B432" s="33" t="s">
        <v>32</v>
      </c>
      <c r="C432" s="33" t="s">
        <v>42</v>
      </c>
    </row>
    <row r="433" spans="2:159" x14ac:dyDescent="0.3">
      <c r="B433" s="33" t="s">
        <v>32</v>
      </c>
      <c r="C433" s="33" t="s">
        <v>43</v>
      </c>
    </row>
    <row r="434" spans="2:159" x14ac:dyDescent="0.3">
      <c r="B434" s="33" t="s">
        <v>32</v>
      </c>
      <c r="C434" s="33" t="s">
        <v>44</v>
      </c>
    </row>
    <row r="435" spans="2:159" x14ac:dyDescent="0.3">
      <c r="B435" s="33" t="s">
        <v>32</v>
      </c>
      <c r="C435" s="33" t="s">
        <v>45</v>
      </c>
    </row>
    <row r="436" spans="2:159" x14ac:dyDescent="0.3">
      <c r="B436" s="33" t="s">
        <v>32</v>
      </c>
      <c r="C436" s="33" t="s">
        <v>46</v>
      </c>
    </row>
    <row r="437" spans="2:159" x14ac:dyDescent="0.3">
      <c r="B437" s="33" t="s">
        <v>32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821.64648709999994</v>
      </c>
      <c r="CW437" s="33">
        <v>814.24426649999998</v>
      </c>
      <c r="CX437" s="33">
        <v>999.29978159999996</v>
      </c>
      <c r="CY437" s="33">
        <v>925.27757550000001</v>
      </c>
      <c r="CZ437" s="33">
        <v>1705.7744499999999</v>
      </c>
      <c r="DA437" s="33">
        <v>1690.4071120000001</v>
      </c>
      <c r="DB437" s="33">
        <v>2074.5905469999998</v>
      </c>
      <c r="DC437" s="33">
        <v>1920.917173</v>
      </c>
      <c r="DD437" s="33">
        <v>2264.5880849999999</v>
      </c>
      <c r="DE437" s="33">
        <v>2244.1863910000002</v>
      </c>
      <c r="DF437" s="33">
        <v>2754.228752</v>
      </c>
      <c r="DG437" s="33">
        <v>2550.2118070000001</v>
      </c>
      <c r="DH437" s="33">
        <v>6586.0656989999998</v>
      </c>
      <c r="DI437" s="33">
        <v>6526.7317739999999</v>
      </c>
      <c r="DJ437" s="33">
        <v>8010.0799049999996</v>
      </c>
      <c r="DK437" s="33">
        <v>7416.7406520000004</v>
      </c>
      <c r="DL437" s="33">
        <v>6586.0656989999998</v>
      </c>
      <c r="DM437" s="33">
        <v>6526.7317739999999</v>
      </c>
      <c r="DN437" s="33">
        <v>8010.0799049999996</v>
      </c>
      <c r="DO437" s="33">
        <v>7416.7406520000004</v>
      </c>
      <c r="DP437" s="33">
        <v>6586.0656989999998</v>
      </c>
      <c r="DQ437" s="33">
        <v>6526.7317739999999</v>
      </c>
      <c r="DR437" s="33">
        <v>8010.0799049999996</v>
      </c>
      <c r="DS437" s="33">
        <v>7416.7406520000004</v>
      </c>
      <c r="DT437" s="33">
        <v>6586.0656989999998</v>
      </c>
      <c r="DU437" s="33">
        <v>6526.7317739999999</v>
      </c>
      <c r="DV437" s="33">
        <v>8010.0799049999996</v>
      </c>
      <c r="DW437" s="33">
        <v>7416.7406520000004</v>
      </c>
      <c r="DX437" s="33">
        <v>6586.0656989999998</v>
      </c>
      <c r="DY437" s="33">
        <v>6526.7317739999999</v>
      </c>
      <c r="DZ437" s="33">
        <v>8010.0799049999996</v>
      </c>
      <c r="EA437" s="33">
        <v>7416.7406520000004</v>
      </c>
      <c r="EB437" s="33">
        <v>6586.0656989999998</v>
      </c>
      <c r="EC437" s="33">
        <v>6526.7317739999999</v>
      </c>
      <c r="ED437" s="33">
        <v>8010.0799049999996</v>
      </c>
      <c r="EE437" s="33">
        <v>7416.7406520000004</v>
      </c>
      <c r="EF437" s="33">
        <v>6586.0656989999998</v>
      </c>
      <c r="EG437" s="33">
        <v>6526.7317739999999</v>
      </c>
      <c r="EH437" s="33">
        <v>8010.0799049999996</v>
      </c>
      <c r="EI437" s="33">
        <v>7416.7406520000004</v>
      </c>
      <c r="EJ437" s="33">
        <v>6586.0656989999998</v>
      </c>
      <c r="EK437" s="33">
        <v>6526.7317739999999</v>
      </c>
      <c r="EL437" s="33">
        <v>8010.0799049999996</v>
      </c>
      <c r="EM437" s="33">
        <v>7416.7406520000004</v>
      </c>
      <c r="EN437" s="33">
        <v>6586.0656989999998</v>
      </c>
      <c r="EO437" s="33">
        <v>6526.7317739999999</v>
      </c>
      <c r="EP437" s="33">
        <v>8010.0799049999996</v>
      </c>
      <c r="EQ437" s="33">
        <v>7416.7406520000004</v>
      </c>
      <c r="ER437" s="33">
        <v>6586.0656989999998</v>
      </c>
      <c r="ES437" s="33">
        <v>6526.7317739999999</v>
      </c>
      <c r="ET437" s="33">
        <v>8010.0799049999996</v>
      </c>
      <c r="EU437" s="33">
        <v>7416.7406520000004</v>
      </c>
      <c r="EV437" s="33">
        <v>6586.0656989999998</v>
      </c>
      <c r="EW437" s="33">
        <v>6526.7317739999999</v>
      </c>
      <c r="EX437" s="33">
        <v>8010.0799049999996</v>
      </c>
      <c r="EY437" s="33">
        <v>7416.7406520000004</v>
      </c>
      <c r="EZ437" s="33">
        <v>6586.0656989999998</v>
      </c>
      <c r="FA437" s="33">
        <v>6526.7317739999999</v>
      </c>
      <c r="FB437" s="33">
        <v>8010.0799049999996</v>
      </c>
      <c r="FC437" s="33">
        <v>7416.7406520000004</v>
      </c>
    </row>
    <row r="438" spans="2:159" x14ac:dyDescent="0.3">
      <c r="B438" s="33" t="s">
        <v>33</v>
      </c>
      <c r="C438" s="33" t="s">
        <v>36</v>
      </c>
    </row>
    <row r="439" spans="2:159" x14ac:dyDescent="0.3">
      <c r="B439" s="33" t="s">
        <v>33</v>
      </c>
      <c r="C439" s="33" t="s">
        <v>37</v>
      </c>
    </row>
    <row r="440" spans="2:159" x14ac:dyDescent="0.3">
      <c r="B440" s="33" t="s">
        <v>33</v>
      </c>
      <c r="C440" s="33" t="s">
        <v>38</v>
      </c>
      <c r="BX440" s="33">
        <v>569.53918750000003</v>
      </c>
      <c r="BY440" s="33">
        <v>693.80228290000002</v>
      </c>
      <c r="BZ440" s="33">
        <v>916.44032900000002</v>
      </c>
      <c r="CA440" s="33">
        <v>750.75620170000002</v>
      </c>
      <c r="CB440" s="33">
        <v>3380.6513100000002</v>
      </c>
      <c r="CC440" s="33">
        <v>4118.2479599999997</v>
      </c>
      <c r="CD440" s="33">
        <v>5439.7752899999996</v>
      </c>
      <c r="CE440" s="33">
        <v>4456.313091</v>
      </c>
      <c r="CF440" s="33">
        <v>5711.8351469999998</v>
      </c>
      <c r="CG440" s="33">
        <v>6958.0537249999998</v>
      </c>
      <c r="CH440" s="33">
        <v>9190.8620100000007</v>
      </c>
      <c r="CI440" s="33">
        <v>7529.237239</v>
      </c>
      <c r="CJ440" s="33">
        <v>8543.9488120000005</v>
      </c>
      <c r="CK440" s="33">
        <v>10408.0831</v>
      </c>
      <c r="CL440" s="33">
        <v>13747.99036</v>
      </c>
      <c r="CM440" s="33">
        <v>11262.47798</v>
      </c>
      <c r="CN440" s="33">
        <v>11320.037469999999</v>
      </c>
      <c r="CO440" s="33">
        <v>13789.86382</v>
      </c>
      <c r="CP440" s="33">
        <v>18214.969379999999</v>
      </c>
      <c r="CQ440" s="33">
        <v>14921.86757</v>
      </c>
      <c r="CR440" s="33">
        <v>14176.51736</v>
      </c>
      <c r="CS440" s="33">
        <v>17269.575690000001</v>
      </c>
      <c r="CT440" s="33">
        <v>22811.305199999999</v>
      </c>
      <c r="CU440" s="33">
        <v>18687.227429999999</v>
      </c>
      <c r="CV440" s="33">
        <v>16179.70184</v>
      </c>
      <c r="CW440" s="33">
        <v>19709.818609999998</v>
      </c>
      <c r="CX440" s="33">
        <v>26034.611140000001</v>
      </c>
      <c r="CY440" s="33">
        <v>21327.788789999999</v>
      </c>
      <c r="CZ440" s="33">
        <v>19081.388859999999</v>
      </c>
      <c r="DA440" s="33">
        <v>23244.60097</v>
      </c>
      <c r="DB440" s="33">
        <v>30703.689340000001</v>
      </c>
      <c r="DC440" s="33">
        <v>25152.739860000001</v>
      </c>
      <c r="DD440" s="33">
        <v>21292.526679999999</v>
      </c>
      <c r="DE440" s="33">
        <v>25938.168860000002</v>
      </c>
      <c r="DF440" s="33">
        <v>34261.611109999998</v>
      </c>
      <c r="DG440" s="33">
        <v>28067.42153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3">
      <c r="B441" s="33" t="s">
        <v>33</v>
      </c>
      <c r="C441" s="33" t="s">
        <v>39</v>
      </c>
    </row>
    <row r="442" spans="2:159" x14ac:dyDescent="0.3">
      <c r="B442" s="33" t="s">
        <v>33</v>
      </c>
      <c r="C442" s="33" t="s">
        <v>40</v>
      </c>
    </row>
    <row r="443" spans="2:159" x14ac:dyDescent="0.3">
      <c r="B443" s="33" t="s">
        <v>33</v>
      </c>
      <c r="C443" s="33" t="s">
        <v>41</v>
      </c>
    </row>
    <row r="444" spans="2:159" x14ac:dyDescent="0.3">
      <c r="B444" s="33" t="s">
        <v>33</v>
      </c>
      <c r="C444" s="33" t="s">
        <v>42</v>
      </c>
    </row>
    <row r="445" spans="2:159" x14ac:dyDescent="0.3">
      <c r="B445" s="33" t="s">
        <v>33</v>
      </c>
      <c r="C445" s="33" t="s">
        <v>43</v>
      </c>
    </row>
    <row r="446" spans="2:159" x14ac:dyDescent="0.3">
      <c r="B446" s="33" t="s">
        <v>33</v>
      </c>
      <c r="C446" s="33" t="s">
        <v>44</v>
      </c>
    </row>
    <row r="447" spans="2:159" x14ac:dyDescent="0.3">
      <c r="B447" s="33" t="s">
        <v>33</v>
      </c>
      <c r="C447" s="33" t="s">
        <v>45</v>
      </c>
    </row>
    <row r="448" spans="2:159" x14ac:dyDescent="0.3">
      <c r="B448" s="33" t="s">
        <v>33</v>
      </c>
      <c r="C448" s="33" t="s">
        <v>46</v>
      </c>
    </row>
    <row r="449" spans="2:159" x14ac:dyDescent="0.3">
      <c r="B449" s="33" t="s">
        <v>33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569.53918750000003</v>
      </c>
      <c r="BY449" s="33">
        <v>693.80228290000002</v>
      </c>
      <c r="BZ449" s="33">
        <v>916.44032900000002</v>
      </c>
      <c r="CA449" s="33">
        <v>750.75620170000002</v>
      </c>
      <c r="CB449" s="33">
        <v>3380.6513100000002</v>
      </c>
      <c r="CC449" s="33">
        <v>4118.2479599999997</v>
      </c>
      <c r="CD449" s="33">
        <v>5439.7752899999996</v>
      </c>
      <c r="CE449" s="33">
        <v>4456.313091</v>
      </c>
      <c r="CF449" s="33">
        <v>5711.8351469999998</v>
      </c>
      <c r="CG449" s="33">
        <v>6958.0537249999998</v>
      </c>
      <c r="CH449" s="33">
        <v>9190.8620100000007</v>
      </c>
      <c r="CI449" s="33">
        <v>7529.237239</v>
      </c>
      <c r="CJ449" s="33">
        <v>8543.9488120000005</v>
      </c>
      <c r="CK449" s="33">
        <v>10408.0831</v>
      </c>
      <c r="CL449" s="33">
        <v>13747.99036</v>
      </c>
      <c r="CM449" s="33">
        <v>11262.47798</v>
      </c>
      <c r="CN449" s="33">
        <v>11320.037469999999</v>
      </c>
      <c r="CO449" s="33">
        <v>13789.86382</v>
      </c>
      <c r="CP449" s="33">
        <v>18214.969379999999</v>
      </c>
      <c r="CQ449" s="33">
        <v>14921.86757</v>
      </c>
      <c r="CR449" s="33">
        <v>14176.51736</v>
      </c>
      <c r="CS449" s="33">
        <v>17269.575690000001</v>
      </c>
      <c r="CT449" s="33">
        <v>22811.305199999999</v>
      </c>
      <c r="CU449" s="33">
        <v>18687.227429999999</v>
      </c>
      <c r="CV449" s="33">
        <v>16179.70184</v>
      </c>
      <c r="CW449" s="33">
        <v>19709.818609999998</v>
      </c>
      <c r="CX449" s="33">
        <v>26034.611140000001</v>
      </c>
      <c r="CY449" s="33">
        <v>21327.788789999999</v>
      </c>
      <c r="CZ449" s="33">
        <v>19081.388859999999</v>
      </c>
      <c r="DA449" s="33">
        <v>23244.60097</v>
      </c>
      <c r="DB449" s="33">
        <v>30703.689340000001</v>
      </c>
      <c r="DC449" s="33">
        <v>25152.739860000001</v>
      </c>
      <c r="DD449" s="33">
        <v>21292.526679999999</v>
      </c>
      <c r="DE449" s="33">
        <v>25938.168860000002</v>
      </c>
      <c r="DF449" s="33">
        <v>34261.611109999998</v>
      </c>
      <c r="DG449" s="33">
        <v>28067.42153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3">
      <c r="B450" s="33" t="s">
        <v>34</v>
      </c>
      <c r="C450" s="33" t="s">
        <v>36</v>
      </c>
    </row>
    <row r="451" spans="2:159" x14ac:dyDescent="0.3">
      <c r="B451" s="33" t="s">
        <v>34</v>
      </c>
      <c r="C451" s="33" t="s">
        <v>37</v>
      </c>
      <c r="ER451" s="33">
        <v>826.44734540000002</v>
      </c>
      <c r="ES451" s="33">
        <v>819.0018738</v>
      </c>
      <c r="ET451" s="33">
        <v>1005.138663</v>
      </c>
      <c r="EU451" s="33">
        <v>930.68394750000004</v>
      </c>
      <c r="EV451" s="33">
        <v>1565.8146710000001</v>
      </c>
      <c r="EW451" s="33">
        <v>1551.7082330000001</v>
      </c>
      <c r="EX451" s="33">
        <v>1904.369195</v>
      </c>
      <c r="EY451" s="33">
        <v>1763.3048100000001</v>
      </c>
      <c r="EZ451" s="33">
        <v>2308.026433</v>
      </c>
      <c r="FA451" s="33">
        <v>2287.2334019999998</v>
      </c>
      <c r="FB451" s="33">
        <v>2807.0591760000002</v>
      </c>
      <c r="FC451" s="33">
        <v>2599.128866</v>
      </c>
    </row>
    <row r="452" spans="2:159" x14ac:dyDescent="0.3">
      <c r="B452" s="33" t="s">
        <v>34</v>
      </c>
      <c r="C452" s="33" t="s">
        <v>38</v>
      </c>
    </row>
    <row r="453" spans="2:159" x14ac:dyDescent="0.3">
      <c r="B453" s="33" t="s">
        <v>34</v>
      </c>
      <c r="C453" s="33" t="s">
        <v>39</v>
      </c>
    </row>
    <row r="454" spans="2:159" x14ac:dyDescent="0.3">
      <c r="B454" s="33" t="s">
        <v>34</v>
      </c>
      <c r="C454" s="33" t="s">
        <v>40</v>
      </c>
    </row>
    <row r="455" spans="2:159" x14ac:dyDescent="0.3">
      <c r="B455" s="33" t="s">
        <v>34</v>
      </c>
      <c r="C455" s="33" t="s">
        <v>41</v>
      </c>
    </row>
    <row r="456" spans="2:159" x14ac:dyDescent="0.3">
      <c r="B456" s="33" t="s">
        <v>34</v>
      </c>
      <c r="C456" s="33" t="s">
        <v>42</v>
      </c>
    </row>
    <row r="457" spans="2:159" x14ac:dyDescent="0.3">
      <c r="B457" s="33" t="s">
        <v>34</v>
      </c>
      <c r="C457" s="33" t="s">
        <v>43</v>
      </c>
    </row>
    <row r="458" spans="2:159" x14ac:dyDescent="0.3">
      <c r="B458" s="33" t="s">
        <v>34</v>
      </c>
      <c r="C458" s="33" t="s">
        <v>44</v>
      </c>
    </row>
    <row r="459" spans="2:159" x14ac:dyDescent="0.3">
      <c r="B459" s="33" t="s">
        <v>34</v>
      </c>
      <c r="C459" s="33" t="s">
        <v>45</v>
      </c>
    </row>
    <row r="460" spans="2:159" x14ac:dyDescent="0.3">
      <c r="B460" s="33" t="s">
        <v>34</v>
      </c>
      <c r="C460" s="33" t="s">
        <v>46</v>
      </c>
    </row>
    <row r="461" spans="2:159" x14ac:dyDescent="0.3">
      <c r="B461" s="33" t="s">
        <v>34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826.44734540000002</v>
      </c>
      <c r="ES461" s="33">
        <v>819.0018738</v>
      </c>
      <c r="ET461" s="33">
        <v>1005.138663</v>
      </c>
      <c r="EU461" s="33">
        <v>930.68394750000004</v>
      </c>
      <c r="EV461" s="33">
        <v>1565.8146710000001</v>
      </c>
      <c r="EW461" s="33">
        <v>1551.7082330000001</v>
      </c>
      <c r="EX461" s="33">
        <v>1904.369195</v>
      </c>
      <c r="EY461" s="33">
        <v>1763.3048100000001</v>
      </c>
      <c r="EZ461" s="33">
        <v>2308.026433</v>
      </c>
      <c r="FA461" s="33">
        <v>2287.2334019999998</v>
      </c>
      <c r="FB461" s="33">
        <v>2807.0591760000002</v>
      </c>
      <c r="FC461" s="33">
        <v>2599.128866</v>
      </c>
    </row>
    <row r="462" spans="2:159" x14ac:dyDescent="0.3">
      <c r="B462" s="33" t="s">
        <v>35</v>
      </c>
      <c r="C462" s="33" t="s">
        <v>36</v>
      </c>
    </row>
    <row r="463" spans="2:159" x14ac:dyDescent="0.3">
      <c r="B463" s="33" t="s">
        <v>35</v>
      </c>
      <c r="C463" s="33" t="s">
        <v>37</v>
      </c>
    </row>
    <row r="464" spans="2:159" x14ac:dyDescent="0.3">
      <c r="B464" s="33" t="s">
        <v>35</v>
      </c>
      <c r="C464" s="33" t="s">
        <v>38</v>
      </c>
      <c r="DL464" s="33">
        <v>2299.9076660000001</v>
      </c>
      <c r="DM464" s="33">
        <v>2801.7057030000001</v>
      </c>
      <c r="DN464" s="33">
        <v>3700.760518</v>
      </c>
      <c r="DO464" s="33">
        <v>3031.696469</v>
      </c>
      <c r="DP464" s="33">
        <v>3964.2593919999999</v>
      </c>
      <c r="DQ464" s="33">
        <v>4829.1887139999999</v>
      </c>
      <c r="DR464" s="33">
        <v>6378.8537489999999</v>
      </c>
      <c r="DS464" s="33">
        <v>5225.6146529999996</v>
      </c>
      <c r="DT464" s="33">
        <v>5567.093476</v>
      </c>
      <c r="DU464" s="33">
        <v>6781.7320529999997</v>
      </c>
      <c r="DV464" s="33">
        <v>8957.959503</v>
      </c>
      <c r="DW464" s="33">
        <v>7338.441401</v>
      </c>
      <c r="DX464" s="33">
        <v>7182.301359</v>
      </c>
      <c r="DY464" s="33">
        <v>8749.3489279999994</v>
      </c>
      <c r="DZ464" s="33">
        <v>11556.97582</v>
      </c>
      <c r="EA464" s="33">
        <v>9467.5790639999996</v>
      </c>
      <c r="EB464" s="33">
        <v>8831.3844989999998</v>
      </c>
      <c r="EC464" s="33">
        <v>10758.232029999999</v>
      </c>
      <c r="ED464" s="33">
        <v>14210.50051</v>
      </c>
      <c r="EE464" s="33">
        <v>11641.37048</v>
      </c>
      <c r="EF464" s="33">
        <v>10797.12162</v>
      </c>
      <c r="EG464" s="33">
        <v>13152.857249999999</v>
      </c>
      <c r="EH464" s="33">
        <v>17373.55025</v>
      </c>
      <c r="EI464" s="33">
        <v>14232.56941</v>
      </c>
      <c r="EJ464" s="33">
        <v>12291.35153</v>
      </c>
      <c r="EK464" s="33">
        <v>14973.10096</v>
      </c>
      <c r="EL464" s="33">
        <v>19777.902010000002</v>
      </c>
      <c r="EM464" s="33">
        <v>16202.23611</v>
      </c>
      <c r="EN464" s="33">
        <v>13863.66582</v>
      </c>
      <c r="EO464" s="33">
        <v>16888.465639999999</v>
      </c>
      <c r="EP464" s="33">
        <v>22307.898639999999</v>
      </c>
      <c r="EQ464" s="33">
        <v>18274.83222</v>
      </c>
      <c r="ER464" s="33">
        <v>15376.52756</v>
      </c>
      <c r="ES464" s="33">
        <v>18731.406299999999</v>
      </c>
      <c r="ET464" s="33">
        <v>24742.23071</v>
      </c>
      <c r="EU464" s="33">
        <v>20269.05906</v>
      </c>
      <c r="EV464" s="33">
        <v>15774.615830000001</v>
      </c>
      <c r="EW464" s="33">
        <v>19216.350190000001</v>
      </c>
      <c r="EX464" s="33">
        <v>25382.790919999999</v>
      </c>
      <c r="EY464" s="33">
        <v>20793.81177</v>
      </c>
      <c r="EZ464" s="33">
        <v>16176.56151</v>
      </c>
      <c r="FA464" s="33">
        <v>19705.993109999999</v>
      </c>
      <c r="FB464" s="33">
        <v>26029.558059999999</v>
      </c>
      <c r="FC464" s="33">
        <v>21323.649259999998</v>
      </c>
    </row>
    <row r="465" spans="2:159" x14ac:dyDescent="0.3">
      <c r="B465" s="33" t="s">
        <v>35</v>
      </c>
      <c r="C465" s="33" t="s">
        <v>39</v>
      </c>
    </row>
    <row r="466" spans="2:159" x14ac:dyDescent="0.3">
      <c r="B466" s="33" t="s">
        <v>35</v>
      </c>
      <c r="C466" s="33" t="s">
        <v>40</v>
      </c>
    </row>
    <row r="467" spans="2:159" x14ac:dyDescent="0.3">
      <c r="B467" s="33" t="s">
        <v>35</v>
      </c>
      <c r="C467" s="33" t="s">
        <v>41</v>
      </c>
    </row>
    <row r="468" spans="2:159" x14ac:dyDescent="0.3">
      <c r="B468" s="33" t="s">
        <v>35</v>
      </c>
      <c r="C468" s="33" t="s">
        <v>42</v>
      </c>
    </row>
    <row r="469" spans="2:159" x14ac:dyDescent="0.3">
      <c r="B469" s="33" t="s">
        <v>35</v>
      </c>
      <c r="C469" s="33" t="s">
        <v>43</v>
      </c>
    </row>
    <row r="470" spans="2:159" x14ac:dyDescent="0.3">
      <c r="B470" s="33" t="s">
        <v>35</v>
      </c>
      <c r="C470" s="33" t="s">
        <v>44</v>
      </c>
    </row>
    <row r="471" spans="2:159" x14ac:dyDescent="0.3">
      <c r="B471" s="33" t="s">
        <v>35</v>
      </c>
      <c r="C471" s="33" t="s">
        <v>45</v>
      </c>
    </row>
    <row r="472" spans="2:159" x14ac:dyDescent="0.3">
      <c r="B472" s="33" t="s">
        <v>35</v>
      </c>
      <c r="C472" s="33" t="s">
        <v>46</v>
      </c>
    </row>
    <row r="473" spans="2:159" x14ac:dyDescent="0.3">
      <c r="B473" s="33" t="s">
        <v>35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2299.9076660000001</v>
      </c>
      <c r="DM473" s="33">
        <v>2801.7057030000001</v>
      </c>
      <c r="DN473" s="33">
        <v>3700.760518</v>
      </c>
      <c r="DO473" s="33">
        <v>3031.696469</v>
      </c>
      <c r="DP473" s="33">
        <v>3964.2593919999999</v>
      </c>
      <c r="DQ473" s="33">
        <v>4829.1887139999999</v>
      </c>
      <c r="DR473" s="33">
        <v>6378.8537489999999</v>
      </c>
      <c r="DS473" s="33">
        <v>5225.6146529999996</v>
      </c>
      <c r="DT473" s="33">
        <v>5567.093476</v>
      </c>
      <c r="DU473" s="33">
        <v>6781.7320529999997</v>
      </c>
      <c r="DV473" s="33">
        <v>8957.959503</v>
      </c>
      <c r="DW473" s="33">
        <v>7338.441401</v>
      </c>
      <c r="DX473" s="33">
        <v>7182.301359</v>
      </c>
      <c r="DY473" s="33">
        <v>8749.3489279999994</v>
      </c>
      <c r="DZ473" s="33">
        <v>11556.97582</v>
      </c>
      <c r="EA473" s="33">
        <v>9467.5790639999996</v>
      </c>
      <c r="EB473" s="33">
        <v>8831.3844989999998</v>
      </c>
      <c r="EC473" s="33">
        <v>10758.232029999999</v>
      </c>
      <c r="ED473" s="33">
        <v>14210.50051</v>
      </c>
      <c r="EE473" s="33">
        <v>11641.37048</v>
      </c>
      <c r="EF473" s="33">
        <v>10797.12162</v>
      </c>
      <c r="EG473" s="33">
        <v>13152.857249999999</v>
      </c>
      <c r="EH473" s="33">
        <v>17373.55025</v>
      </c>
      <c r="EI473" s="33">
        <v>14232.56941</v>
      </c>
      <c r="EJ473" s="33">
        <v>12291.35153</v>
      </c>
      <c r="EK473" s="33">
        <v>14973.10096</v>
      </c>
      <c r="EL473" s="33">
        <v>19777.902010000002</v>
      </c>
      <c r="EM473" s="33">
        <v>16202.23611</v>
      </c>
      <c r="EN473" s="33">
        <v>13863.66582</v>
      </c>
      <c r="EO473" s="33">
        <v>16888.465639999999</v>
      </c>
      <c r="EP473" s="33">
        <v>22307.898639999999</v>
      </c>
      <c r="EQ473" s="33">
        <v>18274.83222</v>
      </c>
      <c r="ER473" s="33">
        <v>15376.52756</v>
      </c>
      <c r="ES473" s="33">
        <v>18731.406299999999</v>
      </c>
      <c r="ET473" s="33">
        <v>24742.23071</v>
      </c>
      <c r="EU473" s="33">
        <v>20269.05906</v>
      </c>
      <c r="EV473" s="33">
        <v>15774.615830000001</v>
      </c>
      <c r="EW473" s="33">
        <v>19216.350190000001</v>
      </c>
      <c r="EX473" s="33">
        <v>25382.790919999999</v>
      </c>
      <c r="EY473" s="33">
        <v>20793.81177</v>
      </c>
      <c r="EZ473" s="33">
        <v>16176.56151</v>
      </c>
      <c r="FA473" s="33">
        <v>19705.993109999999</v>
      </c>
      <c r="FB473" s="33">
        <v>26029.558059999999</v>
      </c>
      <c r="FC473" s="33">
        <v>21323.649259999998</v>
      </c>
    </row>
    <row r="474" spans="2:159" x14ac:dyDescent="0.3">
      <c r="B474" s="33" t="s">
        <v>228</v>
      </c>
      <c r="C474" s="33" t="s">
        <v>36</v>
      </c>
    </row>
    <row r="475" spans="2:159" x14ac:dyDescent="0.3">
      <c r="B475" s="33" t="s">
        <v>228</v>
      </c>
      <c r="C475" s="33" t="s">
        <v>37</v>
      </c>
    </row>
    <row r="476" spans="2:159" x14ac:dyDescent="0.3">
      <c r="B476" s="33" t="s">
        <v>228</v>
      </c>
      <c r="C476" s="33" t="s">
        <v>38</v>
      </c>
    </row>
    <row r="477" spans="2:159" x14ac:dyDescent="0.3">
      <c r="B477" s="33" t="s">
        <v>228</v>
      </c>
      <c r="C477" s="33" t="s">
        <v>39</v>
      </c>
    </row>
    <row r="478" spans="2:159" x14ac:dyDescent="0.3">
      <c r="B478" s="33" t="s">
        <v>228</v>
      </c>
      <c r="C478" s="33" t="s">
        <v>40</v>
      </c>
    </row>
    <row r="479" spans="2:159" x14ac:dyDescent="0.3">
      <c r="B479" s="33" t="s">
        <v>228</v>
      </c>
      <c r="C479" s="33" t="s">
        <v>41</v>
      </c>
    </row>
    <row r="480" spans="2:159" x14ac:dyDescent="0.3">
      <c r="B480" s="33" t="s">
        <v>228</v>
      </c>
      <c r="C480" s="33" t="s">
        <v>42</v>
      </c>
    </row>
    <row r="481" spans="2:159" x14ac:dyDescent="0.3">
      <c r="B481" s="33" t="s">
        <v>228</v>
      </c>
      <c r="C481" s="33" t="s">
        <v>43</v>
      </c>
    </row>
    <row r="482" spans="2:159" x14ac:dyDescent="0.3">
      <c r="B482" s="33" t="s">
        <v>228</v>
      </c>
      <c r="C482" s="33" t="s">
        <v>44</v>
      </c>
    </row>
    <row r="483" spans="2:159" x14ac:dyDescent="0.3">
      <c r="B483" s="33" t="s">
        <v>228</v>
      </c>
      <c r="C483" s="33" t="s">
        <v>45</v>
      </c>
    </row>
    <row r="484" spans="2:159" x14ac:dyDescent="0.3">
      <c r="B484" s="33" t="s">
        <v>228</v>
      </c>
      <c r="C484" s="33" t="s">
        <v>46</v>
      </c>
    </row>
    <row r="485" spans="2:159" x14ac:dyDescent="0.3">
      <c r="B485" s="33" t="s">
        <v>228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3">
      <c r="B486" s="33" t="s">
        <v>229</v>
      </c>
      <c r="C486" s="33" t="s">
        <v>36</v>
      </c>
    </row>
    <row r="487" spans="2:159" x14ac:dyDescent="0.3">
      <c r="B487" s="33" t="s">
        <v>229</v>
      </c>
      <c r="C487" s="33" t="s">
        <v>37</v>
      </c>
    </row>
    <row r="488" spans="2:159" x14ac:dyDescent="0.3">
      <c r="B488" s="33" t="s">
        <v>229</v>
      </c>
      <c r="C488" s="33" t="s">
        <v>38</v>
      </c>
    </row>
    <row r="489" spans="2:159" x14ac:dyDescent="0.3">
      <c r="B489" s="33" t="s">
        <v>229</v>
      </c>
      <c r="C489" s="33" t="s">
        <v>39</v>
      </c>
    </row>
    <row r="490" spans="2:159" x14ac:dyDescent="0.3">
      <c r="B490" s="33" t="s">
        <v>229</v>
      </c>
      <c r="C490" s="33" t="s">
        <v>40</v>
      </c>
    </row>
    <row r="491" spans="2:159" x14ac:dyDescent="0.3">
      <c r="B491" s="33" t="s">
        <v>229</v>
      </c>
      <c r="C491" s="33" t="s">
        <v>41</v>
      </c>
    </row>
    <row r="492" spans="2:159" x14ac:dyDescent="0.3">
      <c r="B492" s="33" t="s">
        <v>229</v>
      </c>
      <c r="C492" s="33" t="s">
        <v>42</v>
      </c>
    </row>
    <row r="493" spans="2:159" x14ac:dyDescent="0.3">
      <c r="B493" s="33" t="s">
        <v>229</v>
      </c>
      <c r="C493" s="33" t="s">
        <v>43</v>
      </c>
    </row>
    <row r="494" spans="2:159" x14ac:dyDescent="0.3">
      <c r="B494" s="33" t="s">
        <v>229</v>
      </c>
      <c r="C494" s="33" t="s">
        <v>44</v>
      </c>
    </row>
    <row r="495" spans="2:159" x14ac:dyDescent="0.3">
      <c r="B495" s="33" t="s">
        <v>229</v>
      </c>
      <c r="C495" s="33" t="s">
        <v>45</v>
      </c>
    </row>
    <row r="496" spans="2:159" x14ac:dyDescent="0.3">
      <c r="B496" s="33" t="s">
        <v>229</v>
      </c>
      <c r="C496" s="33" t="s">
        <v>46</v>
      </c>
    </row>
    <row r="497" spans="2:159" x14ac:dyDescent="0.3">
      <c r="B497" s="33" t="s">
        <v>229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3">
      <c r="B498" s="33" t="s">
        <v>230</v>
      </c>
      <c r="C498" s="33" t="s">
        <v>36</v>
      </c>
    </row>
    <row r="499" spans="2:159" x14ac:dyDescent="0.3">
      <c r="B499" s="33" t="s">
        <v>230</v>
      </c>
      <c r="C499" s="33" t="s">
        <v>37</v>
      </c>
    </row>
    <row r="500" spans="2:159" x14ac:dyDescent="0.3">
      <c r="B500" s="33" t="s">
        <v>230</v>
      </c>
      <c r="C500" s="33" t="s">
        <v>38</v>
      </c>
    </row>
    <row r="501" spans="2:159" x14ac:dyDescent="0.3">
      <c r="B501" s="33" t="s">
        <v>230</v>
      </c>
      <c r="C501" s="33" t="s">
        <v>39</v>
      </c>
    </row>
    <row r="502" spans="2:159" x14ac:dyDescent="0.3">
      <c r="B502" s="33" t="s">
        <v>230</v>
      </c>
      <c r="C502" s="33" t="s">
        <v>40</v>
      </c>
    </row>
    <row r="503" spans="2:159" x14ac:dyDescent="0.3">
      <c r="B503" s="33" t="s">
        <v>230</v>
      </c>
      <c r="C503" s="33" t="s">
        <v>41</v>
      </c>
    </row>
    <row r="504" spans="2:159" x14ac:dyDescent="0.3">
      <c r="B504" s="33" t="s">
        <v>230</v>
      </c>
      <c r="C504" s="33" t="s">
        <v>42</v>
      </c>
    </row>
    <row r="505" spans="2:159" x14ac:dyDescent="0.3">
      <c r="B505" s="33" t="s">
        <v>230</v>
      </c>
      <c r="C505" s="33" t="s">
        <v>43</v>
      </c>
    </row>
    <row r="506" spans="2:159" x14ac:dyDescent="0.3">
      <c r="B506" s="33" t="s">
        <v>230</v>
      </c>
      <c r="C506" s="33" t="s">
        <v>44</v>
      </c>
    </row>
    <row r="507" spans="2:159" x14ac:dyDescent="0.3">
      <c r="B507" s="33" t="s">
        <v>230</v>
      </c>
      <c r="C507" s="33" t="s">
        <v>45</v>
      </c>
    </row>
    <row r="508" spans="2:159" x14ac:dyDescent="0.3">
      <c r="B508" s="33" t="s">
        <v>230</v>
      </c>
      <c r="C508" s="33" t="s">
        <v>46</v>
      </c>
    </row>
    <row r="509" spans="2:159" x14ac:dyDescent="0.3">
      <c r="B509" s="33" t="s">
        <v>230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3">
      <c r="B510" s="33" t="s">
        <v>231</v>
      </c>
      <c r="C510" s="33" t="s">
        <v>36</v>
      </c>
    </row>
    <row r="511" spans="2:159" x14ac:dyDescent="0.3">
      <c r="B511" s="33" t="s">
        <v>231</v>
      </c>
      <c r="C511" s="33" t="s">
        <v>37</v>
      </c>
    </row>
    <row r="512" spans="2:159" x14ac:dyDescent="0.3">
      <c r="B512" s="33" t="s">
        <v>231</v>
      </c>
      <c r="C512" s="33" t="s">
        <v>38</v>
      </c>
    </row>
    <row r="513" spans="2:159" x14ac:dyDescent="0.3">
      <c r="B513" s="33" t="s">
        <v>231</v>
      </c>
      <c r="C513" s="33" t="s">
        <v>39</v>
      </c>
    </row>
    <row r="514" spans="2:159" x14ac:dyDescent="0.3">
      <c r="B514" s="33" t="s">
        <v>231</v>
      </c>
      <c r="C514" s="33" t="s">
        <v>40</v>
      </c>
    </row>
    <row r="515" spans="2:159" x14ac:dyDescent="0.3">
      <c r="B515" s="33" t="s">
        <v>231</v>
      </c>
      <c r="C515" s="33" t="s">
        <v>41</v>
      </c>
    </row>
    <row r="516" spans="2:159" x14ac:dyDescent="0.3">
      <c r="B516" s="33" t="s">
        <v>231</v>
      </c>
      <c r="C516" s="33" t="s">
        <v>42</v>
      </c>
    </row>
    <row r="517" spans="2:159" x14ac:dyDescent="0.3">
      <c r="B517" s="33" t="s">
        <v>231</v>
      </c>
      <c r="C517" s="33" t="s">
        <v>43</v>
      </c>
    </row>
    <row r="518" spans="2:159" x14ac:dyDescent="0.3">
      <c r="B518" s="33" t="s">
        <v>231</v>
      </c>
      <c r="C518" s="33" t="s">
        <v>44</v>
      </c>
    </row>
    <row r="519" spans="2:159" x14ac:dyDescent="0.3">
      <c r="B519" s="33" t="s">
        <v>231</v>
      </c>
      <c r="C519" s="33" t="s">
        <v>45</v>
      </c>
    </row>
    <row r="520" spans="2:159" x14ac:dyDescent="0.3">
      <c r="B520" s="33" t="s">
        <v>231</v>
      </c>
      <c r="C520" s="33" t="s">
        <v>46</v>
      </c>
    </row>
    <row r="521" spans="2:159" x14ac:dyDescent="0.3">
      <c r="B521" s="33" t="s">
        <v>231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3">
      <c r="B522" s="33" t="s">
        <v>232</v>
      </c>
      <c r="C522" s="33" t="s">
        <v>36</v>
      </c>
    </row>
    <row r="523" spans="2:159" x14ac:dyDescent="0.3">
      <c r="B523" s="33" t="s">
        <v>232</v>
      </c>
      <c r="C523" s="33" t="s">
        <v>37</v>
      </c>
    </row>
    <row r="524" spans="2:159" x14ac:dyDescent="0.3">
      <c r="B524" s="33" t="s">
        <v>232</v>
      </c>
      <c r="C524" s="33" t="s">
        <v>38</v>
      </c>
    </row>
    <row r="525" spans="2:159" x14ac:dyDescent="0.3">
      <c r="B525" s="33" t="s">
        <v>232</v>
      </c>
      <c r="C525" s="33" t="s">
        <v>39</v>
      </c>
    </row>
    <row r="526" spans="2:159" x14ac:dyDescent="0.3">
      <c r="B526" s="33" t="s">
        <v>232</v>
      </c>
      <c r="C526" s="33" t="s">
        <v>40</v>
      </c>
    </row>
    <row r="527" spans="2:159" x14ac:dyDescent="0.3">
      <c r="B527" s="33" t="s">
        <v>232</v>
      </c>
      <c r="C527" s="33" t="s">
        <v>41</v>
      </c>
    </row>
    <row r="528" spans="2:159" x14ac:dyDescent="0.3">
      <c r="B528" s="33" t="s">
        <v>232</v>
      </c>
      <c r="C528" s="33" t="s">
        <v>42</v>
      </c>
    </row>
    <row r="529" spans="2:159" x14ac:dyDescent="0.3">
      <c r="B529" s="33" t="s">
        <v>232</v>
      </c>
      <c r="C529" s="33" t="s">
        <v>43</v>
      </c>
    </row>
    <row r="530" spans="2:159" x14ac:dyDescent="0.3">
      <c r="B530" s="33" t="s">
        <v>232</v>
      </c>
      <c r="C530" s="33" t="s">
        <v>44</v>
      </c>
    </row>
    <row r="531" spans="2:159" x14ac:dyDescent="0.3">
      <c r="B531" s="33" t="s">
        <v>232</v>
      </c>
      <c r="C531" s="33" t="s">
        <v>45</v>
      </c>
    </row>
    <row r="532" spans="2:159" x14ac:dyDescent="0.3">
      <c r="B532" s="33" t="s">
        <v>232</v>
      </c>
      <c r="C532" s="33" t="s">
        <v>46</v>
      </c>
    </row>
    <row r="533" spans="2:159" x14ac:dyDescent="0.3">
      <c r="B533" s="33" t="s">
        <v>232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3">
      <c r="B534" s="33" t="s">
        <v>233</v>
      </c>
      <c r="C534" s="33" t="s">
        <v>36</v>
      </c>
    </row>
    <row r="535" spans="2:159" x14ac:dyDescent="0.3">
      <c r="B535" s="33" t="s">
        <v>233</v>
      </c>
      <c r="C535" s="33" t="s">
        <v>37</v>
      </c>
    </row>
    <row r="536" spans="2:159" x14ac:dyDescent="0.3">
      <c r="B536" s="33" t="s">
        <v>233</v>
      </c>
      <c r="C536" s="33" t="s">
        <v>38</v>
      </c>
    </row>
    <row r="537" spans="2:159" x14ac:dyDescent="0.3">
      <c r="B537" s="33" t="s">
        <v>233</v>
      </c>
      <c r="C537" s="33" t="s">
        <v>39</v>
      </c>
    </row>
    <row r="538" spans="2:159" x14ac:dyDescent="0.3">
      <c r="B538" s="33" t="s">
        <v>233</v>
      </c>
      <c r="C538" s="33" t="s">
        <v>40</v>
      </c>
    </row>
    <row r="539" spans="2:159" x14ac:dyDescent="0.3">
      <c r="B539" s="33" t="s">
        <v>233</v>
      </c>
      <c r="C539" s="33" t="s">
        <v>41</v>
      </c>
    </row>
    <row r="540" spans="2:159" x14ac:dyDescent="0.3">
      <c r="B540" s="33" t="s">
        <v>233</v>
      </c>
      <c r="C540" s="33" t="s">
        <v>42</v>
      </c>
    </row>
    <row r="541" spans="2:159" x14ac:dyDescent="0.3">
      <c r="B541" s="33" t="s">
        <v>233</v>
      </c>
      <c r="C541" s="33" t="s">
        <v>43</v>
      </c>
    </row>
    <row r="542" spans="2:159" x14ac:dyDescent="0.3">
      <c r="B542" s="33" t="s">
        <v>233</v>
      </c>
      <c r="C542" s="33" t="s">
        <v>44</v>
      </c>
    </row>
    <row r="543" spans="2:159" x14ac:dyDescent="0.3">
      <c r="B543" s="33" t="s">
        <v>233</v>
      </c>
      <c r="C543" s="33" t="s">
        <v>45</v>
      </c>
    </row>
    <row r="544" spans="2:159" x14ac:dyDescent="0.3">
      <c r="B544" s="33" t="s">
        <v>233</v>
      </c>
      <c r="C544" s="33" t="s">
        <v>46</v>
      </c>
    </row>
    <row r="545" spans="2:159" x14ac:dyDescent="0.3">
      <c r="B545" s="33" t="s">
        <v>233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3">
      <c r="B546" s="33" t="s">
        <v>234</v>
      </c>
      <c r="C546" s="33" t="s">
        <v>36</v>
      </c>
    </row>
    <row r="547" spans="2:159" x14ac:dyDescent="0.3">
      <c r="B547" s="33" t="s">
        <v>234</v>
      </c>
      <c r="C547" s="33" t="s">
        <v>37</v>
      </c>
    </row>
    <row r="548" spans="2:159" x14ac:dyDescent="0.3">
      <c r="B548" s="33" t="s">
        <v>234</v>
      </c>
      <c r="C548" s="33" t="s">
        <v>38</v>
      </c>
    </row>
    <row r="549" spans="2:159" x14ac:dyDescent="0.3">
      <c r="B549" s="33" t="s">
        <v>234</v>
      </c>
      <c r="C549" s="33" t="s">
        <v>39</v>
      </c>
    </row>
    <row r="550" spans="2:159" x14ac:dyDescent="0.3">
      <c r="B550" s="33" t="s">
        <v>234</v>
      </c>
      <c r="C550" s="33" t="s">
        <v>40</v>
      </c>
    </row>
    <row r="551" spans="2:159" x14ac:dyDescent="0.3">
      <c r="B551" s="33" t="s">
        <v>234</v>
      </c>
      <c r="C551" s="33" t="s">
        <v>41</v>
      </c>
    </row>
    <row r="552" spans="2:159" x14ac:dyDescent="0.3">
      <c r="B552" s="33" t="s">
        <v>234</v>
      </c>
      <c r="C552" s="33" t="s">
        <v>42</v>
      </c>
    </row>
    <row r="553" spans="2:159" x14ac:dyDescent="0.3">
      <c r="B553" s="33" t="s">
        <v>234</v>
      </c>
      <c r="C553" s="33" t="s">
        <v>43</v>
      </c>
    </row>
    <row r="554" spans="2:159" x14ac:dyDescent="0.3">
      <c r="B554" s="33" t="s">
        <v>234</v>
      </c>
      <c r="C554" s="33" t="s">
        <v>44</v>
      </c>
    </row>
    <row r="555" spans="2:159" x14ac:dyDescent="0.3">
      <c r="B555" s="33" t="s">
        <v>234</v>
      </c>
      <c r="C555" s="33" t="s">
        <v>45</v>
      </c>
    </row>
    <row r="556" spans="2:159" x14ac:dyDescent="0.3">
      <c r="B556" s="33" t="s">
        <v>234</v>
      </c>
      <c r="C556" s="33" t="s">
        <v>46</v>
      </c>
    </row>
    <row r="557" spans="2:159" x14ac:dyDescent="0.3">
      <c r="B557" s="33" t="s">
        <v>234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3">
      <c r="B558" s="33" t="s">
        <v>235</v>
      </c>
      <c r="C558" s="33" t="s">
        <v>36</v>
      </c>
    </row>
    <row r="559" spans="2:159" x14ac:dyDescent="0.3">
      <c r="B559" s="33" t="s">
        <v>235</v>
      </c>
      <c r="C559" s="33" t="s">
        <v>37</v>
      </c>
    </row>
    <row r="560" spans="2:159" x14ac:dyDescent="0.3">
      <c r="B560" s="33" t="s">
        <v>235</v>
      </c>
      <c r="C560" s="33" t="s">
        <v>38</v>
      </c>
    </row>
    <row r="561" spans="2:159" x14ac:dyDescent="0.3">
      <c r="B561" s="33" t="s">
        <v>235</v>
      </c>
      <c r="C561" s="33" t="s">
        <v>39</v>
      </c>
    </row>
    <row r="562" spans="2:159" x14ac:dyDescent="0.3">
      <c r="B562" s="33" t="s">
        <v>235</v>
      </c>
      <c r="C562" s="33" t="s">
        <v>40</v>
      </c>
    </row>
    <row r="563" spans="2:159" x14ac:dyDescent="0.3">
      <c r="B563" s="33" t="s">
        <v>235</v>
      </c>
      <c r="C563" s="33" t="s">
        <v>41</v>
      </c>
    </row>
    <row r="564" spans="2:159" x14ac:dyDescent="0.3">
      <c r="B564" s="33" t="s">
        <v>235</v>
      </c>
      <c r="C564" s="33" t="s">
        <v>42</v>
      </c>
    </row>
    <row r="565" spans="2:159" x14ac:dyDescent="0.3">
      <c r="B565" s="33" t="s">
        <v>235</v>
      </c>
      <c r="C565" s="33" t="s">
        <v>43</v>
      </c>
    </row>
    <row r="566" spans="2:159" x14ac:dyDescent="0.3">
      <c r="B566" s="33" t="s">
        <v>235</v>
      </c>
      <c r="C566" s="33" t="s">
        <v>44</v>
      </c>
    </row>
    <row r="567" spans="2:159" x14ac:dyDescent="0.3">
      <c r="B567" s="33" t="s">
        <v>235</v>
      </c>
      <c r="C567" s="33" t="s">
        <v>45</v>
      </c>
    </row>
    <row r="568" spans="2:159" x14ac:dyDescent="0.3">
      <c r="B568" s="33" t="s">
        <v>235</v>
      </c>
      <c r="C568" s="33" t="s">
        <v>46</v>
      </c>
    </row>
    <row r="569" spans="2:159" x14ac:dyDescent="0.3">
      <c r="B569" s="33" t="s">
        <v>235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3">
      <c r="B570" s="33" t="s">
        <v>236</v>
      </c>
      <c r="C570" s="33" t="s">
        <v>36</v>
      </c>
    </row>
    <row r="571" spans="2:159" x14ac:dyDescent="0.3">
      <c r="B571" s="33" t="s">
        <v>236</v>
      </c>
      <c r="C571" s="33" t="s">
        <v>37</v>
      </c>
    </row>
    <row r="572" spans="2:159" x14ac:dyDescent="0.3">
      <c r="B572" s="33" t="s">
        <v>236</v>
      </c>
      <c r="C572" s="33" t="s">
        <v>38</v>
      </c>
    </row>
    <row r="573" spans="2:159" x14ac:dyDescent="0.3">
      <c r="B573" s="33" t="s">
        <v>236</v>
      </c>
      <c r="C573" s="33" t="s">
        <v>39</v>
      </c>
    </row>
    <row r="574" spans="2:159" x14ac:dyDescent="0.3">
      <c r="B574" s="33" t="s">
        <v>236</v>
      </c>
      <c r="C574" s="33" t="s">
        <v>40</v>
      </c>
    </row>
    <row r="575" spans="2:159" x14ac:dyDescent="0.3">
      <c r="B575" s="33" t="s">
        <v>236</v>
      </c>
      <c r="C575" s="33" t="s">
        <v>41</v>
      </c>
    </row>
    <row r="576" spans="2:159" x14ac:dyDescent="0.3">
      <c r="B576" s="33" t="s">
        <v>236</v>
      </c>
      <c r="C576" s="33" t="s">
        <v>42</v>
      </c>
    </row>
    <row r="577" spans="2:159" x14ac:dyDescent="0.3">
      <c r="B577" s="33" t="s">
        <v>236</v>
      </c>
      <c r="C577" s="33" t="s">
        <v>43</v>
      </c>
    </row>
    <row r="578" spans="2:159" x14ac:dyDescent="0.3">
      <c r="B578" s="33" t="s">
        <v>236</v>
      </c>
      <c r="C578" s="33" t="s">
        <v>44</v>
      </c>
    </row>
    <row r="579" spans="2:159" x14ac:dyDescent="0.3">
      <c r="B579" s="33" t="s">
        <v>236</v>
      </c>
      <c r="C579" s="33" t="s">
        <v>45</v>
      </c>
    </row>
    <row r="580" spans="2:159" x14ac:dyDescent="0.3">
      <c r="B580" s="33" t="s">
        <v>236</v>
      </c>
      <c r="C580" s="33" t="s">
        <v>46</v>
      </c>
    </row>
    <row r="581" spans="2:159" x14ac:dyDescent="0.3">
      <c r="B581" s="33" t="s">
        <v>236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3">
      <c r="B582" s="33" t="s">
        <v>237</v>
      </c>
      <c r="C582" s="33" t="s">
        <v>36</v>
      </c>
    </row>
    <row r="583" spans="2:159" x14ac:dyDescent="0.3">
      <c r="B583" s="33" t="s">
        <v>237</v>
      </c>
      <c r="C583" s="33" t="s">
        <v>37</v>
      </c>
    </row>
    <row r="584" spans="2:159" x14ac:dyDescent="0.3">
      <c r="B584" s="33" t="s">
        <v>237</v>
      </c>
      <c r="C584" s="33" t="s">
        <v>38</v>
      </c>
    </row>
    <row r="585" spans="2:159" x14ac:dyDescent="0.3">
      <c r="B585" s="33" t="s">
        <v>237</v>
      </c>
      <c r="C585" s="33" t="s">
        <v>39</v>
      </c>
    </row>
    <row r="586" spans="2:159" x14ac:dyDescent="0.3">
      <c r="B586" s="33" t="s">
        <v>237</v>
      </c>
      <c r="C586" s="33" t="s">
        <v>40</v>
      </c>
    </row>
    <row r="587" spans="2:159" x14ac:dyDescent="0.3">
      <c r="B587" s="33" t="s">
        <v>237</v>
      </c>
      <c r="C587" s="33" t="s">
        <v>41</v>
      </c>
    </row>
    <row r="588" spans="2:159" x14ac:dyDescent="0.3">
      <c r="B588" s="33" t="s">
        <v>237</v>
      </c>
      <c r="C588" s="33" t="s">
        <v>42</v>
      </c>
    </row>
    <row r="589" spans="2:159" x14ac:dyDescent="0.3">
      <c r="B589" s="33" t="s">
        <v>237</v>
      </c>
      <c r="C589" s="33" t="s">
        <v>43</v>
      </c>
    </row>
    <row r="590" spans="2:159" x14ac:dyDescent="0.3">
      <c r="B590" s="33" t="s">
        <v>237</v>
      </c>
      <c r="C590" s="33" t="s">
        <v>44</v>
      </c>
    </row>
    <row r="591" spans="2:159" x14ac:dyDescent="0.3">
      <c r="B591" s="33" t="s">
        <v>237</v>
      </c>
      <c r="C591" s="33" t="s">
        <v>45</v>
      </c>
    </row>
    <row r="592" spans="2:159" x14ac:dyDescent="0.3">
      <c r="B592" s="33" t="s">
        <v>237</v>
      </c>
      <c r="C592" s="33" t="s">
        <v>46</v>
      </c>
    </row>
    <row r="593" spans="2:159" x14ac:dyDescent="0.3">
      <c r="B593" s="33" t="s">
        <v>237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3">
      <c r="B594" s="33" t="s">
        <v>238</v>
      </c>
      <c r="C594" s="33" t="s">
        <v>36</v>
      </c>
    </row>
    <row r="595" spans="2:159" x14ac:dyDescent="0.3">
      <c r="B595" s="33" t="s">
        <v>238</v>
      </c>
      <c r="C595" s="33" t="s">
        <v>37</v>
      </c>
    </row>
    <row r="596" spans="2:159" x14ac:dyDescent="0.3">
      <c r="B596" s="33" t="s">
        <v>238</v>
      </c>
      <c r="C596" s="33" t="s">
        <v>38</v>
      </c>
    </row>
    <row r="597" spans="2:159" x14ac:dyDescent="0.3">
      <c r="B597" s="33" t="s">
        <v>238</v>
      </c>
      <c r="C597" s="33" t="s">
        <v>39</v>
      </c>
    </row>
    <row r="598" spans="2:159" x14ac:dyDescent="0.3">
      <c r="B598" s="33" t="s">
        <v>238</v>
      </c>
      <c r="C598" s="33" t="s">
        <v>40</v>
      </c>
    </row>
    <row r="599" spans="2:159" x14ac:dyDescent="0.3">
      <c r="B599" s="33" t="s">
        <v>238</v>
      </c>
      <c r="C599" s="33" t="s">
        <v>41</v>
      </c>
    </row>
    <row r="600" spans="2:159" x14ac:dyDescent="0.3">
      <c r="B600" s="33" t="s">
        <v>238</v>
      </c>
      <c r="C600" s="33" t="s">
        <v>42</v>
      </c>
    </row>
    <row r="601" spans="2:159" x14ac:dyDescent="0.3">
      <c r="B601" s="33" t="s">
        <v>238</v>
      </c>
      <c r="C601" s="33" t="s">
        <v>43</v>
      </c>
    </row>
    <row r="602" spans="2:159" x14ac:dyDescent="0.3">
      <c r="B602" s="33" t="s">
        <v>238</v>
      </c>
      <c r="C602" s="33" t="s">
        <v>44</v>
      </c>
    </row>
    <row r="603" spans="2:159" x14ac:dyDescent="0.3">
      <c r="B603" s="33" t="s">
        <v>238</v>
      </c>
      <c r="C603" s="33" t="s">
        <v>45</v>
      </c>
    </row>
    <row r="604" spans="2:159" x14ac:dyDescent="0.3">
      <c r="B604" s="33" t="s">
        <v>238</v>
      </c>
      <c r="C604" s="33" t="s">
        <v>46</v>
      </c>
    </row>
    <row r="605" spans="2:159" x14ac:dyDescent="0.3">
      <c r="B605" s="33" t="s">
        <v>238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3">
      <c r="B606" s="33" t="s">
        <v>239</v>
      </c>
      <c r="C606" s="33" t="s">
        <v>36</v>
      </c>
    </row>
    <row r="607" spans="2:159" x14ac:dyDescent="0.3">
      <c r="B607" s="33" t="s">
        <v>239</v>
      </c>
      <c r="C607" s="33" t="s">
        <v>37</v>
      </c>
    </row>
    <row r="608" spans="2:159" x14ac:dyDescent="0.3">
      <c r="B608" s="33" t="s">
        <v>239</v>
      </c>
      <c r="C608" s="33" t="s">
        <v>38</v>
      </c>
    </row>
    <row r="609" spans="2:159" x14ac:dyDescent="0.3">
      <c r="B609" s="33" t="s">
        <v>239</v>
      </c>
      <c r="C609" s="33" t="s">
        <v>39</v>
      </c>
    </row>
    <row r="610" spans="2:159" x14ac:dyDescent="0.3">
      <c r="B610" s="33" t="s">
        <v>239</v>
      </c>
      <c r="C610" s="33" t="s">
        <v>40</v>
      </c>
    </row>
    <row r="611" spans="2:159" x14ac:dyDescent="0.3">
      <c r="B611" s="33" t="s">
        <v>239</v>
      </c>
      <c r="C611" s="33" t="s">
        <v>41</v>
      </c>
    </row>
    <row r="612" spans="2:159" x14ac:dyDescent="0.3">
      <c r="B612" s="33" t="s">
        <v>239</v>
      </c>
      <c r="C612" s="33" t="s">
        <v>42</v>
      </c>
    </row>
    <row r="613" spans="2:159" x14ac:dyDescent="0.3">
      <c r="B613" s="33" t="s">
        <v>239</v>
      </c>
      <c r="C613" s="33" t="s">
        <v>43</v>
      </c>
    </row>
    <row r="614" spans="2:159" x14ac:dyDescent="0.3">
      <c r="B614" s="33" t="s">
        <v>239</v>
      </c>
      <c r="C614" s="33" t="s">
        <v>44</v>
      </c>
    </row>
    <row r="615" spans="2:159" x14ac:dyDescent="0.3">
      <c r="B615" s="33" t="s">
        <v>239</v>
      </c>
      <c r="C615" s="33" t="s">
        <v>45</v>
      </c>
    </row>
    <row r="616" spans="2:159" x14ac:dyDescent="0.3">
      <c r="B616" s="33" t="s">
        <v>239</v>
      </c>
      <c r="C616" s="33" t="s">
        <v>46</v>
      </c>
    </row>
    <row r="617" spans="2:159" x14ac:dyDescent="0.3">
      <c r="B617" s="33" t="s">
        <v>239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3">
      <c r="B618" s="33" t="s">
        <v>647</v>
      </c>
      <c r="C618" s="33" t="s">
        <v>36</v>
      </c>
    </row>
    <row r="619" spans="2:159" x14ac:dyDescent="0.3">
      <c r="B619" s="33" t="s">
        <v>647</v>
      </c>
      <c r="C619" s="33" t="s">
        <v>37</v>
      </c>
    </row>
    <row r="620" spans="2:159" x14ac:dyDescent="0.3">
      <c r="B620" s="33" t="s">
        <v>647</v>
      </c>
      <c r="C620" s="33" t="s">
        <v>38</v>
      </c>
    </row>
    <row r="621" spans="2:159" x14ac:dyDescent="0.3">
      <c r="B621" s="33" t="s">
        <v>647</v>
      </c>
      <c r="C621" s="33" t="s">
        <v>39</v>
      </c>
    </row>
    <row r="622" spans="2:159" x14ac:dyDescent="0.3">
      <c r="B622" s="33" t="s">
        <v>647</v>
      </c>
      <c r="C622" s="33" t="s">
        <v>40</v>
      </c>
    </row>
    <row r="623" spans="2:159" x14ac:dyDescent="0.3">
      <c r="B623" s="33" t="s">
        <v>647</v>
      </c>
      <c r="C623" s="33" t="s">
        <v>41</v>
      </c>
    </row>
    <row r="624" spans="2:159" x14ac:dyDescent="0.3">
      <c r="B624" s="33" t="s">
        <v>647</v>
      </c>
      <c r="C624" s="33" t="s">
        <v>42</v>
      </c>
    </row>
    <row r="625" spans="2:159" x14ac:dyDescent="0.3">
      <c r="B625" s="33" t="s">
        <v>647</v>
      </c>
      <c r="C625" s="33" t="s">
        <v>43</v>
      </c>
    </row>
    <row r="626" spans="2:159" x14ac:dyDescent="0.3">
      <c r="B626" s="33" t="s">
        <v>647</v>
      </c>
      <c r="C626" s="33" t="s">
        <v>44</v>
      </c>
    </row>
    <row r="627" spans="2:159" x14ac:dyDescent="0.3">
      <c r="B627" s="33" t="s">
        <v>647</v>
      </c>
      <c r="C627" s="33" t="s">
        <v>45</v>
      </c>
    </row>
    <row r="628" spans="2:159" x14ac:dyDescent="0.3">
      <c r="B628" s="33" t="s">
        <v>647</v>
      </c>
      <c r="C628" s="33" t="s">
        <v>46</v>
      </c>
    </row>
    <row r="629" spans="2:159" x14ac:dyDescent="0.3">
      <c r="B629" s="33" t="s">
        <v>647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3">
      <c r="B630" s="33" t="s">
        <v>767</v>
      </c>
      <c r="C630" s="33" t="s">
        <v>36</v>
      </c>
    </row>
    <row r="631" spans="2:159" x14ac:dyDescent="0.3">
      <c r="B631" s="33" t="s">
        <v>767</v>
      </c>
      <c r="C631" s="33" t="s">
        <v>37</v>
      </c>
    </row>
    <row r="632" spans="2:159" x14ac:dyDescent="0.3">
      <c r="B632" s="33" t="s">
        <v>767</v>
      </c>
      <c r="C632" s="33" t="s">
        <v>38</v>
      </c>
    </row>
    <row r="633" spans="2:159" x14ac:dyDescent="0.3">
      <c r="B633" s="33" t="s">
        <v>767</v>
      </c>
      <c r="C633" s="33" t="s">
        <v>39</v>
      </c>
    </row>
    <row r="634" spans="2:159" x14ac:dyDescent="0.3">
      <c r="B634" s="33" t="s">
        <v>767</v>
      </c>
      <c r="C634" s="33" t="s">
        <v>40</v>
      </c>
    </row>
    <row r="635" spans="2:159" x14ac:dyDescent="0.3">
      <c r="B635" s="33" t="s">
        <v>767</v>
      </c>
      <c r="C635" s="33" t="s">
        <v>41</v>
      </c>
    </row>
    <row r="636" spans="2:159" x14ac:dyDescent="0.3">
      <c r="B636" s="33" t="s">
        <v>767</v>
      </c>
      <c r="C636" s="33" t="s">
        <v>42</v>
      </c>
    </row>
    <row r="637" spans="2:159" x14ac:dyDescent="0.3">
      <c r="B637" s="33" t="s">
        <v>767</v>
      </c>
      <c r="C637" s="33" t="s">
        <v>43</v>
      </c>
    </row>
    <row r="638" spans="2:159" x14ac:dyDescent="0.3">
      <c r="B638" s="33" t="s">
        <v>767</v>
      </c>
      <c r="C638" s="33" t="s">
        <v>44</v>
      </c>
    </row>
    <row r="639" spans="2:159" x14ac:dyDescent="0.3">
      <c r="B639" s="33" t="s">
        <v>767</v>
      </c>
      <c r="C639" s="33" t="s">
        <v>45</v>
      </c>
    </row>
    <row r="640" spans="2:159" x14ac:dyDescent="0.3">
      <c r="B640" s="33" t="s">
        <v>767</v>
      </c>
      <c r="C640" s="33" t="s">
        <v>46</v>
      </c>
    </row>
    <row r="641" spans="2:159" x14ac:dyDescent="0.3">
      <c r="B641" s="33" t="s">
        <v>767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3">
      <c r="B642" s="33" t="s">
        <v>674</v>
      </c>
      <c r="C642" s="33" t="s">
        <v>36</v>
      </c>
    </row>
    <row r="643" spans="2:159" x14ac:dyDescent="0.3">
      <c r="B643" s="33" t="s">
        <v>674</v>
      </c>
      <c r="C643" s="33" t="s">
        <v>37</v>
      </c>
    </row>
    <row r="644" spans="2:159" x14ac:dyDescent="0.3">
      <c r="B644" s="33" t="s">
        <v>674</v>
      </c>
      <c r="C644" s="33" t="s">
        <v>38</v>
      </c>
    </row>
    <row r="645" spans="2:159" x14ac:dyDescent="0.3">
      <c r="B645" s="33" t="s">
        <v>674</v>
      </c>
      <c r="C645" s="33" t="s">
        <v>39</v>
      </c>
    </row>
    <row r="646" spans="2:159" x14ac:dyDescent="0.3">
      <c r="B646" s="33" t="s">
        <v>674</v>
      </c>
      <c r="C646" s="33" t="s">
        <v>40</v>
      </c>
    </row>
    <row r="647" spans="2:159" x14ac:dyDescent="0.3">
      <c r="B647" s="33" t="s">
        <v>674</v>
      </c>
      <c r="C647" s="33" t="s">
        <v>41</v>
      </c>
    </row>
    <row r="648" spans="2:159" x14ac:dyDescent="0.3">
      <c r="B648" s="33" t="s">
        <v>674</v>
      </c>
      <c r="C648" s="33" t="s">
        <v>42</v>
      </c>
    </row>
    <row r="649" spans="2:159" x14ac:dyDescent="0.3">
      <c r="B649" s="33" t="s">
        <v>674</v>
      </c>
      <c r="C649" s="33" t="s">
        <v>43</v>
      </c>
    </row>
    <row r="650" spans="2:159" x14ac:dyDescent="0.3">
      <c r="B650" s="33" t="s">
        <v>674</v>
      </c>
      <c r="C650" s="33" t="s">
        <v>44</v>
      </c>
    </row>
    <row r="651" spans="2:159" x14ac:dyDescent="0.3">
      <c r="B651" s="33" t="s">
        <v>674</v>
      </c>
      <c r="C651" s="33" t="s">
        <v>45</v>
      </c>
    </row>
    <row r="652" spans="2:159" x14ac:dyDescent="0.3">
      <c r="B652" s="33" t="s">
        <v>674</v>
      </c>
      <c r="C652" s="33" t="s">
        <v>46</v>
      </c>
    </row>
    <row r="653" spans="2:159" x14ac:dyDescent="0.3">
      <c r="B653" s="33" t="s">
        <v>674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3">
      <c r="B654" s="33" t="s">
        <v>768</v>
      </c>
      <c r="C654" s="33" t="s">
        <v>36</v>
      </c>
      <c r="CB654" s="33">
        <v>1359.6216890000001</v>
      </c>
      <c r="CD654" s="33">
        <v>1267.8056099999999</v>
      </c>
      <c r="CE654" s="33">
        <v>1359.6216890000001</v>
      </c>
      <c r="CF654" s="33">
        <v>1359.6216890000001</v>
      </c>
      <c r="CH654" s="33">
        <v>1258.88491</v>
      </c>
      <c r="CI654" s="33">
        <v>1359.6216890000001</v>
      </c>
      <c r="CJ654" s="33">
        <v>1359.6216890000001</v>
      </c>
      <c r="CL654" s="33">
        <v>1250.6052500000001</v>
      </c>
      <c r="CM654" s="33">
        <v>1359.6216890000001</v>
      </c>
      <c r="CN654" s="33">
        <v>1861.7816150000001</v>
      </c>
      <c r="CP654" s="33">
        <v>1494.3099159999999</v>
      </c>
      <c r="CQ654" s="33">
        <v>1861.7816150000001</v>
      </c>
      <c r="CR654" s="33">
        <v>1861.7816150000001</v>
      </c>
      <c r="CT654" s="33">
        <v>1485.9209020000001</v>
      </c>
      <c r="CU654" s="33">
        <v>1861.7816150000001</v>
      </c>
      <c r="CV654" s="33">
        <v>1861.7816150000001</v>
      </c>
      <c r="CX654" s="33">
        <v>1456.6098039999999</v>
      </c>
      <c r="CY654" s="33">
        <v>1861.7816150000001</v>
      </c>
      <c r="CZ654" s="33">
        <v>1861.7816150000001</v>
      </c>
      <c r="DB654" s="33">
        <v>1678.0173520000001</v>
      </c>
      <c r="DC654" s="33">
        <v>1861.7816150000001</v>
      </c>
      <c r="DD654" s="33">
        <v>1861.7816150000001</v>
      </c>
      <c r="DF654" s="33">
        <v>1861.7816150000001</v>
      </c>
      <c r="DG654" s="33">
        <v>1861.7816150000001</v>
      </c>
      <c r="DH654" s="33">
        <v>1861.7816150000001</v>
      </c>
      <c r="DK654" s="33">
        <v>1861.7816150000001</v>
      </c>
      <c r="DL654" s="33">
        <v>1861.7816150000001</v>
      </c>
      <c r="DN654" s="33">
        <v>1655.958754</v>
      </c>
      <c r="DO654" s="33">
        <v>1861.7816150000001</v>
      </c>
      <c r="DP654" s="33">
        <v>1861.7816150000001</v>
      </c>
      <c r="DR654" s="33">
        <v>1655.935935</v>
      </c>
      <c r="DS654" s="33">
        <v>1861.7816150000001</v>
      </c>
      <c r="DT654" s="33">
        <v>1861.7816150000001</v>
      </c>
      <c r="DV654" s="33">
        <v>1655.925074</v>
      </c>
      <c r="DW654" s="33">
        <v>1861.7816150000001</v>
      </c>
      <c r="DX654" s="33">
        <v>1861.7816150000001</v>
      </c>
      <c r="DZ654" s="33">
        <v>1655.961413</v>
      </c>
      <c r="EA654" s="33">
        <v>1861.7816150000001</v>
      </c>
      <c r="EB654" s="33">
        <v>1861.7816150000001</v>
      </c>
      <c r="ED654" s="33">
        <v>1694.2157360000001</v>
      </c>
      <c r="EE654" s="33">
        <v>1861.7816150000001</v>
      </c>
      <c r="EF654" s="33">
        <v>1861.7816150000001</v>
      </c>
      <c r="EH654" s="33">
        <v>1348.1992729999999</v>
      </c>
      <c r="EI654" s="33">
        <v>1861.7816150000001</v>
      </c>
      <c r="EJ654" s="33">
        <v>1861.7816150000001</v>
      </c>
      <c r="EL654" s="33">
        <v>792.94759250000004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C654" s="33">
        <v>1861.7816150000001</v>
      </c>
    </row>
    <row r="655" spans="2:159" x14ac:dyDescent="0.3">
      <c r="B655" s="33" t="s">
        <v>768</v>
      </c>
      <c r="C655" s="33" t="s">
        <v>37</v>
      </c>
    </row>
    <row r="656" spans="2:159" x14ac:dyDescent="0.3">
      <c r="B656" s="33" t="s">
        <v>768</v>
      </c>
      <c r="C656" s="33" t="s">
        <v>38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3">
      <c r="B657" s="33" t="s">
        <v>768</v>
      </c>
      <c r="C657" s="33" t="s">
        <v>39</v>
      </c>
    </row>
    <row r="658" spans="2:159" x14ac:dyDescent="0.3">
      <c r="B658" s="33" t="s">
        <v>768</v>
      </c>
      <c r="C658" s="33" t="s">
        <v>40</v>
      </c>
    </row>
    <row r="659" spans="2:159" x14ac:dyDescent="0.3">
      <c r="B659" s="33" t="s">
        <v>768</v>
      </c>
      <c r="C659" s="33" t="s">
        <v>41</v>
      </c>
    </row>
    <row r="660" spans="2:159" x14ac:dyDescent="0.3">
      <c r="B660" s="33" t="s">
        <v>768</v>
      </c>
      <c r="C660" s="33" t="s">
        <v>42</v>
      </c>
    </row>
    <row r="661" spans="2:159" x14ac:dyDescent="0.3">
      <c r="B661" s="33" t="s">
        <v>768</v>
      </c>
      <c r="C661" s="33" t="s">
        <v>43</v>
      </c>
    </row>
    <row r="662" spans="2:159" x14ac:dyDescent="0.3">
      <c r="B662" s="33" t="s">
        <v>768</v>
      </c>
      <c r="C662" s="33" t="s">
        <v>44</v>
      </c>
    </row>
    <row r="663" spans="2:159" x14ac:dyDescent="0.3">
      <c r="B663" s="33" t="s">
        <v>768</v>
      </c>
      <c r="C663" s="33" t="s">
        <v>45</v>
      </c>
    </row>
    <row r="664" spans="2:159" x14ac:dyDescent="0.3">
      <c r="B664" s="33" t="s">
        <v>768</v>
      </c>
      <c r="C664" s="33" t="s">
        <v>46</v>
      </c>
    </row>
    <row r="665" spans="2:159" x14ac:dyDescent="0.3">
      <c r="B665" s="33" t="s">
        <v>768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1267.8056099999999</v>
      </c>
      <c r="CE665" s="33">
        <v>1359.6216890000001</v>
      </c>
      <c r="CF665" s="33">
        <v>1359.6216890000001</v>
      </c>
      <c r="CG665" s="33">
        <v>0</v>
      </c>
      <c r="CH665" s="33">
        <v>1258.88491</v>
      </c>
      <c r="CI665" s="33">
        <v>1359.6216890000001</v>
      </c>
      <c r="CJ665" s="33">
        <v>1359.6216890000001</v>
      </c>
      <c r="CK665" s="33">
        <v>0</v>
      </c>
      <c r="CL665" s="33">
        <v>1250.6052500000001</v>
      </c>
      <c r="CM665" s="33">
        <v>1359.6216890000001</v>
      </c>
      <c r="CN665" s="33">
        <v>1861.7816150000001</v>
      </c>
      <c r="CO665" s="33">
        <v>0</v>
      </c>
      <c r="CP665" s="33">
        <v>1494.3099159999999</v>
      </c>
      <c r="CQ665" s="33">
        <v>1861.7816150000001</v>
      </c>
      <c r="CR665" s="33">
        <v>1861.7816150000001</v>
      </c>
      <c r="CS665" s="33">
        <v>0</v>
      </c>
      <c r="CT665" s="33">
        <v>1485.9209020000001</v>
      </c>
      <c r="CU665" s="33">
        <v>1861.7816150000001</v>
      </c>
      <c r="CV665" s="33">
        <v>1861.7816150000001</v>
      </c>
      <c r="CW665" s="33">
        <v>0</v>
      </c>
      <c r="CX665" s="33">
        <v>1456.6098039999999</v>
      </c>
      <c r="CY665" s="33">
        <v>1861.7816150000001</v>
      </c>
      <c r="CZ665" s="33">
        <v>1861.7816150000001</v>
      </c>
      <c r="DA665" s="33">
        <v>0</v>
      </c>
      <c r="DB665" s="33">
        <v>1678.0173520000001</v>
      </c>
      <c r="DC665" s="33">
        <v>1861.7816150000001</v>
      </c>
      <c r="DD665" s="33">
        <v>1861.7816150000001</v>
      </c>
      <c r="DE665" s="33">
        <v>0</v>
      </c>
      <c r="DF665" s="33">
        <v>1861.7816150000001</v>
      </c>
      <c r="DG665" s="33">
        <v>1861.7816150000001</v>
      </c>
      <c r="DH665" s="33">
        <v>1888.310819</v>
      </c>
      <c r="DI665" s="33">
        <v>0</v>
      </c>
      <c r="DJ665" s="33">
        <v>0</v>
      </c>
      <c r="DK665" s="33">
        <v>1888.310819</v>
      </c>
      <c r="DL665" s="33">
        <v>1888.310819</v>
      </c>
      <c r="DM665" s="33">
        <v>0</v>
      </c>
      <c r="DN665" s="33">
        <v>1655.958754</v>
      </c>
      <c r="DO665" s="33">
        <v>1888.310819</v>
      </c>
      <c r="DP665" s="33">
        <v>3032.856464</v>
      </c>
      <c r="DQ665" s="33">
        <v>0</v>
      </c>
      <c r="DR665" s="33">
        <v>1655.935935</v>
      </c>
      <c r="DS665" s="33">
        <v>3032.856464</v>
      </c>
      <c r="DT665" s="33">
        <v>3032.856464</v>
      </c>
      <c r="DU665" s="33">
        <v>0</v>
      </c>
      <c r="DV665" s="33">
        <v>1655.925074</v>
      </c>
      <c r="DW665" s="33">
        <v>3032.856464</v>
      </c>
      <c r="DX665" s="33">
        <v>3032.856464</v>
      </c>
      <c r="DY665" s="33">
        <v>0</v>
      </c>
      <c r="DZ665" s="33">
        <v>1655.961413</v>
      </c>
      <c r="EA665" s="33">
        <v>3032.856464</v>
      </c>
      <c r="EB665" s="33">
        <v>3032.856464</v>
      </c>
      <c r="EC665" s="33">
        <v>0</v>
      </c>
      <c r="ED665" s="33">
        <v>1694.2157360000001</v>
      </c>
      <c r="EE665" s="33">
        <v>3032.856464</v>
      </c>
      <c r="EF665" s="33">
        <v>3032.856464</v>
      </c>
      <c r="EG665" s="33">
        <v>0</v>
      </c>
      <c r="EH665" s="33">
        <v>1348.1992729999999</v>
      </c>
      <c r="EI665" s="33">
        <v>3032.856464</v>
      </c>
      <c r="EJ665" s="33">
        <v>3032.856464</v>
      </c>
      <c r="EK665" s="33">
        <v>0</v>
      </c>
      <c r="EL665" s="33">
        <v>792.94759250000004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0</v>
      </c>
      <c r="EY665" s="33">
        <v>3032.856464</v>
      </c>
      <c r="EZ665" s="33">
        <v>3032.856464</v>
      </c>
      <c r="FA665" s="33">
        <v>0</v>
      </c>
      <c r="FB665" s="33">
        <v>0</v>
      </c>
      <c r="FC665" s="33">
        <v>3032.856464</v>
      </c>
    </row>
    <row r="666" spans="2:159" x14ac:dyDescent="0.3">
      <c r="B666" s="33" t="s">
        <v>769</v>
      </c>
      <c r="C666" s="33" t="s">
        <v>36</v>
      </c>
      <c r="AV666" s="33">
        <v>12.083003639999999</v>
      </c>
      <c r="AY666" s="33">
        <v>12.083003639999999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O666" s="33">
        <v>2714.5060189999999</v>
      </c>
      <c r="BP666" s="33">
        <v>2714.5060189999999</v>
      </c>
      <c r="BS666" s="33">
        <v>2714.5060189999999</v>
      </c>
      <c r="BT666" s="33">
        <v>2714.5060189999999</v>
      </c>
      <c r="BW666" s="33">
        <v>2714.5060189999999</v>
      </c>
      <c r="BX666" s="33">
        <v>2671.4758459999998</v>
      </c>
      <c r="CA666" s="33">
        <v>2714.5060189999999</v>
      </c>
      <c r="CB666" s="33">
        <v>2665.7108050000002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2714.5060189999999</v>
      </c>
      <c r="CQ666" s="33">
        <v>2714.5060189999999</v>
      </c>
      <c r="CR666" s="33">
        <v>2714.5060189999999</v>
      </c>
      <c r="CU666" s="33">
        <v>2714.5060189999999</v>
      </c>
      <c r="CV666" s="33">
        <v>2714.5060189999999</v>
      </c>
      <c r="CY666" s="33">
        <v>2714.5060189999999</v>
      </c>
      <c r="CZ666" s="33">
        <v>2714.5060189999999</v>
      </c>
      <c r="DC666" s="33">
        <v>2714.5060189999999</v>
      </c>
      <c r="DD666" s="33">
        <v>2714.5060189999999</v>
      </c>
      <c r="DG666" s="33">
        <v>2714.5060189999999</v>
      </c>
      <c r="DH666" s="33">
        <v>2438.7917950000001</v>
      </c>
      <c r="DK666" s="33">
        <v>2714.5060189999999</v>
      </c>
      <c r="DL666" s="33">
        <v>2714.5060189999999</v>
      </c>
      <c r="DO666" s="33">
        <v>2714.5060189999999</v>
      </c>
      <c r="DP666" s="33">
        <v>2714.5060189999999</v>
      </c>
      <c r="DS666" s="33">
        <v>2714.5060189999999</v>
      </c>
      <c r="DT666" s="33">
        <v>2714.5060189999999</v>
      </c>
      <c r="DW666" s="33">
        <v>2714.5060189999999</v>
      </c>
      <c r="DX666" s="33">
        <v>2714.5060189999999</v>
      </c>
      <c r="EA666" s="33">
        <v>2714.5060189999999</v>
      </c>
      <c r="EB666" s="33">
        <v>2714.5060189999999</v>
      </c>
      <c r="EE666" s="33">
        <v>2714.5060189999999</v>
      </c>
      <c r="EF666" s="33">
        <v>2714.5060189999999</v>
      </c>
      <c r="EI666" s="33">
        <v>2714.5060189999999</v>
      </c>
      <c r="EJ666" s="33">
        <v>2714.5060189999999</v>
      </c>
      <c r="EM666" s="33">
        <v>2714.5060189999999</v>
      </c>
      <c r="EN666" s="33">
        <v>2714.5060189999999</v>
      </c>
      <c r="EQ666" s="33">
        <v>2714.5060189999999</v>
      </c>
      <c r="ER666" s="33">
        <v>2714.5060189999999</v>
      </c>
      <c r="EU666" s="33">
        <v>2714.5060189999999</v>
      </c>
      <c r="EV666" s="33">
        <v>2714.5060189999999</v>
      </c>
      <c r="EY666" s="33">
        <v>2714.5060189999999</v>
      </c>
      <c r="EZ666" s="33">
        <v>2714.5060189999999</v>
      </c>
      <c r="FC666" s="33">
        <v>2714.5060189999999</v>
      </c>
    </row>
    <row r="667" spans="2:159" x14ac:dyDescent="0.3">
      <c r="B667" s="33" t="s">
        <v>769</v>
      </c>
      <c r="C667" s="33" t="s">
        <v>37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C667" s="33">
        <v>235.92041839999999</v>
      </c>
    </row>
    <row r="668" spans="2:159" x14ac:dyDescent="0.3">
      <c r="B668" s="33" t="s">
        <v>769</v>
      </c>
      <c r="C668" s="33" t="s">
        <v>38</v>
      </c>
      <c r="AV668" s="33">
        <v>524.8992442</v>
      </c>
      <c r="AY668" s="33">
        <v>524.8992442</v>
      </c>
      <c r="AZ668" s="33">
        <v>965.47351960000003</v>
      </c>
      <c r="BC668" s="33">
        <v>965.47351960000003</v>
      </c>
      <c r="BD668" s="33">
        <v>874.97649690000003</v>
      </c>
      <c r="BG668" s="33">
        <v>1470.4758609999999</v>
      </c>
      <c r="BH668" s="33">
        <v>1133.6219349999999</v>
      </c>
      <c r="BK668" s="33">
        <v>1470.4758609999999</v>
      </c>
      <c r="BL668" s="33">
        <v>716.85936019999997</v>
      </c>
      <c r="BO668" s="33">
        <v>1470.4758609999999</v>
      </c>
      <c r="BP668" s="33">
        <v>589.97018890000004</v>
      </c>
      <c r="BS668" s="33">
        <v>1470.4758609999999</v>
      </c>
      <c r="BT668" s="33">
        <v>1278.7897009999999</v>
      </c>
      <c r="BW668" s="33">
        <v>1470.4758609999999</v>
      </c>
      <c r="CA668" s="33">
        <v>1470.4758609999999</v>
      </c>
      <c r="CE668" s="33">
        <v>1470.4758609999999</v>
      </c>
      <c r="CF668" s="33">
        <v>128.0461359</v>
      </c>
      <c r="CI668" s="33">
        <v>1470.4758609999999</v>
      </c>
      <c r="CJ668" s="33">
        <v>314.47065730000003</v>
      </c>
      <c r="CM668" s="33">
        <v>1470.4758609999999</v>
      </c>
      <c r="CN668" s="33">
        <v>554.22451369999999</v>
      </c>
      <c r="CQ668" s="33">
        <v>1470.4758609999999</v>
      </c>
      <c r="CR668" s="33">
        <v>634.10424420000004</v>
      </c>
      <c r="CU668" s="33">
        <v>1470.4758609999999</v>
      </c>
      <c r="CV668" s="33">
        <v>1142.845579</v>
      </c>
      <c r="CY668" s="33">
        <v>1470.4758609999999</v>
      </c>
      <c r="CZ668" s="33">
        <v>1327.0351009999999</v>
      </c>
      <c r="DC668" s="33">
        <v>1470.4758609999999</v>
      </c>
      <c r="DD668" s="33">
        <v>1312.225674</v>
      </c>
      <c r="DG668" s="33">
        <v>1470.4758609999999</v>
      </c>
      <c r="DH668" s="33">
        <v>910.66629290000003</v>
      </c>
      <c r="DK668" s="33">
        <v>1470.4758609999999</v>
      </c>
      <c r="DL668" s="33">
        <v>1093.3251519999999</v>
      </c>
      <c r="DO668" s="33">
        <v>1470.4758609999999</v>
      </c>
      <c r="DP668" s="33">
        <v>1470.4758609999999</v>
      </c>
      <c r="DS668" s="33">
        <v>1470.4758609999999</v>
      </c>
      <c r="DT668" s="33">
        <v>1470.4758609999999</v>
      </c>
      <c r="DW668" s="33">
        <v>1470.4758609999999</v>
      </c>
      <c r="DX668" s="33">
        <v>1470.4758609999999</v>
      </c>
      <c r="EA668" s="33">
        <v>1470.4758609999999</v>
      </c>
      <c r="EB668" s="33">
        <v>1470.4758609999999</v>
      </c>
      <c r="EE668" s="33">
        <v>1470.4758609999999</v>
      </c>
      <c r="EF668" s="33">
        <v>1470.4758609999999</v>
      </c>
      <c r="EI668" s="33">
        <v>1470.4758609999999</v>
      </c>
      <c r="EJ668" s="33">
        <v>1470.4758609999999</v>
      </c>
      <c r="EM668" s="33">
        <v>1470.4758609999999</v>
      </c>
      <c r="EN668" s="33">
        <v>1470.4758609999999</v>
      </c>
      <c r="EQ668" s="33">
        <v>1470.4758609999999</v>
      </c>
      <c r="ER668" s="33">
        <v>1470.4758609999999</v>
      </c>
      <c r="EU668" s="33">
        <v>1470.4758609999999</v>
      </c>
      <c r="EV668" s="33">
        <v>1470.4758609999999</v>
      </c>
      <c r="EY668" s="33">
        <v>1470.4758609999999</v>
      </c>
      <c r="EZ668" s="33">
        <v>1470.4758609999999</v>
      </c>
      <c r="FC668" s="33">
        <v>1470.4758609999999</v>
      </c>
    </row>
    <row r="669" spans="2:159" x14ac:dyDescent="0.3">
      <c r="B669" s="33" t="s">
        <v>769</v>
      </c>
      <c r="C669" s="33" t="s">
        <v>39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R669" s="33">
        <v>168.64993770000001</v>
      </c>
      <c r="CU669" s="33">
        <v>168.64993770000001</v>
      </c>
      <c r="CY669" s="33">
        <v>168.64993770000001</v>
      </c>
      <c r="CZ669" s="33">
        <v>168.64993770000001</v>
      </c>
      <c r="DC669" s="33">
        <v>168.64993770000001</v>
      </c>
      <c r="DD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P669" s="33">
        <v>168.64993770000001</v>
      </c>
      <c r="DS669" s="33">
        <v>168.64993770000001</v>
      </c>
      <c r="DT669" s="33">
        <v>168.64993770000001</v>
      </c>
      <c r="DW669" s="33">
        <v>168.64993770000001</v>
      </c>
      <c r="DX669" s="33">
        <v>168.64993770000001</v>
      </c>
      <c r="EA669" s="33">
        <v>168.64993770000001</v>
      </c>
      <c r="EB669" s="33">
        <v>168.64993770000001</v>
      </c>
      <c r="EE669" s="33">
        <v>168.64993770000001</v>
      </c>
      <c r="EF669" s="33">
        <v>168.64993770000001</v>
      </c>
      <c r="EI669" s="33">
        <v>168.64993770000001</v>
      </c>
      <c r="EJ669" s="33">
        <v>168.64993770000001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3">
      <c r="B670" s="33" t="s">
        <v>769</v>
      </c>
      <c r="C670" s="33" t="s">
        <v>40</v>
      </c>
    </row>
    <row r="671" spans="2:159" x14ac:dyDescent="0.3">
      <c r="B671" s="33" t="s">
        <v>769</v>
      </c>
      <c r="C671" s="33" t="s">
        <v>41</v>
      </c>
    </row>
    <row r="672" spans="2:159" x14ac:dyDescent="0.3">
      <c r="B672" s="33" t="s">
        <v>769</v>
      </c>
      <c r="C672" s="33" t="s">
        <v>42</v>
      </c>
    </row>
    <row r="673" spans="2:159" x14ac:dyDescent="0.3">
      <c r="B673" s="33" t="s">
        <v>769</v>
      </c>
      <c r="C673" s="33" t="s">
        <v>43</v>
      </c>
    </row>
    <row r="674" spans="2:159" x14ac:dyDescent="0.3">
      <c r="B674" s="33" t="s">
        <v>769</v>
      </c>
      <c r="C674" s="33" t="s">
        <v>44</v>
      </c>
    </row>
    <row r="675" spans="2:159" x14ac:dyDescent="0.3">
      <c r="B675" s="33" t="s">
        <v>769</v>
      </c>
      <c r="C675" s="33" t="s">
        <v>45</v>
      </c>
    </row>
    <row r="676" spans="2:159" x14ac:dyDescent="0.3">
      <c r="B676" s="33" t="s">
        <v>769</v>
      </c>
      <c r="C676" s="33" t="s">
        <v>46</v>
      </c>
    </row>
    <row r="677" spans="2:159" x14ac:dyDescent="0.3">
      <c r="B677" s="33" t="s">
        <v>769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0</v>
      </c>
      <c r="AV677" s="33">
        <v>772.90266629999996</v>
      </c>
      <c r="AW677" s="33">
        <v>0</v>
      </c>
      <c r="AX677" s="33">
        <v>0</v>
      </c>
      <c r="AY677" s="33">
        <v>772.90266629999996</v>
      </c>
      <c r="AZ677" s="33">
        <v>1615.4390100000001</v>
      </c>
      <c r="BA677" s="33">
        <v>0</v>
      </c>
      <c r="BB677" s="33">
        <v>0</v>
      </c>
      <c r="BC677" s="33">
        <v>1615.4390100000001</v>
      </c>
      <c r="BD677" s="33">
        <v>3632.1187359999999</v>
      </c>
      <c r="BE677" s="33">
        <v>0</v>
      </c>
      <c r="BF677" s="33">
        <v>0</v>
      </c>
      <c r="BG677" s="33">
        <v>4227.618101</v>
      </c>
      <c r="BH677" s="33">
        <v>4084.0483730000001</v>
      </c>
      <c r="BI677" s="33">
        <v>0</v>
      </c>
      <c r="BJ677" s="33">
        <v>0</v>
      </c>
      <c r="BK677" s="33">
        <v>4420.9022990000003</v>
      </c>
      <c r="BL677" s="33">
        <v>3667.2857979999999</v>
      </c>
      <c r="BM677" s="33">
        <v>0</v>
      </c>
      <c r="BN677" s="33">
        <v>0</v>
      </c>
      <c r="BO677" s="33">
        <v>4420.9022990000003</v>
      </c>
      <c r="BP677" s="33">
        <v>3540.3966270000001</v>
      </c>
      <c r="BQ677" s="33">
        <v>0</v>
      </c>
      <c r="BR677" s="33">
        <v>0</v>
      </c>
      <c r="BS677" s="33">
        <v>4589.5522369999999</v>
      </c>
      <c r="BT677" s="33">
        <v>4229.2161390000001</v>
      </c>
      <c r="BU677" s="33">
        <v>0</v>
      </c>
      <c r="BV677" s="33">
        <v>0</v>
      </c>
      <c r="BW677" s="33">
        <v>4589.5522369999999</v>
      </c>
      <c r="BX677" s="33">
        <v>2907.396264</v>
      </c>
      <c r="BY677" s="33">
        <v>0</v>
      </c>
      <c r="BZ677" s="33">
        <v>0</v>
      </c>
      <c r="CA677" s="33">
        <v>4589.5522369999999</v>
      </c>
      <c r="CB677" s="33">
        <v>2901.6312240000002</v>
      </c>
      <c r="CC677" s="33">
        <v>0</v>
      </c>
      <c r="CD677" s="33">
        <v>0</v>
      </c>
      <c r="CE677" s="33">
        <v>4589.5522369999999</v>
      </c>
      <c r="CF677" s="33">
        <v>3078.4725739999999</v>
      </c>
      <c r="CG677" s="33">
        <v>0</v>
      </c>
      <c r="CH677" s="33">
        <v>0</v>
      </c>
      <c r="CI677" s="33">
        <v>4589.5522369999999</v>
      </c>
      <c r="CJ677" s="33">
        <v>3264.8970949999998</v>
      </c>
      <c r="CK677" s="33">
        <v>0</v>
      </c>
      <c r="CL677" s="33">
        <v>0</v>
      </c>
      <c r="CM677" s="33">
        <v>4589.5522369999999</v>
      </c>
      <c r="CN677" s="33">
        <v>3504.650952</v>
      </c>
      <c r="CO677" s="33">
        <v>0</v>
      </c>
      <c r="CP677" s="33">
        <v>0</v>
      </c>
      <c r="CQ677" s="33">
        <v>4589.5522369999999</v>
      </c>
      <c r="CR677" s="33">
        <v>3753.1806200000001</v>
      </c>
      <c r="CS677" s="33">
        <v>0</v>
      </c>
      <c r="CT677" s="33">
        <v>0</v>
      </c>
      <c r="CU677" s="33">
        <v>4589.5522369999999</v>
      </c>
      <c r="CV677" s="33">
        <v>4093.2720169999998</v>
      </c>
      <c r="CW677" s="33">
        <v>0</v>
      </c>
      <c r="CX677" s="33">
        <v>0</v>
      </c>
      <c r="CY677" s="33">
        <v>4589.5522369999999</v>
      </c>
      <c r="CZ677" s="33">
        <v>4446.111476</v>
      </c>
      <c r="DA677" s="33">
        <v>0</v>
      </c>
      <c r="DB677" s="33">
        <v>0</v>
      </c>
      <c r="DC677" s="33">
        <v>4589.5522369999999</v>
      </c>
      <c r="DD677" s="33">
        <v>4431.3020489999999</v>
      </c>
      <c r="DE677" s="33">
        <v>0</v>
      </c>
      <c r="DF677" s="33">
        <v>0</v>
      </c>
      <c r="DG677" s="33">
        <v>4589.5522369999999</v>
      </c>
      <c r="DH677" s="33">
        <v>3349.4580879999999</v>
      </c>
      <c r="DI677" s="33">
        <v>0</v>
      </c>
      <c r="DJ677" s="33">
        <v>0</v>
      </c>
      <c r="DK677" s="33">
        <v>4589.5522369999999</v>
      </c>
      <c r="DL677" s="33">
        <v>4043.7515899999999</v>
      </c>
      <c r="DM677" s="33">
        <v>0</v>
      </c>
      <c r="DN677" s="33">
        <v>0</v>
      </c>
      <c r="DO677" s="33">
        <v>4589.5522369999999</v>
      </c>
      <c r="DP677" s="33">
        <v>4589.5522369999999</v>
      </c>
      <c r="DQ677" s="33">
        <v>0</v>
      </c>
      <c r="DR677" s="33">
        <v>0</v>
      </c>
      <c r="DS677" s="33">
        <v>4589.5522369999999</v>
      </c>
      <c r="DT677" s="33">
        <v>4589.5522369999999</v>
      </c>
      <c r="DU677" s="33">
        <v>0</v>
      </c>
      <c r="DV677" s="33">
        <v>0</v>
      </c>
      <c r="DW677" s="33">
        <v>4589.5522369999999</v>
      </c>
      <c r="DX677" s="33">
        <v>4589.5522369999999</v>
      </c>
      <c r="DY677" s="33">
        <v>0</v>
      </c>
      <c r="DZ677" s="33">
        <v>0</v>
      </c>
      <c r="EA677" s="33">
        <v>4589.5522369999999</v>
      </c>
      <c r="EB677" s="33">
        <v>4589.5522369999999</v>
      </c>
      <c r="EC677" s="33">
        <v>0</v>
      </c>
      <c r="ED677" s="33">
        <v>0</v>
      </c>
      <c r="EE677" s="33">
        <v>4589.5522369999999</v>
      </c>
      <c r="EF677" s="33">
        <v>4589.5522369999999</v>
      </c>
      <c r="EG677" s="33">
        <v>0</v>
      </c>
      <c r="EH677" s="33">
        <v>0</v>
      </c>
      <c r="EI677" s="33">
        <v>4589.5522369999999</v>
      </c>
      <c r="EJ677" s="33">
        <v>4589.5522369999999</v>
      </c>
      <c r="EK677" s="33">
        <v>0</v>
      </c>
      <c r="EL677" s="33">
        <v>0</v>
      </c>
      <c r="EM677" s="33">
        <v>4589.5522369999999</v>
      </c>
      <c r="EN677" s="33">
        <v>4589.5522369999999</v>
      </c>
      <c r="EO677" s="33">
        <v>0</v>
      </c>
      <c r="EP677" s="33">
        <v>0</v>
      </c>
      <c r="EQ677" s="33">
        <v>4589.5522369999999</v>
      </c>
      <c r="ER677" s="33">
        <v>4589.5522369999999</v>
      </c>
      <c r="ES677" s="33">
        <v>0</v>
      </c>
      <c r="ET677" s="33">
        <v>0</v>
      </c>
      <c r="EU677" s="33">
        <v>4589.5522369999999</v>
      </c>
      <c r="EV677" s="33">
        <v>4589.5522369999999</v>
      </c>
      <c r="EW677" s="33">
        <v>0</v>
      </c>
      <c r="EX677" s="33">
        <v>0</v>
      </c>
      <c r="EY677" s="33">
        <v>4589.5522369999999</v>
      </c>
      <c r="EZ677" s="33">
        <v>4589.5522369999999</v>
      </c>
      <c r="FA677" s="33">
        <v>0</v>
      </c>
      <c r="FB677" s="33">
        <v>0</v>
      </c>
      <c r="FC677" s="33">
        <v>4589.5522369999999</v>
      </c>
    </row>
    <row r="678" spans="2:159" x14ac:dyDescent="0.3">
      <c r="B678" s="33" t="s">
        <v>770</v>
      </c>
      <c r="C678" s="33" t="s">
        <v>36</v>
      </c>
      <c r="BC678" s="33">
        <v>579.85259470000005</v>
      </c>
      <c r="BG678" s="33">
        <v>837.09874609999997</v>
      </c>
      <c r="BK678" s="33">
        <v>1864.6240299999999</v>
      </c>
      <c r="BO678" s="33">
        <v>1864.6240299999999</v>
      </c>
      <c r="BS678" s="33">
        <v>1864.6240299999999</v>
      </c>
      <c r="BW678" s="33">
        <v>1864.6240299999999</v>
      </c>
      <c r="CA678" s="33">
        <v>1864.6240299999999</v>
      </c>
      <c r="CE678" s="33">
        <v>1864.6240299999999</v>
      </c>
      <c r="CI678" s="33">
        <v>1864.6240299999999</v>
      </c>
      <c r="CM678" s="33">
        <v>1864.6240299999999</v>
      </c>
      <c r="CQ678" s="33">
        <v>1864.6240299999999</v>
      </c>
      <c r="CU678" s="33">
        <v>1864.6240299999999</v>
      </c>
      <c r="CY678" s="33">
        <v>1864.6240299999999</v>
      </c>
      <c r="DC678" s="33">
        <v>1864.6240299999999</v>
      </c>
      <c r="DG678" s="33">
        <v>1864.6240299999999</v>
      </c>
      <c r="DK678" s="33">
        <v>1864.6240299999999</v>
      </c>
      <c r="DO678" s="33">
        <v>1864.6240299999999</v>
      </c>
      <c r="DP678" s="33">
        <v>61.899409130000002</v>
      </c>
      <c r="DS678" s="33">
        <v>1864.6240299999999</v>
      </c>
      <c r="DT678" s="33">
        <v>667.11598830000003</v>
      </c>
      <c r="DW678" s="33">
        <v>1864.6240299999999</v>
      </c>
      <c r="DX678" s="33">
        <v>1276.9862599999999</v>
      </c>
      <c r="EA678" s="33">
        <v>1864.6240299999999</v>
      </c>
      <c r="EB678" s="33">
        <v>1689.954837</v>
      </c>
      <c r="EE678" s="33">
        <v>1864.6240299999999</v>
      </c>
      <c r="EF678" s="33">
        <v>1864.6240299999999</v>
      </c>
      <c r="EI678" s="33">
        <v>1864.6240299999999</v>
      </c>
      <c r="EJ678" s="33">
        <v>1864.6240299999999</v>
      </c>
      <c r="EM678" s="33">
        <v>1864.6240299999999</v>
      </c>
      <c r="EN678" s="33">
        <v>1864.6240299999999</v>
      </c>
      <c r="EQ678" s="33">
        <v>1864.6240299999999</v>
      </c>
      <c r="ER678" s="33">
        <v>1864.6240299999999</v>
      </c>
      <c r="EU678" s="33">
        <v>1311.1055409999999</v>
      </c>
      <c r="EV678" s="33">
        <v>1864.6240299999999</v>
      </c>
      <c r="EY678" s="33">
        <v>1689.957052</v>
      </c>
      <c r="EZ678" s="33">
        <v>1864.6240299999999</v>
      </c>
      <c r="FC678" s="33">
        <v>1864.6240299999999</v>
      </c>
    </row>
    <row r="679" spans="2:159" x14ac:dyDescent="0.3">
      <c r="B679" s="33" t="s">
        <v>770</v>
      </c>
      <c r="C679" s="33" t="s">
        <v>37</v>
      </c>
    </row>
    <row r="680" spans="2:159" x14ac:dyDescent="0.3">
      <c r="B680" s="33" t="s">
        <v>770</v>
      </c>
      <c r="C680" s="33" t="s">
        <v>38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CI680" s="33">
        <v>211.28615790000001</v>
      </c>
      <c r="CM680" s="33">
        <v>211.28615790000001</v>
      </c>
      <c r="CQ680" s="33">
        <v>211.28615790000001</v>
      </c>
      <c r="CU680" s="33">
        <v>211.28615790000001</v>
      </c>
      <c r="CY680" s="33">
        <v>211.28615790000001</v>
      </c>
      <c r="DC680" s="33">
        <v>211.28615790000001</v>
      </c>
      <c r="DG680" s="33">
        <v>211.28615790000001</v>
      </c>
      <c r="DK680" s="33">
        <v>211.28615790000001</v>
      </c>
      <c r="DO680" s="33">
        <v>211.28615790000001</v>
      </c>
      <c r="DS680" s="33">
        <v>211.28615790000001</v>
      </c>
      <c r="DW680" s="33">
        <v>211.28615790000001</v>
      </c>
      <c r="EA680" s="33">
        <v>211.28615790000001</v>
      </c>
      <c r="EB680" s="33">
        <v>211.28615790000001</v>
      </c>
      <c r="EE680" s="33">
        <v>211.28615790000001</v>
      </c>
      <c r="EF680" s="33">
        <v>211.28615790000001</v>
      </c>
      <c r="EI680" s="33">
        <v>211.28615790000001</v>
      </c>
      <c r="EJ680" s="33">
        <v>211.28615790000001</v>
      </c>
      <c r="EM680" s="33">
        <v>211.28615790000001</v>
      </c>
      <c r="EN680" s="33">
        <v>211.28615790000001</v>
      </c>
      <c r="EQ680" s="33">
        <v>40.124462899999997</v>
      </c>
      <c r="ER680" s="33">
        <v>211.28615790000001</v>
      </c>
      <c r="EV680" s="33">
        <v>211.28615790000001</v>
      </c>
      <c r="EZ680" s="33">
        <v>211.28615790000001</v>
      </c>
      <c r="FC680" s="33">
        <v>211.28615790000001</v>
      </c>
    </row>
    <row r="681" spans="2:159" x14ac:dyDescent="0.3">
      <c r="B681" s="33" t="s">
        <v>770</v>
      </c>
      <c r="C681" s="33" t="s">
        <v>39</v>
      </c>
    </row>
    <row r="682" spans="2:159" x14ac:dyDescent="0.3">
      <c r="B682" s="33" t="s">
        <v>770</v>
      </c>
      <c r="C682" s="33" t="s">
        <v>40</v>
      </c>
    </row>
    <row r="683" spans="2:159" x14ac:dyDescent="0.3">
      <c r="B683" s="33" t="s">
        <v>770</v>
      </c>
      <c r="C683" s="33" t="s">
        <v>41</v>
      </c>
    </row>
    <row r="684" spans="2:159" x14ac:dyDescent="0.3">
      <c r="B684" s="33" t="s">
        <v>770</v>
      </c>
      <c r="C684" s="33" t="s">
        <v>42</v>
      </c>
    </row>
    <row r="685" spans="2:159" x14ac:dyDescent="0.3">
      <c r="B685" s="33" t="s">
        <v>770</v>
      </c>
      <c r="C685" s="33" t="s">
        <v>43</v>
      </c>
    </row>
    <row r="686" spans="2:159" x14ac:dyDescent="0.3">
      <c r="B686" s="33" t="s">
        <v>770</v>
      </c>
      <c r="C686" s="33" t="s">
        <v>44</v>
      </c>
    </row>
    <row r="687" spans="2:159" x14ac:dyDescent="0.3">
      <c r="B687" s="33" t="s">
        <v>770</v>
      </c>
      <c r="C687" s="33" t="s">
        <v>45</v>
      </c>
    </row>
    <row r="688" spans="2:159" x14ac:dyDescent="0.3">
      <c r="B688" s="33" t="s">
        <v>770</v>
      </c>
      <c r="C688" s="33" t="s">
        <v>46</v>
      </c>
    </row>
    <row r="689" spans="2:159" x14ac:dyDescent="0.3">
      <c r="B689" s="33" t="s">
        <v>770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0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837.09874609999997</v>
      </c>
      <c r="BH689" s="33">
        <v>0</v>
      </c>
      <c r="BI689" s="33">
        <v>0</v>
      </c>
      <c r="BJ689" s="33">
        <v>0</v>
      </c>
      <c r="BK689" s="33">
        <v>2075.9101879999998</v>
      </c>
      <c r="BL689" s="33">
        <v>0</v>
      </c>
      <c r="BM689" s="33">
        <v>0</v>
      </c>
      <c r="BN689" s="33">
        <v>0</v>
      </c>
      <c r="BO689" s="33">
        <v>2075.9101879999998</v>
      </c>
      <c r="BP689" s="33">
        <v>0</v>
      </c>
      <c r="BQ689" s="33">
        <v>0</v>
      </c>
      <c r="BR689" s="33">
        <v>0</v>
      </c>
      <c r="BS689" s="33">
        <v>2075.9101879999998</v>
      </c>
      <c r="BT689" s="33">
        <v>0</v>
      </c>
      <c r="BU689" s="33">
        <v>0</v>
      </c>
      <c r="BV689" s="33">
        <v>0</v>
      </c>
      <c r="BW689" s="33">
        <v>2075.9101879999998</v>
      </c>
      <c r="BX689" s="33">
        <v>0</v>
      </c>
      <c r="BY689" s="33">
        <v>0</v>
      </c>
      <c r="BZ689" s="33">
        <v>0</v>
      </c>
      <c r="CA689" s="33">
        <v>2075.9101879999998</v>
      </c>
      <c r="CB689" s="33">
        <v>0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2075.9101879999998</v>
      </c>
      <c r="CJ689" s="33">
        <v>0</v>
      </c>
      <c r="CK689" s="33">
        <v>0</v>
      </c>
      <c r="CL689" s="33">
        <v>0</v>
      </c>
      <c r="CM689" s="33">
        <v>2075.9101879999998</v>
      </c>
      <c r="CN689" s="33">
        <v>0</v>
      </c>
      <c r="CO689" s="33">
        <v>0</v>
      </c>
      <c r="CP689" s="33">
        <v>0</v>
      </c>
      <c r="CQ689" s="33">
        <v>2075.9101879999998</v>
      </c>
      <c r="CR689" s="33">
        <v>0</v>
      </c>
      <c r="CS689" s="33">
        <v>0</v>
      </c>
      <c r="CT689" s="33">
        <v>0</v>
      </c>
      <c r="CU689" s="33">
        <v>2075.9101879999998</v>
      </c>
      <c r="CV689" s="33">
        <v>0</v>
      </c>
      <c r="CW689" s="33">
        <v>0</v>
      </c>
      <c r="CX689" s="33">
        <v>0</v>
      </c>
      <c r="CY689" s="33">
        <v>2075.9101879999998</v>
      </c>
      <c r="CZ689" s="33">
        <v>0</v>
      </c>
      <c r="DA689" s="33">
        <v>0</v>
      </c>
      <c r="DB689" s="33">
        <v>0</v>
      </c>
      <c r="DC689" s="33">
        <v>2075.9101879999998</v>
      </c>
      <c r="DD689" s="33">
        <v>0</v>
      </c>
      <c r="DE689" s="33">
        <v>0</v>
      </c>
      <c r="DF689" s="33">
        <v>0</v>
      </c>
      <c r="DG689" s="33">
        <v>2075.9101879999998</v>
      </c>
      <c r="DH689" s="33">
        <v>0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2075.9101879999998</v>
      </c>
      <c r="DP689" s="33">
        <v>61.899409130000002</v>
      </c>
      <c r="DQ689" s="33">
        <v>0</v>
      </c>
      <c r="DR689" s="33">
        <v>0</v>
      </c>
      <c r="DS689" s="33">
        <v>2075.9101879999998</v>
      </c>
      <c r="DT689" s="33">
        <v>667.11598830000003</v>
      </c>
      <c r="DU689" s="33">
        <v>0</v>
      </c>
      <c r="DV689" s="33">
        <v>0</v>
      </c>
      <c r="DW689" s="33">
        <v>2075.9101879999998</v>
      </c>
      <c r="DX689" s="33">
        <v>1276.9862599999999</v>
      </c>
      <c r="DY689" s="33">
        <v>0</v>
      </c>
      <c r="DZ689" s="33">
        <v>0</v>
      </c>
      <c r="EA689" s="33">
        <v>2075.9101879999998</v>
      </c>
      <c r="EB689" s="33">
        <v>1901.2409950000001</v>
      </c>
      <c r="EC689" s="33">
        <v>0</v>
      </c>
      <c r="ED689" s="33">
        <v>0</v>
      </c>
      <c r="EE689" s="33">
        <v>2075.9101879999998</v>
      </c>
      <c r="EF689" s="33">
        <v>2075.9101879999998</v>
      </c>
      <c r="EG689" s="33">
        <v>0</v>
      </c>
      <c r="EH689" s="33">
        <v>0</v>
      </c>
      <c r="EI689" s="33">
        <v>2075.9101879999998</v>
      </c>
      <c r="EJ689" s="33">
        <v>2075.9101879999998</v>
      </c>
      <c r="EK689" s="33">
        <v>0</v>
      </c>
      <c r="EL689" s="33">
        <v>0</v>
      </c>
      <c r="EM689" s="33">
        <v>2075.9101879999998</v>
      </c>
      <c r="EN689" s="33">
        <v>2075.9101879999998</v>
      </c>
      <c r="EO689" s="33">
        <v>0</v>
      </c>
      <c r="EP689" s="33">
        <v>0</v>
      </c>
      <c r="EQ689" s="33">
        <v>1904.7484930000001</v>
      </c>
      <c r="ER689" s="33">
        <v>2075.9101879999998</v>
      </c>
      <c r="ES689" s="33">
        <v>0</v>
      </c>
      <c r="ET689" s="33">
        <v>0</v>
      </c>
      <c r="EU689" s="33">
        <v>1311.1055409999999</v>
      </c>
      <c r="EV689" s="33">
        <v>2075.9101879999998</v>
      </c>
      <c r="EW689" s="33">
        <v>0</v>
      </c>
      <c r="EX689" s="33">
        <v>0</v>
      </c>
      <c r="EY689" s="33">
        <v>1689.957052</v>
      </c>
      <c r="EZ689" s="33">
        <v>2075.9101879999998</v>
      </c>
      <c r="FA689" s="33">
        <v>0</v>
      </c>
      <c r="FB689" s="33">
        <v>0</v>
      </c>
      <c r="FC689" s="33">
        <v>2075.9101879999998</v>
      </c>
    </row>
    <row r="690" spans="2:159" x14ac:dyDescent="0.3">
      <c r="B690" s="33" t="s">
        <v>696</v>
      </c>
      <c r="C690" s="33" t="s">
        <v>36</v>
      </c>
    </row>
    <row r="691" spans="2:159" x14ac:dyDescent="0.3">
      <c r="B691" s="33" t="s">
        <v>696</v>
      </c>
      <c r="C691" s="33" t="s">
        <v>37</v>
      </c>
    </row>
    <row r="692" spans="2:159" x14ac:dyDescent="0.3">
      <c r="B692" s="33" t="s">
        <v>696</v>
      </c>
      <c r="C692" s="33" t="s">
        <v>38</v>
      </c>
    </row>
    <row r="693" spans="2:159" x14ac:dyDescent="0.3">
      <c r="B693" s="33" t="s">
        <v>696</v>
      </c>
      <c r="C693" s="33" t="s">
        <v>39</v>
      </c>
    </row>
    <row r="694" spans="2:159" x14ac:dyDescent="0.3">
      <c r="B694" s="33" t="s">
        <v>696</v>
      </c>
      <c r="C694" s="33" t="s">
        <v>40</v>
      </c>
    </row>
    <row r="695" spans="2:159" x14ac:dyDescent="0.3">
      <c r="B695" s="33" t="s">
        <v>696</v>
      </c>
      <c r="C695" s="33" t="s">
        <v>41</v>
      </c>
    </row>
    <row r="696" spans="2:159" x14ac:dyDescent="0.3">
      <c r="B696" s="33" t="s">
        <v>696</v>
      </c>
      <c r="C696" s="33" t="s">
        <v>42</v>
      </c>
    </row>
    <row r="697" spans="2:159" x14ac:dyDescent="0.3">
      <c r="B697" s="33" t="s">
        <v>696</v>
      </c>
      <c r="C697" s="33" t="s">
        <v>43</v>
      </c>
    </row>
    <row r="698" spans="2:159" x14ac:dyDescent="0.3">
      <c r="B698" s="33" t="s">
        <v>696</v>
      </c>
      <c r="C698" s="33" t="s">
        <v>44</v>
      </c>
    </row>
    <row r="699" spans="2:159" x14ac:dyDescent="0.3">
      <c r="B699" s="33" t="s">
        <v>696</v>
      </c>
      <c r="C699" s="33" t="s">
        <v>45</v>
      </c>
    </row>
    <row r="700" spans="2:159" x14ac:dyDescent="0.3">
      <c r="B700" s="33" t="s">
        <v>696</v>
      </c>
      <c r="C700" s="33" t="s">
        <v>46</v>
      </c>
    </row>
    <row r="701" spans="2:159" x14ac:dyDescent="0.3">
      <c r="B701" s="33" t="s">
        <v>696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3">
      <c r="B702" s="33" t="s">
        <v>695</v>
      </c>
      <c r="C702" s="33" t="s">
        <v>36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3">
      <c r="B703" s="33" t="s">
        <v>695</v>
      </c>
      <c r="C703" s="33" t="s">
        <v>37</v>
      </c>
    </row>
    <row r="704" spans="2:159" x14ac:dyDescent="0.3">
      <c r="B704" s="33" t="s">
        <v>695</v>
      </c>
      <c r="C704" s="33" t="s">
        <v>38</v>
      </c>
    </row>
    <row r="705" spans="2:159" x14ac:dyDescent="0.3">
      <c r="B705" s="33" t="s">
        <v>695</v>
      </c>
      <c r="C705" s="33" t="s">
        <v>39</v>
      </c>
    </row>
    <row r="706" spans="2:159" x14ac:dyDescent="0.3">
      <c r="B706" s="33" t="s">
        <v>695</v>
      </c>
      <c r="C706" s="33" t="s">
        <v>40</v>
      </c>
    </row>
    <row r="707" spans="2:159" x14ac:dyDescent="0.3">
      <c r="B707" s="33" t="s">
        <v>695</v>
      </c>
      <c r="C707" s="33" t="s">
        <v>41</v>
      </c>
    </row>
    <row r="708" spans="2:159" x14ac:dyDescent="0.3">
      <c r="B708" s="33" t="s">
        <v>695</v>
      </c>
      <c r="C708" s="33" t="s">
        <v>42</v>
      </c>
    </row>
    <row r="709" spans="2:159" x14ac:dyDescent="0.3">
      <c r="B709" s="33" t="s">
        <v>695</v>
      </c>
      <c r="C709" s="33" t="s">
        <v>43</v>
      </c>
    </row>
    <row r="710" spans="2:159" x14ac:dyDescent="0.3">
      <c r="B710" s="33" t="s">
        <v>695</v>
      </c>
      <c r="C710" s="33" t="s">
        <v>44</v>
      </c>
    </row>
    <row r="711" spans="2:159" x14ac:dyDescent="0.3">
      <c r="B711" s="33" t="s">
        <v>695</v>
      </c>
      <c r="C711" s="33" t="s">
        <v>45</v>
      </c>
    </row>
    <row r="712" spans="2:159" x14ac:dyDescent="0.3">
      <c r="B712" s="33" t="s">
        <v>695</v>
      </c>
      <c r="C712" s="33" t="s">
        <v>46</v>
      </c>
    </row>
    <row r="713" spans="2:159" x14ac:dyDescent="0.3">
      <c r="B713" s="33" t="s">
        <v>695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3">
      <c r="B714" s="33" t="s">
        <v>771</v>
      </c>
      <c r="C714" s="33" t="s">
        <v>36</v>
      </c>
    </row>
    <row r="715" spans="2:159" x14ac:dyDescent="0.3">
      <c r="B715" s="33" t="s">
        <v>771</v>
      </c>
      <c r="C715" s="33" t="s">
        <v>37</v>
      </c>
    </row>
    <row r="716" spans="2:159" x14ac:dyDescent="0.3">
      <c r="B716" s="33" t="s">
        <v>771</v>
      </c>
      <c r="C716" s="33" t="s">
        <v>38</v>
      </c>
    </row>
    <row r="717" spans="2:159" x14ac:dyDescent="0.3">
      <c r="B717" s="33" t="s">
        <v>771</v>
      </c>
      <c r="C717" s="33" t="s">
        <v>39</v>
      </c>
    </row>
    <row r="718" spans="2:159" x14ac:dyDescent="0.3">
      <c r="B718" s="33" t="s">
        <v>771</v>
      </c>
      <c r="C718" s="33" t="s">
        <v>40</v>
      </c>
    </row>
    <row r="719" spans="2:159" x14ac:dyDescent="0.3">
      <c r="B719" s="33" t="s">
        <v>771</v>
      </c>
      <c r="C719" s="33" t="s">
        <v>41</v>
      </c>
    </row>
    <row r="720" spans="2:159" x14ac:dyDescent="0.3">
      <c r="B720" s="33" t="s">
        <v>771</v>
      </c>
      <c r="C720" s="33" t="s">
        <v>42</v>
      </c>
    </row>
    <row r="721" spans="2:159" x14ac:dyDescent="0.3">
      <c r="B721" s="33" t="s">
        <v>771</v>
      </c>
      <c r="C721" s="33" t="s">
        <v>43</v>
      </c>
    </row>
    <row r="722" spans="2:159" x14ac:dyDescent="0.3">
      <c r="B722" s="33" t="s">
        <v>771</v>
      </c>
      <c r="C722" s="33" t="s">
        <v>44</v>
      </c>
    </row>
    <row r="723" spans="2:159" x14ac:dyDescent="0.3">
      <c r="B723" s="33" t="s">
        <v>771</v>
      </c>
      <c r="C723" s="33" t="s">
        <v>45</v>
      </c>
    </row>
    <row r="724" spans="2:159" x14ac:dyDescent="0.3">
      <c r="B724" s="33" t="s">
        <v>771</v>
      </c>
      <c r="C724" s="33" t="s">
        <v>46</v>
      </c>
    </row>
    <row r="725" spans="2:159" x14ac:dyDescent="0.3">
      <c r="B725" s="33" t="s">
        <v>771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3">
      <c r="B726" s="33" t="s">
        <v>707</v>
      </c>
      <c r="C726" s="33" t="s">
        <v>36</v>
      </c>
    </row>
    <row r="727" spans="2:159" x14ac:dyDescent="0.3">
      <c r="B727" s="33" t="s">
        <v>707</v>
      </c>
      <c r="C727" s="33" t="s">
        <v>37</v>
      </c>
    </row>
    <row r="728" spans="2:159" x14ac:dyDescent="0.3">
      <c r="B728" s="33" t="s">
        <v>707</v>
      </c>
      <c r="C728" s="33" t="s">
        <v>38</v>
      </c>
    </row>
    <row r="729" spans="2:159" x14ac:dyDescent="0.3">
      <c r="B729" s="33" t="s">
        <v>707</v>
      </c>
      <c r="C729" s="33" t="s">
        <v>39</v>
      </c>
    </row>
    <row r="730" spans="2:159" x14ac:dyDescent="0.3">
      <c r="B730" s="33" t="s">
        <v>707</v>
      </c>
      <c r="C730" s="33" t="s">
        <v>40</v>
      </c>
    </row>
    <row r="731" spans="2:159" x14ac:dyDescent="0.3">
      <c r="B731" s="33" t="s">
        <v>707</v>
      </c>
      <c r="C731" s="33" t="s">
        <v>41</v>
      </c>
    </row>
    <row r="732" spans="2:159" x14ac:dyDescent="0.3">
      <c r="B732" s="33" t="s">
        <v>707</v>
      </c>
      <c r="C732" s="33" t="s">
        <v>42</v>
      </c>
    </row>
    <row r="733" spans="2:159" x14ac:dyDescent="0.3">
      <c r="B733" s="33" t="s">
        <v>707</v>
      </c>
      <c r="C733" s="33" t="s">
        <v>43</v>
      </c>
    </row>
    <row r="734" spans="2:159" x14ac:dyDescent="0.3">
      <c r="B734" s="33" t="s">
        <v>707</v>
      </c>
      <c r="C734" s="33" t="s">
        <v>44</v>
      </c>
    </row>
    <row r="735" spans="2:159" x14ac:dyDescent="0.3">
      <c r="B735" s="33" t="s">
        <v>707</v>
      </c>
      <c r="C735" s="33" t="s">
        <v>45</v>
      </c>
    </row>
    <row r="736" spans="2:159" x14ac:dyDescent="0.3">
      <c r="B736" s="33" t="s">
        <v>707</v>
      </c>
      <c r="C736" s="33" t="s">
        <v>46</v>
      </c>
    </row>
    <row r="737" spans="2:159" x14ac:dyDescent="0.3">
      <c r="B737" s="33" t="s">
        <v>707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3">
      <c r="B738" s="33" t="s">
        <v>720</v>
      </c>
      <c r="C738" s="33" t="s">
        <v>36</v>
      </c>
    </row>
    <row r="739" spans="2:159" x14ac:dyDescent="0.3">
      <c r="B739" s="33" t="s">
        <v>720</v>
      </c>
      <c r="C739" s="33" t="s">
        <v>37</v>
      </c>
    </row>
    <row r="740" spans="2:159" x14ac:dyDescent="0.3">
      <c r="B740" s="33" t="s">
        <v>720</v>
      </c>
      <c r="C740" s="33" t="s">
        <v>38</v>
      </c>
    </row>
    <row r="741" spans="2:159" x14ac:dyDescent="0.3">
      <c r="B741" s="33" t="s">
        <v>720</v>
      </c>
      <c r="C741" s="33" t="s">
        <v>39</v>
      </c>
    </row>
    <row r="742" spans="2:159" x14ac:dyDescent="0.3">
      <c r="B742" s="33" t="s">
        <v>720</v>
      </c>
      <c r="C742" s="33" t="s">
        <v>40</v>
      </c>
    </row>
    <row r="743" spans="2:159" x14ac:dyDescent="0.3">
      <c r="B743" s="33" t="s">
        <v>720</v>
      </c>
      <c r="C743" s="33" t="s">
        <v>41</v>
      </c>
    </row>
    <row r="744" spans="2:159" x14ac:dyDescent="0.3">
      <c r="B744" s="33" t="s">
        <v>720</v>
      </c>
      <c r="C744" s="33" t="s">
        <v>42</v>
      </c>
    </row>
    <row r="745" spans="2:159" x14ac:dyDescent="0.3">
      <c r="B745" s="33" t="s">
        <v>720</v>
      </c>
      <c r="C745" s="33" t="s">
        <v>43</v>
      </c>
    </row>
    <row r="746" spans="2:159" x14ac:dyDescent="0.3">
      <c r="B746" s="33" t="s">
        <v>720</v>
      </c>
      <c r="C746" s="33" t="s">
        <v>44</v>
      </c>
    </row>
    <row r="747" spans="2:159" x14ac:dyDescent="0.3">
      <c r="B747" s="33" t="s">
        <v>720</v>
      </c>
      <c r="C747" s="33" t="s">
        <v>45</v>
      </c>
    </row>
    <row r="748" spans="2:159" x14ac:dyDescent="0.3">
      <c r="B748" s="33" t="s">
        <v>720</v>
      </c>
      <c r="C748" s="33" t="s">
        <v>46</v>
      </c>
    </row>
    <row r="749" spans="2:159" x14ac:dyDescent="0.3">
      <c r="B749" s="33" t="s">
        <v>720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3">
      <c r="B750" s="33" t="s">
        <v>772</v>
      </c>
      <c r="C750" s="33" t="s">
        <v>36</v>
      </c>
    </row>
    <row r="751" spans="2:159" x14ac:dyDescent="0.3">
      <c r="B751" s="33" t="s">
        <v>772</v>
      </c>
      <c r="C751" s="33" t="s">
        <v>37</v>
      </c>
      <c r="CB751" s="33">
        <v>189.49431200000001</v>
      </c>
      <c r="CE751" s="33">
        <v>189.49431200000001</v>
      </c>
      <c r="CF751" s="33">
        <v>378.98862400000002</v>
      </c>
      <c r="CI751" s="33">
        <v>378.98862400000002</v>
      </c>
      <c r="CJ751" s="33">
        <v>568.482936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C751" s="33">
        <v>1326.460184</v>
      </c>
      <c r="DD751" s="33">
        <v>1515.9544960000001</v>
      </c>
      <c r="DF751" s="33">
        <v>378.98862400000002</v>
      </c>
      <c r="DG751" s="33">
        <v>1515.9544960000001</v>
      </c>
      <c r="DH751" s="33">
        <v>1705.4488080000001</v>
      </c>
      <c r="DK751" s="33">
        <v>1705.4488080000001</v>
      </c>
      <c r="DL751" s="33">
        <v>1705.4488080000001</v>
      </c>
      <c r="DO751" s="33">
        <v>1705.4488080000001</v>
      </c>
      <c r="DP751" s="33">
        <v>1705.4488080000001</v>
      </c>
      <c r="DS751" s="33">
        <v>1705.4488080000001</v>
      </c>
      <c r="DT751" s="33">
        <v>1705.4488080000001</v>
      </c>
      <c r="DW751" s="33">
        <v>1705.4488080000001</v>
      </c>
      <c r="DX751" s="33">
        <v>1705.4488080000001</v>
      </c>
      <c r="EA751" s="33">
        <v>1705.4488080000001</v>
      </c>
      <c r="EB751" s="33">
        <v>1705.4488080000001</v>
      </c>
      <c r="EE751" s="33">
        <v>1705.4488080000001</v>
      </c>
      <c r="EF751" s="33">
        <v>1705.4488080000001</v>
      </c>
      <c r="EI751" s="33">
        <v>1705.4488080000001</v>
      </c>
      <c r="EJ751" s="33">
        <v>1705.4488080000001</v>
      </c>
      <c r="EM751" s="33">
        <v>1705.4488080000001</v>
      </c>
      <c r="EN751" s="33">
        <v>1705.4488080000001</v>
      </c>
      <c r="EQ751" s="33">
        <v>1705.4488080000001</v>
      </c>
      <c r="ER751" s="33">
        <v>1705.4488080000001</v>
      </c>
      <c r="EU751" s="33">
        <v>1705.4488080000001</v>
      </c>
      <c r="EV751" s="33">
        <v>1705.4488080000001</v>
      </c>
      <c r="EY751" s="33">
        <v>1705.4488080000001</v>
      </c>
      <c r="EZ751" s="33">
        <v>1705.4488080000001</v>
      </c>
      <c r="FC751" s="33">
        <v>1705.4488080000001</v>
      </c>
    </row>
    <row r="752" spans="2:159" x14ac:dyDescent="0.3">
      <c r="B752" s="33" t="s">
        <v>772</v>
      </c>
      <c r="C752" s="33" t="s">
        <v>38</v>
      </c>
    </row>
    <row r="753" spans="2:159" x14ac:dyDescent="0.3">
      <c r="B753" s="33" t="s">
        <v>772</v>
      </c>
      <c r="C753" s="33" t="s">
        <v>39</v>
      </c>
      <c r="CB753" s="33">
        <v>693.54918190000001</v>
      </c>
      <c r="CE753" s="33">
        <v>693.54918190000001</v>
      </c>
      <c r="CF753" s="33">
        <v>693.54918190000001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1185.286922</v>
      </c>
      <c r="DS753" s="33">
        <v>1185.286922</v>
      </c>
      <c r="DT753" s="33">
        <v>1185.286922</v>
      </c>
      <c r="DW753" s="33">
        <v>1185.286922</v>
      </c>
      <c r="DX753" s="33">
        <v>1185.286922</v>
      </c>
      <c r="EA753" s="33">
        <v>1185.286922</v>
      </c>
      <c r="EB753" s="33">
        <v>1185.286922</v>
      </c>
      <c r="EE753" s="33">
        <v>1185.286922</v>
      </c>
      <c r="EF753" s="33">
        <v>1185.286922</v>
      </c>
      <c r="EI753" s="33">
        <v>1185.286922</v>
      </c>
      <c r="EJ753" s="33">
        <v>1185.286922</v>
      </c>
      <c r="EM753" s="33">
        <v>1185.286922</v>
      </c>
      <c r="EN753" s="33">
        <v>1185.286922</v>
      </c>
      <c r="EQ753" s="33">
        <v>1185.286922</v>
      </c>
      <c r="ER753" s="33">
        <v>1185.286922</v>
      </c>
      <c r="EU753" s="33">
        <v>1185.286922</v>
      </c>
      <c r="EV753" s="33">
        <v>1185.286922</v>
      </c>
      <c r="EY753" s="33">
        <v>1185.286922</v>
      </c>
      <c r="EZ753" s="33">
        <v>1185.286922</v>
      </c>
      <c r="FC753" s="33">
        <v>1185.286922</v>
      </c>
    </row>
    <row r="754" spans="2:159" x14ac:dyDescent="0.3">
      <c r="B754" s="33" t="s">
        <v>772</v>
      </c>
      <c r="C754" s="33" t="s">
        <v>40</v>
      </c>
    </row>
    <row r="755" spans="2:159" x14ac:dyDescent="0.3">
      <c r="B755" s="33" t="s">
        <v>772</v>
      </c>
      <c r="C755" s="33" t="s">
        <v>41</v>
      </c>
    </row>
    <row r="756" spans="2:159" x14ac:dyDescent="0.3">
      <c r="B756" s="33" t="s">
        <v>772</v>
      </c>
      <c r="C756" s="33" t="s">
        <v>42</v>
      </c>
      <c r="CB756" s="33">
        <v>366.67149369999998</v>
      </c>
      <c r="CE756" s="33">
        <v>366.67149369999998</v>
      </c>
      <c r="CF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C756" s="33">
        <v>926.62718570000004</v>
      </c>
      <c r="DD756" s="33">
        <v>926.62718570000004</v>
      </c>
      <c r="DF756" s="33">
        <v>215.78880670000001</v>
      </c>
      <c r="DG756" s="33">
        <v>926.62718570000004</v>
      </c>
      <c r="DH756" s="33">
        <v>926.62718570000004</v>
      </c>
      <c r="DK756" s="33">
        <v>926.62718570000004</v>
      </c>
      <c r="DL756" s="33">
        <v>926.62718570000004</v>
      </c>
      <c r="DO756" s="33">
        <v>926.62718570000004</v>
      </c>
      <c r="DP756" s="33">
        <v>926.62718570000004</v>
      </c>
      <c r="DS756" s="33">
        <v>926.62718570000004</v>
      </c>
      <c r="DT756" s="33">
        <v>926.62718570000004</v>
      </c>
      <c r="DW756" s="33">
        <v>926.62718570000004</v>
      </c>
      <c r="DX756" s="33">
        <v>926.62718570000004</v>
      </c>
      <c r="EA756" s="33">
        <v>926.62718570000004</v>
      </c>
      <c r="EB756" s="33">
        <v>926.62718570000004</v>
      </c>
      <c r="EE756" s="33">
        <v>926.62718570000004</v>
      </c>
      <c r="EF756" s="33">
        <v>926.62718570000004</v>
      </c>
      <c r="EI756" s="33">
        <v>926.62718570000004</v>
      </c>
      <c r="EJ756" s="33">
        <v>926.62718570000004</v>
      </c>
      <c r="EM756" s="33">
        <v>926.62718570000004</v>
      </c>
      <c r="EN756" s="33">
        <v>926.62718570000004</v>
      </c>
      <c r="EP756" s="33">
        <v>26.726485010000001</v>
      </c>
      <c r="EQ756" s="33">
        <v>926.62718570000004</v>
      </c>
      <c r="ER756" s="33">
        <v>926.62718570000004</v>
      </c>
      <c r="ET756" s="33">
        <v>106.9187185</v>
      </c>
      <c r="EU756" s="33">
        <v>926.62718570000004</v>
      </c>
      <c r="EV756" s="33">
        <v>926.62718570000004</v>
      </c>
      <c r="EX756" s="33">
        <v>185.13943370000001</v>
      </c>
      <c r="EY756" s="33">
        <v>926.62718570000004</v>
      </c>
      <c r="EZ756" s="33">
        <v>926.62718570000004</v>
      </c>
      <c r="FB756" s="33">
        <v>260.66646170000001</v>
      </c>
      <c r="FC756" s="33">
        <v>926.62718570000004</v>
      </c>
    </row>
    <row r="757" spans="2:159" x14ac:dyDescent="0.3">
      <c r="B757" s="33" t="s">
        <v>772</v>
      </c>
      <c r="C757" s="33" t="s">
        <v>43</v>
      </c>
    </row>
    <row r="758" spans="2:159" x14ac:dyDescent="0.3">
      <c r="B758" s="33" t="s">
        <v>772</v>
      </c>
      <c r="C758" s="33" t="s">
        <v>44</v>
      </c>
    </row>
    <row r="759" spans="2:159" x14ac:dyDescent="0.3">
      <c r="B759" s="33" t="s">
        <v>772</v>
      </c>
      <c r="C759" s="33" t="s">
        <v>45</v>
      </c>
    </row>
    <row r="760" spans="2:159" x14ac:dyDescent="0.3">
      <c r="B760" s="33" t="s">
        <v>772</v>
      </c>
      <c r="C760" s="33" t="s">
        <v>46</v>
      </c>
    </row>
    <row r="761" spans="2:159" x14ac:dyDescent="0.3">
      <c r="B761" s="33" t="s">
        <v>772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0</v>
      </c>
      <c r="CE761" s="33">
        <v>1249.7149879999999</v>
      </c>
      <c r="CF761" s="33">
        <v>1439.2093</v>
      </c>
      <c r="CG761" s="33">
        <v>0</v>
      </c>
      <c r="CH761" s="33">
        <v>0</v>
      </c>
      <c r="CI761" s="33">
        <v>1439.2093</v>
      </c>
      <c r="CJ761" s="33">
        <v>1628.703612</v>
      </c>
      <c r="CK761" s="33">
        <v>0</v>
      </c>
      <c r="CL761" s="33">
        <v>0</v>
      </c>
      <c r="CM761" s="33">
        <v>1628.703612</v>
      </c>
      <c r="CN761" s="33">
        <v>2309.9356630000002</v>
      </c>
      <c r="CO761" s="33">
        <v>0</v>
      </c>
      <c r="CP761" s="33">
        <v>0</v>
      </c>
      <c r="CQ761" s="33">
        <v>2309.9356630000002</v>
      </c>
      <c r="CR761" s="33">
        <v>2499.429975</v>
      </c>
      <c r="CS761" s="33">
        <v>0</v>
      </c>
      <c r="CT761" s="33">
        <v>0</v>
      </c>
      <c r="CU761" s="33">
        <v>2499.429975</v>
      </c>
      <c r="CV761" s="33">
        <v>2688.9242869999998</v>
      </c>
      <c r="CW761" s="33">
        <v>0</v>
      </c>
      <c r="CX761" s="33">
        <v>0</v>
      </c>
      <c r="CY761" s="33">
        <v>2688.9242869999998</v>
      </c>
      <c r="CZ761" s="33">
        <v>3438.3742910000001</v>
      </c>
      <c r="DA761" s="33">
        <v>0</v>
      </c>
      <c r="DB761" s="33">
        <v>0</v>
      </c>
      <c r="DC761" s="33">
        <v>3438.3742910000001</v>
      </c>
      <c r="DD761" s="33">
        <v>3627.8686029999999</v>
      </c>
      <c r="DE761" s="33">
        <v>0</v>
      </c>
      <c r="DF761" s="33">
        <v>594.77743069999997</v>
      </c>
      <c r="DG761" s="33">
        <v>3627.8686029999999</v>
      </c>
      <c r="DH761" s="33">
        <v>3817.3629150000002</v>
      </c>
      <c r="DI761" s="33">
        <v>0</v>
      </c>
      <c r="DJ761" s="33">
        <v>0</v>
      </c>
      <c r="DK761" s="33">
        <v>3817.3629150000002</v>
      </c>
      <c r="DL761" s="33">
        <v>3817.3629150000002</v>
      </c>
      <c r="DM761" s="33">
        <v>0</v>
      </c>
      <c r="DN761" s="33">
        <v>0</v>
      </c>
      <c r="DO761" s="33">
        <v>3817.3629150000002</v>
      </c>
      <c r="DP761" s="33">
        <v>3817.3629150000002</v>
      </c>
      <c r="DQ761" s="33">
        <v>0</v>
      </c>
      <c r="DR761" s="33">
        <v>0</v>
      </c>
      <c r="DS761" s="33">
        <v>3817.3629150000002</v>
      </c>
      <c r="DT761" s="33">
        <v>3817.3629150000002</v>
      </c>
      <c r="DU761" s="33">
        <v>0</v>
      </c>
      <c r="DV761" s="33">
        <v>0</v>
      </c>
      <c r="DW761" s="33">
        <v>3817.3629150000002</v>
      </c>
      <c r="DX761" s="33">
        <v>3817.3629150000002</v>
      </c>
      <c r="DY761" s="33">
        <v>0</v>
      </c>
      <c r="DZ761" s="33">
        <v>0</v>
      </c>
      <c r="EA761" s="33">
        <v>3817.3629150000002</v>
      </c>
      <c r="EB761" s="33">
        <v>3817.3629150000002</v>
      </c>
      <c r="EC761" s="33">
        <v>0</v>
      </c>
      <c r="ED761" s="33">
        <v>0</v>
      </c>
      <c r="EE761" s="33">
        <v>3817.3629150000002</v>
      </c>
      <c r="EF761" s="33">
        <v>3817.3629150000002</v>
      </c>
      <c r="EG761" s="33">
        <v>0</v>
      </c>
      <c r="EH761" s="33">
        <v>0</v>
      </c>
      <c r="EI761" s="33">
        <v>3817.3629150000002</v>
      </c>
      <c r="EJ761" s="33">
        <v>3817.3629150000002</v>
      </c>
      <c r="EK761" s="33">
        <v>0</v>
      </c>
      <c r="EL761" s="33">
        <v>0</v>
      </c>
      <c r="EM761" s="33">
        <v>3817.3629150000002</v>
      </c>
      <c r="EN761" s="33">
        <v>3817.3629150000002</v>
      </c>
      <c r="EO761" s="33">
        <v>0</v>
      </c>
      <c r="EP761" s="33">
        <v>26.726485010000001</v>
      </c>
      <c r="EQ761" s="33">
        <v>3817.3629150000002</v>
      </c>
      <c r="ER761" s="33">
        <v>3817.3629150000002</v>
      </c>
      <c r="ES761" s="33">
        <v>0</v>
      </c>
      <c r="ET761" s="33">
        <v>106.9187185</v>
      </c>
      <c r="EU761" s="33">
        <v>3817.3629150000002</v>
      </c>
      <c r="EV761" s="33">
        <v>3817.3629150000002</v>
      </c>
      <c r="EW761" s="33">
        <v>0</v>
      </c>
      <c r="EX761" s="33">
        <v>185.13943370000001</v>
      </c>
      <c r="EY761" s="33">
        <v>3817.3629150000002</v>
      </c>
      <c r="EZ761" s="33">
        <v>3817.3629150000002</v>
      </c>
      <c r="FA761" s="33">
        <v>0</v>
      </c>
      <c r="FB761" s="33">
        <v>260.66646170000001</v>
      </c>
      <c r="FC761" s="33">
        <v>3817.3629150000002</v>
      </c>
    </row>
    <row r="762" spans="2:159" x14ac:dyDescent="0.3">
      <c r="B762" s="33" t="s">
        <v>15</v>
      </c>
      <c r="D762" s="33">
        <v>59591.442510000001</v>
      </c>
      <c r="E762" s="33">
        <v>59982.038950000002</v>
      </c>
      <c r="F762" s="33">
        <v>60206.235229999998</v>
      </c>
      <c r="G762" s="33">
        <v>62102.574739999996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61729.799120000003</v>
      </c>
      <c r="M762" s="33">
        <v>61707.583989999999</v>
      </c>
      <c r="N762" s="33">
        <v>61949.415930000003</v>
      </c>
      <c r="O762" s="33">
        <v>63865.208500000001</v>
      </c>
      <c r="P762" s="33">
        <v>62145.410900000003</v>
      </c>
      <c r="Q762" s="33">
        <v>64077.70738</v>
      </c>
      <c r="R762" s="33">
        <v>64437.860359999999</v>
      </c>
      <c r="S762" s="33">
        <v>66440.027390000003</v>
      </c>
      <c r="T762" s="33">
        <v>68315.533379999993</v>
      </c>
      <c r="U762" s="33">
        <v>64242.571620000002</v>
      </c>
      <c r="V762" s="33">
        <v>64484.477700000003</v>
      </c>
      <c r="W762" s="33">
        <v>66486.214059999998</v>
      </c>
      <c r="X762" s="33">
        <v>69555.956340000004</v>
      </c>
      <c r="Y762" s="33">
        <v>65414.344210000003</v>
      </c>
      <c r="Z762" s="33">
        <v>65659.006070000003</v>
      </c>
      <c r="AA762" s="33">
        <v>67692.888980000003</v>
      </c>
      <c r="AB762" s="33">
        <v>70679.172990000006</v>
      </c>
      <c r="AC762" s="33">
        <v>66462.651870000002</v>
      </c>
      <c r="AD762" s="33">
        <v>66706.303360000005</v>
      </c>
      <c r="AE762" s="33">
        <v>68778.355769999995</v>
      </c>
      <c r="AF762" s="33">
        <v>75854.301420000003</v>
      </c>
      <c r="AG762" s="33">
        <v>71336.490999999995</v>
      </c>
      <c r="AH762" s="33">
        <v>71606.30154</v>
      </c>
      <c r="AI762" s="33">
        <v>73824.949909999996</v>
      </c>
      <c r="AJ762" s="33">
        <v>79651.39933</v>
      </c>
      <c r="AK762" s="33">
        <v>74922.019700000004</v>
      </c>
      <c r="AL762" s="33">
        <v>75213.34014</v>
      </c>
      <c r="AM762" s="33">
        <v>77536.335649999994</v>
      </c>
      <c r="AN762" s="33">
        <v>83543.602320000005</v>
      </c>
      <c r="AO762" s="33">
        <v>78603.992469999997</v>
      </c>
      <c r="AP762" s="33">
        <v>78918.585560000007</v>
      </c>
      <c r="AQ762" s="33">
        <v>81343.342329999999</v>
      </c>
      <c r="AR762" s="33">
        <v>86965.194399999993</v>
      </c>
      <c r="AS762" s="33">
        <v>81817.189889999994</v>
      </c>
      <c r="AT762" s="33">
        <v>82142.162089999998</v>
      </c>
      <c r="AU762" s="33">
        <v>84670.775429999994</v>
      </c>
      <c r="AV762" s="33">
        <v>90531.504050000003</v>
      </c>
      <c r="AW762" s="33">
        <v>85161.438699999999</v>
      </c>
      <c r="AX762" s="33">
        <v>85496.804550000001</v>
      </c>
      <c r="AY762" s="33">
        <v>88136.409599999999</v>
      </c>
      <c r="AZ762" s="33">
        <v>94135.376449999996</v>
      </c>
      <c r="BA762" s="33">
        <v>88541.115099999995</v>
      </c>
      <c r="BB762" s="33">
        <v>88888.786739999996</v>
      </c>
      <c r="BC762" s="33">
        <v>91640.127649999995</v>
      </c>
      <c r="BD762" s="33">
        <v>97866.639049999998</v>
      </c>
      <c r="BE762" s="33">
        <v>92036.284</v>
      </c>
      <c r="BF762" s="33">
        <v>92394.918539999999</v>
      </c>
      <c r="BG762" s="33">
        <v>95265.366729999994</v>
      </c>
      <c r="BH762" s="33">
        <v>101071.21980000001</v>
      </c>
      <c r="BI762" s="33">
        <v>95046.302830000001</v>
      </c>
      <c r="BJ762" s="33">
        <v>95413.507039999997</v>
      </c>
      <c r="BK762" s="33">
        <v>98386.882110000006</v>
      </c>
      <c r="BL762" s="33">
        <v>104084.2781</v>
      </c>
      <c r="BM762" s="33">
        <v>97865.25275</v>
      </c>
      <c r="BN762" s="33">
        <v>98242.445850000004</v>
      </c>
      <c r="BO762" s="33">
        <v>101312.66280000001</v>
      </c>
      <c r="BP762" s="33">
        <v>107212.568</v>
      </c>
      <c r="BQ762" s="33">
        <v>100791.1857</v>
      </c>
      <c r="BR762" s="33">
        <v>101179.21709999999</v>
      </c>
      <c r="BS762" s="33">
        <v>104349.36079999999</v>
      </c>
      <c r="BT762" s="33">
        <v>110429.5261</v>
      </c>
      <c r="BU762" s="33">
        <v>103802.4529</v>
      </c>
      <c r="BV762" s="33">
        <v>104202.82460000001</v>
      </c>
      <c r="BW762" s="33">
        <v>107473.7913</v>
      </c>
      <c r="BX762" s="33">
        <v>113747.8658</v>
      </c>
      <c r="BY762" s="33">
        <v>106913.734</v>
      </c>
      <c r="BZ762" s="33">
        <v>107328.1967</v>
      </c>
      <c r="CA762" s="33">
        <v>110700.7953</v>
      </c>
      <c r="CB762" s="33">
        <v>117231.26089999999</v>
      </c>
      <c r="CC762" s="33">
        <v>110175.3435</v>
      </c>
      <c r="CD762" s="33">
        <v>110601.683</v>
      </c>
      <c r="CE762" s="33">
        <v>114084.1825</v>
      </c>
      <c r="CF762" s="33">
        <v>120773.2488</v>
      </c>
      <c r="CG762" s="33">
        <v>113496.19010000001</v>
      </c>
      <c r="CH762" s="33">
        <v>113934.5178</v>
      </c>
      <c r="CI762" s="33">
        <v>117526.6335</v>
      </c>
      <c r="CJ762" s="33">
        <v>124311.9985</v>
      </c>
      <c r="CK762" s="33">
        <v>116817.6917</v>
      </c>
      <c r="CL762" s="33">
        <v>117268.8397</v>
      </c>
      <c r="CM762" s="33">
        <v>120968.60490000001</v>
      </c>
      <c r="CN762" s="33">
        <v>127965.1799</v>
      </c>
      <c r="CO762" s="33">
        <v>120238.8585</v>
      </c>
      <c r="CP762" s="33">
        <v>120702.5239</v>
      </c>
      <c r="CQ762" s="33">
        <v>124514.83530000001</v>
      </c>
      <c r="CR762" s="33">
        <v>131740.72169999999</v>
      </c>
      <c r="CS762" s="33">
        <v>123779.9826</v>
      </c>
      <c r="CT762" s="33">
        <v>124256.3254</v>
      </c>
      <c r="CU762" s="33">
        <v>128184.18429999999</v>
      </c>
      <c r="CV762" s="33">
        <v>135761.80410000001</v>
      </c>
      <c r="CW762" s="33">
        <v>127557.5298</v>
      </c>
      <c r="CX762" s="33">
        <v>128050.23480000001</v>
      </c>
      <c r="CY762" s="33">
        <v>132096.7764</v>
      </c>
      <c r="CZ762" s="33">
        <v>139735.1189</v>
      </c>
      <c r="DA762" s="33">
        <v>131282.6471</v>
      </c>
      <c r="DB762" s="33">
        <v>131788.48860000001</v>
      </c>
      <c r="DC762" s="33">
        <v>135958.04999999999</v>
      </c>
      <c r="DD762" s="33">
        <v>143746.8265</v>
      </c>
      <c r="DE762" s="33">
        <v>135029.57949999999</v>
      </c>
      <c r="DF762" s="33">
        <v>135549.64360000001</v>
      </c>
      <c r="DG762" s="33">
        <v>139850.7898</v>
      </c>
      <c r="DH762" s="33">
        <v>147605.7213</v>
      </c>
      <c r="DI762" s="33">
        <v>138631.06390000001</v>
      </c>
      <c r="DJ762" s="33">
        <v>139164.98509999999</v>
      </c>
      <c r="DK762" s="33">
        <v>143594.16200000001</v>
      </c>
      <c r="DL762" s="33">
        <v>151431.63829999999</v>
      </c>
      <c r="DM762" s="33">
        <v>142203.3633</v>
      </c>
      <c r="DN762" s="33">
        <v>142751.75510000001</v>
      </c>
      <c r="DO762" s="33">
        <v>147307.1446</v>
      </c>
      <c r="DP762" s="33">
        <v>154810.8922</v>
      </c>
      <c r="DQ762" s="33">
        <v>145355.6525</v>
      </c>
      <c r="DR762" s="33">
        <v>145917.04749999999</v>
      </c>
      <c r="DS762" s="33">
        <v>150585.0527</v>
      </c>
      <c r="DT762" s="33">
        <v>158201.05170000001</v>
      </c>
      <c r="DU762" s="33">
        <v>148516.48069999999</v>
      </c>
      <c r="DV762" s="33">
        <v>149089.99340000001</v>
      </c>
      <c r="DW762" s="33">
        <v>153872.05739999999</v>
      </c>
      <c r="DX762" s="33">
        <v>161604.4541</v>
      </c>
      <c r="DY762" s="33">
        <v>151688.08720000001</v>
      </c>
      <c r="DZ762" s="33">
        <v>152274.4296</v>
      </c>
      <c r="EA762" s="33">
        <v>157171.61369999999</v>
      </c>
      <c r="EB762" s="33">
        <v>165075.00229999999</v>
      </c>
      <c r="EC762" s="33">
        <v>154919.58360000001</v>
      </c>
      <c r="ED762" s="33">
        <v>155518.1678</v>
      </c>
      <c r="EE762" s="33">
        <v>160534.58319999999</v>
      </c>
      <c r="EF762" s="33">
        <v>168614.66190000001</v>
      </c>
      <c r="EG762" s="33">
        <v>158214.8094</v>
      </c>
      <c r="EH762" s="33">
        <v>158825.4748</v>
      </c>
      <c r="EI762" s="33">
        <v>163964.47829999999</v>
      </c>
      <c r="EJ762" s="33">
        <v>172178.11850000001</v>
      </c>
      <c r="EK762" s="33">
        <v>161531.11480000001</v>
      </c>
      <c r="EL762" s="33">
        <v>162153.35010000001</v>
      </c>
      <c r="EM762" s="33">
        <v>167417.05919999999</v>
      </c>
      <c r="EN762" s="33">
        <v>175710.19829999999</v>
      </c>
      <c r="EO762" s="33">
        <v>164814.69399999999</v>
      </c>
      <c r="EP762" s="33">
        <v>165449.1605</v>
      </c>
      <c r="EQ762" s="33">
        <v>170837.31709999999</v>
      </c>
      <c r="ER762" s="33">
        <v>179590.86040000001</v>
      </c>
      <c r="ES762" s="33">
        <v>168413.761</v>
      </c>
      <c r="ET762" s="33">
        <v>169062.11309999999</v>
      </c>
      <c r="EU762" s="33">
        <v>174588.02429999999</v>
      </c>
      <c r="EV762" s="33">
        <v>183320.0987</v>
      </c>
      <c r="EW762" s="33">
        <v>171871.5043</v>
      </c>
      <c r="EX762" s="33">
        <v>172532.81890000001</v>
      </c>
      <c r="EY762" s="33">
        <v>178193.47949999999</v>
      </c>
      <c r="EZ762" s="33">
        <v>187005.24100000001</v>
      </c>
      <c r="FA762" s="33">
        <v>175289.69469999999</v>
      </c>
      <c r="FB762" s="33">
        <v>175963.80729999999</v>
      </c>
      <c r="FC762" s="33">
        <v>181757.67300000001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3" width="13.44140625" style="33" bestFit="1" customWidth="1"/>
    <col min="4" max="6" width="13.6640625" style="33" bestFit="1" customWidth="1"/>
    <col min="7" max="7" width="13.44140625" style="33" bestFit="1" customWidth="1"/>
    <col min="8" max="10" width="13.6640625" style="33" bestFit="1" customWidth="1"/>
    <col min="11" max="11" width="13.44140625" style="33" bestFit="1" customWidth="1"/>
    <col min="12" max="14" width="13.6640625" style="33" bestFit="1" customWidth="1"/>
    <col min="15" max="15" width="13.44140625" style="33" bestFit="1" customWidth="1"/>
    <col min="16" max="18" width="13.6640625" style="33" bestFit="1" customWidth="1"/>
    <col min="19" max="19" width="13.44140625" style="33" bestFit="1" customWidth="1"/>
    <col min="20" max="23" width="13.6640625" style="33" bestFit="1" customWidth="1"/>
    <col min="24" max="26" width="14.109375" style="33" bestFit="1" customWidth="1"/>
    <col min="27" max="27" width="13.44140625" style="33" bestFit="1" customWidth="1"/>
    <col min="28" max="31" width="13.6640625" style="33" bestFit="1" customWidth="1"/>
    <col min="32" max="34" width="14.109375" style="33" bestFit="1" customWidth="1"/>
    <col min="35" max="35" width="13.6640625" style="33" bestFit="1" customWidth="1"/>
    <col min="36" max="38" width="14.109375" style="33" bestFit="1" customWidth="1"/>
    <col min="39" max="101" width="9.109375" style="33"/>
    <col min="102" max="102" width="14.88671875" style="33" bestFit="1" customWidth="1"/>
    <col min="103" max="103" width="14.44140625" style="66" bestFit="1" customWidth="1"/>
    <col min="104" max="106" width="14.88671875" style="66" bestFit="1" customWidth="1"/>
    <col min="107" max="107" width="14" style="33" bestFit="1" customWidth="1"/>
    <col min="108" max="110" width="14.44140625" style="33" bestFit="1" customWidth="1"/>
    <col min="111" max="16384" width="9.109375" style="33"/>
  </cols>
  <sheetData>
    <row r="2" spans="2:258" x14ac:dyDescent="0.3">
      <c r="B2" s="12" t="s">
        <v>226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3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3">
      <c r="B4" s="16" t="s">
        <v>1</v>
      </c>
      <c r="C4" s="1">
        <f>PLANEL_GerCrit_Trim_Resultado!P245</f>
        <v>41194.86047</v>
      </c>
      <c r="D4" s="1">
        <f>PLANEL_GerCrit_Trim_Resultado!Q245</f>
        <v>38939.919070000004</v>
      </c>
      <c r="E4" s="1">
        <f>PLANEL_GerCrit_Trim_Resultado!R245</f>
        <v>45494.945310000003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45100.213280000004</v>
      </c>
      <c r="I4" s="1">
        <f>PLANEL_GerCrit_Trim_Resultado!V245</f>
        <v>42944.023719999997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43603.648509999999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44366.499810000001</v>
      </c>
      <c r="Q4" s="1">
        <f>PLANEL_GerCrit_Trim_Resultado!AD245</f>
        <v>41385.383269999998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48191.773529999999</v>
      </c>
      <c r="U4" s="1">
        <f>PLANEL_GerCrit_Trim_Resultado!AH245</f>
        <v>45092.671159999998</v>
      </c>
      <c r="V4" s="1">
        <f>PLANEL_GerCrit_Trim_Resultado!AI245</f>
        <v>45890.538529999998</v>
      </c>
      <c r="W4" s="1">
        <f>PLANEL_GerCrit_Trim_Resultado!AJ245</f>
        <v>60657.957090000004</v>
      </c>
      <c r="X4" s="1">
        <f>PLANEL_GerCrit_Trim_Resultado!AK245</f>
        <v>51170.165979999998</v>
      </c>
      <c r="Y4" s="1">
        <f>PLANEL_GerCrit_Trim_Resultado!AL245</f>
        <v>47945.731209999998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53350.386299999998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60925.542820000002</v>
      </c>
      <c r="AF4" s="1">
        <f>PLANEL_GerCrit_Trim_Resultado!AS245</f>
        <v>56396.25477</v>
      </c>
      <c r="AG4" s="1">
        <f>PLANEL_GerCrit_Trim_Resultado!AT245</f>
        <v>49682.606699999997</v>
      </c>
      <c r="AH4" s="1">
        <f>PLANEL_GerCrit_Trim_Resultado!AU245</f>
        <v>47991.964979999997</v>
      </c>
      <c r="AI4" s="1">
        <f>PLANEL_GerCrit_Trim_Resultado!AV245</f>
        <v>60994.96473</v>
      </c>
      <c r="AJ4" s="1">
        <f>PLANEL_GerCrit_Trim_Resultado!AW245</f>
        <v>57296.288520000002</v>
      </c>
      <c r="AK4" s="1">
        <f>PLANEL_GerCrit_Trim_Resultado!AX245</f>
        <v>50115.400809999999</v>
      </c>
      <c r="AL4" s="1">
        <f>PLANEL_GerCrit_Trim_Resultado!AY245</f>
        <v>48061.89486</v>
      </c>
      <c r="AM4" s="1">
        <f>PLANEL_GerCrit_Trim_Resultado!AZ245</f>
        <v>62220.934970000002</v>
      </c>
      <c r="AN4" s="1">
        <f>PLANEL_GerCrit_Trim_Resultado!BA245</f>
        <v>55986.571519999998</v>
      </c>
      <c r="AO4" s="1">
        <f>PLANEL_GerCrit_Trim_Resultado!BB245</f>
        <v>50770.729910000002</v>
      </c>
      <c r="AP4" s="1">
        <f>PLANEL_GerCrit_Trim_Resultado!BC245</f>
        <v>48919.227160000002</v>
      </c>
      <c r="AQ4" s="1">
        <f>PLANEL_GerCrit_Trim_Resultado!BD245</f>
        <v>63697.43864</v>
      </c>
      <c r="AR4" s="1">
        <f>PLANEL_GerCrit_Trim_Resultado!BE245</f>
        <v>57955.052239999997</v>
      </c>
      <c r="AS4" s="1">
        <f>PLANEL_GerCrit_Trim_Resultado!BF245</f>
        <v>51359.722520000003</v>
      </c>
      <c r="AT4" s="1">
        <f>PLANEL_GerCrit_Trim_Resultado!BG245</f>
        <v>49719.603029999998</v>
      </c>
      <c r="AU4" s="1">
        <f>PLANEL_GerCrit_Trim_Resultado!BH245</f>
        <v>64169.559569999998</v>
      </c>
      <c r="AV4" s="1">
        <f>PLANEL_GerCrit_Trim_Resultado!BI245</f>
        <v>58443.357369999998</v>
      </c>
      <c r="AW4" s="1">
        <f>PLANEL_GerCrit_Trim_Resultado!BJ245</f>
        <v>51489.060899999997</v>
      </c>
      <c r="AX4" s="1">
        <f>PLANEL_GerCrit_Trim_Resultado!BK245</f>
        <v>49884.117760000001</v>
      </c>
      <c r="AY4" s="1">
        <f>PLANEL_GerCrit_Trim_Resultado!BL245</f>
        <v>65452.22423</v>
      </c>
      <c r="AZ4" s="1">
        <f>PLANEL_GerCrit_Trim_Resultado!BM245</f>
        <v>58636.110460000004</v>
      </c>
      <c r="BA4" s="1">
        <f>PLANEL_GerCrit_Trim_Resultado!BN245</f>
        <v>51611.34317</v>
      </c>
      <c r="BB4" s="1">
        <f>PLANEL_GerCrit_Trim_Resultado!BO245</f>
        <v>50798.48272</v>
      </c>
      <c r="BC4" s="1">
        <f>PLANEL_GerCrit_Trim_Resultado!BP245</f>
        <v>67717.215249999994</v>
      </c>
      <c r="BD4" s="1">
        <f>PLANEL_GerCrit_Trim_Resultado!BQ245</f>
        <v>60340.51369</v>
      </c>
      <c r="BE4" s="1">
        <f>PLANEL_GerCrit_Trim_Resultado!BR245</f>
        <v>51625.155270000003</v>
      </c>
      <c r="BF4" s="1">
        <f>PLANEL_GerCrit_Trim_Resultado!BS245</f>
        <v>52589.66186</v>
      </c>
      <c r="BG4" s="1">
        <f>PLANEL_GerCrit_Trim_Resultado!BT245</f>
        <v>68897.626999999993</v>
      </c>
      <c r="BH4" s="1">
        <f>PLANEL_GerCrit_Trim_Resultado!BU245</f>
        <v>61254.667569999998</v>
      </c>
      <c r="BI4" s="1">
        <f>PLANEL_GerCrit_Trim_Resultado!BV245</f>
        <v>52635.92772</v>
      </c>
      <c r="BJ4" s="1">
        <f>PLANEL_GerCrit_Trim_Resultado!BW245</f>
        <v>53670.696300000003</v>
      </c>
      <c r="BK4" s="1">
        <f>PLANEL_GerCrit_Trim_Resultado!BX245</f>
        <v>73059.169689999995</v>
      </c>
      <c r="BL4" s="1">
        <f>PLANEL_GerCrit_Trim_Resultado!BY245</f>
        <v>67381.819409999996</v>
      </c>
      <c r="BM4" s="1">
        <f>PLANEL_GerCrit_Trim_Resultado!BZ245</f>
        <v>54251.064339999997</v>
      </c>
      <c r="BN4" s="1">
        <f>PLANEL_GerCrit_Trim_Resultado!CA245</f>
        <v>56267.523419999998</v>
      </c>
      <c r="BO4" s="1">
        <f>PLANEL_GerCrit_Trim_Resultado!CB245</f>
        <v>74777.970209999999</v>
      </c>
      <c r="BP4" s="1">
        <f>PLANEL_GerCrit_Trim_Resultado!CC245</f>
        <v>67355.339110000001</v>
      </c>
      <c r="BQ4" s="1">
        <f>PLANEL_GerCrit_Trim_Resultado!CD245</f>
        <v>54851.460619999998</v>
      </c>
      <c r="BR4" s="1">
        <f>PLANEL_GerCrit_Trim_Resultado!CE245</f>
        <v>57058.947919999999</v>
      </c>
      <c r="BS4" s="1">
        <f>PLANEL_GerCrit_Trim_Resultado!CF245</f>
        <v>75773.397070000006</v>
      </c>
      <c r="BT4" s="1">
        <f>PLANEL_GerCrit_Trim_Resultado!CG245</f>
        <v>65755.489549999998</v>
      </c>
      <c r="BU4" s="1">
        <f>PLANEL_GerCrit_Trim_Resultado!CH245</f>
        <v>54509.122150000003</v>
      </c>
      <c r="BV4" s="1">
        <f>PLANEL_GerCrit_Trim_Resultado!CI245</f>
        <v>57417.897069999999</v>
      </c>
      <c r="BW4" s="1">
        <f>PLANEL_GerCrit_Trim_Resultado!CJ245</f>
        <v>76740.790580000001</v>
      </c>
      <c r="BX4" s="1">
        <f>PLANEL_GerCrit_Trim_Resultado!CK245</f>
        <v>66657.322350000002</v>
      </c>
      <c r="BY4" s="1">
        <f>PLANEL_GerCrit_Trim_Resultado!CL245</f>
        <v>54308.788569999997</v>
      </c>
      <c r="BZ4" s="1">
        <f>PLANEL_GerCrit_Trim_Resultado!CM245</f>
        <v>57767.029820000003</v>
      </c>
      <c r="CA4" s="1">
        <f>PLANEL_GerCrit_Trim_Resultado!CN245</f>
        <v>77687.652730000002</v>
      </c>
      <c r="CB4" s="1">
        <f>PLANEL_GerCrit_Trim_Resultado!CO245</f>
        <v>67510.260219999996</v>
      </c>
      <c r="CC4" s="1">
        <f>PLANEL_GerCrit_Trim_Resultado!CP245</f>
        <v>54482.814330000001</v>
      </c>
      <c r="CD4" s="1">
        <f>PLANEL_GerCrit_Trim_Resultado!CQ245</f>
        <v>58109.745020000002</v>
      </c>
      <c r="CE4" s="1">
        <f>PLANEL_GerCrit_Trim_Resultado!CR245</f>
        <v>78695.371599999999</v>
      </c>
      <c r="CF4" s="1">
        <f>PLANEL_GerCrit_Trim_Resultado!CS245</f>
        <v>69397.686600000001</v>
      </c>
      <c r="CG4" s="1">
        <f>PLANEL_GerCrit_Trim_Resultado!CT245</f>
        <v>54388.545590000002</v>
      </c>
      <c r="CH4" s="1">
        <f>PLANEL_GerCrit_Trim_Resultado!CU245</f>
        <v>58480.303919999998</v>
      </c>
      <c r="CI4" s="1">
        <f>PLANEL_GerCrit_Trim_Resultado!CV245</f>
        <v>79564.177720000007</v>
      </c>
      <c r="CJ4" s="1">
        <f>PLANEL_GerCrit_Trim_Resultado!CW245</f>
        <v>68940.320590000003</v>
      </c>
      <c r="CK4" s="1">
        <f>PLANEL_GerCrit_Trim_Resultado!CX245</f>
        <v>54218.208700000003</v>
      </c>
      <c r="CL4" s="1">
        <f>PLANEL_GerCrit_Trim_Resultado!CY245</f>
        <v>58910.839030000003</v>
      </c>
      <c r="CM4" s="1">
        <f>PLANEL_GerCrit_Trim_Resultado!CZ245</f>
        <v>80382.353659999993</v>
      </c>
      <c r="CN4" s="1">
        <f>PLANEL_GerCrit_Trim_Resultado!DA245</f>
        <v>69972.792350000003</v>
      </c>
      <c r="CO4" s="1">
        <f>PLANEL_GerCrit_Trim_Resultado!DB245</f>
        <v>54531.488469999997</v>
      </c>
      <c r="CP4" s="1">
        <f>PLANEL_GerCrit_Trim_Resultado!DC245</f>
        <v>59310.540509999999</v>
      </c>
      <c r="CQ4" s="1">
        <f>PLANEL_GerCrit_Trim_Resultado!DD245</f>
        <v>81743.298450000002</v>
      </c>
      <c r="CR4" s="1">
        <f>PLANEL_GerCrit_Trim_Resultado!DE245</f>
        <v>70714.492679999996</v>
      </c>
      <c r="CS4" s="1">
        <f>PLANEL_GerCrit_Trim_Resultado!DF245</f>
        <v>53043.997060000002</v>
      </c>
      <c r="CT4" s="1">
        <f>PLANEL_GerCrit_Trim_Resultado!DG245</f>
        <v>59772.747009999999</v>
      </c>
      <c r="CU4" s="1">
        <f>PLANEL_GerCrit_Trim_Resultado!DH245</f>
        <v>84196.719070000006</v>
      </c>
      <c r="CV4" s="1">
        <f>PLANEL_GerCrit_Trim_Resultado!DI245</f>
        <v>72363.864780000004</v>
      </c>
      <c r="CW4" s="1">
        <f>PLANEL_GerCrit_Trim_Resultado!DJ245</f>
        <v>57331.364079999999</v>
      </c>
      <c r="CX4" s="1">
        <f>PLANEL_GerCrit_Trim_Resultado!DK245</f>
        <v>61035.629730000001</v>
      </c>
      <c r="CY4" s="68">
        <f>PLANEL_GerCrit_Trim_Resultado!DL245</f>
        <v>84196.719070000006</v>
      </c>
      <c r="CZ4" s="68">
        <f>PLANEL_GerCrit_Trim_Resultado!DM245</f>
        <v>72474.081019999998</v>
      </c>
      <c r="DA4" s="68">
        <f>PLANEL_GerCrit_Trim_Resultado!DN245</f>
        <v>55084.646520000002</v>
      </c>
      <c r="DB4" s="68">
        <f>PLANEL_GerCrit_Trim_Resultado!DO245</f>
        <v>61035.629730000001</v>
      </c>
      <c r="DC4" s="1">
        <f>PLANEL_GerCrit_Trim_Resultado!DP245</f>
        <v>84196.719070000006</v>
      </c>
      <c r="DD4" s="1">
        <f>PLANEL_GerCrit_Trim_Resultado!DQ245</f>
        <v>73053.500079999998</v>
      </c>
      <c r="DE4" s="1">
        <f>PLANEL_GerCrit_Trim_Resultado!DR245</f>
        <v>55099.527739999998</v>
      </c>
      <c r="DF4" s="1">
        <f>PLANEL_GerCrit_Trim_Resultado!DS245</f>
        <v>61035.629730000001</v>
      </c>
      <c r="DG4" s="1">
        <f>PLANEL_GerCrit_Trim_Resultado!DT245</f>
        <v>84196.719070000006</v>
      </c>
      <c r="DH4" s="1">
        <f>PLANEL_GerCrit_Trim_Resultado!DU245</f>
        <v>74143.49914</v>
      </c>
      <c r="DI4" s="1">
        <f>PLANEL_GerCrit_Trim_Resultado!DV245</f>
        <v>54531.00733</v>
      </c>
      <c r="DJ4" s="1">
        <f>PLANEL_GerCrit_Trim_Resultado!DW245</f>
        <v>61035.629730000001</v>
      </c>
      <c r="DK4" s="1">
        <f>PLANEL_GerCrit_Trim_Resultado!DX245</f>
        <v>84196.719070000006</v>
      </c>
      <c r="DL4" s="1">
        <f>PLANEL_GerCrit_Trim_Resultado!DY245</f>
        <v>73046.659239999994</v>
      </c>
      <c r="DM4" s="1">
        <f>PLANEL_GerCrit_Trim_Resultado!DZ245</f>
        <v>54045.404820000003</v>
      </c>
      <c r="DN4" s="1">
        <f>PLANEL_GerCrit_Trim_Resultado!EA245</f>
        <v>61035.629730000001</v>
      </c>
      <c r="DO4" s="1">
        <f>PLANEL_GerCrit_Trim_Resultado!EB245</f>
        <v>84196.719070000006</v>
      </c>
      <c r="DP4" s="1">
        <f>PLANEL_GerCrit_Trim_Resultado!EC245</f>
        <v>73078.290630000003</v>
      </c>
      <c r="DQ4" s="1">
        <f>PLANEL_GerCrit_Trim_Resultado!ED245</f>
        <v>53435.822269999997</v>
      </c>
      <c r="DR4" s="1">
        <f>PLANEL_GerCrit_Trim_Resultado!EE245</f>
        <v>61035.629730000001</v>
      </c>
      <c r="DS4" s="1">
        <f>PLANEL_GerCrit_Trim_Resultado!EF245</f>
        <v>84849.016310000006</v>
      </c>
      <c r="DT4" s="1">
        <f>PLANEL_GerCrit_Trim_Resultado!EG245</f>
        <v>75669.355410000004</v>
      </c>
      <c r="DU4" s="1">
        <f>PLANEL_GerCrit_Trim_Resultado!EH245</f>
        <v>53215.326889999997</v>
      </c>
      <c r="DV4" s="1">
        <f>PLANEL_GerCrit_Trim_Resultado!EI245</f>
        <v>61279.369420000003</v>
      </c>
      <c r="DW4" s="1">
        <f>PLANEL_GerCrit_Trim_Resultado!EJ245</f>
        <v>86035.65105</v>
      </c>
      <c r="DX4" s="1">
        <f>PLANEL_GerCrit_Trim_Resultado!EK245</f>
        <v>73582.25447</v>
      </c>
      <c r="DY4" s="1">
        <f>PLANEL_GerCrit_Trim_Resultado!EL245</f>
        <v>53533.720350000003</v>
      </c>
      <c r="DZ4" s="1">
        <f>PLANEL_GerCrit_Trim_Resultado!EM245</f>
        <v>61778.330869999998</v>
      </c>
      <c r="EA4" s="1">
        <f>PLANEL_GerCrit_Trim_Resultado!EN245</f>
        <v>86793.032879999999</v>
      </c>
      <c r="EB4" s="1">
        <f>PLANEL_GerCrit_Trim_Resultado!EO245</f>
        <v>75540.668009999994</v>
      </c>
      <c r="EC4" s="1">
        <f>PLANEL_GerCrit_Trim_Resultado!EP245</f>
        <v>53899.194309999999</v>
      </c>
      <c r="ED4" s="1">
        <f>PLANEL_GerCrit_Trim_Resultado!EQ245</f>
        <v>62102.837659999997</v>
      </c>
      <c r="EE4" s="1">
        <f>PLANEL_GerCrit_Trim_Resultado!ER245</f>
        <v>86999.663610000003</v>
      </c>
      <c r="EF4" s="1">
        <f>PLANEL_GerCrit_Trim_Resultado!ES245</f>
        <v>73520.97868</v>
      </c>
      <c r="EG4" s="1">
        <f>PLANEL_GerCrit_Trim_Resultado!ET245</f>
        <v>54017.832520000004</v>
      </c>
      <c r="EH4" s="1">
        <f>PLANEL_GerCrit_Trim_Resultado!EU245</f>
        <v>62196.509460000001</v>
      </c>
      <c r="EI4" s="1">
        <f>PLANEL_GerCrit_Trim_Resultado!EV245</f>
        <v>88318.38089</v>
      </c>
      <c r="EJ4" s="1">
        <f>PLANEL_GerCrit_Trim_Resultado!EW245</f>
        <v>76817.550399999993</v>
      </c>
      <c r="EK4" s="1">
        <f>PLANEL_GerCrit_Trim_Resultado!EX245</f>
        <v>53498.626349999999</v>
      </c>
      <c r="EL4" s="1">
        <f>PLANEL_GerCrit_Trim_Resultado!EY245</f>
        <v>62801.215369999998</v>
      </c>
      <c r="EM4" s="1">
        <f>PLANEL_GerCrit_Trim_Resultado!EZ245</f>
        <v>89617.618289999999</v>
      </c>
      <c r="EN4" s="1">
        <f>PLANEL_GerCrit_Trim_Resultado!FA245</f>
        <v>75316.028810000003</v>
      </c>
      <c r="EO4" s="1">
        <f>PLANEL_GerCrit_Trim_Resultado!FB245</f>
        <v>54626.987209999999</v>
      </c>
      <c r="EP4" s="1">
        <f>PLANEL_GerCrit_Trim_Resultado!FC245</f>
        <v>63380.377780000003</v>
      </c>
    </row>
    <row r="5" spans="2:258" x14ac:dyDescent="0.3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2525.225328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2640.5574099999999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3202.4540769999999</v>
      </c>
      <c r="Q5" s="1">
        <f>PLANEL_GerCrit_Trim_Resultado!AD257</f>
        <v>2760.0432289999999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3355.5920230000002</v>
      </c>
      <c r="U5" s="1">
        <f>PLANEL_GerCrit_Trim_Resultado!AH257</f>
        <v>2764.8820179999998</v>
      </c>
      <c r="V5" s="1">
        <f>PLANEL_GerCrit_Trim_Resultado!AI257</f>
        <v>3184.5163849999999</v>
      </c>
      <c r="W5" s="1">
        <f>PLANEL_GerCrit_Trim_Resultado!AJ257</f>
        <v>3837.2548630000001</v>
      </c>
      <c r="X5" s="1">
        <f>PLANEL_GerCrit_Trim_Resultado!AK257</f>
        <v>3319.7545690000002</v>
      </c>
      <c r="Y5" s="1">
        <f>PLANEL_GerCrit_Trim_Resultado!AL257</f>
        <v>2915.1102609999998</v>
      </c>
      <c r="Z5" s="1">
        <f>PLANEL_GerCrit_Trim_Resultado!AM257</f>
        <v>3314.0706719999998</v>
      </c>
      <c r="AA5" s="1">
        <f>PLANEL_GerCrit_Trim_Resultado!AN257</f>
        <v>5330.8437389999999</v>
      </c>
      <c r="AB5" s="1">
        <f>PLANEL_GerCrit_Trim_Resultado!AO257</f>
        <v>4816.7745930000001</v>
      </c>
      <c r="AC5" s="1">
        <f>PLANEL_GerCrit_Trim_Resultado!AP257</f>
        <v>3959.4657390000002</v>
      </c>
      <c r="AD5" s="1">
        <f>PLANEL_GerCrit_Trim_Resultado!AQ257</f>
        <v>4479.5343350000003</v>
      </c>
      <c r="AE5" s="1">
        <f>PLANEL_GerCrit_Trim_Resultado!AR257</f>
        <v>6464.026793</v>
      </c>
      <c r="AF5" s="1">
        <f>PLANEL_GerCrit_Trim_Resultado!AS257</f>
        <v>3488.125794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3405.2904119999998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7936.4073710000002</v>
      </c>
      <c r="AN5" s="1">
        <f>PLANEL_GerCrit_Trim_Resultado!BA257</f>
        <v>7262.2809429999998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7936.4073710000002</v>
      </c>
      <c r="AR5" s="1">
        <f>PLANEL_GerCrit_Trim_Resultado!BE257</f>
        <v>7531.5398580000001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7936.4073710000002</v>
      </c>
      <c r="AV5" s="1">
        <f>PLANEL_GerCrit_Trim_Resultado!BI257</f>
        <v>7533.5110599999998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7533.5110599999998</v>
      </c>
      <c r="BA5" s="1">
        <f>PLANEL_GerCrit_Trim_Resultado!BN257</f>
        <v>6343.3444250000002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7530.6530570000004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8573.6053260000008</v>
      </c>
      <c r="BI5" s="1">
        <f>PLANEL_GerCrit_Trim_Resultado!BV257</f>
        <v>7184.1114100000004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4958.8756149999999</v>
      </c>
      <c r="BM5" s="1">
        <f>PLANEL_GerCrit_Trim_Resultado!BZ257</f>
        <v>7184.1114100000004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6437.5711799999999</v>
      </c>
      <c r="BQ5" s="1">
        <f>PLANEL_GerCrit_Trim_Resultado!CD257</f>
        <v>7128.318593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8678.2679979999994</v>
      </c>
      <c r="BU5" s="1">
        <f>PLANEL_GerCrit_Trim_Resultado!CH257</f>
        <v>7128.318593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8405.2340999999997</v>
      </c>
      <c r="BY5" s="1">
        <f>PLANEL_GerCrit_Trim_Resultado!CL257</f>
        <v>7128.318593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8678.2679979999994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7444.8368790000004</v>
      </c>
      <c r="CG5" s="1">
        <f>PLANEL_GerCrit_Trim_Resultado!CT257</f>
        <v>7128.318593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8678.2679979999994</v>
      </c>
      <c r="CK5" s="1">
        <f>PLANEL_GerCrit_Trim_Resultado!CX257</f>
        <v>7128.318593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8678.2679979999994</v>
      </c>
      <c r="CO5" s="1">
        <f>PLANEL_GerCrit_Trim_Resultado!DB257</f>
        <v>7128.318593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8676.2967960000005</v>
      </c>
      <c r="CS5" s="1">
        <f>PLANEL_GerCrit_Trim_Resultado!DF257</f>
        <v>7071.5674499999996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8674.4930160000004</v>
      </c>
      <c r="CW5" s="1">
        <f>PLANEL_GerCrit_Trim_Resultado!DJ257</f>
        <v>7128.318593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8587.7900370000007</v>
      </c>
      <c r="DA5" s="68">
        <f>PLANEL_GerCrit_Trim_Resultado!DN257</f>
        <v>7128.318593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8601.9455350000007</v>
      </c>
      <c r="DE5" s="1">
        <f>PLANEL_GerCrit_Trim_Resultado!DR257</f>
        <v>7128.318593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7546.0533820000001</v>
      </c>
      <c r="DI5" s="1">
        <f>PLANEL_GerCrit_Trim_Resultado!DV257</f>
        <v>7128.318593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8676.4642179999992</v>
      </c>
      <c r="DM5" s="1">
        <f>PLANEL_GerCrit_Trim_Resultado!DZ257</f>
        <v>7071.5674499999996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8678.2679979999994</v>
      </c>
      <c r="DQ5" s="1">
        <f>PLANEL_GerCrit_Trim_Resultado!ED257</f>
        <v>7071.5674499999996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6095.1904420000001</v>
      </c>
      <c r="DU5" s="1">
        <f>PLANEL_GerCrit_Trim_Resultado!EH257</f>
        <v>7071.5674499999996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8676.2967960000005</v>
      </c>
      <c r="DY5" s="1">
        <f>PLANEL_GerCrit_Trim_Resultado!EL257</f>
        <v>7071.5674499999996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6891.7810509999999</v>
      </c>
      <c r="EC5" s="1">
        <f>PLANEL_GerCrit_Trim_Resultado!EP257</f>
        <v>7071.5674499999996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8522.8273260000005</v>
      </c>
      <c r="EG5" s="1">
        <f>PLANEL_GerCrit_Trim_Resultado!ET257</f>
        <v>5931.4060600000003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6201.8243169999996</v>
      </c>
      <c r="EK5" s="1">
        <f>PLANEL_GerCrit_Trim_Resultado!EX257</f>
        <v>7068.1695929999996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8662.9518509999998</v>
      </c>
      <c r="EO5" s="1">
        <f>PLANEL_GerCrit_Trim_Resultado!FB257</f>
        <v>6541.0610409999999</v>
      </c>
      <c r="EP5" s="1">
        <f>PLANEL_GerCrit_Trim_Resultado!FC257</f>
        <v>7929.5801419999998</v>
      </c>
    </row>
    <row r="6" spans="2:258" x14ac:dyDescent="0.3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3">
      <c r="B7" s="17" t="s">
        <v>47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1894.4866959999999</v>
      </c>
      <c r="AE7" s="18">
        <f>PLANEL_GerCrit_Trim_Resultado!AR149</f>
        <v>495.53561000000002</v>
      </c>
      <c r="AF7" s="18">
        <f>PLANEL_GerCrit_Trim_Resultado!AS149</f>
        <v>0</v>
      </c>
      <c r="AG7" s="18">
        <f>PLANEL_GerCrit_Trim_Resultado!AT149</f>
        <v>82.258750000000006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0</v>
      </c>
      <c r="AP7" s="18">
        <f>PLANEL_GerCrit_Trim_Resultado!BC149</f>
        <v>1793.264124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0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95.548315610000003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0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398.101249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3">
      <c r="B8" s="17" t="s">
        <v>48</v>
      </c>
      <c r="C8" s="18">
        <f>PLANEL_GerCrit_Trim_Resultado!P113+PLANEL_GerCrit_Trim_Resultado!P125+PLANEL_GerCrit_Trim_Resultado!P137</f>
        <v>5569.3164299999999</v>
      </c>
      <c r="D8" s="18">
        <f>PLANEL_GerCrit_Trim_Resultado!Q113+PLANEL_GerCrit_Trim_Resultado!Q125+PLANEL_GerCrit_Trim_Resultado!Q137</f>
        <v>5569.3164299999999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3949.0905870000001</v>
      </c>
      <c r="I8" s="18">
        <f>PLANEL_GerCrit_Trim_Resultado!V113+PLANEL_GerCrit_Trim_Resultado!V125+PLANEL_GerCrit_Trim_Resultado!V137</f>
        <v>3949.0905870000001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3994.6023970000001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3994.6023970000001</v>
      </c>
      <c r="U8" s="18">
        <f>PLANEL_GerCrit_Trim_Resultado!AH113+PLANEL_GerCrit_Trim_Resultado!AH125+PLANEL_GerCrit_Trim_Resultado!AH137</f>
        <v>3962.127387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4787.942266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6030.6064649999998</v>
      </c>
      <c r="AF8" s="18">
        <f>PLANEL_GerCrit_Trim_Resultado!AS113+PLANEL_GerCrit_Trim_Resultado!AS125+PLANEL_GerCrit_Trim_Resultado!AS137</f>
        <v>4178.9233910000003</v>
      </c>
      <c r="AG8" s="18">
        <f>PLANEL_GerCrit_Trim_Resultado!AT113+PLANEL_GerCrit_Trim_Resultado!AT125+PLANEL_GerCrit_Trim_Resultado!AT137</f>
        <v>4741.0850270000001</v>
      </c>
      <c r="AH8" s="18">
        <f>PLANEL_GerCrit_Trim_Resultado!AU113+PLANEL_GerCrit_Trim_Resultado!AU125+PLANEL_GerCrit_Trim_Resultado!AU137</f>
        <v>7518.7231449999999</v>
      </c>
      <c r="AI8" s="18">
        <f>PLANEL_GerCrit_Trim_Resultado!AV113+PLANEL_GerCrit_Trim_Resultado!AV125+PLANEL_GerCrit_Trim_Resultado!AV137</f>
        <v>6364.627751</v>
      </c>
      <c r="AJ8" s="18">
        <f>PLANEL_GerCrit_Trim_Resultado!AW113+PLANEL_GerCrit_Trim_Resultado!AW125+PLANEL_GerCrit_Trim_Resultado!AW137</f>
        <v>4171.0745290000004</v>
      </c>
      <c r="AK8" s="18">
        <f>PLANEL_GerCrit_Trim_Resultado!AX113+PLANEL_GerCrit_Trim_Resultado!AX125+PLANEL_GerCrit_Trim_Resultado!AX137</f>
        <v>4739.6229190000004</v>
      </c>
      <c r="AL8" s="18">
        <f>PLANEL_GerCrit_Trim_Resultado!AY113+PLANEL_GerCrit_Trim_Resultado!AY125+PLANEL_GerCrit_Trim_Resultado!AY137</f>
        <v>7438.0754010000001</v>
      </c>
      <c r="AM8" s="18">
        <f>PLANEL_GerCrit_Trim_Resultado!AZ113+PLANEL_GerCrit_Trim_Resultado!AZ125+PLANEL_GerCrit_Trim_Resultado!AZ137</f>
        <v>5960.8335660000002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4358.5807009999999</v>
      </c>
      <c r="AP8" s="18">
        <f>PLANEL_GerCrit_Trim_Resultado!BC113+PLANEL_GerCrit_Trim_Resultado!BC125+PLANEL_GerCrit_Trim_Resultado!BC137</f>
        <v>6899.4577520000003</v>
      </c>
      <c r="AQ8" s="18">
        <f>PLANEL_GerCrit_Trim_Resultado!BD113+PLANEL_GerCrit_Trim_Resultado!BD125+PLANEL_GerCrit_Trim_Resultado!BD137</f>
        <v>4142.8752480000003</v>
      </c>
      <c r="AR8" s="18">
        <f>PLANEL_GerCrit_Trim_Resultado!BE113+PLANEL_GerCrit_Trim_Resultado!BE125+PLANEL_GerCrit_Trim_Resultado!BE137</f>
        <v>2412.5475700000002</v>
      </c>
      <c r="AS8" s="18">
        <f>PLANEL_GerCrit_Trim_Resultado!BF113+PLANEL_GerCrit_Trim_Resultado!BF125+PLANEL_GerCrit_Trim_Resultado!BF137</f>
        <v>3381.6459639999998</v>
      </c>
      <c r="AT8" s="18">
        <f>PLANEL_GerCrit_Trim_Resultado!BG113+PLANEL_GerCrit_Trim_Resultado!BG125+PLANEL_GerCrit_Trim_Resultado!BG137</f>
        <v>4551.3107389999996</v>
      </c>
      <c r="AU8" s="18">
        <f>PLANEL_GerCrit_Trim_Resultado!BH113+PLANEL_GerCrit_Trim_Resultado!BH125+PLANEL_GerCrit_Trim_Resultado!BH137</f>
        <v>4044.4244159999998</v>
      </c>
      <c r="AV8" s="18">
        <f>PLANEL_GerCrit_Trim_Resultado!BI113+PLANEL_GerCrit_Trim_Resultado!BI125+PLANEL_GerCrit_Trim_Resultado!BI137</f>
        <v>2314.1248059999998</v>
      </c>
      <c r="AW8" s="18">
        <f>PLANEL_GerCrit_Trim_Resultado!BJ113+PLANEL_GerCrit_Trim_Resultado!BJ125+PLANEL_GerCrit_Trim_Resultado!BJ137</f>
        <v>3224.1924170000002</v>
      </c>
      <c r="AX8" s="18">
        <f>PLANEL_GerCrit_Trim_Resultado!BK113+PLANEL_GerCrit_Trim_Resultado!BK125+PLANEL_GerCrit_Trim_Resultado!BK137</f>
        <v>4354.4090740000001</v>
      </c>
      <c r="AY8" s="18">
        <f>PLANEL_GerCrit_Trim_Resultado!BL113+PLANEL_GerCrit_Trim_Resultado!BL125+PLANEL_GerCrit_Trim_Resultado!BL137</f>
        <v>4044.4244159999998</v>
      </c>
      <c r="AZ8" s="18">
        <f>PLANEL_GerCrit_Trim_Resultado!BM113+PLANEL_GerCrit_Trim_Resultado!BM125+PLANEL_GerCrit_Trim_Resultado!BM137</f>
        <v>2314.0967369999998</v>
      </c>
      <c r="BA8" s="18">
        <f>PLANEL_GerCrit_Trim_Resultado!BN113+PLANEL_GerCrit_Trim_Resultado!BN125+PLANEL_GerCrit_Trim_Resultado!BN137</f>
        <v>2512.232841</v>
      </c>
      <c r="BB8" s="18">
        <f>PLANEL_GerCrit_Trim_Resultado!BO113+PLANEL_GerCrit_Trim_Resultado!BO125+PLANEL_GerCrit_Trim_Resultado!BO137</f>
        <v>4354.4090740000001</v>
      </c>
      <c r="BC8" s="18">
        <f>PLANEL_GerCrit_Trim_Resultado!BP113+PLANEL_GerCrit_Trim_Resultado!BP125+PLANEL_GerCrit_Trim_Resultado!BP137</f>
        <v>3962.0738299999998</v>
      </c>
      <c r="BD8" s="18">
        <f>PLANEL_GerCrit_Trim_Resultado!BQ113+PLANEL_GerCrit_Trim_Resultado!BQ125+PLANEL_GerCrit_Trim_Resultado!BQ137</f>
        <v>2231.7461509999998</v>
      </c>
      <c r="BE8" s="18">
        <f>PLANEL_GerCrit_Trim_Resultado!BR113+PLANEL_GerCrit_Trim_Resultado!BR125+PLANEL_GerCrit_Trim_Resultado!BR137</f>
        <v>3363.8299550000002</v>
      </c>
      <c r="BF8" s="18">
        <f>PLANEL_GerCrit_Trim_Resultado!BS113+PLANEL_GerCrit_Trim_Resultado!BS125+PLANEL_GerCrit_Trim_Resultado!BS137</f>
        <v>4189.7079030000004</v>
      </c>
      <c r="BG8" s="18">
        <f>PLANEL_GerCrit_Trim_Resultado!BT113+PLANEL_GerCrit_Trim_Resultado!BT125+PLANEL_GerCrit_Trim_Resultado!BT137</f>
        <v>3962.0738299999998</v>
      </c>
      <c r="BH8" s="18">
        <f>PLANEL_GerCrit_Trim_Resultado!BU113+PLANEL_GerCrit_Trim_Resultado!BU125+PLANEL_GerCrit_Trim_Resultado!BU137</f>
        <v>2264.2122159999999</v>
      </c>
      <c r="BI8" s="18">
        <f>PLANEL_GerCrit_Trim_Resultado!BV113+PLANEL_GerCrit_Trim_Resultado!BV125+PLANEL_GerCrit_Trim_Resultado!BV137</f>
        <v>3140.2304730000001</v>
      </c>
      <c r="BJ8" s="18">
        <f>PLANEL_GerCrit_Trim_Resultado!BW113+PLANEL_GerCrit_Trim_Resultado!BW125+PLANEL_GerCrit_Trim_Resultado!BW137</f>
        <v>4189.7079030000004</v>
      </c>
      <c r="BK8" s="18">
        <f>PLANEL_GerCrit_Trim_Resultado!BX113+PLANEL_GerCrit_Trim_Resultado!BX125+PLANEL_GerCrit_Trim_Resultado!BX137</f>
        <v>3962.0738299999998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3363.8299550000002</v>
      </c>
      <c r="BN8" s="18">
        <f>PLANEL_GerCrit_Trim_Resultado!CA113+PLANEL_GerCrit_Trim_Resultado!CA125+PLANEL_GerCrit_Trim_Resultado!CA137</f>
        <v>4189.7079030000004</v>
      </c>
      <c r="BO8" s="18">
        <f>PLANEL_GerCrit_Trim_Resultado!CB113+PLANEL_GerCrit_Trim_Resultado!CB125+PLANEL_GerCrit_Trim_Resultado!CB137</f>
        <v>2854.4133149999998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2012.0761540000001</v>
      </c>
      <c r="BR8" s="18">
        <f>PLANEL_GerCrit_Trim_Resultado!CE113+PLANEL_GerCrit_Trim_Resultado!CE125+PLANEL_GerCrit_Trim_Resultado!CE137</f>
        <v>3000.299657</v>
      </c>
      <c r="BS8" s="18">
        <f>PLANEL_GerCrit_Trim_Resultado!CF113+PLANEL_GerCrit_Trim_Resultado!CF125+PLANEL_GerCrit_Trim_Resultado!CF137</f>
        <v>2854.4133149999998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2012.0761540000001</v>
      </c>
      <c r="BV8" s="18">
        <f>PLANEL_GerCrit_Trim_Resultado!CI113+PLANEL_GerCrit_Trim_Resultado!CI125+PLANEL_GerCrit_Trim_Resultado!CI137</f>
        <v>3000.299657</v>
      </c>
      <c r="BW8" s="18">
        <f>PLANEL_GerCrit_Trim_Resultado!CJ113+PLANEL_GerCrit_Trim_Resultado!CJ125+PLANEL_GerCrit_Trim_Resultado!CJ137</f>
        <v>2854.4133149999998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2012.0761540000001</v>
      </c>
      <c r="BZ8" s="18">
        <f>PLANEL_GerCrit_Trim_Resultado!CM113+PLANEL_GerCrit_Trim_Resultado!CM125+PLANEL_GerCrit_Trim_Resultado!CM137</f>
        <v>3000.299657</v>
      </c>
      <c r="CA8" s="18">
        <f>PLANEL_GerCrit_Trim_Resultado!CN113+PLANEL_GerCrit_Trim_Resultado!CN125+PLANEL_GerCrit_Trim_Resultado!CN137</f>
        <v>1865.2736179999999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1267.0297439999999</v>
      </c>
      <c r="CD8" s="18">
        <f>PLANEL_GerCrit_Trim_Resultado!CQ113+PLANEL_GerCrit_Trim_Resultado!CQ125+PLANEL_GerCrit_Trim_Resultado!CQ137</f>
        <v>2011.15996</v>
      </c>
      <c r="CE8" s="18">
        <f>PLANEL_GerCrit_Trim_Resultado!CR113+PLANEL_GerCrit_Trim_Resultado!CR125+PLANEL_GerCrit_Trim_Resultado!CR137</f>
        <v>1865.2736179999999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1267.0297439999999</v>
      </c>
      <c r="CH8" s="18">
        <f>PLANEL_GerCrit_Trim_Resultado!CU113+PLANEL_GerCrit_Trim_Resultado!CU125+PLANEL_GerCrit_Trim_Resultado!CU137</f>
        <v>2011.15996</v>
      </c>
      <c r="CI8" s="18">
        <f>PLANEL_GerCrit_Trim_Resultado!CV113+PLANEL_GerCrit_Trim_Resultado!CV125+PLANEL_GerCrit_Trim_Resultado!CV137</f>
        <v>1865.2736179999999</v>
      </c>
      <c r="CJ8" s="18">
        <f>PLANEL_GerCrit_Trim_Resultado!CW113+PLANEL_GerCrit_Trim_Resultado!CW125+PLANEL_GerCrit_Trim_Resultado!CW137</f>
        <v>1013.982287</v>
      </c>
      <c r="CK8" s="18">
        <f>PLANEL_GerCrit_Trim_Resultado!CX113+PLANEL_GerCrit_Trim_Resultado!CX125+PLANEL_GerCrit_Trim_Resultado!CX137</f>
        <v>1267.0297439999999</v>
      </c>
      <c r="CL8" s="18">
        <f>PLANEL_GerCrit_Trim_Resultado!CY113+PLANEL_GerCrit_Trim_Resultado!CY125+PLANEL_GerCrit_Trim_Resultado!CY137</f>
        <v>2011.15996</v>
      </c>
      <c r="CM8" s="18">
        <f>PLANEL_GerCrit_Trim_Resultado!CZ113+PLANEL_GerCrit_Trim_Resultado!CZ125+PLANEL_GerCrit_Trim_Resultado!CZ137</f>
        <v>1342.8384060000001</v>
      </c>
      <c r="CN8" s="18">
        <f>PLANEL_GerCrit_Trim_Resultado!DA113+PLANEL_GerCrit_Trim_Resultado!DA125+PLANEL_GerCrit_Trim_Resultado!DA137</f>
        <v>744.59453180000003</v>
      </c>
      <c r="CO8" s="18">
        <f>PLANEL_GerCrit_Trim_Resultado!DB113+PLANEL_GerCrit_Trim_Resultado!DB125+PLANEL_GerCrit_Trim_Resultado!DB137</f>
        <v>744.59453180000003</v>
      </c>
      <c r="CP8" s="18">
        <f>PLANEL_GerCrit_Trim_Resultado!DC113+PLANEL_GerCrit_Trim_Resultado!DC125+PLANEL_GerCrit_Trim_Resultado!DC137</f>
        <v>1488.724749</v>
      </c>
      <c r="CQ8" s="18">
        <f>PLANEL_GerCrit_Trim_Resultado!DD113+PLANEL_GerCrit_Trim_Resultado!DD125+PLANEL_GerCrit_Trim_Resultado!DD137</f>
        <v>1342.8384060000001</v>
      </c>
      <c r="CR8" s="18">
        <f>PLANEL_GerCrit_Trim_Resultado!DE113+PLANEL_GerCrit_Trim_Resultado!DE125+PLANEL_GerCrit_Trim_Resultado!DE137</f>
        <v>744.59453180000003</v>
      </c>
      <c r="CS8" s="18">
        <f>PLANEL_GerCrit_Trim_Resultado!DF113+PLANEL_GerCrit_Trim_Resultado!DF125+PLANEL_GerCrit_Trim_Resultado!DF137</f>
        <v>744.59453180000003</v>
      </c>
      <c r="CT8" s="18">
        <f>PLANEL_GerCrit_Trim_Resultado!DG113+PLANEL_GerCrit_Trim_Resultado!DG125+PLANEL_GerCrit_Trim_Resultado!DG137</f>
        <v>1488.724749</v>
      </c>
      <c r="CU8" s="18">
        <f>PLANEL_GerCrit_Trim_Resultado!DH113+PLANEL_GerCrit_Trim_Resultado!DH125+PLANEL_GerCrit_Trim_Resultado!DH137</f>
        <v>1316.7648059999999</v>
      </c>
      <c r="CV8" s="18">
        <f>PLANEL_GerCrit_Trim_Resultado!DI113+PLANEL_GerCrit_Trim_Resultado!DI125+PLANEL_GerCrit_Trim_Resultado!DI137</f>
        <v>731.55773180000006</v>
      </c>
      <c r="CW8" s="18">
        <f>PLANEL_GerCrit_Trim_Resultado!DJ113+PLANEL_GerCrit_Trim_Resultado!DJ125+PLANEL_GerCrit_Trim_Resultado!DJ137</f>
        <v>731.55773180000006</v>
      </c>
      <c r="CX8" s="18">
        <f>PLANEL_GerCrit_Trim_Resultado!DK113+PLANEL_GerCrit_Trim_Resultado!DK125+PLANEL_GerCrit_Trim_Resultado!DK137</f>
        <v>1462.651149</v>
      </c>
      <c r="CY8" s="69">
        <f>PLANEL_GerCrit_Trim_Resultado!DL113+PLANEL_GerCrit_Trim_Resultado!DL125+PLANEL_GerCrit_Trim_Resultado!DL137</f>
        <v>1316.7648059999999</v>
      </c>
      <c r="CZ8" s="69">
        <f>PLANEL_GerCrit_Trim_Resultado!DM113+PLANEL_GerCrit_Trim_Resultado!DM125+PLANEL_GerCrit_Trim_Resultado!DM137</f>
        <v>731.55773180000006</v>
      </c>
      <c r="DA8" s="69">
        <f>PLANEL_GerCrit_Trim_Resultado!DN113+PLANEL_GerCrit_Trim_Resultado!DN125+PLANEL_GerCrit_Trim_Resultado!DN137</f>
        <v>731.55773180000006</v>
      </c>
      <c r="DB8" s="69">
        <f>PLANEL_GerCrit_Trim_Resultado!DO113+PLANEL_GerCrit_Trim_Resultado!DO125+PLANEL_GerCrit_Trim_Resultado!DO137</f>
        <v>1462.651149</v>
      </c>
      <c r="DC8" s="18">
        <f>PLANEL_GerCrit_Trim_Resultado!DP113+PLANEL_GerCrit_Trim_Resultado!DP125+PLANEL_GerCrit_Trim_Resultado!DP137</f>
        <v>143.85065729999999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143.85065729999999</v>
      </c>
      <c r="DF8" s="18">
        <f>PLANEL_GerCrit_Trim_Resultado!DS113+PLANEL_GerCrit_Trim_Resultado!DS125+PLANEL_GerCrit_Trim_Resultado!DS137</f>
        <v>287.70131450000002</v>
      </c>
      <c r="DG8" s="18">
        <f>PLANEL_GerCrit_Trim_Resultado!DT113+PLANEL_GerCrit_Trim_Resultado!DT125+PLANEL_GerCrit_Trim_Resultado!DT137</f>
        <v>143.85065729999999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143.85065729999999</v>
      </c>
      <c r="DJ8" s="18">
        <f>PLANEL_GerCrit_Trim_Resultado!DW113+PLANEL_GerCrit_Trim_Resultado!DW125+PLANEL_GerCrit_Trim_Resultado!DW137</f>
        <v>287.70131450000002</v>
      </c>
      <c r="DK8" s="18">
        <f>PLANEL_GerCrit_Trim_Resultado!DX113+PLANEL_GerCrit_Trim_Resultado!DX125+PLANEL_GerCrit_Trim_Resultado!DX137</f>
        <v>143.85065729999999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143.85065729999999</v>
      </c>
      <c r="DN8" s="18">
        <f>PLANEL_GerCrit_Trim_Resultado!EA113+PLANEL_GerCrit_Trim_Resultado!EA125+PLANEL_GerCrit_Trim_Resultado!EA137</f>
        <v>287.70131450000002</v>
      </c>
      <c r="DO8" s="18">
        <f>PLANEL_GerCrit_Trim_Resultado!EB113+PLANEL_GerCrit_Trim_Resultado!EB125+PLANEL_GerCrit_Trim_Resultado!EB137</f>
        <v>143.85065729999999</v>
      </c>
      <c r="DP8" s="18">
        <f>PLANEL_GerCrit_Trim_Resultado!EC113+PLANEL_GerCrit_Trim_Resultado!EC125+PLANEL_GerCrit_Trim_Resultado!EC137</f>
        <v>143.85065729999999</v>
      </c>
      <c r="DQ8" s="18">
        <f>PLANEL_GerCrit_Trim_Resultado!ED113+PLANEL_GerCrit_Trim_Resultado!ED125+PLANEL_GerCrit_Trim_Resultado!ED137</f>
        <v>143.85065729999999</v>
      </c>
      <c r="DR8" s="18">
        <f>PLANEL_GerCrit_Trim_Resultado!EE113+PLANEL_GerCrit_Trim_Resultado!EE125+PLANEL_GerCrit_Trim_Resultado!EE137</f>
        <v>287.70131450000002</v>
      </c>
      <c r="DS8" s="18">
        <f>PLANEL_GerCrit_Trim_Resultado!EF113+PLANEL_GerCrit_Trim_Resultado!EF125+PLANEL_GerCrit_Trim_Resultado!EF137</f>
        <v>0</v>
      </c>
      <c r="DT8" s="18">
        <f>PLANEL_GerCrit_Trim_Resultado!EG113+PLANEL_GerCrit_Trim_Resultado!EG125+PLANEL_GerCrit_Trim_Resultado!EG137</f>
        <v>0</v>
      </c>
      <c r="DU8" s="18">
        <f>PLANEL_GerCrit_Trim_Resultado!EH113+PLANEL_GerCrit_Trim_Resultado!EH125+PLANEL_GerCrit_Trim_Resultado!EH137</f>
        <v>0</v>
      </c>
      <c r="DV8" s="18">
        <f>PLANEL_GerCrit_Trim_Resultado!EI113+PLANEL_GerCrit_Trim_Resultado!EI125+PLANEL_GerCrit_Trim_Resultado!EI137</f>
        <v>0</v>
      </c>
      <c r="DW8" s="18">
        <f>PLANEL_GerCrit_Trim_Resultado!EJ113+PLANEL_GerCrit_Trim_Resultado!EJ125+PLANEL_GerCrit_Trim_Resultado!EJ137</f>
        <v>0</v>
      </c>
      <c r="DX8" s="18">
        <f>PLANEL_GerCrit_Trim_Resultado!EK113+PLANEL_GerCrit_Trim_Resultado!EK125+PLANEL_GerCrit_Trim_Resultado!EK137</f>
        <v>0</v>
      </c>
      <c r="DY8" s="18">
        <f>PLANEL_GerCrit_Trim_Resultado!EL113+PLANEL_GerCrit_Trim_Resultado!EL125+PLANEL_GerCrit_Trim_Resultado!EL137</f>
        <v>0</v>
      </c>
      <c r="DZ8" s="18">
        <f>PLANEL_GerCrit_Trim_Resultado!EM113+PLANEL_GerCrit_Trim_Resultado!EM125+PLANEL_GerCrit_Trim_Resultado!EM137</f>
        <v>0</v>
      </c>
      <c r="EA8" s="18">
        <f>PLANEL_GerCrit_Trim_Resultado!EN113+PLANEL_GerCrit_Trim_Resultado!EN125+PLANEL_GerCrit_Trim_Resultado!EN137</f>
        <v>0</v>
      </c>
      <c r="EB8" s="18">
        <f>PLANEL_GerCrit_Trim_Resultado!EO113+PLANEL_GerCrit_Trim_Resultado!EO125+PLANEL_GerCrit_Trim_Resultado!EO137</f>
        <v>0</v>
      </c>
      <c r="EC8" s="18">
        <f>PLANEL_GerCrit_Trim_Resultado!EP113+PLANEL_GerCrit_Trim_Resultado!EP125+PLANEL_GerCrit_Trim_Resultado!EP137</f>
        <v>0</v>
      </c>
      <c r="ED8" s="18">
        <f>PLANEL_GerCrit_Trim_Resultado!EQ113+PLANEL_GerCrit_Trim_Resultado!EQ125+PLANEL_GerCrit_Trim_Resultado!EQ137</f>
        <v>0</v>
      </c>
      <c r="EE8" s="18">
        <f>PLANEL_GerCrit_Trim_Resultado!ER113+PLANEL_GerCrit_Trim_Resultado!ER125+PLANEL_GerCrit_Trim_Resultado!ER137</f>
        <v>0</v>
      </c>
      <c r="EF8" s="18">
        <f>PLANEL_GerCrit_Trim_Resultado!ES113+PLANEL_GerCrit_Trim_Resultado!ES125+PLANEL_GerCrit_Trim_Resultado!ES137</f>
        <v>0</v>
      </c>
      <c r="EG8" s="18">
        <f>PLANEL_GerCrit_Trim_Resultado!ET113+PLANEL_GerCrit_Trim_Resultado!ET125+PLANEL_GerCrit_Trim_Resultado!ET137</f>
        <v>0</v>
      </c>
      <c r="EH8" s="18">
        <f>PLANEL_GerCrit_Trim_Resultado!EU113+PLANEL_GerCrit_Trim_Resultado!EU125+PLANEL_GerCrit_Trim_Resultado!EU137</f>
        <v>0</v>
      </c>
      <c r="EI8" s="18">
        <f>PLANEL_GerCrit_Trim_Resultado!EV113+PLANEL_GerCrit_Trim_Resultado!EV125+PLANEL_GerCrit_Trim_Resultado!EV137</f>
        <v>0</v>
      </c>
      <c r="EJ8" s="18">
        <f>PLANEL_GerCrit_Trim_Resultado!EW113+PLANEL_GerCrit_Trim_Resultado!EW125+PLANEL_GerCrit_Trim_Resultado!EW137</f>
        <v>0</v>
      </c>
      <c r="EK8" s="18">
        <f>PLANEL_GerCrit_Trim_Resultado!EX113+PLANEL_GerCrit_Trim_Resultado!EX125+PLANEL_GerCrit_Trim_Resultado!EX137</f>
        <v>0</v>
      </c>
      <c r="EL8" s="18">
        <f>PLANEL_GerCrit_Trim_Resultado!EY113+PLANEL_GerCrit_Trim_Resultado!EY125+PLANEL_GerCrit_Trim_Resultado!EY137</f>
        <v>0</v>
      </c>
      <c r="EM8" s="18">
        <f>PLANEL_GerCrit_Trim_Resultado!EZ113+PLANEL_GerCrit_Trim_Resultado!EZ125+PLANEL_GerCrit_Trim_Resultado!EZ137</f>
        <v>0</v>
      </c>
      <c r="EN8" s="18">
        <f>PLANEL_GerCrit_Trim_Resultado!FA113+PLANEL_GerCrit_Trim_Resultado!FA125+PLANEL_GerCrit_Trim_Resultado!FA137</f>
        <v>0</v>
      </c>
      <c r="EO8" s="18">
        <f>PLANEL_GerCrit_Trim_Resultado!FB113+PLANEL_GerCrit_Trim_Resultado!FB125+PLANEL_GerCrit_Trim_Resultado!FB137</f>
        <v>0</v>
      </c>
      <c r="EP8" s="18">
        <f>PLANEL_GerCrit_Trim_Resultado!FC113+PLANEL_GerCrit_Trim_Resultado!FC125+PLANEL_GerCrit_Trim_Resultado!FC137</f>
        <v>0</v>
      </c>
    </row>
    <row r="9" spans="2:258" x14ac:dyDescent="0.3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3">
      <c r="B10" s="19" t="s">
        <v>49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1141.59449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1141.580119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953.63414739999996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953.63414739999996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1298.861742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1141.580119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1298.861742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1141.580119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1298.861742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1141.59449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170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170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170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170</v>
      </c>
      <c r="CW10" s="20">
        <f>PLANEL_GerCrit_Trim_Resultado!DJ65+PLANEL_GerCrit_Trim_Resultado!DJ77+PLANEL_GerCrit_Trim_Resultado!DJ89</f>
        <v>281.65941179999999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170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170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170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3">
      <c r="B11" s="19" t="s">
        <v>50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604.72631690000003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134.3729127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0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0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0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0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3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2872.5200399999999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2872.5200399999999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2872.5200399999999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2872.5200399999999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2872.5200399999999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2872.5200399999999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2872.5200399999999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2872.5200399999999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2872.5200399999999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2872.5200399999999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2872.5200399999999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2872.5200399999999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2872.5200399999999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2872.5200399999999</v>
      </c>
      <c r="EG12" s="1">
        <f>PLANEL_GerCrit_Trim_Resultado!ET161</f>
        <v>2872.5200399999999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2872.5200399999999</v>
      </c>
      <c r="EK12" s="1">
        <f>PLANEL_GerCrit_Trim_Resultado!EX161</f>
        <v>2872.5200399999999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2872.5200399999999</v>
      </c>
      <c r="EO12" s="1">
        <f>PLANEL_GerCrit_Trim_Resultado!FB161</f>
        <v>2872.5200399999999</v>
      </c>
      <c r="EP12" s="1">
        <f>PLANEL_GerCrit_Trim_Resultado!FC161</f>
        <v>3052.6641730000001</v>
      </c>
    </row>
    <row r="13" spans="2:258" x14ac:dyDescent="0.3">
      <c r="B13" s="16" t="s">
        <v>57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1717.5322257999999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1897.9950469999999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1144.2371886999999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999.55806080000002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3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3">
      <c r="B15" s="21" t="s">
        <v>51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565.29229850000002</v>
      </c>
      <c r="AF15" s="22">
        <f>PLANEL_GerCrit_Trim_Resultado!AS17+PLANEL_GerCrit_Trim_Resultado!AS29</f>
        <v>5782.8481380000003</v>
      </c>
      <c r="AG15" s="22">
        <f>PLANEL_GerCrit_Trim_Resultado!AT17+PLANEL_GerCrit_Trim_Resultado!AT29</f>
        <v>7913.2499500000004</v>
      </c>
      <c r="AH15" s="22">
        <f>PLANEL_GerCrit_Trim_Resultado!AU17+PLANEL_GerCrit_Trim_Resultado!AU29</f>
        <v>5042.7533130000002</v>
      </c>
      <c r="AI15" s="22">
        <f>PLANEL_GerCrit_Trim_Resultado!AV17+PLANEL_GerCrit_Trim_Resultado!AV29</f>
        <v>565.29229850000002</v>
      </c>
      <c r="AJ15" s="22">
        <f>PLANEL_GerCrit_Trim_Resultado!AW17+PLANEL_GerCrit_Trim_Resultado!AW29</f>
        <v>5782.8481380000003</v>
      </c>
      <c r="AK15" s="22">
        <f>PLANEL_GerCrit_Trim_Resultado!AX17+PLANEL_GerCrit_Trim_Resultado!AX29</f>
        <v>7913.2499500000004</v>
      </c>
      <c r="AL15" s="22">
        <f>PLANEL_GerCrit_Trim_Resultado!AY17+PLANEL_GerCrit_Trim_Resultado!AY29</f>
        <v>5042.7533130000002</v>
      </c>
      <c r="AM15" s="22">
        <f>PLANEL_GerCrit_Trim_Resultado!AZ17+PLANEL_GerCrit_Trim_Resultado!AZ29</f>
        <v>335.78147539999998</v>
      </c>
      <c r="AN15" s="22">
        <f>PLANEL_GerCrit_Trim_Resultado!BA17+PLANEL_GerCrit_Trim_Resultado!BA29</f>
        <v>3434.9898010000002</v>
      </c>
      <c r="AO15" s="22">
        <f>PLANEL_GerCrit_Trim_Resultado!BB17+PLANEL_GerCrit_Trim_Resultado!BB29</f>
        <v>4700.4403750000001</v>
      </c>
      <c r="AP15" s="22">
        <f>PLANEL_GerCrit_Trim_Resultado!BC17+PLANEL_GerCrit_Trim_Resultado!BC29</f>
        <v>2995.3762889999998</v>
      </c>
      <c r="AQ15" s="22">
        <f>PLANEL_GerCrit_Trim_Resultado!BD17+PLANEL_GerCrit_Trim_Resultado!BD29</f>
        <v>335.78147539999998</v>
      </c>
      <c r="AR15" s="22">
        <f>PLANEL_GerCrit_Trim_Resultado!BE17+PLANEL_GerCrit_Trim_Resultado!BE29</f>
        <v>3434.9898010000002</v>
      </c>
      <c r="AS15" s="22">
        <f>PLANEL_GerCrit_Trim_Resultado!BF17+PLANEL_GerCrit_Trim_Resultado!BF29</f>
        <v>4700.4403750000001</v>
      </c>
      <c r="AT15" s="22">
        <f>PLANEL_GerCrit_Trim_Resultado!BG17+PLANEL_GerCrit_Trim_Resultado!BG29</f>
        <v>2995.3762889999998</v>
      </c>
      <c r="AU15" s="22">
        <f>PLANEL_GerCrit_Trim_Resultado!BH17+PLANEL_GerCrit_Trim_Resultado!BH29</f>
        <v>335.78147539999998</v>
      </c>
      <c r="AV15" s="22">
        <f>PLANEL_GerCrit_Trim_Resultado!BI17+PLANEL_GerCrit_Trim_Resultado!BI29</f>
        <v>3434.9898010000002</v>
      </c>
      <c r="AW15" s="22">
        <f>PLANEL_GerCrit_Trim_Resultado!BJ17+PLANEL_GerCrit_Trim_Resultado!BJ29</f>
        <v>4700.4403750000001</v>
      </c>
      <c r="AX15" s="22">
        <f>PLANEL_GerCrit_Trim_Resultado!BK17+PLANEL_GerCrit_Trim_Resultado!BK29</f>
        <v>2995.3762889999998</v>
      </c>
      <c r="AY15" s="22">
        <f>PLANEL_GerCrit_Trim_Resultado!BL17+PLANEL_GerCrit_Trim_Resultado!BL29</f>
        <v>335.78147539999998</v>
      </c>
      <c r="AZ15" s="22">
        <f>PLANEL_GerCrit_Trim_Resultado!BM17+PLANEL_GerCrit_Trim_Resultado!BM29</f>
        <v>3434.9898010000002</v>
      </c>
      <c r="BA15" s="22">
        <f>PLANEL_GerCrit_Trim_Resultado!BN17+PLANEL_GerCrit_Trim_Resultado!BN29</f>
        <v>4700.4403750000001</v>
      </c>
      <c r="BB15" s="22">
        <f>PLANEL_GerCrit_Trim_Resultado!BO17+PLANEL_GerCrit_Trim_Resultado!BO29</f>
        <v>2995.3762889999998</v>
      </c>
      <c r="BC15" s="22">
        <f>PLANEL_GerCrit_Trim_Resultado!BP17+PLANEL_GerCrit_Trim_Resultado!BP29</f>
        <v>335.78147539999998</v>
      </c>
      <c r="BD15" s="22">
        <f>PLANEL_GerCrit_Trim_Resultado!BQ17+PLANEL_GerCrit_Trim_Resultado!BQ29</f>
        <v>3434.9898010000002</v>
      </c>
      <c r="BE15" s="22">
        <f>PLANEL_GerCrit_Trim_Resultado!BR17+PLANEL_GerCrit_Trim_Resultado!BR29</f>
        <v>4700.4403750000001</v>
      </c>
      <c r="BF15" s="22">
        <f>PLANEL_GerCrit_Trim_Resultado!BS17+PLANEL_GerCrit_Trim_Resultado!BS29</f>
        <v>2995.3762889999998</v>
      </c>
      <c r="BG15" s="22">
        <f>PLANEL_GerCrit_Trim_Resultado!BT17+PLANEL_GerCrit_Trim_Resultado!BT29</f>
        <v>453.52315650000003</v>
      </c>
      <c r="BH15" s="22">
        <f>PLANEL_GerCrit_Trim_Resultado!BU17+PLANEL_GerCrit_Trim_Resultado!BU29</f>
        <v>4639.4680209999997</v>
      </c>
      <c r="BI15" s="22">
        <f>PLANEL_GerCrit_Trim_Resultado!BV17+PLANEL_GerCrit_Trim_Resultado!BV29</f>
        <v>6348.6484870000004</v>
      </c>
      <c r="BJ15" s="22">
        <f>PLANEL_GerCrit_Trim_Resultado!BW17+PLANEL_GerCrit_Trim_Resultado!BW29</f>
        <v>4045.704154</v>
      </c>
      <c r="BK15" s="22">
        <f>PLANEL_GerCrit_Trim_Resultado!BX17+PLANEL_GerCrit_Trim_Resultado!BX29</f>
        <v>453.52315650000003</v>
      </c>
      <c r="BL15" s="22">
        <f>PLANEL_GerCrit_Trim_Resultado!BY17+PLANEL_GerCrit_Trim_Resultado!BY29</f>
        <v>4639.4680209999997</v>
      </c>
      <c r="BM15" s="22">
        <f>PLANEL_GerCrit_Trim_Resultado!BZ17+PLANEL_GerCrit_Trim_Resultado!BZ29</f>
        <v>6348.6484870000004</v>
      </c>
      <c r="BN15" s="22">
        <f>PLANEL_GerCrit_Trim_Resultado!CA17+PLANEL_GerCrit_Trim_Resultado!CA29</f>
        <v>4045.704154</v>
      </c>
      <c r="BO15" s="22">
        <f>PLANEL_GerCrit_Trim_Resultado!CB17+PLANEL_GerCrit_Trim_Resultado!CB29</f>
        <v>317.83280339999999</v>
      </c>
      <c r="BP15" s="22">
        <f>PLANEL_GerCrit_Trim_Resultado!CC17+PLANEL_GerCrit_Trim_Resultado!CC29</f>
        <v>3251.37781</v>
      </c>
      <c r="BQ15" s="22">
        <f>PLANEL_GerCrit_Trim_Resultado!CD17+PLANEL_GerCrit_Trim_Resultado!CD29</f>
        <v>4449.185708</v>
      </c>
      <c r="BR15" s="22">
        <f>PLANEL_GerCrit_Trim_Resultado!CE17+PLANEL_GerCrit_Trim_Resultado!CE29</f>
        <v>2835.2631489999999</v>
      </c>
      <c r="BS15" s="22">
        <f>PLANEL_GerCrit_Trim_Resultado!CF17+PLANEL_GerCrit_Trim_Resultado!CF29</f>
        <v>317.83280339999999</v>
      </c>
      <c r="BT15" s="22">
        <f>PLANEL_GerCrit_Trim_Resultado!CG17+PLANEL_GerCrit_Trim_Resultado!CG29</f>
        <v>3251.37781</v>
      </c>
      <c r="BU15" s="22">
        <f>PLANEL_GerCrit_Trim_Resultado!CH17+PLANEL_GerCrit_Trim_Resultado!CH29</f>
        <v>4449.185708</v>
      </c>
      <c r="BV15" s="22">
        <f>PLANEL_GerCrit_Trim_Resultado!CI17+PLANEL_GerCrit_Trim_Resultado!CI29</f>
        <v>2835.2631489999999</v>
      </c>
      <c r="BW15" s="22">
        <f>PLANEL_GerCrit_Trim_Resultado!CJ17+PLANEL_GerCrit_Trim_Resultado!CJ29</f>
        <v>317.83280339999999</v>
      </c>
      <c r="BX15" s="22">
        <f>PLANEL_GerCrit_Trim_Resultado!CK17+PLANEL_GerCrit_Trim_Resultado!CK29</f>
        <v>3251.37781</v>
      </c>
      <c r="BY15" s="22">
        <f>PLANEL_GerCrit_Trim_Resultado!CL17+PLANEL_GerCrit_Trim_Resultado!CL29</f>
        <v>4449.185708</v>
      </c>
      <c r="BZ15" s="22">
        <f>PLANEL_GerCrit_Trim_Resultado!CM17+PLANEL_GerCrit_Trim_Resultado!CM29</f>
        <v>2835.2631489999999</v>
      </c>
      <c r="CA15" s="22">
        <f>PLANEL_GerCrit_Trim_Resultado!CN17+PLANEL_GerCrit_Trim_Resultado!CN29</f>
        <v>317.83280339999999</v>
      </c>
      <c r="CB15" s="22">
        <f>PLANEL_GerCrit_Trim_Resultado!CO17+PLANEL_GerCrit_Trim_Resultado!CO29</f>
        <v>3251.37781</v>
      </c>
      <c r="CC15" s="22">
        <f>PLANEL_GerCrit_Trim_Resultado!CP17+PLANEL_GerCrit_Trim_Resultado!CP29</f>
        <v>4449.185708</v>
      </c>
      <c r="CD15" s="22">
        <f>PLANEL_GerCrit_Trim_Resultado!CQ17+PLANEL_GerCrit_Trim_Resultado!CQ29</f>
        <v>2835.2631489999999</v>
      </c>
      <c r="CE15" s="22">
        <f>PLANEL_GerCrit_Trim_Resultado!CR17+PLANEL_GerCrit_Trim_Resultado!CR29</f>
        <v>317.83280339999999</v>
      </c>
      <c r="CF15" s="22">
        <f>PLANEL_GerCrit_Trim_Resultado!CS17+PLANEL_GerCrit_Trim_Resultado!CS29</f>
        <v>3251.37781</v>
      </c>
      <c r="CG15" s="22">
        <f>PLANEL_GerCrit_Trim_Resultado!CT17+PLANEL_GerCrit_Trim_Resultado!CT29</f>
        <v>4449.185708</v>
      </c>
      <c r="CH15" s="22">
        <f>PLANEL_GerCrit_Trim_Resultado!CU17+PLANEL_GerCrit_Trim_Resultado!CU29</f>
        <v>2835.2631489999999</v>
      </c>
      <c r="CI15" s="22">
        <f>PLANEL_GerCrit_Trim_Resultado!CV17+PLANEL_GerCrit_Trim_Resultado!CV29</f>
        <v>272.7195064</v>
      </c>
      <c r="CJ15" s="22">
        <f>PLANEL_GerCrit_Trim_Resultado!CW17+PLANEL_GerCrit_Trim_Resultado!CW29</f>
        <v>2789.8761300000001</v>
      </c>
      <c r="CK15" s="22">
        <f>PLANEL_GerCrit_Trim_Resultado!CX17+PLANEL_GerCrit_Trim_Resultado!CX29</f>
        <v>3817.6667649999999</v>
      </c>
      <c r="CL15" s="22">
        <f>PLANEL_GerCrit_Trim_Resultado!CY17+PLANEL_GerCrit_Trim_Resultado!CY29</f>
        <v>2432.8249270000001</v>
      </c>
      <c r="CM15" s="22">
        <f>PLANEL_GerCrit_Trim_Resultado!CZ17+PLANEL_GerCrit_Trim_Resultado!CZ29</f>
        <v>272.7195064</v>
      </c>
      <c r="CN15" s="22">
        <f>PLANEL_GerCrit_Trim_Resultado!DA17+PLANEL_GerCrit_Trim_Resultado!DA29</f>
        <v>2789.8761300000001</v>
      </c>
      <c r="CO15" s="22">
        <f>PLANEL_GerCrit_Trim_Resultado!DB17+PLANEL_GerCrit_Trim_Resultado!DB29</f>
        <v>3817.6667649999999</v>
      </c>
      <c r="CP15" s="22">
        <f>PLANEL_GerCrit_Trim_Resultado!DC17+PLANEL_GerCrit_Trim_Resultado!DC29</f>
        <v>2432.8249270000001</v>
      </c>
      <c r="CQ15" s="22">
        <f>PLANEL_GerCrit_Trim_Resultado!DD17+PLANEL_GerCrit_Trim_Resultado!DD29</f>
        <v>272.7195064</v>
      </c>
      <c r="CR15" s="22">
        <f>PLANEL_GerCrit_Trim_Resultado!DE17+PLANEL_GerCrit_Trim_Resultado!DE29</f>
        <v>2789.8761300000001</v>
      </c>
      <c r="CS15" s="22">
        <f>PLANEL_GerCrit_Trim_Resultado!DF17+PLANEL_GerCrit_Trim_Resultado!DF29</f>
        <v>3817.6667649999999</v>
      </c>
      <c r="CT15" s="22">
        <f>PLANEL_GerCrit_Trim_Resultado!DG17+PLANEL_GerCrit_Trim_Resultado!DG29</f>
        <v>2432.8249270000001</v>
      </c>
      <c r="CU15" s="22">
        <f>PLANEL_GerCrit_Trim_Resultado!DH17+PLANEL_GerCrit_Trim_Resultado!DH29</f>
        <v>272.7195064</v>
      </c>
      <c r="CV15" s="22">
        <f>PLANEL_GerCrit_Trim_Resultado!DI17+PLANEL_GerCrit_Trim_Resultado!DI29</f>
        <v>2789.8761300000001</v>
      </c>
      <c r="CW15" s="22">
        <f>PLANEL_GerCrit_Trim_Resultado!DJ17+PLANEL_GerCrit_Trim_Resultado!DJ29</f>
        <v>3817.6667649999999</v>
      </c>
      <c r="CX15" s="22">
        <f>PLANEL_GerCrit_Trim_Resultado!DK17+PLANEL_GerCrit_Trim_Resultado!DK29</f>
        <v>2432.8249270000001</v>
      </c>
      <c r="CY15" s="71">
        <f>PLANEL_GerCrit_Trim_Resultado!DL17+PLANEL_GerCrit_Trim_Resultado!DL29</f>
        <v>272.7195064</v>
      </c>
      <c r="CZ15" s="71">
        <f>PLANEL_GerCrit_Trim_Resultado!DM17+PLANEL_GerCrit_Trim_Resultado!DM29</f>
        <v>2789.8761300000001</v>
      </c>
      <c r="DA15" s="71">
        <f>PLANEL_GerCrit_Trim_Resultado!DN17+PLANEL_GerCrit_Trim_Resultado!DN29</f>
        <v>3817.6667649999999</v>
      </c>
      <c r="DB15" s="71">
        <f>PLANEL_GerCrit_Trim_Resultado!DO17+PLANEL_GerCrit_Trim_Resultado!DO29</f>
        <v>2432.8249270000001</v>
      </c>
      <c r="DC15" s="22">
        <f>PLANEL_GerCrit_Trim_Resultado!DP17+PLANEL_GerCrit_Trim_Resultado!DP29</f>
        <v>272.7195064</v>
      </c>
      <c r="DD15" s="22">
        <f>PLANEL_GerCrit_Trim_Resultado!DQ17+PLANEL_GerCrit_Trim_Resultado!DQ29</f>
        <v>2789.8761300000001</v>
      </c>
      <c r="DE15" s="22">
        <f>PLANEL_GerCrit_Trim_Resultado!DR17+PLANEL_GerCrit_Trim_Resultado!DR29</f>
        <v>3817.6667649999999</v>
      </c>
      <c r="DF15" s="22">
        <f>PLANEL_GerCrit_Trim_Resultado!DS17+PLANEL_GerCrit_Trim_Resultado!DS29</f>
        <v>2432.8249270000001</v>
      </c>
      <c r="DG15" s="22">
        <f>PLANEL_GerCrit_Trim_Resultado!DT17+PLANEL_GerCrit_Trim_Resultado!DT29</f>
        <v>272.7195064</v>
      </c>
      <c r="DH15" s="22">
        <f>PLANEL_GerCrit_Trim_Resultado!DU17+PLANEL_GerCrit_Trim_Resultado!DU29</f>
        <v>2789.8761300000001</v>
      </c>
      <c r="DI15" s="22">
        <f>PLANEL_GerCrit_Trim_Resultado!DV17+PLANEL_GerCrit_Trim_Resultado!DV29</f>
        <v>3817.6667649999999</v>
      </c>
      <c r="DJ15" s="22">
        <f>PLANEL_GerCrit_Trim_Resultado!DW17+PLANEL_GerCrit_Trim_Resultado!DW29</f>
        <v>2432.8249270000001</v>
      </c>
      <c r="DK15" s="22">
        <f>PLANEL_GerCrit_Trim_Resultado!DX17+PLANEL_GerCrit_Trim_Resultado!DX29</f>
        <v>272.7195064</v>
      </c>
      <c r="DL15" s="22">
        <f>PLANEL_GerCrit_Trim_Resultado!DY17+PLANEL_GerCrit_Trim_Resultado!DY29</f>
        <v>2789.8761300000001</v>
      </c>
      <c r="DM15" s="22">
        <f>PLANEL_GerCrit_Trim_Resultado!DZ17+PLANEL_GerCrit_Trim_Resultado!DZ29</f>
        <v>3817.6667649999999</v>
      </c>
      <c r="DN15" s="22">
        <f>PLANEL_GerCrit_Trim_Resultado!EA17+PLANEL_GerCrit_Trim_Resultado!EA29</f>
        <v>2432.8249270000001</v>
      </c>
      <c r="DO15" s="22">
        <f>PLANEL_GerCrit_Trim_Resultado!EB17+PLANEL_GerCrit_Trim_Resultado!EB29</f>
        <v>272.7195064</v>
      </c>
      <c r="DP15" s="22">
        <f>PLANEL_GerCrit_Trim_Resultado!EC17+PLANEL_GerCrit_Trim_Resultado!EC29</f>
        <v>2789.8761300000001</v>
      </c>
      <c r="DQ15" s="22">
        <f>PLANEL_GerCrit_Trim_Resultado!ED17+PLANEL_GerCrit_Trim_Resultado!ED29</f>
        <v>3817.6667649999999</v>
      </c>
      <c r="DR15" s="22">
        <f>PLANEL_GerCrit_Trim_Resultado!EE17+PLANEL_GerCrit_Trim_Resultado!EE29</f>
        <v>2432.8249270000001</v>
      </c>
      <c r="DS15" s="22">
        <f>PLANEL_GerCrit_Trim_Resultado!EF17+PLANEL_GerCrit_Trim_Resultado!EF29</f>
        <v>272.7195064</v>
      </c>
      <c r="DT15" s="22">
        <f>PLANEL_GerCrit_Trim_Resultado!EG17+PLANEL_GerCrit_Trim_Resultado!EG29</f>
        <v>2789.8761300000001</v>
      </c>
      <c r="DU15" s="22">
        <f>PLANEL_GerCrit_Trim_Resultado!EH17+PLANEL_GerCrit_Trim_Resultado!EH29</f>
        <v>3817.6667649999999</v>
      </c>
      <c r="DV15" s="22">
        <f>PLANEL_GerCrit_Trim_Resultado!EI17+PLANEL_GerCrit_Trim_Resultado!EI29</f>
        <v>2432.8249270000001</v>
      </c>
      <c r="DW15" s="22">
        <f>PLANEL_GerCrit_Trim_Resultado!EJ17+PLANEL_GerCrit_Trim_Resultado!EJ29</f>
        <v>272.7195064</v>
      </c>
      <c r="DX15" s="22">
        <f>PLANEL_GerCrit_Trim_Resultado!EK17+PLANEL_GerCrit_Trim_Resultado!EK29</f>
        <v>2789.8761300000001</v>
      </c>
      <c r="DY15" s="22">
        <f>PLANEL_GerCrit_Trim_Resultado!EL17+PLANEL_GerCrit_Trim_Resultado!EL29</f>
        <v>3817.6667649999999</v>
      </c>
      <c r="DZ15" s="22">
        <f>PLANEL_GerCrit_Trim_Resultado!EM17+PLANEL_GerCrit_Trim_Resultado!EM29</f>
        <v>2432.8249270000001</v>
      </c>
      <c r="EA15" s="22">
        <f>PLANEL_GerCrit_Trim_Resultado!EN17+PLANEL_GerCrit_Trim_Resultado!EN29</f>
        <v>272.7195064</v>
      </c>
      <c r="EB15" s="22">
        <f>PLANEL_GerCrit_Trim_Resultado!EO17+PLANEL_GerCrit_Trim_Resultado!EO29</f>
        <v>2789.8761300000001</v>
      </c>
      <c r="EC15" s="22">
        <f>PLANEL_GerCrit_Trim_Resultado!EP17+PLANEL_GerCrit_Trim_Resultado!EP29</f>
        <v>3817.6667649999999</v>
      </c>
      <c r="ED15" s="22">
        <f>PLANEL_GerCrit_Trim_Resultado!EQ17+PLANEL_GerCrit_Trim_Resultado!EQ29</f>
        <v>2432.8249270000001</v>
      </c>
      <c r="EE15" s="22">
        <f>PLANEL_GerCrit_Trim_Resultado!ER17+PLANEL_GerCrit_Trim_Resultado!ER29</f>
        <v>272.7195064</v>
      </c>
      <c r="EF15" s="22">
        <f>PLANEL_GerCrit_Trim_Resultado!ES17+PLANEL_GerCrit_Trim_Resultado!ES29</f>
        <v>2789.8761300000001</v>
      </c>
      <c r="EG15" s="22">
        <f>PLANEL_GerCrit_Trim_Resultado!ET17+PLANEL_GerCrit_Trim_Resultado!ET29</f>
        <v>3817.6667649999999</v>
      </c>
      <c r="EH15" s="22">
        <f>PLANEL_GerCrit_Trim_Resultado!EU17+PLANEL_GerCrit_Trim_Resultado!EU29</f>
        <v>2432.8249270000001</v>
      </c>
      <c r="EI15" s="22">
        <f>PLANEL_GerCrit_Trim_Resultado!EV17+PLANEL_GerCrit_Trim_Resultado!EV29</f>
        <v>272.7195064</v>
      </c>
      <c r="EJ15" s="22">
        <f>PLANEL_GerCrit_Trim_Resultado!EW17+PLANEL_GerCrit_Trim_Resultado!EW29</f>
        <v>2789.8761300000001</v>
      </c>
      <c r="EK15" s="22">
        <f>PLANEL_GerCrit_Trim_Resultado!EX17+PLANEL_GerCrit_Trim_Resultado!EX29</f>
        <v>3817.6667649999999</v>
      </c>
      <c r="EL15" s="22">
        <f>PLANEL_GerCrit_Trim_Resultado!EY17+PLANEL_GerCrit_Trim_Resultado!EY29</f>
        <v>2432.8249270000001</v>
      </c>
      <c r="EM15" s="22">
        <f>PLANEL_GerCrit_Trim_Resultado!EZ17+PLANEL_GerCrit_Trim_Resultado!EZ29</f>
        <v>272.7195064</v>
      </c>
      <c r="EN15" s="22">
        <f>PLANEL_GerCrit_Trim_Resultado!FA17+PLANEL_GerCrit_Trim_Resultado!FA29</f>
        <v>2789.8761300000001</v>
      </c>
      <c r="EO15" s="22">
        <f>PLANEL_GerCrit_Trim_Resultado!FB17+PLANEL_GerCrit_Trim_Resultado!FB29</f>
        <v>3817.6667649999999</v>
      </c>
      <c r="EP15" s="22">
        <f>PLANEL_GerCrit_Trim_Resultado!FC17+PLANEL_GerCrit_Trim_Resultado!FC29</f>
        <v>2432.8249270000001</v>
      </c>
    </row>
    <row r="16" spans="2:258" x14ac:dyDescent="0.3">
      <c r="B16" s="21" t="s">
        <v>52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290.00758919999998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318.67108919999998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320.61190920000001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609.79015919999995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534.43619490000003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657.98736989999998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525.98631990000001</v>
      </c>
      <c r="BF16" s="22">
        <f>PLANEL_GerCrit_Trim_Resultado!BS377</f>
        <v>644.80506990000003</v>
      </c>
      <c r="BG16" s="22">
        <f>PLANEL_GerCrit_Trim_Resultado!BT377</f>
        <v>1275.2915700000001</v>
      </c>
      <c r="BH16" s="22">
        <f>PLANEL_GerCrit_Trim_Resultado!BU377</f>
        <v>818.46981989999995</v>
      </c>
      <c r="BI16" s="22">
        <f>PLANEL_GerCrit_Trim_Resultado!BV377</f>
        <v>699.65106990000004</v>
      </c>
      <c r="BJ16" s="22">
        <f>PLANEL_GerCrit_Trim_Resultado!BW377</f>
        <v>1275.2915700000001</v>
      </c>
      <c r="BK16" s="22">
        <f>PLANEL_GerCrit_Trim_Resultado!BX377</f>
        <v>1275.2915700000001</v>
      </c>
      <c r="BL16" s="22">
        <f>PLANEL_GerCrit_Trim_Resultado!BY377</f>
        <v>833.95101990000001</v>
      </c>
      <c r="BM16" s="22">
        <f>PLANEL_GerCrit_Trim_Resultado!BZ377</f>
        <v>818.46981989999995</v>
      </c>
      <c r="BN16" s="22">
        <f>PLANEL_GerCrit_Trim_Resultado!CA377</f>
        <v>1275.2915700000001</v>
      </c>
      <c r="BO16" s="22">
        <f>PLANEL_GerCrit_Trim_Resultado!CB377</f>
        <v>985.28398070000003</v>
      </c>
      <c r="BP16" s="22">
        <f>PLANEL_GerCrit_Trim_Resultado!CC377</f>
        <v>543.94343070000002</v>
      </c>
      <c r="BQ16" s="22">
        <f>PLANEL_GerCrit_Trim_Resultado!CD377</f>
        <v>409.6434807</v>
      </c>
      <c r="BR16" s="22">
        <f>PLANEL_GerCrit_Trim_Resultado!CE377</f>
        <v>985.28398070000003</v>
      </c>
      <c r="BS16" s="22">
        <f>PLANEL_GerCrit_Trim_Resultado!CF377</f>
        <v>985.28398070000003</v>
      </c>
      <c r="BT16" s="22">
        <f>PLANEL_GerCrit_Trim_Resultado!CG377</f>
        <v>543.94343070000002</v>
      </c>
      <c r="BU16" s="22">
        <f>PLANEL_GerCrit_Trim_Resultado!CH377</f>
        <v>543.94343070000002</v>
      </c>
      <c r="BV16" s="22">
        <f>PLANEL_GerCrit_Trim_Resultado!CI377</f>
        <v>985.28398070000003</v>
      </c>
      <c r="BW16" s="22">
        <f>PLANEL_GerCrit_Trim_Resultado!CJ377</f>
        <v>985.28398070000003</v>
      </c>
      <c r="BX16" s="22">
        <f>PLANEL_GerCrit_Trim_Resultado!CK377</f>
        <v>543.94343070000002</v>
      </c>
      <c r="BY16" s="22">
        <f>PLANEL_GerCrit_Trim_Resultado!CL377</f>
        <v>528.46223069999996</v>
      </c>
      <c r="BZ16" s="22">
        <f>PLANEL_GerCrit_Trim_Resultado!CM377</f>
        <v>985.28398070000003</v>
      </c>
      <c r="CA16" s="22">
        <f>PLANEL_GerCrit_Trim_Resultado!CN377</f>
        <v>985.28398070000003</v>
      </c>
      <c r="CB16" s="22">
        <f>PLANEL_GerCrit_Trim_Resultado!CO377</f>
        <v>543.94343070000002</v>
      </c>
      <c r="CC16" s="22">
        <f>PLANEL_GerCrit_Trim_Resultado!CP377</f>
        <v>543.94343070000002</v>
      </c>
      <c r="CD16" s="22">
        <f>PLANEL_GerCrit_Trim_Resultado!CQ377</f>
        <v>985.28398070000003</v>
      </c>
      <c r="CE16" s="22">
        <f>PLANEL_GerCrit_Trim_Resultado!CR377</f>
        <v>985.28398070000003</v>
      </c>
      <c r="CF16" s="22">
        <f>PLANEL_GerCrit_Trim_Resultado!CS377</f>
        <v>543.94343070000002</v>
      </c>
      <c r="CG16" s="22">
        <f>PLANEL_GerCrit_Trim_Resultado!CT377</f>
        <v>425.1246807</v>
      </c>
      <c r="CH16" s="22">
        <f>PLANEL_GerCrit_Trim_Resultado!CU377</f>
        <v>985.28398070000003</v>
      </c>
      <c r="CI16" s="22">
        <f>PLANEL_GerCrit_Trim_Resultado!CV377</f>
        <v>978.43966069999999</v>
      </c>
      <c r="CJ16" s="22">
        <f>PLANEL_GerCrit_Trim_Resultado!CW377</f>
        <v>537.09911069999998</v>
      </c>
      <c r="CK16" s="22">
        <f>PLANEL_GerCrit_Trim_Resultado!CX377</f>
        <v>521.61791070000004</v>
      </c>
      <c r="CL16" s="22">
        <f>PLANEL_GerCrit_Trim_Resultado!CY377</f>
        <v>978.43966069999999</v>
      </c>
      <c r="CM16" s="22">
        <f>PLANEL_GerCrit_Trim_Resultado!CZ377</f>
        <v>978.43966069999999</v>
      </c>
      <c r="CN16" s="22">
        <f>PLANEL_GerCrit_Trim_Resultado!DA377</f>
        <v>537.09911069999998</v>
      </c>
      <c r="CO16" s="22">
        <f>PLANEL_GerCrit_Trim_Resultado!DB377</f>
        <v>418.28036070000002</v>
      </c>
      <c r="CP16" s="22">
        <f>PLANEL_GerCrit_Trim_Resultado!DC377</f>
        <v>978.43966069999999</v>
      </c>
      <c r="CQ16" s="22">
        <f>PLANEL_GerCrit_Trim_Resultado!DD377</f>
        <v>978.43966069999999</v>
      </c>
      <c r="CR16" s="22">
        <f>PLANEL_GerCrit_Trim_Resultado!DE377</f>
        <v>537.09911069999998</v>
      </c>
      <c r="CS16" s="22">
        <f>PLANEL_GerCrit_Trim_Resultado!DF377</f>
        <v>978.43966069999999</v>
      </c>
      <c r="CT16" s="22">
        <f>PLANEL_GerCrit_Trim_Resultado!DG377</f>
        <v>978.43966069999999</v>
      </c>
      <c r="CU16" s="22">
        <f>PLANEL_GerCrit_Trim_Resultado!DH377</f>
        <v>978.43966069999999</v>
      </c>
      <c r="CV16" s="22">
        <f>PLANEL_GerCrit_Trim_Resultado!DI377</f>
        <v>537.09911069999998</v>
      </c>
      <c r="CW16" s="22">
        <f>PLANEL_GerCrit_Trim_Resultado!DJ377</f>
        <v>521.61791070000004</v>
      </c>
      <c r="CX16" s="22">
        <f>PLANEL_GerCrit_Trim_Resultado!DK377</f>
        <v>978.43966069999999</v>
      </c>
      <c r="CY16" s="71">
        <f>PLANEL_GerCrit_Trim_Resultado!DL377</f>
        <v>978.43966069999999</v>
      </c>
      <c r="CZ16" s="71">
        <f>PLANEL_GerCrit_Trim_Resultado!DM377</f>
        <v>537.09911069999998</v>
      </c>
      <c r="DA16" s="71">
        <f>PLANEL_GerCrit_Trim_Resultado!DN377</f>
        <v>418.28036070000002</v>
      </c>
      <c r="DB16" s="71">
        <f>PLANEL_GerCrit_Trim_Resultado!DO377</f>
        <v>978.43966069999999</v>
      </c>
      <c r="DC16" s="22">
        <f>PLANEL_GerCrit_Trim_Resultado!DP377</f>
        <v>978.43966069999999</v>
      </c>
      <c r="DD16" s="22">
        <f>PLANEL_GerCrit_Trim_Resultado!DQ377</f>
        <v>537.09911069999998</v>
      </c>
      <c r="DE16" s="22">
        <f>PLANEL_GerCrit_Trim_Resultado!DR377</f>
        <v>402.79916070000002</v>
      </c>
      <c r="DF16" s="22">
        <f>PLANEL_GerCrit_Trim_Resultado!DS377</f>
        <v>978.43966069999999</v>
      </c>
      <c r="DG16" s="22">
        <f>PLANEL_GerCrit_Trim_Resultado!DT377</f>
        <v>978.43966069999999</v>
      </c>
      <c r="DH16" s="22">
        <f>PLANEL_GerCrit_Trim_Resultado!DU377</f>
        <v>537.09911069999998</v>
      </c>
      <c r="DI16" s="22">
        <f>PLANEL_GerCrit_Trim_Resultado!DV377</f>
        <v>418.28036070000002</v>
      </c>
      <c r="DJ16" s="22">
        <f>PLANEL_GerCrit_Trim_Resultado!DW377</f>
        <v>978.43966069999999</v>
      </c>
      <c r="DK16" s="22">
        <f>PLANEL_GerCrit_Trim_Resultado!DX377</f>
        <v>978.43966069999999</v>
      </c>
      <c r="DL16" s="22">
        <f>PLANEL_GerCrit_Trim_Resultado!DY377</f>
        <v>537.09911069999998</v>
      </c>
      <c r="DM16" s="22">
        <f>PLANEL_GerCrit_Trim_Resultado!DZ377</f>
        <v>402.79916070000002</v>
      </c>
      <c r="DN16" s="22">
        <f>PLANEL_GerCrit_Trim_Resultado!EA377</f>
        <v>978.43966069999999</v>
      </c>
      <c r="DO16" s="22">
        <f>PLANEL_GerCrit_Trim_Resultado!EB377</f>
        <v>978.43966069999999</v>
      </c>
      <c r="DP16" s="22">
        <f>PLANEL_GerCrit_Trim_Resultado!EC377</f>
        <v>537.09911069999998</v>
      </c>
      <c r="DQ16" s="22">
        <f>PLANEL_GerCrit_Trim_Resultado!ED377</f>
        <v>402.79916070000002</v>
      </c>
      <c r="DR16" s="22">
        <f>PLANEL_GerCrit_Trim_Resultado!EE377</f>
        <v>978.43966069999999</v>
      </c>
      <c r="DS16" s="22">
        <f>PLANEL_GerCrit_Trim_Resultado!EF377</f>
        <v>978.43966069999999</v>
      </c>
      <c r="DT16" s="22">
        <f>PLANEL_GerCrit_Trim_Resultado!EG377</f>
        <v>537.09911069999998</v>
      </c>
      <c r="DU16" s="22">
        <f>PLANEL_GerCrit_Trim_Resultado!EH377</f>
        <v>402.79916070000002</v>
      </c>
      <c r="DV16" s="22">
        <f>PLANEL_GerCrit_Trim_Resultado!EI377</f>
        <v>978.43966069999999</v>
      </c>
      <c r="DW16" s="22">
        <f>PLANEL_GerCrit_Trim_Resultado!EJ377</f>
        <v>630.48649999999998</v>
      </c>
      <c r="DX16" s="22">
        <f>PLANEL_GerCrit_Trim_Resultado!EK377</f>
        <v>189.14595</v>
      </c>
      <c r="DY16" s="22">
        <f>PLANEL_GerCrit_Trim_Resultado!EL377</f>
        <v>189.14595</v>
      </c>
      <c r="DZ16" s="22">
        <f>PLANEL_GerCrit_Trim_Resultado!EM377</f>
        <v>630.48649999999998</v>
      </c>
      <c r="EA16" s="22">
        <f>PLANEL_GerCrit_Trim_Resultado!EN377</f>
        <v>630.48649999999998</v>
      </c>
      <c r="EB16" s="22">
        <f>PLANEL_GerCrit_Trim_Resultado!EO377</f>
        <v>189.14595</v>
      </c>
      <c r="EC16" s="22">
        <f>PLANEL_GerCrit_Trim_Resultado!EP377</f>
        <v>189.14595</v>
      </c>
      <c r="ED16" s="22">
        <f>PLANEL_GerCrit_Trim_Resultado!EQ377</f>
        <v>630.48649999999998</v>
      </c>
      <c r="EE16" s="22">
        <f>PLANEL_GerCrit_Trim_Resultado!ER377</f>
        <v>630.48649999999998</v>
      </c>
      <c r="EF16" s="22">
        <f>PLANEL_GerCrit_Trim_Resultado!ES377</f>
        <v>189.14595</v>
      </c>
      <c r="EG16" s="22">
        <f>PLANEL_GerCrit_Trim_Resultado!ET377</f>
        <v>189.14595</v>
      </c>
      <c r="EH16" s="22">
        <f>PLANEL_GerCrit_Trim_Resultado!EU377</f>
        <v>630.48649999999998</v>
      </c>
      <c r="EI16" s="22">
        <f>PLANEL_GerCrit_Trim_Resultado!EV377</f>
        <v>630.48649999999998</v>
      </c>
      <c r="EJ16" s="22">
        <f>PLANEL_GerCrit_Trim_Resultado!EW377</f>
        <v>189.14595</v>
      </c>
      <c r="EK16" s="22">
        <f>PLANEL_GerCrit_Trim_Resultado!EX377</f>
        <v>189.14595</v>
      </c>
      <c r="EL16" s="22">
        <f>PLANEL_GerCrit_Trim_Resultado!EY377</f>
        <v>630.48649999999998</v>
      </c>
      <c r="EM16" s="22">
        <f>PLANEL_GerCrit_Trim_Resultado!EZ377</f>
        <v>630.48649999999998</v>
      </c>
      <c r="EN16" s="22">
        <f>PLANEL_GerCrit_Trim_Resultado!FA377</f>
        <v>189.14595</v>
      </c>
      <c r="EO16" s="22">
        <f>PLANEL_GerCrit_Trim_Resultado!FB377</f>
        <v>189.14595</v>
      </c>
      <c r="EP16" s="22">
        <f>PLANEL_GerCrit_Trim_Resultado!FC377</f>
        <v>630.48649999999998</v>
      </c>
    </row>
    <row r="17" spans="2:146" x14ac:dyDescent="0.3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3">
      <c r="B18" s="29" t="s">
        <v>58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6623.2065094000009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7876.4587563999994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10377.5351742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8622.9154194999992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8691.3855479000013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10395.876858199999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13705.4232632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11349.1514255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9134.913266900001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10936.1742612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14419.0996842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11933.801600499999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11437.727041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13741.8153802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18125.2276561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14969.6669712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12533.988046999999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15077.260605200001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19889.211272100001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16414.738297200001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14679.045188799999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17703.485502200001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23363.620210699999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19253.374310399999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15751.5838238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19010.223783900001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25089.710906200002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20667.282170300001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16048.407788799999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19371.934166899999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25567.166170199998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21058.271941300001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16527.024675299999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19955.302926799999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26336.8821002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21688.448783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19228.319312200001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23249.321123100002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30688.313907299998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25251.041826600002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21408.824232999999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25929.537655100001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34238.347245900004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28145.327705800002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23604.261608300003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28622.240404100001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37796.763536699997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31048.672058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25876.574751200002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31412.005279099998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41486.489751799993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34057.934944699999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28208.783605700002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34300.945053600008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45319.477471099992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37169.630827499997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30842.630945299999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37326.958371100001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49240.165360899999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40485.351088099997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33417.915546299999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40288.991709000002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53069.504607399998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43719.908361100002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36156.699914299999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43498.483575000006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57256.769198399998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47222.551490099999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38720.905652300004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45669.630217900005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59717.561698599995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49778.816079299999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40582.270629099999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47940.144306100003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62713.253298200005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52230.245630300007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42205.894491000006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49918.159568000003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65325.622594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54370.151324999999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43808.728575000008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51870.702906999999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67904.728348000004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56482.978073000006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45423.936458000004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53838.319781999999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70503.744665000006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58612.115736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47073.019598000006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55847.202883999998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73157.269354999997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60785.907152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49038.756719000005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58241.828104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76320.319094999999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63377.106081999998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50532.986629000006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60062.071813999995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78724.670855000004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65346.772782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52105.300919000008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61977.436493999994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81254.667484999998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67419.368891999999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54444.610004400012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64639.379027799994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84694.138217999993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70344.279679500003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55582.065600000009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65857.029276999994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86233.92895999999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71701.653252000004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56726.223042000005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67082.197365999993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87783.386081000004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73067.314798000007</v>
      </c>
    </row>
    <row r="19" spans="2:146" x14ac:dyDescent="0.3">
      <c r="B19" s="29" t="s">
        <v>59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3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3">
      <c r="B21" s="23" t="s">
        <v>53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604.04733290000001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463.34521269999999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502.92292859999998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601.52273279999997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601.25149290000002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461.17305270000003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500.52964859999997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598.73873279999998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601.25149290000002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461.17305270000003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500.52964859999997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598.73873279999998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338.54503560000001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258.88441399999999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279.96158680000002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337.13460479999998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71.707536000000005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54.690624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58.956912000000003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71.409599999999998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1341.966095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1332.962683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1301.9848440000001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1332.962683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2518.264533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2501.3691950000002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2443.2377759999999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2501.3691950000002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3700.373419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3675.5471699999998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3590.1280430000002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3675.5471699999998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4878.6976189999996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4845.9658520000003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4733.3463830000001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4845.9658520000003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6075.907948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6035.1439540000001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5894.888175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6035.1439540000001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7290.5208910000001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7241.6079129999998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7073.3141050000004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7241.6079129999998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8507.2383389999995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8450.1622580000003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8253.781841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8450.1622580000003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9709.6219639999999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9644.4789469999996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9420.3428019999992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9644.4789469999996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11044.34432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10970.24649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10715.299720000001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10970.24649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12317.409739999999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12234.770759999999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11950.43665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12234.770759999999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13559.15719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13468.187180000001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13155.18866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13468.187180000001</v>
      </c>
    </row>
    <row r="22" spans="2:146" x14ac:dyDescent="0.3">
      <c r="B22" s="23" t="s">
        <v>54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3">
      <c r="B23" s="96" t="s">
        <v>55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0</v>
      </c>
      <c r="BP23" s="26">
        <f>PLANEL_GerCrit_Trim_Resultado!CC269</f>
        <v>0</v>
      </c>
      <c r="BQ23" s="26">
        <f>PLANEL_GerCrit_Trim_Resultado!CD269</f>
        <v>0</v>
      </c>
      <c r="BR23" s="26">
        <f>PLANEL_GerCrit_Trim_Resultado!CE269</f>
        <v>0</v>
      </c>
      <c r="BS23" s="26">
        <f>PLANEL_GerCrit_Trim_Resultado!CF269</f>
        <v>0</v>
      </c>
      <c r="BT23" s="26">
        <f>PLANEL_GerCrit_Trim_Resultado!CG269</f>
        <v>0</v>
      </c>
      <c r="BU23" s="26">
        <f>PLANEL_GerCrit_Trim_Resultado!CH269</f>
        <v>0</v>
      </c>
      <c r="BV23" s="26">
        <f>PLANEL_GerCrit_Trim_Resultado!CI269</f>
        <v>0</v>
      </c>
      <c r="BW23" s="26">
        <f>PLANEL_GerCrit_Trim_Resultado!CJ269</f>
        <v>0</v>
      </c>
      <c r="BX23" s="26">
        <f>PLANEL_GerCrit_Trim_Resultado!CK269</f>
        <v>0</v>
      </c>
      <c r="BY23" s="26">
        <f>PLANEL_GerCrit_Trim_Resultado!CL269</f>
        <v>0</v>
      </c>
      <c r="BZ23" s="26">
        <f>PLANEL_GerCrit_Trim_Resultado!CM269</f>
        <v>0</v>
      </c>
      <c r="CA23" s="26">
        <f>PLANEL_GerCrit_Trim_Resultado!CN269</f>
        <v>0</v>
      </c>
      <c r="CB23" s="26">
        <f>PLANEL_GerCrit_Trim_Resultado!CO269</f>
        <v>0</v>
      </c>
      <c r="CC23" s="26">
        <f>PLANEL_GerCrit_Trim_Resultado!CP269</f>
        <v>0</v>
      </c>
      <c r="CD23" s="26">
        <f>PLANEL_GerCrit_Trim_Resultado!CQ269</f>
        <v>0</v>
      </c>
      <c r="CE23" s="26">
        <f>PLANEL_GerCrit_Trim_Resultado!CR269</f>
        <v>0</v>
      </c>
      <c r="CF23" s="26">
        <f>PLANEL_GerCrit_Trim_Resultado!CS269</f>
        <v>0</v>
      </c>
      <c r="CG23" s="26">
        <f>PLANEL_GerCrit_Trim_Resultado!CT269</f>
        <v>0</v>
      </c>
      <c r="CH23" s="26">
        <f>PLANEL_GerCrit_Trim_Resultado!CU269</f>
        <v>0</v>
      </c>
      <c r="CI23" s="26">
        <f>PLANEL_GerCrit_Trim_Resultado!CV269</f>
        <v>0</v>
      </c>
      <c r="CJ23" s="26">
        <f>PLANEL_GerCrit_Trim_Resultado!CW269</f>
        <v>0</v>
      </c>
      <c r="CK23" s="26">
        <f>PLANEL_GerCrit_Trim_Resultado!CX269</f>
        <v>0</v>
      </c>
      <c r="CL23" s="26">
        <f>PLANEL_GerCrit_Trim_Resultado!CY269</f>
        <v>0</v>
      </c>
      <c r="CM23" s="26">
        <f>PLANEL_GerCrit_Trim_Resultado!CZ269</f>
        <v>0</v>
      </c>
      <c r="CN23" s="26">
        <f>PLANEL_GerCrit_Trim_Resultado!DA269</f>
        <v>0</v>
      </c>
      <c r="CO23" s="26">
        <f>PLANEL_GerCrit_Trim_Resultado!DB269</f>
        <v>0</v>
      </c>
      <c r="CP23" s="26">
        <f>PLANEL_GerCrit_Trim_Resultado!DC269</f>
        <v>0</v>
      </c>
      <c r="CQ23" s="26">
        <f>PLANEL_GerCrit_Trim_Resultado!DD269</f>
        <v>0</v>
      </c>
      <c r="CR23" s="26">
        <f>PLANEL_GerCrit_Trim_Resultado!DE269</f>
        <v>0</v>
      </c>
      <c r="CS23" s="26">
        <f>PLANEL_GerCrit_Trim_Resultado!DF269</f>
        <v>0</v>
      </c>
      <c r="CT23" s="26">
        <f>PLANEL_GerCrit_Trim_Resultado!DG269</f>
        <v>0</v>
      </c>
      <c r="CU23" s="26">
        <f>PLANEL_GerCrit_Trim_Resultado!DH269</f>
        <v>0</v>
      </c>
      <c r="CV23" s="26">
        <f>PLANEL_GerCrit_Trim_Resultado!DI269</f>
        <v>0</v>
      </c>
      <c r="CW23" s="26">
        <f>PLANEL_GerCrit_Trim_Resultado!DJ269</f>
        <v>0</v>
      </c>
      <c r="CX23" s="26">
        <f>PLANEL_GerCrit_Trim_Resultado!DK269</f>
        <v>0</v>
      </c>
      <c r="CY23" s="74">
        <f>PLANEL_GerCrit_Trim_Resultado!DL269</f>
        <v>0</v>
      </c>
      <c r="CZ23" s="74">
        <f>PLANEL_GerCrit_Trim_Resultado!DM269</f>
        <v>0</v>
      </c>
      <c r="DA23" s="74">
        <f>PLANEL_GerCrit_Trim_Resultado!DN269</f>
        <v>0</v>
      </c>
      <c r="DB23" s="74">
        <f>PLANEL_GerCrit_Trim_Resultado!DO269</f>
        <v>0</v>
      </c>
      <c r="DC23" s="26">
        <f>PLANEL_GerCrit_Trim_Resultado!DP269</f>
        <v>0</v>
      </c>
      <c r="DD23" s="26">
        <f>PLANEL_GerCrit_Trim_Resultado!DQ269</f>
        <v>0</v>
      </c>
      <c r="DE23" s="26">
        <f>PLANEL_GerCrit_Trim_Resultado!DR269</f>
        <v>0</v>
      </c>
      <c r="DF23" s="26">
        <f>PLANEL_GerCrit_Trim_Resultado!DS269</f>
        <v>0</v>
      </c>
      <c r="DG23" s="26">
        <f>PLANEL_GerCrit_Trim_Resultado!DT269</f>
        <v>0</v>
      </c>
      <c r="DH23" s="26">
        <f>PLANEL_GerCrit_Trim_Resultado!DU269</f>
        <v>0</v>
      </c>
      <c r="DI23" s="26">
        <f>PLANEL_GerCrit_Trim_Resultado!DV269</f>
        <v>0</v>
      </c>
      <c r="DJ23" s="26">
        <f>PLANEL_GerCrit_Trim_Resultado!DW269</f>
        <v>0</v>
      </c>
      <c r="DK23" s="26">
        <f>PLANEL_GerCrit_Trim_Resultado!DX269</f>
        <v>0</v>
      </c>
      <c r="DL23" s="26">
        <f>PLANEL_GerCrit_Trim_Resultado!DY269</f>
        <v>0</v>
      </c>
      <c r="DM23" s="26">
        <f>PLANEL_GerCrit_Trim_Resultado!DZ269</f>
        <v>0</v>
      </c>
      <c r="DN23" s="26">
        <f>PLANEL_GerCrit_Trim_Resultado!EA269</f>
        <v>0</v>
      </c>
      <c r="DO23" s="26">
        <f>PLANEL_GerCrit_Trim_Resultado!EB269</f>
        <v>0</v>
      </c>
      <c r="DP23" s="26">
        <f>PLANEL_GerCrit_Trim_Resultado!EC269</f>
        <v>0</v>
      </c>
      <c r="DQ23" s="26">
        <f>PLANEL_GerCrit_Trim_Resultado!ED269</f>
        <v>0</v>
      </c>
      <c r="DR23" s="26">
        <f>PLANEL_GerCrit_Trim_Resultado!EE269</f>
        <v>0</v>
      </c>
      <c r="DS23" s="26">
        <f>PLANEL_GerCrit_Trim_Resultado!EF269</f>
        <v>0</v>
      </c>
      <c r="DT23" s="26">
        <f>PLANEL_GerCrit_Trim_Resultado!EG269</f>
        <v>0</v>
      </c>
      <c r="DU23" s="26">
        <f>PLANEL_GerCrit_Trim_Resultado!EH269</f>
        <v>0</v>
      </c>
      <c r="DV23" s="26">
        <f>PLANEL_GerCrit_Trim_Resultado!EI269</f>
        <v>0</v>
      </c>
      <c r="DW23" s="26">
        <f>PLANEL_GerCrit_Trim_Resultado!EJ269</f>
        <v>0</v>
      </c>
      <c r="DX23" s="26">
        <f>PLANEL_GerCrit_Trim_Resultado!EK269</f>
        <v>0</v>
      </c>
      <c r="DY23" s="26">
        <f>PLANEL_GerCrit_Trim_Resultado!EL269</f>
        <v>0</v>
      </c>
      <c r="DZ23" s="26">
        <f>PLANEL_GerCrit_Trim_Resultado!EM269</f>
        <v>0</v>
      </c>
      <c r="EA23" s="26">
        <f>PLANEL_GerCrit_Trim_Resultado!EN269</f>
        <v>0</v>
      </c>
      <c r="EB23" s="26">
        <f>PLANEL_GerCrit_Trim_Resultado!EO269</f>
        <v>0</v>
      </c>
      <c r="EC23" s="26">
        <f>PLANEL_GerCrit_Trim_Resultado!EP269</f>
        <v>0</v>
      </c>
      <c r="ED23" s="26">
        <f>PLANEL_GerCrit_Trim_Resultado!EQ269</f>
        <v>0</v>
      </c>
      <c r="EE23" s="26">
        <f>PLANEL_GerCrit_Trim_Resultado!ER269</f>
        <v>0</v>
      </c>
      <c r="EF23" s="26">
        <f>PLANEL_GerCrit_Trim_Resultado!ES269</f>
        <v>0</v>
      </c>
      <c r="EG23" s="26">
        <f>PLANEL_GerCrit_Trim_Resultado!ET269</f>
        <v>0</v>
      </c>
      <c r="EH23" s="26">
        <f>PLANEL_GerCrit_Trim_Resultado!EU269</f>
        <v>0</v>
      </c>
      <c r="EI23" s="26">
        <f>PLANEL_GerCrit_Trim_Resultado!EV269</f>
        <v>0</v>
      </c>
      <c r="EJ23" s="26">
        <f>PLANEL_GerCrit_Trim_Resultado!EW269</f>
        <v>0</v>
      </c>
      <c r="EK23" s="26">
        <f>PLANEL_GerCrit_Trim_Resultado!EX269</f>
        <v>0</v>
      </c>
      <c r="EL23" s="26">
        <f>PLANEL_GerCrit_Trim_Resultado!EY269</f>
        <v>0</v>
      </c>
      <c r="EM23" s="26">
        <f>PLANEL_GerCrit_Trim_Resultado!EZ269</f>
        <v>0</v>
      </c>
      <c r="EN23" s="26">
        <f>PLANEL_GerCrit_Trim_Resultado!FA269</f>
        <v>0</v>
      </c>
      <c r="EO23" s="26">
        <f>PLANEL_GerCrit_Trim_Resultado!FB269</f>
        <v>0</v>
      </c>
      <c r="EP23" s="26">
        <f>PLANEL_GerCrit_Trim_Resultado!FC269</f>
        <v>0</v>
      </c>
    </row>
    <row r="24" spans="2:146" x14ac:dyDescent="0.3">
      <c r="B24" s="97" t="s">
        <v>56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3">
      <c r="B25" s="27" t="s">
        <v>9</v>
      </c>
      <c r="C25" s="28">
        <f>SUM(C4:C24)</f>
        <v>62145.410903251992</v>
      </c>
      <c r="D25" s="28">
        <f t="shared" ref="D25:BO25" si="0">SUM(D4:D24)</f>
        <v>64077.707388147996</v>
      </c>
      <c r="E25" s="28">
        <f t="shared" si="0"/>
        <v>64437.860360983999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64242.571620748</v>
      </c>
      <c r="I25" s="28">
        <f t="shared" si="0"/>
        <v>64484.477700084004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65659.006074799996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66462.651869400011</v>
      </c>
      <c r="Q25" s="28">
        <f t="shared" si="0"/>
        <v>66706.303353300013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71336.491002399998</v>
      </c>
      <c r="U25" s="28">
        <f t="shared" si="0"/>
        <v>71606.301540100001</v>
      </c>
      <c r="V25" s="28">
        <f t="shared" si="0"/>
        <v>73824.949909799994</v>
      </c>
      <c r="W25" s="28">
        <f t="shared" si="0"/>
        <v>79651.399329199994</v>
      </c>
      <c r="X25" s="28">
        <f t="shared" si="0"/>
        <v>74922.0197051</v>
      </c>
      <c r="Y25" s="28">
        <f t="shared" si="0"/>
        <v>75213.340139800013</v>
      </c>
      <c r="Z25" s="28">
        <f t="shared" si="0"/>
        <v>77536.335648500011</v>
      </c>
      <c r="AA25" s="28">
        <f t="shared" si="0"/>
        <v>83543.602316699995</v>
      </c>
      <c r="AB25" s="28">
        <f t="shared" si="0"/>
        <v>78603.9924741</v>
      </c>
      <c r="AC25" s="28">
        <f t="shared" si="0"/>
        <v>78918.585561399988</v>
      </c>
      <c r="AD25" s="28">
        <f t="shared" si="0"/>
        <v>81343.342328650004</v>
      </c>
      <c r="AE25" s="28">
        <f t="shared" si="0"/>
        <v>86965.194397400002</v>
      </c>
      <c r="AF25" s="28">
        <f t="shared" si="0"/>
        <v>81817.189885299988</v>
      </c>
      <c r="AG25" s="28">
        <f t="shared" si="0"/>
        <v>82142.162092099999</v>
      </c>
      <c r="AH25" s="28">
        <f t="shared" si="0"/>
        <v>84670.775433299976</v>
      </c>
      <c r="AI25" s="28">
        <f t="shared" si="0"/>
        <v>89758.601383899993</v>
      </c>
      <c r="AJ25" s="28">
        <f t="shared" si="0"/>
        <v>85161.438693100004</v>
      </c>
      <c r="AK25" s="28">
        <f t="shared" si="0"/>
        <v>85496.804548800006</v>
      </c>
      <c r="AL25" s="28">
        <f t="shared" si="0"/>
        <v>87363.506934499994</v>
      </c>
      <c r="AM25" s="28">
        <f t="shared" si="0"/>
        <v>92238.51141279997</v>
      </c>
      <c r="AN25" s="28">
        <f t="shared" si="0"/>
        <v>85662.172694099994</v>
      </c>
      <c r="AO25" s="28">
        <f t="shared" si="0"/>
        <v>84949.241657800012</v>
      </c>
      <c r="AP25" s="28">
        <f t="shared" si="0"/>
        <v>86934.343627499999</v>
      </c>
      <c r="AQ25" s="28">
        <f t="shared" si="0"/>
        <v>93953.094288899985</v>
      </c>
      <c r="AR25" s="28">
        <f t="shared" si="0"/>
        <v>89157.341585099988</v>
      </c>
      <c r="AS25" s="28">
        <f t="shared" si="0"/>
        <v>88455.37347430001</v>
      </c>
      <c r="AT25" s="28">
        <f t="shared" si="0"/>
        <v>87690.157465900018</v>
      </c>
      <c r="AU25" s="28">
        <f t="shared" si="0"/>
        <v>96705.745432899959</v>
      </c>
      <c r="AV25" s="28">
        <f t="shared" si="0"/>
        <v>92167.360418100012</v>
      </c>
      <c r="AW25" s="28">
        <f t="shared" si="0"/>
        <v>91473.961963299997</v>
      </c>
      <c r="AX25" s="28">
        <f t="shared" si="0"/>
        <v>89379.577209000025</v>
      </c>
      <c r="AY25" s="28">
        <f t="shared" si="0"/>
        <v>100135.56623269997</v>
      </c>
      <c r="AZ25" s="28">
        <f t="shared" si="0"/>
        <v>94986.310336099996</v>
      </c>
      <c r="BA25" s="28">
        <f t="shared" si="0"/>
        <v>94302.900778900002</v>
      </c>
      <c r="BB25" s="28">
        <f t="shared" si="0"/>
        <v>92305.357920200011</v>
      </c>
      <c r="BC25" s="28">
        <f t="shared" si="0"/>
        <v>103390.74530169996</v>
      </c>
      <c r="BD25" s="28">
        <f t="shared" si="0"/>
        <v>97912.243258799994</v>
      </c>
      <c r="BE25" s="28">
        <f t="shared" si="0"/>
        <v>97239.672041410027</v>
      </c>
      <c r="BF25" s="28">
        <f t="shared" si="0"/>
        <v>95173.405950300003</v>
      </c>
      <c r="BG25" s="28">
        <f t="shared" si="0"/>
        <v>105918.8839682</v>
      </c>
      <c r="BH25" s="28">
        <f t="shared" si="0"/>
        <v>100923.51053369998</v>
      </c>
      <c r="BI25" s="28">
        <f t="shared" si="0"/>
        <v>100263.27955950001</v>
      </c>
      <c r="BJ25" s="28">
        <f t="shared" si="0"/>
        <v>98297.83645860001</v>
      </c>
      <c r="BK25" s="28">
        <f t="shared" si="0"/>
        <v>110559.04354469999</v>
      </c>
      <c r="BL25" s="28">
        <f t="shared" si="0"/>
        <v>104034.79156759998</v>
      </c>
      <c r="BM25" s="28">
        <f t="shared" si="0"/>
        <v>103388.6515905</v>
      </c>
      <c r="BN25" s="28">
        <f t="shared" si="0"/>
        <v>101524.8404203</v>
      </c>
      <c r="BO25" s="28">
        <f t="shared" si="0"/>
        <v>111297.86742329999</v>
      </c>
      <c r="BP25" s="28">
        <f t="shared" ref="BP25:EA25" si="1">SUM(BP4:BP24)</f>
        <v>105853.99815480002</v>
      </c>
      <c r="BQ25" s="28">
        <f t="shared" si="1"/>
        <v>103420.54804510002</v>
      </c>
      <c r="BR25" s="28">
        <f t="shared" si="1"/>
        <v>101041.08830269999</v>
      </c>
      <c r="BS25" s="28">
        <f t="shared" si="1"/>
        <v>114473.51962010001</v>
      </c>
      <c r="BT25" s="28">
        <f t="shared" si="1"/>
        <v>109174.84472880002</v>
      </c>
      <c r="BU25" s="28">
        <f t="shared" si="1"/>
        <v>106762.30353570002</v>
      </c>
      <c r="BV25" s="28">
        <f t="shared" si="1"/>
        <v>104294.04493189999</v>
      </c>
      <c r="BW25" s="28">
        <f t="shared" si="1"/>
        <v>117636.3505054</v>
      </c>
      <c r="BX25" s="28">
        <f t="shared" si="1"/>
        <v>112496.34637980002</v>
      </c>
      <c r="BY25" s="28">
        <f t="shared" si="1"/>
        <v>110104.90504649999</v>
      </c>
      <c r="BZ25" s="28">
        <f t="shared" si="1"/>
        <v>107546.52203409999</v>
      </c>
      <c r="CA25" s="28">
        <f t="shared" si="1"/>
        <v>119866.38610130001</v>
      </c>
      <c r="CB25" s="28">
        <f t="shared" si="1"/>
        <v>115917.51317480001</v>
      </c>
      <c r="CC25" s="28">
        <f t="shared" si="1"/>
        <v>113294.8846286</v>
      </c>
      <c r="CD25" s="28">
        <f t="shared" si="1"/>
        <v>109909.36042380001</v>
      </c>
      <c r="CE25" s="28">
        <f t="shared" si="1"/>
        <v>123203.90387889999</v>
      </c>
      <c r="CF25" s="28">
        <f t="shared" si="1"/>
        <v>119458.63731300003</v>
      </c>
      <c r="CG25" s="28">
        <f t="shared" si="1"/>
        <v>116857.07512359999</v>
      </c>
      <c r="CH25" s="28">
        <f t="shared" si="1"/>
        <v>113389.21512019999</v>
      </c>
      <c r="CI25" s="28">
        <f t="shared" si="1"/>
        <v>126651.8038815</v>
      </c>
      <c r="CJ25" s="28">
        <f t="shared" si="1"/>
        <v>122790.19757950002</v>
      </c>
      <c r="CK25" s="28">
        <f t="shared" si="1"/>
        <v>120070.00713040002</v>
      </c>
      <c r="CL25" s="28">
        <f t="shared" si="1"/>
        <v>116723.4039488</v>
      </c>
      <c r="CM25" s="28">
        <f t="shared" si="1"/>
        <v>129522.82921049999</v>
      </c>
      <c r="CN25" s="28">
        <f t="shared" si="1"/>
        <v>126515.31492220002</v>
      </c>
      <c r="CO25" s="28">
        <f t="shared" si="1"/>
        <v>123586.85338469999</v>
      </c>
      <c r="CP25" s="28">
        <f t="shared" si="1"/>
        <v>119835.2274908</v>
      </c>
      <c r="CQ25" s="28">
        <f t="shared" si="1"/>
        <v>133359.85191119998</v>
      </c>
      <c r="CR25" s="28">
        <f t="shared" si="1"/>
        <v>130262.24727750001</v>
      </c>
      <c r="CS25" s="28">
        <f t="shared" si="1"/>
        <v>126569.46666089998</v>
      </c>
      <c r="CT25" s="28">
        <f t="shared" si="1"/>
        <v>123538.47299179998</v>
      </c>
      <c r="CU25" s="28">
        <f t="shared" si="1"/>
        <v>138084.56716959999</v>
      </c>
      <c r="CV25" s="28">
        <f t="shared" si="1"/>
        <v>133863.7316504</v>
      </c>
      <c r="CW25" s="28">
        <f t="shared" si="1"/>
        <v>132641.3672759</v>
      </c>
      <c r="CX25" s="28">
        <f t="shared" si="1"/>
        <v>127065.82169619999</v>
      </c>
      <c r="CY25" s="76">
        <f t="shared" si="1"/>
        <v>141216.19070540002</v>
      </c>
      <c r="CZ25" s="76">
        <f t="shared" si="1"/>
        <v>137436.0310586</v>
      </c>
      <c r="DA25" s="76">
        <f t="shared" si="1"/>
        <v>134572.17852089999</v>
      </c>
      <c r="DB25" s="76">
        <f t="shared" si="1"/>
        <v>130778.8043302</v>
      </c>
      <c r="DC25" s="28">
        <f t="shared" si="1"/>
        <v>142843.19885660001</v>
      </c>
      <c r="DD25" s="28">
        <f t="shared" si="1"/>
        <v>140588.32031600003</v>
      </c>
      <c r="DE25" s="28">
        <f t="shared" si="1"/>
        <v>137737.49369420001</v>
      </c>
      <c r="DF25" s="28">
        <f t="shared" si="1"/>
        <v>132912.16670239999</v>
      </c>
      <c r="DG25" s="28">
        <f t="shared" si="1"/>
        <v>145628.14182660001</v>
      </c>
      <c r="DH25" s="28">
        <f t="shared" si="1"/>
        <v>143749.14853700003</v>
      </c>
      <c r="DI25" s="28">
        <f t="shared" si="1"/>
        <v>140910.45050519999</v>
      </c>
      <c r="DJ25" s="28">
        <f t="shared" si="1"/>
        <v>136199.17142539998</v>
      </c>
      <c r="DK25" s="28">
        <f t="shared" si="1"/>
        <v>148421.67390960001</v>
      </c>
      <c r="DL25" s="28">
        <f t="shared" si="1"/>
        <v>146920.75503</v>
      </c>
      <c r="DM25" s="28">
        <f t="shared" si="1"/>
        <v>144094.8503092</v>
      </c>
      <c r="DN25" s="28">
        <f t="shared" si="1"/>
        <v>139498.72777039997</v>
      </c>
      <c r="DO25" s="28">
        <f t="shared" si="1"/>
        <v>151267.96737860001</v>
      </c>
      <c r="DP25" s="28">
        <f t="shared" si="1"/>
        <v>150152.25140400001</v>
      </c>
      <c r="DQ25" s="28">
        <f t="shared" si="1"/>
        <v>147300.33424119998</v>
      </c>
      <c r="DR25" s="28">
        <f t="shared" si="1"/>
        <v>142861.6972884</v>
      </c>
      <c r="DS25" s="28">
        <f t="shared" si="1"/>
        <v>154632.95779009999</v>
      </c>
      <c r="DT25" s="28">
        <f t="shared" si="1"/>
        <v>153447.47714969999</v>
      </c>
      <c r="DU25" s="28">
        <f t="shared" si="1"/>
        <v>150953.65763869998</v>
      </c>
      <c r="DV25" s="28">
        <f t="shared" si="1"/>
        <v>146291.59231769998</v>
      </c>
      <c r="DW25" s="28">
        <f t="shared" si="1"/>
        <v>158182.58672739999</v>
      </c>
      <c r="DX25" s="28">
        <f t="shared" si="1"/>
        <v>156622.32745799999</v>
      </c>
      <c r="DY25" s="28">
        <f t="shared" si="1"/>
        <v>154643.21738399999</v>
      </c>
      <c r="DZ25" s="28">
        <f t="shared" si="1"/>
        <v>149620.82165199998</v>
      </c>
      <c r="EA25" s="28">
        <f t="shared" si="1"/>
        <v>161714.66647239999</v>
      </c>
      <c r="EB25" s="28">
        <f t="shared" ref="EB25:EP25" si="2">SUM(EB4:EB24)</f>
        <v>159905.90662199998</v>
      </c>
      <c r="EC25" s="28">
        <f t="shared" si="2"/>
        <v>158705.24893499998</v>
      </c>
      <c r="ED25" s="28">
        <f t="shared" si="2"/>
        <v>153212.24124099998</v>
      </c>
      <c r="EE25" s="28">
        <f t="shared" si="2"/>
        <v>165595.32864380002</v>
      </c>
      <c r="EF25" s="28">
        <f t="shared" si="2"/>
        <v>163504.97364380001</v>
      </c>
      <c r="EG25" s="28">
        <f t="shared" si="2"/>
        <v>162238.009273</v>
      </c>
      <c r="EH25" s="28">
        <f t="shared" si="2"/>
        <v>157556.59137149999</v>
      </c>
      <c r="EI25" s="28">
        <f t="shared" si="2"/>
        <v>169324.56693940001</v>
      </c>
      <c r="EJ25" s="28">
        <f t="shared" si="2"/>
        <v>166962.71687399998</v>
      </c>
      <c r="EK25" s="28">
        <f t="shared" si="2"/>
        <v>165630.49430799996</v>
      </c>
      <c r="EL25" s="28">
        <f t="shared" si="2"/>
        <v>160783.19512399996</v>
      </c>
      <c r="EM25" s="28">
        <f t="shared" si="2"/>
        <v>173009.70923139999</v>
      </c>
      <c r="EN25" s="28">
        <f t="shared" si="2"/>
        <v>170380.90732700002</v>
      </c>
      <c r="EO25" s="28">
        <f t="shared" si="2"/>
        <v>168985.955747</v>
      </c>
      <c r="EP25" s="28">
        <f t="shared" si="2"/>
        <v>163961.43550000002</v>
      </c>
    </row>
    <row r="27" spans="2:146" x14ac:dyDescent="0.3">
      <c r="D27" s="1"/>
    </row>
    <row r="28" spans="2:146" x14ac:dyDescent="0.3">
      <c r="B28" s="12" t="s">
        <v>70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3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3">
      <c r="B30" s="16" t="s">
        <v>1</v>
      </c>
      <c r="C30" s="47">
        <f>IF(PLANEL_Pot_Trim!C4&lt;&gt;0,C4/PLANEL_Pot_Trim!C4,0)</f>
        <v>0.45906475227491622</v>
      </c>
      <c r="D30" s="47">
        <f>IF(PLANEL_Pot_Trim!D4&lt;&gt;0,D4/PLANEL_Pot_Trim!D4,0)</f>
        <v>0.43393627499947296</v>
      </c>
      <c r="E30" s="47">
        <f>IF(PLANEL_Pot_Trim!E4&lt;&gt;0,E4/PLANEL_Pot_Trim!E4,0)</f>
        <v>0.5069837732234953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0.50258498270692376</v>
      </c>
      <c r="I30" s="47">
        <f>IF(PLANEL_Pot_Trim!I4&lt;&gt;0,I4/PLANEL_Pot_Trim!I4,0)</f>
        <v>0.47855697011200304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0.48590765627432819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0.44266741962449624</v>
      </c>
      <c r="Q30" s="47">
        <f>IF(PLANEL_Pot_Trim!Q4&lt;&gt;0,Q4/PLANEL_Pot_Trim!Q4,0)</f>
        <v>0.41292328447718701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0.45775323150869812</v>
      </c>
      <c r="U30" s="47">
        <f>IF(PLANEL_Pot_Trim!U4&lt;&gt;0,U4/PLANEL_Pot_Trim!U4,0)</f>
        <v>0.42831617159720403</v>
      </c>
      <c r="V30" s="47">
        <f>IF(PLANEL_Pot_Trim!V4&lt;&gt;0,V4/PLANEL_Pot_Trim!V4,0)</f>
        <v>0.43589477558249812</v>
      </c>
      <c r="W30" s="47">
        <f>IF(PLANEL_Pot_Trim!W4&lt;&gt;0,W4/PLANEL_Pot_Trim!W4,0)</f>
        <v>0.55589388368840154</v>
      </c>
      <c r="X30" s="47">
        <f>IF(PLANEL_Pot_Trim!X4&lt;&gt;0,X4/PLANEL_Pot_Trim!X4,0)</f>
        <v>0.46894395492741969</v>
      </c>
      <c r="Y30" s="47">
        <f>IF(PLANEL_Pot_Trim!Y4&lt;&gt;0,Y4/PLANEL_Pot_Trim!Y4,0)</f>
        <v>0.43939393951335431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0.48892436968459546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0.55669368526574747</v>
      </c>
      <c r="AF30" s="47">
        <f>IF(PLANEL_Pot_Trim!AF4&lt;&gt;0,AF4/PLANEL_Pot_Trim!AF4,0)</f>
        <v>0.51530831651106968</v>
      </c>
      <c r="AG30" s="47">
        <f>IF(PLANEL_Pot_Trim!AG4&lt;&gt;0,AG4/PLANEL_Pot_Trim!AG4,0)</f>
        <v>0.45396384073499685</v>
      </c>
      <c r="AH30" s="47">
        <f>IF(PLANEL_Pot_Trim!AH4&lt;&gt;0,AH4/PLANEL_Pot_Trim!AH4,0)</f>
        <v>0.43851597558668892</v>
      </c>
      <c r="AI30" s="47">
        <f>IF(PLANEL_Pot_Trim!AI4&lt;&gt;0,AI4/PLANEL_Pot_Trim!AI4,0)</f>
        <v>0.5567277493670556</v>
      </c>
      <c r="AJ30" s="47">
        <f>IF(PLANEL_Pot_Trim!AJ4&lt;&gt;0,AJ4/PLANEL_Pot_Trim!AJ4,0)</f>
        <v>0.52296831215538053</v>
      </c>
      <c r="AK30" s="47">
        <f>IF(PLANEL_Pot_Trim!AK4&lt;&gt;0,AK4/PLANEL_Pot_Trim!AK4,0)</f>
        <v>0.45742520591796421</v>
      </c>
      <c r="AL30" s="47">
        <f>IF(PLANEL_Pot_Trim!AL4&lt;&gt;0,AL4/PLANEL_Pot_Trim!AL4,0)</f>
        <v>0.43868195799715576</v>
      </c>
      <c r="AM30" s="47">
        <f>IF(PLANEL_Pot_Trim!AM4&lt;&gt;0,AM4/PLANEL_Pot_Trim!AM4,0)</f>
        <v>0.55819047567228819</v>
      </c>
      <c r="AN30" s="47">
        <f>IF(PLANEL_Pot_Trim!AN4&lt;&gt;0,AN4/PLANEL_Pot_Trim!AN4,0)</f>
        <v>0.50226135308119724</v>
      </c>
      <c r="AO30" s="47">
        <f>IF(PLANEL_Pot_Trim!AO4&lt;&gt;0,AO4/PLANEL_Pot_Trim!AO4,0)</f>
        <v>0.45546949579520546</v>
      </c>
      <c r="AP30" s="47">
        <f>IF(PLANEL_Pot_Trim!AP4&lt;&gt;0,AP4/PLANEL_Pot_Trim!AP4,0)</f>
        <v>0.43885947215558402</v>
      </c>
      <c r="AQ30" s="47">
        <f>IF(PLANEL_Pot_Trim!AQ4&lt;&gt;0,AQ4/PLANEL_Pot_Trim!AQ4,0)</f>
        <v>0.56165748526230186</v>
      </c>
      <c r="AR30" s="47">
        <f>IF(PLANEL_Pot_Trim!AR4&lt;&gt;0,AR4/PLANEL_Pot_Trim!AR4,0)</f>
        <v>0.51102351357222076</v>
      </c>
      <c r="AS30" s="47">
        <f>IF(PLANEL_Pot_Trim!AS4&lt;&gt;0,AS4/PLANEL_Pot_Trim!AS4,0)</f>
        <v>0.45286864291962398</v>
      </c>
      <c r="AT30" s="47">
        <f>IF(PLANEL_Pot_Trim!AT4&lt;&gt;0,AT4/PLANEL_Pot_Trim!AT4,0)</f>
        <v>0.43840675233263549</v>
      </c>
      <c r="AU30" s="47">
        <f>IF(PLANEL_Pot_Trim!AU4&lt;&gt;0,AU4/PLANEL_Pot_Trim!AU4,0)</f>
        <v>0.56420078432096621</v>
      </c>
      <c r="AV30" s="47">
        <f>IF(PLANEL_Pot_Trim!AV4&lt;&gt;0,AV4/PLANEL_Pot_Trim!AV4,0)</f>
        <v>0.51385404991808836</v>
      </c>
      <c r="AW30" s="47">
        <f>IF(PLANEL_Pot_Trim!AW4&lt;&gt;0,AW4/PLANEL_Pot_Trim!AW4,0)</f>
        <v>0.45270948933411848</v>
      </c>
      <c r="AX30" s="47">
        <f>IF(PLANEL_Pot_Trim!AX4&lt;&gt;0,AX4/PLANEL_Pot_Trim!AX4,0)</f>
        <v>0.43859827859110617</v>
      </c>
      <c r="AY30" s="47">
        <f>IF(PLANEL_Pot_Trim!AY4&lt;&gt;0,AY4/PLANEL_Pot_Trim!AY4,0)</f>
        <v>0.56548846234780992</v>
      </c>
      <c r="AZ30" s="47">
        <f>IF(PLANEL_Pot_Trim!AZ4&lt;&gt;0,AZ4/PLANEL_Pot_Trim!AZ4,0)</f>
        <v>0.50659919249747609</v>
      </c>
      <c r="BA30" s="47">
        <f>IF(PLANEL_Pot_Trim!BA4&lt;&gt;0,BA4/PLANEL_Pot_Trim!BA4,0)</f>
        <v>0.44590721602293887</v>
      </c>
      <c r="BB30" s="47">
        <f>IF(PLANEL_Pot_Trim!BB4&lt;&gt;0,BB4/PLANEL_Pot_Trim!BB4,0)</f>
        <v>0.43888433465593463</v>
      </c>
      <c r="BC30" s="47">
        <f>IF(PLANEL_Pot_Trim!BC4&lt;&gt;0,BC4/PLANEL_Pot_Trim!BC4,0)</f>
        <v>0.56925358307285223</v>
      </c>
      <c r="BD30" s="47">
        <f>IF(PLANEL_Pot_Trim!BD4&lt;&gt;0,BD4/PLANEL_Pot_Trim!BD4,0)</f>
        <v>0.50724256004441937</v>
      </c>
      <c r="BE30" s="47">
        <f>IF(PLANEL_Pot_Trim!BE4&lt;&gt;0,BE4/PLANEL_Pot_Trim!BE4,0)</f>
        <v>0.4339783392693462</v>
      </c>
      <c r="BF30" s="47">
        <f>IF(PLANEL_Pot_Trim!BF4&lt;&gt;0,BF4/PLANEL_Pot_Trim!BF4,0)</f>
        <v>0.44208630458108983</v>
      </c>
      <c r="BG30" s="47">
        <f>IF(PLANEL_Pot_Trim!BG4&lt;&gt;0,BG4/PLANEL_Pot_Trim!BG4,0)</f>
        <v>0.56908813727265861</v>
      </c>
      <c r="BH30" s="47">
        <f>IF(PLANEL_Pot_Trim!BH4&lt;&gt;0,BH4/PLANEL_Pot_Trim!BH4,0)</f>
        <v>0.50595798700973016</v>
      </c>
      <c r="BI30" s="47">
        <f>IF(PLANEL_Pot_Trim!BI4&lt;&gt;0,BI4/PLANEL_Pot_Trim!BI4,0)</f>
        <v>0.43476797916121407</v>
      </c>
      <c r="BJ30" s="47">
        <f>IF(PLANEL_Pot_Trim!BJ4&lt;&gt;0,BJ4/PLANEL_Pot_Trim!BJ4,0)</f>
        <v>0.44331507358727429</v>
      </c>
      <c r="BK30" s="47">
        <f>IF(PLANEL_Pot_Trim!BK4&lt;&gt;0,BK4/PLANEL_Pot_Trim!BK4,0)</f>
        <v>0.57624667739851143</v>
      </c>
      <c r="BL30" s="47">
        <f>IF(PLANEL_Pot_Trim!BL4&lt;&gt;0,BL4/PLANEL_Pot_Trim!BL4,0)</f>
        <v>0.53146716171062225</v>
      </c>
      <c r="BM30" s="47">
        <f>IF(PLANEL_Pot_Trim!BM4&lt;&gt;0,BM4/PLANEL_Pot_Trim!BM4,0)</f>
        <v>0.42789968328283456</v>
      </c>
      <c r="BN30" s="47">
        <f>IF(PLANEL_Pot_Trim!BN4&lt;&gt;0,BN4/PLANEL_Pot_Trim!BN4,0)</f>
        <v>0.44380429662419185</v>
      </c>
      <c r="BO30" s="47">
        <f>IF(PLANEL_Pot_Trim!BO4&lt;&gt;0,BO4/PLANEL_Pot_Trim!BO4,0)</f>
        <v>0.57873990183003066</v>
      </c>
      <c r="BP30" s="47">
        <f>IF(PLANEL_Pot_Trim!BP4&lt;&gt;0,BP4/PLANEL_Pot_Trim!BP4,0)</f>
        <v>0.52129286519516804</v>
      </c>
      <c r="BQ30" s="47">
        <f>IF(PLANEL_Pot_Trim!BQ4&lt;&gt;0,BQ4/PLANEL_Pot_Trim!BQ4,0)</f>
        <v>0.42451979968570197</v>
      </c>
      <c r="BR30" s="47">
        <f>IF(PLANEL_Pot_Trim!BR4&lt;&gt;0,BR4/PLANEL_Pot_Trim!BR4,0)</f>
        <v>0.44160452369874015</v>
      </c>
      <c r="BS30" s="47">
        <f>IF(PLANEL_Pot_Trim!BS4&lt;&gt;0,BS4/PLANEL_Pot_Trim!BS4,0)</f>
        <v>0.58042850434310955</v>
      </c>
      <c r="BT30" s="47">
        <f>IF(PLANEL_Pot_Trim!BT4&lt;&gt;0,BT4/PLANEL_Pot_Trim!BT4,0)</f>
        <v>0.50369076651792599</v>
      </c>
      <c r="BU30" s="47">
        <f>IF(PLANEL_Pot_Trim!BU4&lt;&gt;0,BU4/PLANEL_Pot_Trim!BU4,0)</f>
        <v>0.41754295657818213</v>
      </c>
      <c r="BV30" s="47">
        <f>IF(PLANEL_Pot_Trim!BV4&lt;&gt;0,BV4/PLANEL_Pot_Trim!BV4,0)</f>
        <v>0.43982433687220079</v>
      </c>
      <c r="BW30" s="47">
        <f>IF(PLANEL_Pot_Trim!BW4&lt;&gt;0,BW4/PLANEL_Pot_Trim!BW4,0)</f>
        <v>0.58202100499600196</v>
      </c>
      <c r="BX30" s="47">
        <f>IF(PLANEL_Pot_Trim!BX4&lt;&gt;0,BX4/PLANEL_Pot_Trim!BX4,0)</f>
        <v>0.50554550521662689</v>
      </c>
      <c r="BY30" s="47">
        <f>IF(PLANEL_Pot_Trim!BY4&lt;&gt;0,BY4/PLANEL_Pot_Trim!BY4,0)</f>
        <v>0.41189119195580198</v>
      </c>
      <c r="BZ30" s="47">
        <f>IF(PLANEL_Pot_Trim!BZ4&lt;&gt;0,BZ4/PLANEL_Pot_Trim!BZ4,0)</f>
        <v>0.43811934301642186</v>
      </c>
      <c r="CA30" s="47">
        <f>IF(PLANEL_Pot_Trim!CA4&lt;&gt;0,CA4/PLANEL_Pot_Trim!CA4,0)</f>
        <v>0.58349663343139468</v>
      </c>
      <c r="CB30" s="47">
        <f>IF(PLANEL_Pot_Trim!CB4&lt;&gt;0,CB4/PLANEL_Pot_Trim!CB4,0)</f>
        <v>0.50705624608523814</v>
      </c>
      <c r="CC30" s="47">
        <f>IF(PLANEL_Pot_Trim!CC4&lt;&gt;0,CC4/PLANEL_Pot_Trim!CC4,0)</f>
        <v>0.40920967006056108</v>
      </c>
      <c r="CD30" s="47">
        <f>IF(PLANEL_Pot_Trim!CD4&lt;&gt;0,CD4/PLANEL_Pot_Trim!CD4,0)</f>
        <v>0.43645083095210097</v>
      </c>
      <c r="CE30" s="47">
        <f>IF(PLANEL_Pot_Trim!CE4&lt;&gt;0,CE4/PLANEL_Pot_Trim!CE4,0)</f>
        <v>0.58504018910122468</v>
      </c>
      <c r="CF30" s="47">
        <f>IF(PLANEL_Pot_Trim!CF4&lt;&gt;0,CF4/PLANEL_Pot_Trim!CF4,0)</f>
        <v>0.51591897803112385</v>
      </c>
      <c r="CG30" s="47">
        <f>IF(PLANEL_Pot_Trim!CG4&lt;&gt;0,CG4/PLANEL_Pot_Trim!CG4,0)</f>
        <v>0.40433743878419126</v>
      </c>
      <c r="CH30" s="47">
        <f>IF(PLANEL_Pot_Trim!CH4&lt;&gt;0,CH4/PLANEL_Pot_Trim!CH4,0)</f>
        <v>0.43475654753822768</v>
      </c>
      <c r="CI30" s="47">
        <f>IF(PLANEL_Pot_Trim!CI4&lt;&gt;0,CI4/PLANEL_Pot_Trim!CI4,0)</f>
        <v>0.58640598241668496</v>
      </c>
      <c r="CJ30" s="47">
        <f>IF(PLANEL_Pot_Trim!CJ4&lt;&gt;0,CJ4/PLANEL_Pot_Trim!CJ4,0)</f>
        <v>0.50810575289258664</v>
      </c>
      <c r="CK30" s="47">
        <f>IF(PLANEL_Pot_Trim!CK4&lt;&gt;0,CK4/PLANEL_Pot_Trim!CK4,0)</f>
        <v>0.39960045900913455</v>
      </c>
      <c r="CL30" s="47">
        <f>IF(PLANEL_Pot_Trim!CL4&lt;&gt;0,CL4/PLANEL_Pot_Trim!CL4,0)</f>
        <v>0.43418620573130884</v>
      </c>
      <c r="CM30" s="47">
        <f>IF(PLANEL_Pot_Trim!CM4&lt;&gt;0,CM4/PLANEL_Pot_Trim!CM4,0)</f>
        <v>0.58768443327767528</v>
      </c>
      <c r="CN30" s="47">
        <f>IF(PLANEL_Pot_Trim!CN4&lt;&gt;0,CN4/PLANEL_Pot_Trim!CN4,0)</f>
        <v>0.51157895912084206</v>
      </c>
      <c r="CO30" s="47">
        <f>IF(PLANEL_Pot_Trim!CO4&lt;&gt;0,CO4/PLANEL_Pot_Trim!CO4,0)</f>
        <v>0.39868584879752617</v>
      </c>
      <c r="CP30" s="47">
        <f>IF(PLANEL_Pot_Trim!CP4&lt;&gt;0,CP4/PLANEL_Pot_Trim!CP4,0)</f>
        <v>0.43362603606314898</v>
      </c>
      <c r="CQ30" s="47">
        <f>IF(PLANEL_Pot_Trim!CQ4&lt;&gt;0,CQ4/PLANEL_Pot_Trim!CQ4,0)</f>
        <v>0.59056914172129771</v>
      </c>
      <c r="CR30" s="47">
        <f>IF(PLANEL_Pot_Trim!CR4&lt;&gt;0,CR4/PLANEL_Pot_Trim!CR4,0)</f>
        <v>0.51088955353115661</v>
      </c>
      <c r="CS30" s="47">
        <f>IF(PLANEL_Pot_Trim!CS4&lt;&gt;0,CS4/PLANEL_Pot_Trim!CS4,0)</f>
        <v>0.38322588409314723</v>
      </c>
      <c r="CT30" s="47">
        <f>IF(PLANEL_Pot_Trim!CT4&lt;&gt;0,CT4/PLANEL_Pot_Trim!CT4,0)</f>
        <v>0.43183894667049572</v>
      </c>
      <c r="CU30" s="47">
        <f>IF(PLANEL_Pot_Trim!CU4&lt;&gt;0,CU4/PLANEL_Pot_Trim!CU4,0)</f>
        <v>0.59416178543151721</v>
      </c>
      <c r="CV30" s="47">
        <f>IF(PLANEL_Pot_Trim!CV4&lt;&gt;0,CV4/PLANEL_Pot_Trim!CV4,0)</f>
        <v>0.51065936503610698</v>
      </c>
      <c r="CW30" s="47">
        <f>IF(PLANEL_Pot_Trim!CW4&lt;&gt;0,CW4/PLANEL_Pot_Trim!CW4,0)</f>
        <v>0.40457758947443923</v>
      </c>
      <c r="CX30" s="47">
        <f>IF(PLANEL_Pot_Trim!CX4&lt;&gt;0,CX4/PLANEL_Pot_Trim!CX4,0)</f>
        <v>0.43071795594747025</v>
      </c>
      <c r="CY30" s="77">
        <f>IF(PLANEL_Pot_Trim!CY4&lt;&gt;0,CY4/PLANEL_Pot_Trim!CY4,0)</f>
        <v>0.59416178543151721</v>
      </c>
      <c r="CZ30" s="77">
        <f>IF(PLANEL_Pot_Trim!CZ4&lt;&gt;0,CZ4/PLANEL_Pot_Trim!CZ4,0)</f>
        <v>0.5114371421118088</v>
      </c>
      <c r="DA30" s="77">
        <f>IF(PLANEL_Pot_Trim!DA4&lt;&gt;0,DA4/PLANEL_Pot_Trim!DA4,0)</f>
        <v>0.38872288953417061</v>
      </c>
      <c r="DB30" s="77">
        <f>IF(PLANEL_Pot_Trim!DB4&lt;&gt;0,DB4/PLANEL_Pot_Trim!DB4,0)</f>
        <v>0.43071795594747025</v>
      </c>
      <c r="DC30" s="47">
        <f>IF(PLANEL_Pot_Trim!DC4&lt;&gt;0,DC4/PLANEL_Pot_Trim!DC4,0)</f>
        <v>0.59416178543151721</v>
      </c>
      <c r="DD30" s="47">
        <f>IF(PLANEL_Pot_Trim!DD4&lt;&gt;0,DD4/PLANEL_Pot_Trim!DD4,0)</f>
        <v>0.51552600290122297</v>
      </c>
      <c r="DE30" s="47">
        <f>IF(PLANEL_Pot_Trim!DE4&lt;&gt;0,DE4/PLANEL_Pot_Trim!DE4,0)</f>
        <v>0.38882790374781528</v>
      </c>
      <c r="DF30" s="47">
        <f>IF(PLANEL_Pot_Trim!DF4&lt;&gt;0,DF4/PLANEL_Pot_Trim!DF4,0)</f>
        <v>0.43071795594747025</v>
      </c>
      <c r="DG30" s="47">
        <f>IF(PLANEL_Pot_Trim!DG4&lt;&gt;0,DG4/PLANEL_Pot_Trim!DG4,0)</f>
        <v>0.59416178543151721</v>
      </c>
      <c r="DH30" s="47">
        <f>IF(PLANEL_Pot_Trim!DH4&lt;&gt;0,DH4/PLANEL_Pot_Trim!DH4,0)</f>
        <v>0.5232179390569518</v>
      </c>
      <c r="DI30" s="47">
        <f>IF(PLANEL_Pot_Trim!DI4&lt;&gt;0,DI4/PLANEL_Pot_Trim!DI4,0)</f>
        <v>0.38481595285957437</v>
      </c>
      <c r="DJ30" s="47">
        <f>IF(PLANEL_Pot_Trim!DJ4&lt;&gt;0,DJ4/PLANEL_Pot_Trim!DJ4,0)</f>
        <v>0.43071795594747025</v>
      </c>
      <c r="DK30" s="47">
        <f>IF(PLANEL_Pot_Trim!DK4&lt;&gt;0,DK4/PLANEL_Pot_Trim!DK4,0)</f>
        <v>0.59416178543151721</v>
      </c>
      <c r="DL30" s="47">
        <f>IF(PLANEL_Pot_Trim!DL4&lt;&gt;0,DL4/PLANEL_Pot_Trim!DL4,0)</f>
        <v>0.51547772826827831</v>
      </c>
      <c r="DM30" s="47">
        <f>IF(PLANEL_Pot_Trim!DM4&lt;&gt;0,DM4/PLANEL_Pot_Trim!DM4,0)</f>
        <v>0.38138913935022911</v>
      </c>
      <c r="DN30" s="47">
        <f>IF(PLANEL_Pot_Trim!DN4&lt;&gt;0,DN4/PLANEL_Pot_Trim!DN4,0)</f>
        <v>0.43071795594747025</v>
      </c>
      <c r="DO30" s="47">
        <f>IF(PLANEL_Pot_Trim!DO4&lt;&gt;0,DO4/PLANEL_Pot_Trim!DO4,0)</f>
        <v>0.59416178543151721</v>
      </c>
      <c r="DP30" s="47">
        <f>IF(PLANEL_Pot_Trim!DP4&lt;&gt;0,DP4/PLANEL_Pot_Trim!DP4,0)</f>
        <v>0.51570094555471979</v>
      </c>
      <c r="DQ30" s="47">
        <f>IF(PLANEL_Pot_Trim!DQ4&lt;&gt;0,DQ4/PLANEL_Pot_Trim!DQ4,0)</f>
        <v>0.37708741999255702</v>
      </c>
      <c r="DR30" s="47">
        <f>IF(PLANEL_Pot_Trim!DR4&lt;&gt;0,DR4/PLANEL_Pot_Trim!DR4,0)</f>
        <v>0.43071795594747025</v>
      </c>
      <c r="DS30" s="47">
        <f>IF(PLANEL_Pot_Trim!DS4&lt;&gt;0,DS4/PLANEL_Pot_Trim!DS4,0)</f>
        <v>0.59545129942103081</v>
      </c>
      <c r="DT30" s="47">
        <f>IF(PLANEL_Pot_Trim!DT4&lt;&gt;0,DT4/PLANEL_Pot_Trim!DT4,0)</f>
        <v>0.53103050529916407</v>
      </c>
      <c r="DU30" s="47">
        <f>IF(PLANEL_Pot_Trim!DU4&lt;&gt;0,DU4/PLANEL_Pot_Trim!DU4,0)</f>
        <v>0.3734531868937046</v>
      </c>
      <c r="DV30" s="47">
        <f>IF(PLANEL_Pot_Trim!DV4&lt;&gt;0,DV4/PLANEL_Pot_Trim!DV4,0)</f>
        <v>0.43004482238811687</v>
      </c>
      <c r="DW30" s="47">
        <f>IF(PLANEL_Pot_Trim!DW4&lt;&gt;0,DW4/PLANEL_Pot_Trim!DW4,0)</f>
        <v>0.59790041431047491</v>
      </c>
      <c r="DX30" s="47">
        <f>IF(PLANEL_Pot_Trim!DX4&lt;&gt;0,DX4/PLANEL_Pot_Trim!DX4,0)</f>
        <v>0.51135616336469614</v>
      </c>
      <c r="DY30" s="47">
        <f>IF(PLANEL_Pot_Trim!DY4&lt;&gt;0,DY4/PLANEL_Pot_Trim!DY4,0)</f>
        <v>0.37202988745031529</v>
      </c>
      <c r="DZ30" s="47">
        <f>IF(PLANEL_Pot_Trim!DZ4&lt;&gt;0,DZ4/PLANEL_Pot_Trim!DZ4,0)</f>
        <v>0.42932539211118809</v>
      </c>
      <c r="EA30" s="47">
        <f>IF(PLANEL_Pot_Trim!EA4&lt;&gt;0,EA4/PLANEL_Pot_Trim!EA4,0)</f>
        <v>0.59881905211379705</v>
      </c>
      <c r="EB30" s="47">
        <f>IF(PLANEL_Pot_Trim!EB4&lt;&gt;0,EB4/PLANEL_Pot_Trim!EB4,0)</f>
        <v>0.5211845895088536</v>
      </c>
      <c r="EC30" s="47">
        <f>IF(PLANEL_Pot_Trim!EC4&lt;&gt;0,EC4/PLANEL_Pot_Trim!EC4,0)</f>
        <v>0.37187160507498518</v>
      </c>
      <c r="ED30" s="47">
        <f>IF(PLANEL_Pot_Trim!ED4&lt;&gt;0,ED4/PLANEL_Pot_Trim!ED4,0)</f>
        <v>0.42847174648862457</v>
      </c>
      <c r="EE30" s="47">
        <f>IF(PLANEL_Pot_Trim!EE4&lt;&gt;0,EE4/PLANEL_Pot_Trim!EE4,0)</f>
        <v>0.59894439298207125</v>
      </c>
      <c r="EF30" s="47">
        <f>IF(PLANEL_Pot_Trim!EF4&lt;&gt;0,EF4/PLANEL_Pot_Trim!EF4,0)</f>
        <v>0.50615112886343261</v>
      </c>
      <c r="EG30" s="47">
        <f>IF(PLANEL_Pot_Trim!EG4&lt;&gt;0,EG4/PLANEL_Pot_Trim!EG4,0)</f>
        <v>0.37188279317875156</v>
      </c>
      <c r="EH30" s="47">
        <f>IF(PLANEL_Pot_Trim!EH4&lt;&gt;0,EH4/PLANEL_Pot_Trim!EH4,0)</f>
        <v>0.42818844416590901</v>
      </c>
      <c r="EI30" s="47">
        <f>IF(PLANEL_Pot_Trim!EI4&lt;&gt;0,EI4/PLANEL_Pot_Trim!EI4,0)</f>
        <v>0.60123609661308153</v>
      </c>
      <c r="EJ30" s="47">
        <f>IF(PLANEL_Pot_Trim!EJ4&lt;&gt;0,EJ4/PLANEL_Pot_Trim!EJ4,0)</f>
        <v>0.52294305770163962</v>
      </c>
      <c r="EK30" s="47">
        <f>IF(PLANEL_Pot_Trim!EK4&lt;&gt;0,EK4/PLANEL_Pot_Trim!EK4,0)</f>
        <v>0.36419718020983016</v>
      </c>
      <c r="EL30" s="47">
        <f>IF(PLANEL_Pot_Trim!EL4&lt;&gt;0,EL4/PLANEL_Pot_Trim!EL4,0)</f>
        <v>0.4275254733059935</v>
      </c>
      <c r="EM30" s="47">
        <f>IF(PLANEL_Pot_Trim!EM4&lt;&gt;0,EM4/PLANEL_Pot_Trim!EM4,0)</f>
        <v>0.60230147978223092</v>
      </c>
      <c r="EN30" s="47">
        <f>IF(PLANEL_Pot_Trim!EN4&lt;&gt;0,EN4/PLANEL_Pot_Trim!EN4,0)</f>
        <v>0.50618345442735313</v>
      </c>
      <c r="EO30" s="47">
        <f>IF(PLANEL_Pot_Trim!EO4&lt;&gt;0,EO4/PLANEL_Pot_Trim!EO4,0)</f>
        <v>0.36713668428632373</v>
      </c>
      <c r="EP30" s="47">
        <f>IF(PLANEL_Pot_Trim!EP4&lt;&gt;0,EP4/PLANEL_Pot_Trim!EP4,0)</f>
        <v>0.42596641212356895</v>
      </c>
    </row>
    <row r="31" spans="2:146" x14ac:dyDescent="0.3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0.43574985738015015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0.43812673492257909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0.51278433750836239</v>
      </c>
      <c r="Q31" s="47">
        <f>IF(PLANEL_Pot_Trim!Q5&lt;&gt;0,Q5/PLANEL_Pot_Trim!Q5,0)</f>
        <v>0.44194449152040294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0.52691900870024555</v>
      </c>
      <c r="U31" s="47">
        <f>IF(PLANEL_Pot_Trim!U5&lt;&gt;0,U5/PLANEL_Pot_Trim!U5,0)</f>
        <v>0.43416150774944623</v>
      </c>
      <c r="V31" s="47">
        <f>IF(PLANEL_Pot_Trim!V5&lt;&gt;0,V5/PLANEL_Pot_Trim!V5,0)</f>
        <v>0.5000554910348497</v>
      </c>
      <c r="W31" s="47">
        <f>IF(PLANEL_Pot_Trim!W5&lt;&gt;0,W5/PLANEL_Pot_Trim!W5,0)</f>
        <v>0.5785248795912934</v>
      </c>
      <c r="X31" s="47">
        <f>IF(PLANEL_Pot_Trim!X5&lt;&gt;0,X5/PLANEL_Pot_Trim!X5,0)</f>
        <v>0.50050379265188027</v>
      </c>
      <c r="Y31" s="47">
        <f>IF(PLANEL_Pot_Trim!Y5&lt;&gt;0,Y5/PLANEL_Pot_Trim!Y5,0)</f>
        <v>0.43949747226898456</v>
      </c>
      <c r="Z31" s="47">
        <f>IF(PLANEL_Pot_Trim!Z5&lt;&gt;0,Z5/PLANEL_Pot_Trim!Z5,0)</f>
        <v>0.49964685821699528</v>
      </c>
      <c r="AA31" s="47">
        <f>IF(PLANEL_Pot_Trim!AA5&lt;&gt;0,AA5/PLANEL_Pot_Trim!AA5,0)</f>
        <v>0.57752578244347086</v>
      </c>
      <c r="AB31" s="47">
        <f>IF(PLANEL_Pot_Trim!AB5&lt;&gt;0,AB5/PLANEL_Pot_Trim!AB5,0)</f>
        <v>0.52183325039611628</v>
      </c>
      <c r="AC31" s="47">
        <f>IF(PLANEL_Pot_Trim!AC5&lt;&gt;0,AC5/PLANEL_Pot_Trim!AC5,0)</f>
        <v>0.4289552762998538</v>
      </c>
      <c r="AD31" s="47">
        <f>IF(PLANEL_Pot_Trim!AD5&lt;&gt;0,AD5/PLANEL_Pot_Trim!AD5,0)</f>
        <v>0.48529776869591112</v>
      </c>
      <c r="AE31" s="47">
        <f>IF(PLANEL_Pot_Trim!AE5&lt;&gt;0,AE5/PLANEL_Pot_Trim!AE5,0)</f>
        <v>0.57707692758875162</v>
      </c>
      <c r="AF31" s="47">
        <f>IF(PLANEL_Pot_Trim!AF5&lt;&gt;0,AF5/PLANEL_Pot_Trim!AF5,0)</f>
        <v>0.31140293515249895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0.30400779443433751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0.5639326034940142</v>
      </c>
      <c r="AN31" s="47">
        <f>IF(PLANEL_Pot_Trim!AN5&lt;&gt;0,AN5/PLANEL_Pot_Trim!AN5,0)</f>
        <v>0.51603160070334475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0.5639326034940142</v>
      </c>
      <c r="AR31" s="47">
        <f>IF(PLANEL_Pot_Trim!AR5&lt;&gt;0,AR5/PLANEL_Pot_Trim!AR5,0)</f>
        <v>0.53516417213670742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0.5639326034940142</v>
      </c>
      <c r="AV31" s="47">
        <f>IF(PLANEL_Pot_Trim!AV5&lt;&gt;0,AV5/PLANEL_Pot_Trim!AV5,0)</f>
        <v>0.53530423867108601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0.53530423867108601</v>
      </c>
      <c r="BA31" s="47">
        <f>IF(PLANEL_Pot_Trim!BA5&lt;&gt;0,BA5/PLANEL_Pot_Trim!BA5,0)</f>
        <v>0.45073527217375625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0.53510115924266954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0.52982928663304141</v>
      </c>
      <c r="BI31" s="47">
        <f>IF(PLANEL_Pot_Trim!BI5&lt;&gt;0,BI5/PLANEL_Pot_Trim!BI5,0)</f>
        <v>0.44396172656905353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0.30644722140752223</v>
      </c>
      <c r="BM31" s="47">
        <f>IF(PLANEL_Pot_Trim!BM5&lt;&gt;0,BM5/PLANEL_Pot_Trim!BM5,0)</f>
        <v>0.44396172656905353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0.39782724026324351</v>
      </c>
      <c r="BQ31" s="47">
        <f>IF(PLANEL_Pot_Trim!BQ5&lt;&gt;0,BQ5/PLANEL_Pot_Trim!BQ5,0)</f>
        <v>0.44051385752139471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0.53629720144067794</v>
      </c>
      <c r="BU31" s="47">
        <f>IF(PLANEL_Pot_Trim!BU5&lt;&gt;0,BU5/PLANEL_Pot_Trim!BU5,0)</f>
        <v>0.44051385752139471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0.51942432825566165</v>
      </c>
      <c r="BY31" s="47">
        <f>IF(PLANEL_Pot_Trim!BY5&lt;&gt;0,BY5/PLANEL_Pot_Trim!BY5,0)</f>
        <v>0.44051385752139471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0.53629720144067794</v>
      </c>
      <c r="CC31" s="47">
        <f>IF(PLANEL_Pot_Trim!CC5&lt;&gt;0,CC5/PLANEL_Pot_Trim!CC5,0)</f>
        <v>0.44396172656905353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0.46007396686875762</v>
      </c>
      <c r="CG31" s="47">
        <f>IF(PLANEL_Pot_Trim!CG5&lt;&gt;0,CG5/PLANEL_Pot_Trim!CG5,0)</f>
        <v>0.44051385752139471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0.53629720144067794</v>
      </c>
      <c r="CK31" s="47">
        <f>IF(PLANEL_Pot_Trim!CK5&lt;&gt;0,CK5/PLANEL_Pot_Trim!CK5,0)</f>
        <v>0.44051385752139471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0.53629720144067794</v>
      </c>
      <c r="CO31" s="47">
        <f>IF(PLANEL_Pot_Trim!CO5&lt;&gt;0,CO5/PLANEL_Pot_Trim!CO5,0)</f>
        <v>0.44051385752139471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0.5361753856456003</v>
      </c>
      <c r="CS31" s="47">
        <f>IF(PLANEL_Pot_Trim!CS5&lt;&gt;0,CS5/PLANEL_Pot_Trim!CS5,0)</f>
        <v>0.43700676610909051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0.53606391614889448</v>
      </c>
      <c r="CW31" s="47">
        <f>IF(PLANEL_Pot_Trim!CW5&lt;&gt;0,CW5/PLANEL_Pot_Trim!CW5,0)</f>
        <v>0.44051385752139471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0.53070586947356879</v>
      </c>
      <c r="DA31" s="77">
        <f>IF(PLANEL_Pot_Trim!DA5&lt;&gt;0,DA5/PLANEL_Pot_Trim!DA5,0)</f>
        <v>0.44051385752139471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0.53158064701721552</v>
      </c>
      <c r="DE31" s="47">
        <f>IF(PLANEL_Pot_Trim!DE5&lt;&gt;0,DE5/PLANEL_Pot_Trim!DE5,0)</f>
        <v>0.44051385752139471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0.46632891627928769</v>
      </c>
      <c r="DI31" s="47">
        <f>IF(PLANEL_Pot_Trim!DI5&lt;&gt;0,DI5/PLANEL_Pot_Trim!DI5,0)</f>
        <v>0.44051385752139471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0.53618573194397223</v>
      </c>
      <c r="DM31" s="47">
        <f>IF(PLANEL_Pot_Trim!DM5&lt;&gt;0,DM5/PLANEL_Pot_Trim!DM5,0)</f>
        <v>0.43700676610909051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0.53629720144067794</v>
      </c>
      <c r="DQ31" s="47">
        <f>IF(PLANEL_Pot_Trim!DQ5&lt;&gt;0,DQ5/PLANEL_Pot_Trim!DQ5,0)</f>
        <v>0.43700676610909051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0.37666889027233391</v>
      </c>
      <c r="DU31" s="47">
        <f>IF(PLANEL_Pot_Trim!DU5&lt;&gt;0,DU5/PLANEL_Pot_Trim!DU5,0)</f>
        <v>0.43700676610909051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0.5361753856456003</v>
      </c>
      <c r="DY31" s="47">
        <f>IF(PLANEL_Pot_Trim!DY5&lt;&gt;0,DY5/PLANEL_Pot_Trim!DY5,0)</f>
        <v>0.43700676610909051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0.42589637603321162</v>
      </c>
      <c r="EC31" s="47">
        <f>IF(PLANEL_Pot_Trim!EC5&lt;&gt;0,EC5/PLANEL_Pot_Trim!EC5,0)</f>
        <v>0.43700676610909051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0.52669132185700185</v>
      </c>
      <c r="EG31" s="47">
        <f>IF(PLANEL_Pot_Trim!EG5&lt;&gt;0,EG5/PLANEL_Pot_Trim!EG5,0)</f>
        <v>0.36654738840968876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0.38325862093684604</v>
      </c>
      <c r="EK31" s="47">
        <f>IF(PLANEL_Pot_Trim!EK5&lt;&gt;0,EK5/PLANEL_Pot_Trim!EK5,0)</f>
        <v>0.43679678628357516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0.53535069843168503</v>
      </c>
      <c r="EO31" s="47">
        <f>IF(PLANEL_Pot_Trim!EO5&lt;&gt;0,EO5/PLANEL_Pot_Trim!EO5,0)</f>
        <v>0.40422267802162748</v>
      </c>
      <c r="EP31" s="47">
        <f>IF(PLANEL_Pot_Trim!EP5&lt;&gt;0,EP5/PLANEL_Pot_Trim!EP5,0)</f>
        <v>0.49002999673831621</v>
      </c>
    </row>
    <row r="32" spans="2:146" x14ac:dyDescent="0.3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3">
      <c r="B33" s="17" t="s">
        <v>47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0.13936710162945526</v>
      </c>
      <c r="AE33" s="48">
        <f>IF(PLANEL_Pot_Trim!AE7&lt;&gt;0,AE7/PLANEL_Pot_Trim!AE7,0)</f>
        <v>3.8740656393898884E-2</v>
      </c>
      <c r="AF33" s="48">
        <f>IF(PLANEL_Pot_Trim!AF7&lt;&gt;0,AF7/PLANEL_Pot_Trim!AF7,0)</f>
        <v>0</v>
      </c>
      <c r="AG33" s="48">
        <f>IF(PLANEL_Pot_Trim!AG7&lt;&gt;0,AG7/PLANEL_Pot_Trim!AG7,0)</f>
        <v>6.4309363541837691E-3</v>
      </c>
      <c r="AH33" s="48">
        <f>IF(PLANEL_Pot_Trim!AH7&lt;&gt;0,AH7/PLANEL_Pot_Trim!AH7,0)</f>
        <v>0.18236548905098074</v>
      </c>
      <c r="AI33" s="48">
        <f>IF(PLANEL_Pot_Trim!AI7&lt;&gt;0,AI7/PLANEL_Pot_Trim!AI7,0)</f>
        <v>4.965137499566652E-2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0.1601809332629637</v>
      </c>
      <c r="AM33" s="48">
        <f>IF(PLANEL_Pot_Trim!AM7&lt;&gt;0,AM7/PLANEL_Pot_Trim!AM7,0)</f>
        <v>4.72895326593923E-2</v>
      </c>
      <c r="AN33" s="48">
        <f>IF(PLANEL_Pot_Trim!AN7&lt;&gt;0,AN7/PLANEL_Pot_Trim!AN7,0)</f>
        <v>0</v>
      </c>
      <c r="AO33" s="48">
        <f>IF(PLANEL_Pot_Trim!AO7&lt;&gt;0,AO7/PLANEL_Pot_Trim!AO7,0)</f>
        <v>0</v>
      </c>
      <c r="AP33" s="48">
        <f>IF(PLANEL_Pot_Trim!AP7&lt;&gt;0,AP7/PLANEL_Pot_Trim!AP7,0)</f>
        <v>0.12847848313117491</v>
      </c>
      <c r="AQ33" s="48">
        <f>IF(PLANEL_Pot_Trim!AQ7&lt;&gt;0,AQ7/PLANEL_Pot_Trim!AQ7,0)</f>
        <v>3.0433860977754329E-2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9.3860721297025135E-2</v>
      </c>
      <c r="AU33" s="48">
        <f>IF(PLANEL_Pot_Trim!AU7&lt;&gt;0,AU7/PLANEL_Pot_Trim!AU7,0)</f>
        <v>2.9607965153349621E-2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2.9607965153349621E-2</v>
      </c>
      <c r="AY33" s="48">
        <f>IF(PLANEL_Pot_Trim!AY7&lt;&gt;0,AY7/PLANEL_Pot_Trim!AY7,0)</f>
        <v>2.9607965153349621E-2</v>
      </c>
      <c r="AZ33" s="48">
        <f>IF(PLANEL_Pot_Trim!AZ7&lt;&gt;0,AZ7/PLANEL_Pot_Trim!AZ7,0)</f>
        <v>0</v>
      </c>
      <c r="BA33" s="48">
        <f>IF(PLANEL_Pot_Trim!BA7&lt;&gt;0,BA7/PLANEL_Pot_Trim!BA7,0)</f>
        <v>0</v>
      </c>
      <c r="BB33" s="48">
        <f>IF(PLANEL_Pot_Trim!BB7&lt;&gt;0,BB7/PLANEL_Pot_Trim!BB7,0)</f>
        <v>2.9607965153349621E-2</v>
      </c>
      <c r="BC33" s="48">
        <f>IF(PLANEL_Pot_Trim!BC7&lt;&gt;0,BC7/PLANEL_Pot_Trim!BC7,0)</f>
        <v>2.9608389393971958E-2</v>
      </c>
      <c r="BD33" s="48">
        <f>IF(PLANEL_Pot_Trim!BD7&lt;&gt;0,BD7/PLANEL_Pot_Trim!BD7,0)</f>
        <v>0</v>
      </c>
      <c r="BE33" s="48">
        <f>IF(PLANEL_Pot_Trim!BE7&lt;&gt;0,BE7/PLANEL_Pot_Trim!BE7,0)</f>
        <v>6.8453668916256512E-3</v>
      </c>
      <c r="BF33" s="48">
        <f>IF(PLANEL_Pot_Trim!BF7&lt;&gt;0,BF7/PLANEL_Pot_Trim!BF7,0)</f>
        <v>2.9608389393971958E-2</v>
      </c>
      <c r="BG33" s="48">
        <f>IF(PLANEL_Pot_Trim!BG7&lt;&gt;0,BG7/PLANEL_Pot_Trim!BG7,0)</f>
        <v>2.9608389393971958E-2</v>
      </c>
      <c r="BH33" s="48">
        <f>IF(PLANEL_Pot_Trim!BH7&lt;&gt;0,BH7/PLANEL_Pot_Trim!BH7,0)</f>
        <v>0</v>
      </c>
      <c r="BI33" s="48">
        <f>IF(PLANEL_Pot_Trim!BI7&lt;&gt;0,BI7/PLANEL_Pot_Trim!BI7,0)</f>
        <v>0</v>
      </c>
      <c r="BJ33" s="48">
        <f>IF(PLANEL_Pot_Trim!BJ7&lt;&gt;0,BJ7/PLANEL_Pot_Trim!BJ7,0)</f>
        <v>2.9608389393971958E-2</v>
      </c>
      <c r="BK33" s="48">
        <f>IF(PLANEL_Pot_Trim!BK7&lt;&gt;0,BK7/PLANEL_Pot_Trim!BK7,0)</f>
        <v>2.9608389393971958E-2</v>
      </c>
      <c r="BL33" s="48">
        <f>IF(PLANEL_Pot_Trim!BL7&lt;&gt;0,BL7/PLANEL_Pot_Trim!BL7,0)</f>
        <v>0</v>
      </c>
      <c r="BM33" s="48">
        <f>IF(PLANEL_Pot_Trim!BM7&lt;&gt;0,BM7/PLANEL_Pot_Trim!BM7,0)</f>
        <v>2.8521163267206853E-2</v>
      </c>
      <c r="BN33" s="48">
        <f>IF(PLANEL_Pot_Trim!BN7&lt;&gt;0,BN7/PLANEL_Pot_Trim!BN7,0)</f>
        <v>2.9608389393971958E-2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3">
      <c r="B34" s="17" t="s">
        <v>48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3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3">
      <c r="B36" s="19" t="s">
        <v>49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0.55193220232454687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0.55192525430776074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0.46105810758281918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0.46105810758281918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0.62796696029704691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0.55192525430776074</v>
      </c>
      <c r="AX36" s="49">
        <f>IF(PLANEL_Pot_Trim!AX9&lt;&gt;0,AX10/PLANEL_Pot_Trim!AX9,0)</f>
        <v>0.65927071544605387</v>
      </c>
      <c r="AY36" s="49">
        <f>IF(PLANEL_Pot_Trim!AY9&lt;&gt;0,AY10/PLANEL_Pot_Trim!AY9,0)</f>
        <v>0.62796696029704691</v>
      </c>
      <c r="AZ36" s="49">
        <f>IF(PLANEL_Pot_Trim!AZ9&lt;&gt;0,AZ10/PLANEL_Pot_Trim!AZ9,0)</f>
        <v>0.46105810758281918</v>
      </c>
      <c r="BA36" s="49">
        <f>IF(PLANEL_Pot_Trim!BA9&lt;&gt;0,BA10/PLANEL_Pot_Trim!BA9,0)</f>
        <v>0.55192525430776074</v>
      </c>
      <c r="BB36" s="49">
        <f>IF(PLANEL_Pot_Trim!BB9&lt;&gt;0,BB10/PLANEL_Pot_Trim!BB9,0)</f>
        <v>0.65927071544605387</v>
      </c>
      <c r="BC36" s="49">
        <f>IF(PLANEL_Pot_Trim!BC9&lt;&gt;0,BC10/PLANEL_Pot_Trim!BC9,0)</f>
        <v>0.62796696029704691</v>
      </c>
      <c r="BD36" s="49">
        <f>IF(PLANEL_Pot_Trim!BD9&lt;&gt;0,BD10/PLANEL_Pot_Trim!BD9,0)</f>
        <v>0.46105810758281918</v>
      </c>
      <c r="BE36" s="49">
        <f>IF(PLANEL_Pot_Trim!BE9&lt;&gt;0,BE10/PLANEL_Pot_Trim!BE9,0)</f>
        <v>0.55193220232454687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0.5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0.5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0.5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0.5</v>
      </c>
      <c r="CW36" s="49">
        <f>IF(PLANEL_Pot_Trim!CW9&lt;&gt;0,CW10/PLANEL_Pot_Trim!CW9,0)</f>
        <v>0.82841003470588226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0.5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0.5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0.5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0.5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3">
      <c r="B37" s="19" t="s">
        <v>50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0.41837990653106405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9.2965900581154004E-2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3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0.8461031045655375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0.8461031045655375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0.8461031045655375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0.8461031045655375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0.8461031045655375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0.8461031045655375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0.8461031045655375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0.8461031045655375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0.8461031045655375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0.8461031045655375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0.8461031045655375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0.8461031045655375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0.8461031045655375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0.8461031045655375</v>
      </c>
      <c r="EG38" s="47">
        <f>IF(PLANEL_Pot_Trim!EG11&lt;&gt;0,EG12/PLANEL_Pot_Trim!EG11,0)</f>
        <v>0.8461031045655375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0.8461031045655375</v>
      </c>
      <c r="EK38" s="47">
        <f>IF(PLANEL_Pot_Trim!EK11&lt;&gt;0,EK12/PLANEL_Pot_Trim!EK11,0)</f>
        <v>0.8461031045655375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0.8461031045655375</v>
      </c>
      <c r="EO38" s="47">
        <f>IF(PLANEL_Pot_Trim!EO11&lt;&gt;0,EO12/PLANEL_Pot_Trim!EO11,0)</f>
        <v>0.8461031045655375</v>
      </c>
      <c r="EP38" s="47">
        <f>IF(PLANEL_Pot_Trim!EP11&lt;&gt;0,EP12/PLANEL_Pot_Trim!EP11,0)</f>
        <v>0.89916470486008837</v>
      </c>
    </row>
    <row r="39" spans="2:146" x14ac:dyDescent="0.3">
      <c r="B39" s="16" t="s">
        <v>57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0.33132686943940737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0.38023019151791976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0.46222467731771355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0.44054742862179919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3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3">
      <c r="B41" s="21" t="s">
        <v>51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3.7066338033902996E-2</v>
      </c>
      <c r="AF41" s="50">
        <f>IF(PLANEL_Pot_Trim!AF14&lt;&gt;0,AF15/PLANEL_Pot_Trim!AF14,0)</f>
        <v>0.37918260066625431</v>
      </c>
      <c r="AG41" s="50">
        <f>IF(PLANEL_Pot_Trim!AG14&lt;&gt;0,AG15/PLANEL_Pot_Trim!AG14,0)</f>
        <v>0.51887350733731241</v>
      </c>
      <c r="AH41" s="50">
        <f>IF(PLANEL_Pot_Trim!AH14&lt;&gt;0,AH15/PLANEL_Pot_Trim!AH14,0)</f>
        <v>0.33065442323771943</v>
      </c>
      <c r="AI41" s="50">
        <f>IF(PLANEL_Pot_Trim!AI14&lt;&gt;0,AI15/PLANEL_Pot_Trim!AI14,0)</f>
        <v>3.7066338033902996E-2</v>
      </c>
      <c r="AJ41" s="50">
        <f>IF(PLANEL_Pot_Trim!AJ14&lt;&gt;0,AJ15/PLANEL_Pot_Trim!AJ14,0)</f>
        <v>0.37918260066625431</v>
      </c>
      <c r="AK41" s="50">
        <f>IF(PLANEL_Pot_Trim!AK14&lt;&gt;0,AK15/PLANEL_Pot_Trim!AK14,0)</f>
        <v>0.51887350733731241</v>
      </c>
      <c r="AL41" s="50">
        <f>IF(PLANEL_Pot_Trim!AL14&lt;&gt;0,AL15/PLANEL_Pot_Trim!AL14,0)</f>
        <v>0.33065442323771943</v>
      </c>
      <c r="AM41" s="50">
        <f>IF(PLANEL_Pot_Trim!AM14&lt;&gt;0,AM15/PLANEL_Pot_Trim!AM14,0)</f>
        <v>1.9720592929801078E-2</v>
      </c>
      <c r="AN41" s="50">
        <f>IF(PLANEL_Pot_Trim!AN14&lt;&gt;0,AN15/PLANEL_Pot_Trim!AN14,0)</f>
        <v>0.20173845356669556</v>
      </c>
      <c r="AO41" s="50">
        <f>IF(PLANEL_Pot_Trim!AO14&lt;&gt;0,AO15/PLANEL_Pot_Trim!AO14,0)</f>
        <v>0.27605891931874138</v>
      </c>
      <c r="AP41" s="50">
        <f>IF(PLANEL_Pot_Trim!AP14&lt;&gt;0,AP15/PLANEL_Pot_Trim!AP14,0)</f>
        <v>0.17591975970854049</v>
      </c>
      <c r="AQ41" s="50">
        <f>IF(PLANEL_Pot_Trim!AQ14&lt;&gt;0,AQ15/PLANEL_Pot_Trim!AQ14,0)</f>
        <v>1.9720592929801078E-2</v>
      </c>
      <c r="AR41" s="50">
        <f>IF(PLANEL_Pot_Trim!AR14&lt;&gt;0,AR15/PLANEL_Pot_Trim!AR14,0)</f>
        <v>0.20173845356669556</v>
      </c>
      <c r="AS41" s="50">
        <f>IF(PLANEL_Pot_Trim!AS14&lt;&gt;0,AS15/PLANEL_Pot_Trim!AS14,0)</f>
        <v>0.27605891931874138</v>
      </c>
      <c r="AT41" s="50">
        <f>IF(PLANEL_Pot_Trim!AT14&lt;&gt;0,AT15/PLANEL_Pot_Trim!AT14,0)</f>
        <v>0.17591975970854049</v>
      </c>
      <c r="AU41" s="50">
        <f>IF(PLANEL_Pot_Trim!AU14&lt;&gt;0,AU15/PLANEL_Pot_Trim!AU14,0)</f>
        <v>1.9720592929801078E-2</v>
      </c>
      <c r="AV41" s="50">
        <f>IF(PLANEL_Pot_Trim!AV14&lt;&gt;0,AV15/PLANEL_Pot_Trim!AV14,0)</f>
        <v>0.20173845356669556</v>
      </c>
      <c r="AW41" s="50">
        <f>IF(PLANEL_Pot_Trim!AW14&lt;&gt;0,AW15/PLANEL_Pot_Trim!AW14,0)</f>
        <v>0.27605891931874138</v>
      </c>
      <c r="AX41" s="50">
        <f>IF(PLANEL_Pot_Trim!AX14&lt;&gt;0,AX15/PLANEL_Pot_Trim!AX14,0)</f>
        <v>0.17591975970854049</v>
      </c>
      <c r="AY41" s="50">
        <f>IF(PLANEL_Pot_Trim!AY14&lt;&gt;0,AY15/PLANEL_Pot_Trim!AY14,0)</f>
        <v>1.9720592929801078E-2</v>
      </c>
      <c r="AZ41" s="50">
        <f>IF(PLANEL_Pot_Trim!AZ14&lt;&gt;0,AZ15/PLANEL_Pot_Trim!AZ14,0)</f>
        <v>0.20173845356669556</v>
      </c>
      <c r="BA41" s="50">
        <f>IF(PLANEL_Pot_Trim!BA14&lt;&gt;0,BA15/PLANEL_Pot_Trim!BA14,0)</f>
        <v>0.27605891931874138</v>
      </c>
      <c r="BB41" s="50">
        <f>IF(PLANEL_Pot_Trim!BB14&lt;&gt;0,BB15/PLANEL_Pot_Trim!BB14,0)</f>
        <v>0.17591975970854049</v>
      </c>
      <c r="BC41" s="50">
        <f>IF(PLANEL_Pot_Trim!BC14&lt;&gt;0,BC15/PLANEL_Pot_Trim!BC14,0)</f>
        <v>1.9720592929801078E-2</v>
      </c>
      <c r="BD41" s="50">
        <f>IF(PLANEL_Pot_Trim!BD14&lt;&gt;0,BD15/PLANEL_Pot_Trim!BD14,0)</f>
        <v>0.20173845356669556</v>
      </c>
      <c r="BE41" s="50">
        <f>IF(PLANEL_Pot_Trim!BE14&lt;&gt;0,BE15/PLANEL_Pot_Trim!BE14,0)</f>
        <v>0.27605891931874138</v>
      </c>
      <c r="BF41" s="50">
        <f>IF(PLANEL_Pot_Trim!BF14&lt;&gt;0,BF15/PLANEL_Pot_Trim!BF14,0)</f>
        <v>0.17591975970854049</v>
      </c>
      <c r="BG41" s="50">
        <f>IF(PLANEL_Pot_Trim!BG14&lt;&gt;0,BG15/PLANEL_Pot_Trim!BG14,0)</f>
        <v>2.2325972589542914E-2</v>
      </c>
      <c r="BH41" s="50">
        <f>IF(PLANEL_Pot_Trim!BH14&lt;&gt;0,BH15/PLANEL_Pot_Trim!BH14,0)</f>
        <v>0.22839106312955576</v>
      </c>
      <c r="BI41" s="50">
        <f>IF(PLANEL_Pot_Trim!BI14&lt;&gt;0,BI15/PLANEL_Pot_Trim!BI14,0)</f>
        <v>0.31253035279446661</v>
      </c>
      <c r="BJ41" s="50">
        <f>IF(PLANEL_Pot_Trim!BJ14&lt;&gt;0,BJ15/PLANEL_Pot_Trim!BJ14,0)</f>
        <v>0.19916134105404582</v>
      </c>
      <c r="BK41" s="50">
        <f>IF(PLANEL_Pot_Trim!BK14&lt;&gt;0,BK15/PLANEL_Pot_Trim!BK14,0)</f>
        <v>2.2325972589542914E-2</v>
      </c>
      <c r="BL41" s="50">
        <f>IF(PLANEL_Pot_Trim!BL14&lt;&gt;0,BL15/PLANEL_Pot_Trim!BL14,0)</f>
        <v>0.22839106312955576</v>
      </c>
      <c r="BM41" s="50">
        <f>IF(PLANEL_Pot_Trim!BM14&lt;&gt;0,BM15/PLANEL_Pot_Trim!BM14,0)</f>
        <v>0.31253035279446661</v>
      </c>
      <c r="BN41" s="50">
        <f>IF(PLANEL_Pot_Trim!BN14&lt;&gt;0,BN15/PLANEL_Pot_Trim!BN14,0)</f>
        <v>0.19916134105404582</v>
      </c>
      <c r="BO41" s="50">
        <f>IF(PLANEL_Pot_Trim!BO14&lt;&gt;0,BO15/PLANEL_Pot_Trim!BO14,0)</f>
        <v>1.5418450912690982E-2</v>
      </c>
      <c r="BP41" s="50">
        <f>IF(PLANEL_Pot_Trim!BP14&lt;&gt;0,BP15/PLANEL_Pot_Trim!BP14,0)</f>
        <v>0.15772824147105549</v>
      </c>
      <c r="BQ41" s="50">
        <f>IF(PLANEL_Pot_Trim!BQ14&lt;&gt;0,BQ15/PLANEL_Pot_Trim!BQ14,0)</f>
        <v>0.21583534080310188</v>
      </c>
      <c r="BR41" s="50">
        <f>IF(PLANEL_Pot_Trim!BR14&lt;&gt;0,BR15/PLANEL_Pot_Trim!BR14,0)</f>
        <v>0.13754201963980839</v>
      </c>
      <c r="BS41" s="50">
        <f>IF(PLANEL_Pot_Trim!BS14&lt;&gt;0,BS15/PLANEL_Pot_Trim!BS14,0)</f>
        <v>1.5418450912690982E-2</v>
      </c>
      <c r="BT41" s="50">
        <f>IF(PLANEL_Pot_Trim!BT14&lt;&gt;0,BT15/PLANEL_Pot_Trim!BT14,0)</f>
        <v>0.15772824147105549</v>
      </c>
      <c r="BU41" s="50">
        <f>IF(PLANEL_Pot_Trim!BU14&lt;&gt;0,BU15/PLANEL_Pot_Trim!BU14,0)</f>
        <v>0.21583534080310188</v>
      </c>
      <c r="BV41" s="50">
        <f>IF(PLANEL_Pot_Trim!BV14&lt;&gt;0,BV15/PLANEL_Pot_Trim!BV14,0)</f>
        <v>0.13754201963980839</v>
      </c>
      <c r="BW41" s="50">
        <f>IF(PLANEL_Pot_Trim!BW14&lt;&gt;0,BW15/PLANEL_Pot_Trim!BW14,0)</f>
        <v>1.5418450912690982E-2</v>
      </c>
      <c r="BX41" s="50">
        <f>IF(PLANEL_Pot_Trim!BX14&lt;&gt;0,BX15/PLANEL_Pot_Trim!BX14,0)</f>
        <v>0.15772824147105549</v>
      </c>
      <c r="BY41" s="50">
        <f>IF(PLANEL_Pot_Trim!BY14&lt;&gt;0,BY15/PLANEL_Pot_Trim!BY14,0)</f>
        <v>0.21583534080310188</v>
      </c>
      <c r="BZ41" s="50">
        <f>IF(PLANEL_Pot_Trim!BZ14&lt;&gt;0,BZ15/PLANEL_Pot_Trim!BZ14,0)</f>
        <v>0.13754201963980839</v>
      </c>
      <c r="CA41" s="50">
        <f>IF(PLANEL_Pot_Trim!CA14&lt;&gt;0,CA15/PLANEL_Pot_Trim!CA14,0)</f>
        <v>1.5418450912690982E-2</v>
      </c>
      <c r="CB41" s="50">
        <f>IF(PLANEL_Pot_Trim!CB14&lt;&gt;0,CB15/PLANEL_Pot_Trim!CB14,0)</f>
        <v>0.15772824147105549</v>
      </c>
      <c r="CC41" s="50">
        <f>IF(PLANEL_Pot_Trim!CC14&lt;&gt;0,CC15/PLANEL_Pot_Trim!CC14,0)</f>
        <v>0.21583534080310188</v>
      </c>
      <c r="CD41" s="50">
        <f>IF(PLANEL_Pot_Trim!CD14&lt;&gt;0,CD15/PLANEL_Pot_Trim!CD14,0)</f>
        <v>0.13754201963980839</v>
      </c>
      <c r="CE41" s="50">
        <f>IF(PLANEL_Pot_Trim!CE14&lt;&gt;0,CE15/PLANEL_Pot_Trim!CE14,0)</f>
        <v>1.5418450912690982E-2</v>
      </c>
      <c r="CF41" s="50">
        <f>IF(PLANEL_Pot_Trim!CF14&lt;&gt;0,CF15/PLANEL_Pot_Trim!CF14,0)</f>
        <v>0.15772824147105549</v>
      </c>
      <c r="CG41" s="50">
        <f>IF(PLANEL_Pot_Trim!CG14&lt;&gt;0,CG15/PLANEL_Pot_Trim!CG14,0)</f>
        <v>0.21583534080310188</v>
      </c>
      <c r="CH41" s="50">
        <f>IF(PLANEL_Pot_Trim!CH14&lt;&gt;0,CH15/PLANEL_Pot_Trim!CH14,0)</f>
        <v>0.13754201963980839</v>
      </c>
      <c r="CI41" s="50">
        <f>IF(PLANEL_Pot_Trim!CI14&lt;&gt;0,CI15/PLANEL_Pot_Trim!CI14,0)</f>
        <v>1.3224714648823417E-2</v>
      </c>
      <c r="CJ41" s="50">
        <f>IF(PLANEL_Pot_Trim!CJ14&lt;&gt;0,CJ15/PLANEL_Pot_Trim!CJ14,0)</f>
        <v>0.13528667681987921</v>
      </c>
      <c r="CK41" s="50">
        <f>IF(PLANEL_Pot_Trim!CK14&lt;&gt;0,CK15/PLANEL_Pot_Trim!CK14,0)</f>
        <v>0.18512630159051138</v>
      </c>
      <c r="CL41" s="50">
        <f>IF(PLANEL_Pot_Trim!CL14&lt;&gt;0,CL15/PLANEL_Pot_Trim!CL14,0)</f>
        <v>0.11797254943300843</v>
      </c>
      <c r="CM41" s="50">
        <f>IF(PLANEL_Pot_Trim!CM14&lt;&gt;0,CM15/PLANEL_Pot_Trim!CM14,0)</f>
        <v>1.3224714648823417E-2</v>
      </c>
      <c r="CN41" s="50">
        <f>IF(PLANEL_Pot_Trim!CN14&lt;&gt;0,CN15/PLANEL_Pot_Trim!CN14,0)</f>
        <v>0.13528667681987921</v>
      </c>
      <c r="CO41" s="50">
        <f>IF(PLANEL_Pot_Trim!CO14&lt;&gt;0,CO15/PLANEL_Pot_Trim!CO14,0)</f>
        <v>0.18512630159051138</v>
      </c>
      <c r="CP41" s="50">
        <f>IF(PLANEL_Pot_Trim!CP14&lt;&gt;0,CP15/PLANEL_Pot_Trim!CP14,0)</f>
        <v>0.11797254943300843</v>
      </c>
      <c r="CQ41" s="50">
        <f>IF(PLANEL_Pot_Trim!CQ14&lt;&gt;0,CQ15/PLANEL_Pot_Trim!CQ14,0)</f>
        <v>1.3224714648823417E-2</v>
      </c>
      <c r="CR41" s="50">
        <f>IF(PLANEL_Pot_Trim!CR14&lt;&gt;0,CR15/PLANEL_Pot_Trim!CR14,0)</f>
        <v>0.13528667681987921</v>
      </c>
      <c r="CS41" s="50">
        <f>IF(PLANEL_Pot_Trim!CS14&lt;&gt;0,CS15/PLANEL_Pot_Trim!CS14,0)</f>
        <v>0.18512630159051138</v>
      </c>
      <c r="CT41" s="50">
        <f>IF(PLANEL_Pot_Trim!CT14&lt;&gt;0,CT15/PLANEL_Pot_Trim!CT14,0)</f>
        <v>0.11797254943300843</v>
      </c>
      <c r="CU41" s="50">
        <f>IF(PLANEL_Pot_Trim!CU14&lt;&gt;0,CU15/PLANEL_Pot_Trim!CU14,0)</f>
        <v>1.3224714648823417E-2</v>
      </c>
      <c r="CV41" s="50">
        <f>IF(PLANEL_Pot_Trim!CV14&lt;&gt;0,CV15/PLANEL_Pot_Trim!CV14,0)</f>
        <v>0.13528667681987921</v>
      </c>
      <c r="CW41" s="50">
        <f>IF(PLANEL_Pot_Trim!CW14&lt;&gt;0,CW15/PLANEL_Pot_Trim!CW14,0)</f>
        <v>0.18512630159051138</v>
      </c>
      <c r="CX41" s="50">
        <f>IF(PLANEL_Pot_Trim!CX14&lt;&gt;0,CX15/PLANEL_Pot_Trim!CX14,0)</f>
        <v>0.11797254943300843</v>
      </c>
      <c r="CY41" s="80">
        <f>IF(PLANEL_Pot_Trim!CY14&lt;&gt;0,CY15/PLANEL_Pot_Trim!CY14,0)</f>
        <v>1.3224714648823417E-2</v>
      </c>
      <c r="CZ41" s="80">
        <f>IF(PLANEL_Pot_Trim!CZ14&lt;&gt;0,CZ15/PLANEL_Pot_Trim!CZ14,0)</f>
        <v>0.13528667681987921</v>
      </c>
      <c r="DA41" s="80">
        <f>IF(PLANEL_Pot_Trim!DA14&lt;&gt;0,DA15/PLANEL_Pot_Trim!DA14,0)</f>
        <v>0.18512630159051138</v>
      </c>
      <c r="DB41" s="80">
        <f>IF(PLANEL_Pot_Trim!DB14&lt;&gt;0,DB15/PLANEL_Pot_Trim!DB14,0)</f>
        <v>0.11797254943300843</v>
      </c>
      <c r="DC41" s="50">
        <f>IF(PLANEL_Pot_Trim!DC14&lt;&gt;0,DC15/PLANEL_Pot_Trim!DC14,0)</f>
        <v>1.3224714648823417E-2</v>
      </c>
      <c r="DD41" s="50">
        <f>IF(PLANEL_Pot_Trim!DD14&lt;&gt;0,DD15/PLANEL_Pot_Trim!DD14,0)</f>
        <v>0.13528667681987921</v>
      </c>
      <c r="DE41" s="50">
        <f>IF(PLANEL_Pot_Trim!DE14&lt;&gt;0,DE15/PLANEL_Pot_Trim!DE14,0)</f>
        <v>0.18512630159051138</v>
      </c>
      <c r="DF41" s="50">
        <f>IF(PLANEL_Pot_Trim!DF14&lt;&gt;0,DF15/PLANEL_Pot_Trim!DF14,0)</f>
        <v>0.11797254943300843</v>
      </c>
      <c r="DG41" s="50">
        <f>IF(PLANEL_Pot_Trim!DG14&lt;&gt;0,DG15/PLANEL_Pot_Trim!DG14,0)</f>
        <v>1.3224714648823417E-2</v>
      </c>
      <c r="DH41" s="50">
        <f>IF(PLANEL_Pot_Trim!DH14&lt;&gt;0,DH15/PLANEL_Pot_Trim!DH14,0)</f>
        <v>0.13528667681987921</v>
      </c>
      <c r="DI41" s="50">
        <f>IF(PLANEL_Pot_Trim!DI14&lt;&gt;0,DI15/PLANEL_Pot_Trim!DI14,0)</f>
        <v>0.18512630159051138</v>
      </c>
      <c r="DJ41" s="50">
        <f>IF(PLANEL_Pot_Trim!DJ14&lt;&gt;0,DJ15/PLANEL_Pot_Trim!DJ14,0)</f>
        <v>0.11797254943300843</v>
      </c>
      <c r="DK41" s="50">
        <f>IF(PLANEL_Pot_Trim!DK14&lt;&gt;0,DK15/PLANEL_Pot_Trim!DK14,0)</f>
        <v>1.3224714648823417E-2</v>
      </c>
      <c r="DL41" s="50">
        <f>IF(PLANEL_Pot_Trim!DL14&lt;&gt;0,DL15/PLANEL_Pot_Trim!DL14,0)</f>
        <v>0.13528667681987921</v>
      </c>
      <c r="DM41" s="50">
        <f>IF(PLANEL_Pot_Trim!DM14&lt;&gt;0,DM15/PLANEL_Pot_Trim!DM14,0)</f>
        <v>0.18512630159051138</v>
      </c>
      <c r="DN41" s="50">
        <f>IF(PLANEL_Pot_Trim!DN14&lt;&gt;0,DN15/PLANEL_Pot_Trim!DN14,0)</f>
        <v>0.11797254943300843</v>
      </c>
      <c r="DO41" s="50">
        <f>IF(PLANEL_Pot_Trim!DO14&lt;&gt;0,DO15/PLANEL_Pot_Trim!DO14,0)</f>
        <v>1.3224714648823417E-2</v>
      </c>
      <c r="DP41" s="50">
        <f>IF(PLANEL_Pot_Trim!DP14&lt;&gt;0,DP15/PLANEL_Pot_Trim!DP14,0)</f>
        <v>0.13528667681987921</v>
      </c>
      <c r="DQ41" s="50">
        <f>IF(PLANEL_Pot_Trim!DQ14&lt;&gt;0,DQ15/PLANEL_Pot_Trim!DQ14,0)</f>
        <v>0.18512630159051138</v>
      </c>
      <c r="DR41" s="50">
        <f>IF(PLANEL_Pot_Trim!DR14&lt;&gt;0,DR15/PLANEL_Pot_Trim!DR14,0)</f>
        <v>0.11797254943300843</v>
      </c>
      <c r="DS41" s="50">
        <f>IF(PLANEL_Pot_Trim!DS14&lt;&gt;0,DS15/PLANEL_Pot_Trim!DS14,0)</f>
        <v>1.3224714648823417E-2</v>
      </c>
      <c r="DT41" s="50">
        <f>IF(PLANEL_Pot_Trim!DT14&lt;&gt;0,DT15/PLANEL_Pot_Trim!DT14,0)</f>
        <v>0.13528667681987921</v>
      </c>
      <c r="DU41" s="50">
        <f>IF(PLANEL_Pot_Trim!DU14&lt;&gt;0,DU15/PLANEL_Pot_Trim!DU14,0)</f>
        <v>0.18512630159051138</v>
      </c>
      <c r="DV41" s="50">
        <f>IF(PLANEL_Pot_Trim!DV14&lt;&gt;0,DV15/PLANEL_Pot_Trim!DV14,0)</f>
        <v>0.11797254943300843</v>
      </c>
      <c r="DW41" s="50">
        <f>IF(PLANEL_Pot_Trim!DW14&lt;&gt;0,DW15/PLANEL_Pot_Trim!DW14,0)</f>
        <v>1.2981723877349517E-2</v>
      </c>
      <c r="DX41" s="50">
        <f>IF(PLANEL_Pot_Trim!DX14&lt;&gt;0,DX15/PLANEL_Pot_Trim!DX14,0)</f>
        <v>0.13280092080596573</v>
      </c>
      <c r="DY41" s="50">
        <f>IF(PLANEL_Pot_Trim!DY14&lt;&gt;0,DY15/PLANEL_Pot_Trim!DY14,0)</f>
        <v>0.18172479282165563</v>
      </c>
      <c r="DZ41" s="50">
        <f>IF(PLANEL_Pot_Trim!DZ14&lt;&gt;0,DZ15/PLANEL_Pot_Trim!DZ14,0)</f>
        <v>0.11580492301832282</v>
      </c>
      <c r="EA41" s="50">
        <f>IF(PLANEL_Pot_Trim!EA14&lt;&gt;0,EA15/PLANEL_Pot_Trim!EA14,0)</f>
        <v>1.2981723877349517E-2</v>
      </c>
      <c r="EB41" s="50">
        <f>IF(PLANEL_Pot_Trim!EB14&lt;&gt;0,EB15/PLANEL_Pot_Trim!EB14,0)</f>
        <v>0.13280092080596573</v>
      </c>
      <c r="EC41" s="50">
        <f>IF(PLANEL_Pot_Trim!EC14&lt;&gt;0,EC15/PLANEL_Pot_Trim!EC14,0)</f>
        <v>0.18172479282165563</v>
      </c>
      <c r="ED41" s="50">
        <f>IF(PLANEL_Pot_Trim!ED14&lt;&gt;0,ED15/PLANEL_Pot_Trim!ED14,0)</f>
        <v>0.11580492301832282</v>
      </c>
      <c r="EE41" s="50">
        <f>IF(PLANEL_Pot_Trim!EE14&lt;&gt;0,EE15/PLANEL_Pot_Trim!EE14,0)</f>
        <v>1.2981723877349517E-2</v>
      </c>
      <c r="EF41" s="50">
        <f>IF(PLANEL_Pot_Trim!EF14&lt;&gt;0,EF15/PLANEL_Pot_Trim!EF14,0)</f>
        <v>0.13280092080596573</v>
      </c>
      <c r="EG41" s="50">
        <f>IF(PLANEL_Pot_Trim!EG14&lt;&gt;0,EG15/PLANEL_Pot_Trim!EG14,0)</f>
        <v>0.18172479282165563</v>
      </c>
      <c r="EH41" s="50">
        <f>IF(PLANEL_Pot_Trim!EH14&lt;&gt;0,EH15/PLANEL_Pot_Trim!EH14,0)</f>
        <v>0.11580492301832282</v>
      </c>
      <c r="EI41" s="50">
        <f>IF(PLANEL_Pot_Trim!EI14&lt;&gt;0,EI15/PLANEL_Pot_Trim!EI14,0)</f>
        <v>1.2981723877349517E-2</v>
      </c>
      <c r="EJ41" s="50">
        <f>IF(PLANEL_Pot_Trim!EJ14&lt;&gt;0,EJ15/PLANEL_Pot_Trim!EJ14,0)</f>
        <v>0.13280092080596573</v>
      </c>
      <c r="EK41" s="50">
        <f>IF(PLANEL_Pot_Trim!EK14&lt;&gt;0,EK15/PLANEL_Pot_Trim!EK14,0)</f>
        <v>0.18172479282165563</v>
      </c>
      <c r="EL41" s="50">
        <f>IF(PLANEL_Pot_Trim!EL14&lt;&gt;0,EL15/PLANEL_Pot_Trim!EL14,0)</f>
        <v>0.11580492301832282</v>
      </c>
      <c r="EM41" s="50">
        <f>IF(PLANEL_Pot_Trim!EM14&lt;&gt;0,EM15/PLANEL_Pot_Trim!EM14,0)</f>
        <v>1.2981723877349517E-2</v>
      </c>
      <c r="EN41" s="50">
        <f>IF(PLANEL_Pot_Trim!EN14&lt;&gt;0,EN15/PLANEL_Pot_Trim!EN14,0)</f>
        <v>0.13280092080596573</v>
      </c>
      <c r="EO41" s="50">
        <f>IF(PLANEL_Pot_Trim!EO14&lt;&gt;0,EO15/PLANEL_Pot_Trim!EO14,0)</f>
        <v>0.18172479282165563</v>
      </c>
      <c r="EP41" s="50">
        <f>IF(PLANEL_Pot_Trim!EP14&lt;&gt;0,EP15/PLANEL_Pot_Trim!EP14,0)</f>
        <v>0.11580492301832282</v>
      </c>
    </row>
    <row r="42" spans="2:146" x14ac:dyDescent="0.3">
      <c r="B42" s="21" t="s">
        <v>52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0.87827858631132649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0.96508506723198062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0.63487506772277236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0.91149500627802682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0.7433048607788596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0.90882233411602209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0.75790536008645537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0.91484330703012917</v>
      </c>
      <c r="BH42" s="50">
        <f>IF(PLANEL_Pot_Trim!BH15&lt;&gt;0,BH16/PLANEL_Pot_Trim!BH15,0)</f>
        <v>0.58713760394548065</v>
      </c>
      <c r="BI42" s="50">
        <f>IF(PLANEL_Pot_Trim!BI15&lt;&gt;0,BI16/PLANEL_Pot_Trim!BI15,0)</f>
        <v>0.50190177180774753</v>
      </c>
      <c r="BJ42" s="50">
        <f>IF(PLANEL_Pot_Trim!BJ15&lt;&gt;0,BJ16/PLANEL_Pot_Trim!BJ15,0)</f>
        <v>0.91484330703012917</v>
      </c>
      <c r="BK42" s="50">
        <f>IF(PLANEL_Pot_Trim!BK15&lt;&gt;0,BK16/PLANEL_Pot_Trim!BK15,0)</f>
        <v>0.91484330703012917</v>
      </c>
      <c r="BL42" s="50">
        <f>IF(PLANEL_Pot_Trim!BL15&lt;&gt;0,BL16/PLANEL_Pot_Trim!BL15,0)</f>
        <v>0.59824319935437587</v>
      </c>
      <c r="BM42" s="50">
        <f>IF(PLANEL_Pot_Trim!BM15&lt;&gt;0,BM16/PLANEL_Pot_Trim!BM15,0)</f>
        <v>0.58713760394548065</v>
      </c>
      <c r="BN42" s="50">
        <f>IF(PLANEL_Pot_Trim!BN15&lt;&gt;0,BN16/PLANEL_Pot_Trim!BN15,0)</f>
        <v>0.91484330703012917</v>
      </c>
      <c r="BO42" s="50">
        <f>IF(PLANEL_Pot_Trim!BO15&lt;&gt;0,BO16/PLANEL_Pot_Trim!BO15,0)</f>
        <v>0.90078988910221258</v>
      </c>
      <c r="BP42" s="50">
        <f>IF(PLANEL_Pot_Trim!BP15&lt;&gt;0,BP16/PLANEL_Pot_Trim!BP15,0)</f>
        <v>0.49729697449259469</v>
      </c>
      <c r="BQ42" s="50">
        <f>IF(PLANEL_Pot_Trim!BQ15&lt;&gt;0,BQ16/PLANEL_Pot_Trim!BQ15,0)</f>
        <v>0.37451406171146462</v>
      </c>
      <c r="BR42" s="50">
        <f>IF(PLANEL_Pot_Trim!BR15&lt;&gt;0,BR16/PLANEL_Pot_Trim!BR15,0)</f>
        <v>0.90078988910221258</v>
      </c>
      <c r="BS42" s="50">
        <f>IF(PLANEL_Pot_Trim!BS15&lt;&gt;0,BS16/PLANEL_Pot_Trim!BS15,0)</f>
        <v>0.90078988910221258</v>
      </c>
      <c r="BT42" s="50">
        <f>IF(PLANEL_Pot_Trim!BT15&lt;&gt;0,BT16/PLANEL_Pot_Trim!BT15,0)</f>
        <v>0.49729697449259469</v>
      </c>
      <c r="BU42" s="50">
        <f>IF(PLANEL_Pot_Trim!BU15&lt;&gt;0,BU16/PLANEL_Pot_Trim!BU15,0)</f>
        <v>0.49729697449259469</v>
      </c>
      <c r="BV42" s="50">
        <f>IF(PLANEL_Pot_Trim!BV15&lt;&gt;0,BV16/PLANEL_Pot_Trim!BV15,0)</f>
        <v>0.90078988910221258</v>
      </c>
      <c r="BW42" s="50">
        <f>IF(PLANEL_Pot_Trim!BW15&lt;&gt;0,BW16/PLANEL_Pot_Trim!BW15,0)</f>
        <v>0.90078988910221258</v>
      </c>
      <c r="BX42" s="50">
        <f>IF(PLANEL_Pot_Trim!BX15&lt;&gt;0,BX16/PLANEL_Pot_Trim!BX15,0)</f>
        <v>0.49729697449259469</v>
      </c>
      <c r="BY42" s="50">
        <f>IF(PLANEL_Pot_Trim!BY15&lt;&gt;0,BY16/PLANEL_Pot_Trim!BY15,0)</f>
        <v>0.48314338151398795</v>
      </c>
      <c r="BZ42" s="50">
        <f>IF(PLANEL_Pot_Trim!BZ15&lt;&gt;0,BZ16/PLANEL_Pot_Trim!BZ15,0)</f>
        <v>0.90078988910221258</v>
      </c>
      <c r="CA42" s="50">
        <f>IF(PLANEL_Pot_Trim!CA15&lt;&gt;0,CA16/PLANEL_Pot_Trim!CA15,0)</f>
        <v>0.90078988910221258</v>
      </c>
      <c r="CB42" s="50">
        <f>IF(PLANEL_Pot_Trim!CB15&lt;&gt;0,CB16/PLANEL_Pot_Trim!CB15,0)</f>
        <v>0.49729697449259469</v>
      </c>
      <c r="CC42" s="50">
        <f>IF(PLANEL_Pot_Trim!CC15&lt;&gt;0,CC16/PLANEL_Pot_Trim!CC15,0)</f>
        <v>0.49729697449259469</v>
      </c>
      <c r="CD42" s="50">
        <f>IF(PLANEL_Pot_Trim!CD15&lt;&gt;0,CD16/PLANEL_Pot_Trim!CD15,0)</f>
        <v>0.90078988910221258</v>
      </c>
      <c r="CE42" s="50">
        <f>IF(PLANEL_Pot_Trim!CE15&lt;&gt;0,CE16/PLANEL_Pot_Trim!CE15,0)</f>
        <v>0.90078988910221258</v>
      </c>
      <c r="CF42" s="50">
        <f>IF(PLANEL_Pot_Trim!CF15&lt;&gt;0,CF16/PLANEL_Pot_Trim!CF15,0)</f>
        <v>0.49729697449259469</v>
      </c>
      <c r="CG42" s="50">
        <f>IF(PLANEL_Pot_Trim!CG15&lt;&gt;0,CG16/PLANEL_Pot_Trim!CG15,0)</f>
        <v>0.38866765469007131</v>
      </c>
      <c r="CH42" s="50">
        <f>IF(PLANEL_Pot_Trim!CH15&lt;&gt;0,CH16/PLANEL_Pot_Trim!CH15,0)</f>
        <v>0.90078988910221258</v>
      </c>
      <c r="CI42" s="50">
        <f>IF(PLANEL_Pot_Trim!CI15&lt;&gt;0,CI16/PLANEL_Pot_Trim!CI15,0)</f>
        <v>0.90112328301713029</v>
      </c>
      <c r="CJ42" s="50">
        <f>IF(PLANEL_Pot_Trim!CJ15&lt;&gt;0,CJ16/PLANEL_Pot_Trim!CJ15,0)</f>
        <v>0.4946574974212562</v>
      </c>
      <c r="CK42" s="50">
        <f>IF(PLANEL_Pot_Trim!CK15&lt;&gt;0,CK16/PLANEL_Pot_Trim!CK15,0)</f>
        <v>0.48039962304291772</v>
      </c>
      <c r="CL42" s="50">
        <f>IF(PLANEL_Pot_Trim!CL15&lt;&gt;0,CL16/PLANEL_Pot_Trim!CL15,0)</f>
        <v>0.90112328301713029</v>
      </c>
      <c r="CM42" s="50">
        <f>IF(PLANEL_Pot_Trim!CM15&lt;&gt;0,CM16/PLANEL_Pot_Trim!CM15,0)</f>
        <v>0.90112328301713029</v>
      </c>
      <c r="CN42" s="50">
        <f>IF(PLANEL_Pot_Trim!CN15&lt;&gt;0,CN16/PLANEL_Pot_Trim!CN15,0)</f>
        <v>0.4946574974212562</v>
      </c>
      <c r="CO42" s="50">
        <f>IF(PLANEL_Pot_Trim!CO15&lt;&gt;0,CO16/PLANEL_Pot_Trim!CO15,0)</f>
        <v>0.38522781423834962</v>
      </c>
      <c r="CP42" s="50">
        <f>IF(PLANEL_Pot_Trim!CP15&lt;&gt;0,CP16/PLANEL_Pot_Trim!CP15,0)</f>
        <v>0.90112328301713029</v>
      </c>
      <c r="CQ42" s="50">
        <f>IF(PLANEL_Pot_Trim!CQ15&lt;&gt;0,CQ16/PLANEL_Pot_Trim!CQ15,0)</f>
        <v>0.90112328301713029</v>
      </c>
      <c r="CR42" s="50">
        <f>IF(PLANEL_Pot_Trim!CR15&lt;&gt;0,CR16/PLANEL_Pot_Trim!CR15,0)</f>
        <v>0.4946574974212562</v>
      </c>
      <c r="CS42" s="50">
        <f>IF(PLANEL_Pot_Trim!CS15&lt;&gt;0,CS16/PLANEL_Pot_Trim!CS15,0)</f>
        <v>0.90112328301713029</v>
      </c>
      <c r="CT42" s="50">
        <f>IF(PLANEL_Pot_Trim!CT15&lt;&gt;0,CT16/PLANEL_Pot_Trim!CT15,0)</f>
        <v>0.90112328301713029</v>
      </c>
      <c r="CU42" s="50">
        <f>IF(PLANEL_Pot_Trim!CU15&lt;&gt;0,CU16/PLANEL_Pot_Trim!CU15,0)</f>
        <v>0.90112328301713029</v>
      </c>
      <c r="CV42" s="50">
        <f>IF(PLANEL_Pot_Trim!CV15&lt;&gt;0,CV16/PLANEL_Pot_Trim!CV15,0)</f>
        <v>0.4946574974212562</v>
      </c>
      <c r="CW42" s="50">
        <f>IF(PLANEL_Pot_Trim!CW15&lt;&gt;0,CW16/PLANEL_Pot_Trim!CW15,0)</f>
        <v>0.48039962304291772</v>
      </c>
      <c r="CX42" s="50">
        <f>IF(PLANEL_Pot_Trim!CX15&lt;&gt;0,CX16/PLANEL_Pot_Trim!CX15,0)</f>
        <v>0.90112328301713029</v>
      </c>
      <c r="CY42" s="80">
        <f>IF(PLANEL_Pot_Trim!CY15&lt;&gt;0,CY16/PLANEL_Pot_Trim!CY15,0)</f>
        <v>0.90112328301713029</v>
      </c>
      <c r="CZ42" s="80">
        <f>IF(PLANEL_Pot_Trim!CZ15&lt;&gt;0,CZ16/PLANEL_Pot_Trim!CZ15,0)</f>
        <v>0.4946574974212562</v>
      </c>
      <c r="DA42" s="80">
        <f>IF(PLANEL_Pot_Trim!DA15&lt;&gt;0,DA16/PLANEL_Pot_Trim!DA15,0)</f>
        <v>0.38522781423834962</v>
      </c>
      <c r="DB42" s="80">
        <f>IF(PLANEL_Pot_Trim!DB15&lt;&gt;0,DB16/PLANEL_Pot_Trim!DB15,0)</f>
        <v>0.90112328301713029</v>
      </c>
      <c r="DC42" s="50">
        <f>IF(PLANEL_Pot_Trim!DC15&lt;&gt;0,DC16/PLANEL_Pot_Trim!DC15,0)</f>
        <v>0.90112328301713029</v>
      </c>
      <c r="DD42" s="50">
        <f>IF(PLANEL_Pot_Trim!DD15&lt;&gt;0,DD16/PLANEL_Pot_Trim!DD15,0)</f>
        <v>0.4946574974212562</v>
      </c>
      <c r="DE42" s="50">
        <f>IF(PLANEL_Pot_Trim!DE15&lt;&gt;0,DE16/PLANEL_Pot_Trim!DE15,0)</f>
        <v>0.37096993986001109</v>
      </c>
      <c r="DF42" s="50">
        <f>IF(PLANEL_Pot_Trim!DF15&lt;&gt;0,DF16/PLANEL_Pot_Trim!DF15,0)</f>
        <v>0.90112328301713029</v>
      </c>
      <c r="DG42" s="50">
        <f>IF(PLANEL_Pot_Trim!DG15&lt;&gt;0,DG16/PLANEL_Pot_Trim!DG15,0)</f>
        <v>0.90112328301713029</v>
      </c>
      <c r="DH42" s="50">
        <f>IF(PLANEL_Pot_Trim!DH15&lt;&gt;0,DH16/PLANEL_Pot_Trim!DH15,0)</f>
        <v>0.4946574974212562</v>
      </c>
      <c r="DI42" s="50">
        <f>IF(PLANEL_Pot_Trim!DI15&lt;&gt;0,DI16/PLANEL_Pot_Trim!DI15,0)</f>
        <v>0.38522781423834962</v>
      </c>
      <c r="DJ42" s="50">
        <f>IF(PLANEL_Pot_Trim!DJ15&lt;&gt;0,DJ16/PLANEL_Pot_Trim!DJ15,0)</f>
        <v>0.90112328301713029</v>
      </c>
      <c r="DK42" s="50">
        <f>IF(PLANEL_Pot_Trim!DK15&lt;&gt;0,DK16/PLANEL_Pot_Trim!DK15,0)</f>
        <v>0.90112328301713029</v>
      </c>
      <c r="DL42" s="50">
        <f>IF(PLANEL_Pot_Trim!DL15&lt;&gt;0,DL16/PLANEL_Pot_Trim!DL15,0)</f>
        <v>0.4946574974212562</v>
      </c>
      <c r="DM42" s="50">
        <f>IF(PLANEL_Pot_Trim!DM15&lt;&gt;0,DM16/PLANEL_Pot_Trim!DM15,0)</f>
        <v>0.37096993986001109</v>
      </c>
      <c r="DN42" s="50">
        <f>IF(PLANEL_Pot_Trim!DN15&lt;&gt;0,DN16/PLANEL_Pot_Trim!DN15,0)</f>
        <v>0.90112328301713029</v>
      </c>
      <c r="DO42" s="50">
        <f>IF(PLANEL_Pot_Trim!DO15&lt;&gt;0,DO16/PLANEL_Pot_Trim!DO15,0)</f>
        <v>0.90112328301713029</v>
      </c>
      <c r="DP42" s="50">
        <f>IF(PLANEL_Pot_Trim!DP15&lt;&gt;0,DP16/PLANEL_Pot_Trim!DP15,0)</f>
        <v>0.4946574974212562</v>
      </c>
      <c r="DQ42" s="50">
        <f>IF(PLANEL_Pot_Trim!DQ15&lt;&gt;0,DQ16/PLANEL_Pot_Trim!DQ15,0)</f>
        <v>0.37096993986001109</v>
      </c>
      <c r="DR42" s="50">
        <f>IF(PLANEL_Pot_Trim!DR15&lt;&gt;0,DR16/PLANEL_Pot_Trim!DR15,0)</f>
        <v>0.90112328301713029</v>
      </c>
      <c r="DS42" s="50">
        <f>IF(PLANEL_Pot_Trim!DS15&lt;&gt;0,DS16/PLANEL_Pot_Trim!DS15,0)</f>
        <v>0.90112328301713029</v>
      </c>
      <c r="DT42" s="50">
        <f>IF(PLANEL_Pot_Trim!DT15&lt;&gt;0,DT16/PLANEL_Pot_Trim!DT15,0)</f>
        <v>0.4946574974212562</v>
      </c>
      <c r="DU42" s="50">
        <f>IF(PLANEL_Pot_Trim!DU15&lt;&gt;0,DU16/PLANEL_Pot_Trim!DU15,0)</f>
        <v>0.37096993986001109</v>
      </c>
      <c r="DV42" s="50">
        <f>IF(PLANEL_Pot_Trim!DV15&lt;&gt;0,DV16/PLANEL_Pot_Trim!DV15,0)</f>
        <v>0.90112328301713029</v>
      </c>
      <c r="DW42" s="50">
        <f>IF(PLANEL_Pot_Trim!DW15&lt;&gt;0,DW16/PLANEL_Pot_Trim!DW15,0)</f>
        <v>0.90069500000000002</v>
      </c>
      <c r="DX42" s="50">
        <f>IF(PLANEL_Pot_Trim!DX15&lt;&gt;0,DX16/PLANEL_Pot_Trim!DX15,0)</f>
        <v>0.27020850000000002</v>
      </c>
      <c r="DY42" s="50">
        <f>IF(PLANEL_Pot_Trim!DY15&lt;&gt;0,DY16/PLANEL_Pot_Trim!DY15,0)</f>
        <v>0.27020850000000002</v>
      </c>
      <c r="DZ42" s="50">
        <f>IF(PLANEL_Pot_Trim!DZ15&lt;&gt;0,DZ16/PLANEL_Pot_Trim!DZ15,0)</f>
        <v>0.90069500000000002</v>
      </c>
      <c r="EA42" s="50">
        <f>IF(PLANEL_Pot_Trim!EA15&lt;&gt;0,EA16/PLANEL_Pot_Trim!EA15,0)</f>
        <v>0.90069500000000002</v>
      </c>
      <c r="EB42" s="50">
        <f>IF(PLANEL_Pot_Trim!EB15&lt;&gt;0,EB16/PLANEL_Pot_Trim!EB15,0)</f>
        <v>0.27020850000000002</v>
      </c>
      <c r="EC42" s="50">
        <f>IF(PLANEL_Pot_Trim!EC15&lt;&gt;0,EC16/PLANEL_Pot_Trim!EC15,0)</f>
        <v>0.27020850000000002</v>
      </c>
      <c r="ED42" s="50">
        <f>IF(PLANEL_Pot_Trim!ED15&lt;&gt;0,ED16/PLANEL_Pot_Trim!ED15,0)</f>
        <v>0.90069500000000002</v>
      </c>
      <c r="EE42" s="50">
        <f>IF(PLANEL_Pot_Trim!EE15&lt;&gt;0,EE16/PLANEL_Pot_Trim!EE15,0)</f>
        <v>0.90069500000000002</v>
      </c>
      <c r="EF42" s="50">
        <f>IF(PLANEL_Pot_Trim!EF15&lt;&gt;0,EF16/PLANEL_Pot_Trim!EF15,0)</f>
        <v>0.27020850000000002</v>
      </c>
      <c r="EG42" s="50">
        <f>IF(PLANEL_Pot_Trim!EG15&lt;&gt;0,EG16/PLANEL_Pot_Trim!EG15,0)</f>
        <v>0.27020850000000002</v>
      </c>
      <c r="EH42" s="50">
        <f>IF(PLANEL_Pot_Trim!EH15&lt;&gt;0,EH16/PLANEL_Pot_Trim!EH15,0)</f>
        <v>0.90069500000000002</v>
      </c>
      <c r="EI42" s="50">
        <f>IF(PLANEL_Pot_Trim!EI15&lt;&gt;0,EI16/PLANEL_Pot_Trim!EI15,0)</f>
        <v>0.90069500000000002</v>
      </c>
      <c r="EJ42" s="50">
        <f>IF(PLANEL_Pot_Trim!EJ15&lt;&gt;0,EJ16/PLANEL_Pot_Trim!EJ15,0)</f>
        <v>0.27020850000000002</v>
      </c>
      <c r="EK42" s="50">
        <f>IF(PLANEL_Pot_Trim!EK15&lt;&gt;0,EK16/PLANEL_Pot_Trim!EK15,0)</f>
        <v>0.27020850000000002</v>
      </c>
      <c r="EL42" s="50">
        <f>IF(PLANEL_Pot_Trim!EL15&lt;&gt;0,EL16/PLANEL_Pot_Trim!EL15,0)</f>
        <v>0.90069500000000002</v>
      </c>
      <c r="EM42" s="50">
        <f>IF(PLANEL_Pot_Trim!EM15&lt;&gt;0,EM16/PLANEL_Pot_Trim!EM15,0)</f>
        <v>0.90069500000000002</v>
      </c>
      <c r="EN42" s="50">
        <f>IF(PLANEL_Pot_Trim!EN15&lt;&gt;0,EN16/PLANEL_Pot_Trim!EN15,0)</f>
        <v>0.27020850000000002</v>
      </c>
      <c r="EO42" s="50">
        <f>IF(PLANEL_Pot_Trim!EO15&lt;&gt;0,EO16/PLANEL_Pot_Trim!EO15,0)</f>
        <v>0.27020850000000002</v>
      </c>
      <c r="EP42" s="50">
        <f>IF(PLANEL_Pot_Trim!EP15&lt;&gt;0,EP16/PLANEL_Pot_Trim!EP15,0)</f>
        <v>0.90069500000000002</v>
      </c>
    </row>
    <row r="43" spans="2:146" x14ac:dyDescent="0.3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3">
      <c r="B44" s="29" t="s">
        <v>58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0.35495614144398457</v>
      </c>
      <c r="AF44" s="51">
        <f>IF(PLANEL_Pot_Trim!AF17&lt;&gt;0,AF18/PLANEL_Pot_Trim!AF17,0)</f>
        <v>0.42212143082757375</v>
      </c>
      <c r="AG44" s="51">
        <f>IF(PLANEL_Pot_Trim!AG17&lt;&gt;0,AG18/PLANEL_Pot_Trim!AG17,0)</f>
        <v>0.55616110382566897</v>
      </c>
      <c r="AH44" s="51">
        <f>IF(PLANEL_Pot_Trim!AH17&lt;&gt;0,AH18/PLANEL_Pot_Trim!AH17,0)</f>
        <v>0.46212612893159394</v>
      </c>
      <c r="AI44" s="51">
        <f>IF(PLANEL_Pot_Trim!AI17&lt;&gt;0,AI18/PLANEL_Pot_Trim!AI17,0)</f>
        <v>0.35514235298711866</v>
      </c>
      <c r="AJ44" s="51">
        <f>IF(PLANEL_Pot_Trim!AJ17&lt;&gt;0,AJ18/PLANEL_Pot_Trim!AJ17,0)</f>
        <v>0.42479028785894107</v>
      </c>
      <c r="AK44" s="51">
        <f>IF(PLANEL_Pot_Trim!AK17&lt;&gt;0,AK18/PLANEL_Pot_Trim!AK17,0)</f>
        <v>0.56002305265968666</v>
      </c>
      <c r="AL44" s="51">
        <f>IF(PLANEL_Pot_Trim!AL17&lt;&gt;0,AL18/PLANEL_Pot_Trim!AL17,0)</f>
        <v>0.46374244007999854</v>
      </c>
      <c r="AM44" s="51">
        <f>IF(PLANEL_Pot_Trim!AM17&lt;&gt;0,AM18/PLANEL_Pot_Trim!AM17,0)</f>
        <v>0.35517132416261188</v>
      </c>
      <c r="AN44" s="51">
        <f>IF(PLANEL_Pot_Trim!AN17&lt;&gt;0,AN18/PLANEL_Pot_Trim!AN17,0)</f>
        <v>0.4252055142874514</v>
      </c>
      <c r="AO44" s="51">
        <f>IF(PLANEL_Pot_Trim!AO17&lt;&gt;0,AO18/PLANEL_Pot_Trim!AO17,0)</f>
        <v>0.56062390287017438</v>
      </c>
      <c r="AP44" s="51">
        <f>IF(PLANEL_Pot_Trim!AP17&lt;&gt;0,AP18/PLANEL_Pot_Trim!AP17,0)</f>
        <v>0.46399390918156602</v>
      </c>
      <c r="AQ44" s="51">
        <f>IF(PLANEL_Pot_Trim!AQ17&lt;&gt;0,AQ18/PLANEL_Pot_Trim!AQ17,0)</f>
        <v>0.35528509439223799</v>
      </c>
      <c r="AR44" s="51">
        <f>IF(PLANEL_Pot_Trim!AR17&lt;&gt;0,AR18/PLANEL_Pot_Trim!AR17,0)</f>
        <v>0.42685597907468587</v>
      </c>
      <c r="AS44" s="51">
        <f>IF(PLANEL_Pot_Trim!AS17&lt;&gt;0,AS18/PLANEL_Pot_Trim!AS17,0)</f>
        <v>0.56301599046686779</v>
      </c>
      <c r="AT44" s="51">
        <f>IF(PLANEL_Pot_Trim!AT17&lt;&gt;0,AT18/PLANEL_Pot_Trim!AT17,0)</f>
        <v>0.46499619407058024</v>
      </c>
      <c r="AU44" s="51">
        <f>IF(PLANEL_Pot_Trim!AU17&lt;&gt;0,AU18/PLANEL_Pot_Trim!AU17,0)</f>
        <v>0.35532483540681792</v>
      </c>
      <c r="AV44" s="51">
        <f>IF(PLANEL_Pot_Trim!AV17&lt;&gt;0,AV18/PLANEL_Pot_Trim!AV17,0)</f>
        <v>0.42742382734365714</v>
      </c>
      <c r="AW44" s="51">
        <f>IF(PLANEL_Pot_Trim!AW17&lt;&gt;0,AW18/PLANEL_Pot_Trim!AW17,0)</f>
        <v>0.56383735927703182</v>
      </c>
      <c r="AX44" s="51">
        <f>IF(PLANEL_Pot_Trim!AX17&lt;&gt;0,AX18/PLANEL_Pot_Trim!AX17,0)</f>
        <v>0.4653398552661458</v>
      </c>
      <c r="AY44" s="51">
        <f>IF(PLANEL_Pot_Trim!AY17&lt;&gt;0,AY18/PLANEL_Pot_Trim!AY17,0)</f>
        <v>0.35537240907093776</v>
      </c>
      <c r="AZ44" s="51">
        <f>IF(PLANEL_Pot_Trim!AZ17&lt;&gt;0,AZ18/PLANEL_Pot_Trim!AZ17,0)</f>
        <v>0.42859261014261829</v>
      </c>
      <c r="BA44" s="51">
        <f>IF(PLANEL_Pot_Trim!BA17&lt;&gt;0,BA18/PLANEL_Pot_Trim!BA17,0)</f>
        <v>0.56562166626681365</v>
      </c>
      <c r="BB44" s="51">
        <f>IF(PLANEL_Pot_Trim!BB17&lt;&gt;0,BB18/PLANEL_Pot_Trim!BB17,0)</f>
        <v>0.46611465006265101</v>
      </c>
      <c r="BC44" s="51">
        <f>IF(PLANEL_Pot_Trim!BC17&lt;&gt;0,BC18/PLANEL_Pot_Trim!BC17,0)</f>
        <v>0.355397747040675</v>
      </c>
      <c r="BD44" s="51">
        <f>IF(PLANEL_Pot_Trim!BD17&lt;&gt;0,BD18/PLANEL_Pot_Trim!BD17,0)</f>
        <v>0.42892135667835429</v>
      </c>
      <c r="BE44" s="51">
        <f>IF(PLANEL_Pot_Trim!BE17&lt;&gt;0,BE18/PLANEL_Pot_Trim!BE17,0)</f>
        <v>0.56609080265899181</v>
      </c>
      <c r="BF44" s="51">
        <f>IF(PLANEL_Pot_Trim!BF17&lt;&gt;0,BF18/PLANEL_Pot_Trim!BF17,0)</f>
        <v>0.46630901393422913</v>
      </c>
      <c r="BG44" s="51">
        <f>IF(PLANEL_Pot_Trim!BG17&lt;&gt;0,BG18/PLANEL_Pot_Trim!BG17,0)</f>
        <v>0.35540751431924644</v>
      </c>
      <c r="BH44" s="51">
        <f>IF(PLANEL_Pot_Trim!BH17&lt;&gt;0,BH18/PLANEL_Pot_Trim!BH17,0)</f>
        <v>0.42901022085311946</v>
      </c>
      <c r="BI44" s="51">
        <f>IF(PLANEL_Pot_Trim!BI17&lt;&gt;0,BI18/PLANEL_Pot_Trim!BI17,0)</f>
        <v>0.56620962629572869</v>
      </c>
      <c r="BJ44" s="51">
        <f>IF(PLANEL_Pot_Trim!BJ17&lt;&gt;0,BJ18/PLANEL_Pot_Trim!BJ17,0)</f>
        <v>0.46635580208395194</v>
      </c>
      <c r="BK44" s="51">
        <f>IF(PLANEL_Pot_Trim!BK17&lt;&gt;0,BK18/PLANEL_Pot_Trim!BK17,0)</f>
        <v>0.35542587547113652</v>
      </c>
      <c r="BL44" s="51">
        <f>IF(PLANEL_Pot_Trim!BL17&lt;&gt;0,BL18/PLANEL_Pot_Trim!BL17,0)</f>
        <v>0.42915353201170658</v>
      </c>
      <c r="BM44" s="51">
        <f>IF(PLANEL_Pot_Trim!BM17&lt;&gt;0,BM18/PLANEL_Pot_Trim!BM17,0)</f>
        <v>0.56639410671623336</v>
      </c>
      <c r="BN44" s="51">
        <f>IF(PLANEL_Pot_Trim!BN17&lt;&gt;0,BN18/PLANEL_Pot_Trim!BN17,0)</f>
        <v>0.46642611406210377</v>
      </c>
      <c r="BO44" s="51">
        <f>IF(PLANEL_Pot_Trim!BO17&lt;&gt;0,BO18/PLANEL_Pot_Trim!BO17,0)</f>
        <v>0.35547535041180972</v>
      </c>
      <c r="BP44" s="51">
        <f>IF(PLANEL_Pot_Trim!BP17&lt;&gt;0,BP18/PLANEL_Pot_Trim!BP17,0)</f>
        <v>0.42981190601650537</v>
      </c>
      <c r="BQ44" s="51">
        <f>IF(PLANEL_Pot_Trim!BQ17&lt;&gt;0,BQ18/PLANEL_Pot_Trim!BQ17,0)</f>
        <v>0.56733711161243128</v>
      </c>
      <c r="BR44" s="51">
        <f>IF(PLANEL_Pot_Trim!BR17&lt;&gt;0,BR18/PLANEL_Pot_Trim!BR17,0)</f>
        <v>0.46681786358096938</v>
      </c>
      <c r="BS44" s="51">
        <f>IF(PLANEL_Pot_Trim!BS17&lt;&gt;0,BS18/PLANEL_Pot_Trim!BS17,0)</f>
        <v>0.35548714757970323</v>
      </c>
      <c r="BT44" s="51">
        <f>IF(PLANEL_Pot_Trim!BT17&lt;&gt;0,BT18/PLANEL_Pot_Trim!BT17,0)</f>
        <v>0.43055224699653438</v>
      </c>
      <c r="BU44" s="51">
        <f>IF(PLANEL_Pot_Trim!BU17&lt;&gt;0,BU18/PLANEL_Pot_Trim!BU17,0)</f>
        <v>0.56851755462251408</v>
      </c>
      <c r="BV44" s="51">
        <f>IF(PLANEL_Pot_Trim!BV17&lt;&gt;0,BV18/PLANEL_Pot_Trim!BV17,0)</f>
        <v>0.46734478058857892</v>
      </c>
      <c r="BW44" s="51">
        <f>IF(PLANEL_Pot_Trim!BW17&lt;&gt;0,BW18/PLANEL_Pot_Trim!BW17,0)</f>
        <v>0.35553724433302869</v>
      </c>
      <c r="BX44" s="51">
        <f>IF(PLANEL_Pot_Trim!BX17&lt;&gt;0,BX18/PLANEL_Pot_Trim!BX17,0)</f>
        <v>0.43112013621866019</v>
      </c>
      <c r="BY44" s="51">
        <f>IF(PLANEL_Pot_Trim!BY17&lt;&gt;0,BY18/PLANEL_Pot_Trim!BY17,0)</f>
        <v>0.56931063447543462</v>
      </c>
      <c r="BZ44" s="51">
        <f>IF(PLANEL_Pot_Trim!BZ17&lt;&gt;0,BZ18/PLANEL_Pot_Trim!BZ17,0)</f>
        <v>0.46766806294925917</v>
      </c>
      <c r="CA44" s="51">
        <f>IF(PLANEL_Pot_Trim!CA17&lt;&gt;0,CA18/PLANEL_Pot_Trim!CA17,0)</f>
        <v>0.35556751767898159</v>
      </c>
      <c r="CB44" s="51">
        <f>IF(PLANEL_Pot_Trim!CB17&lt;&gt;0,CB18/PLANEL_Pot_Trim!CB17,0)</f>
        <v>0.43162933463172887</v>
      </c>
      <c r="CC44" s="51">
        <f>IF(PLANEL_Pot_Trim!CC17&lt;&gt;0,CC18/PLANEL_Pot_Trim!CC17,0)</f>
        <v>0.57006185401636111</v>
      </c>
      <c r="CD44" s="51">
        <f>IF(PLANEL_Pot_Trim!CD17&lt;&gt;0,CD18/PLANEL_Pot_Trim!CD17,0)</f>
        <v>0.46798679894825096</v>
      </c>
      <c r="CE44" s="51">
        <f>IF(PLANEL_Pot_Trim!CE17&lt;&gt;0,CE18/PLANEL_Pot_Trim!CE17,0)</f>
        <v>0.35557206882117576</v>
      </c>
      <c r="CF44" s="51">
        <f>IF(PLANEL_Pot_Trim!CF17&lt;&gt;0,CF18/PLANEL_Pot_Trim!CF17,0)</f>
        <v>0.43236383977810217</v>
      </c>
      <c r="CG44" s="51">
        <f>IF(PLANEL_Pot_Trim!CG17&lt;&gt;0,CG18/PLANEL_Pot_Trim!CG17,0)</f>
        <v>0.57125257818765185</v>
      </c>
      <c r="CH44" s="51">
        <f>IF(PLANEL_Pot_Trim!CH17&lt;&gt;0,CH18/PLANEL_Pot_Trim!CH17,0)</f>
        <v>0.46852365970090748</v>
      </c>
      <c r="CI44" s="51">
        <f>IF(PLANEL_Pot_Trim!CI17&lt;&gt;0,CI18/PLANEL_Pot_Trim!CI17,0)</f>
        <v>0.35567885223748086</v>
      </c>
      <c r="CJ44" s="51">
        <f>IF(PLANEL_Pot_Trim!CJ17&lt;&gt;0,CJ18/PLANEL_Pot_Trim!CJ17,0)</f>
        <v>0.43045645925910292</v>
      </c>
      <c r="CK44" s="51">
        <f>IF(PLANEL_Pot_Trim!CK17&lt;&gt;0,CK18/PLANEL_Pot_Trim!CK17,0)</f>
        <v>0.56784019270630748</v>
      </c>
      <c r="CL44" s="51">
        <f>IF(PLANEL_Pot_Trim!CL17&lt;&gt;0,CL18/PLANEL_Pot_Trim!CL17,0)</f>
        <v>0.46687921121207676</v>
      </c>
      <c r="CM44" s="51">
        <f>IF(PLANEL_Pot_Trim!CM17&lt;&gt;0,CM18/PLANEL_Pot_Trim!CM17,0)</f>
        <v>0.35581059646933083</v>
      </c>
      <c r="CN44" s="51">
        <f>IF(PLANEL_Pot_Trim!CN17&lt;&gt;0,CN18/PLANEL_Pot_Trim!CN17,0)</f>
        <v>0.42896901068727489</v>
      </c>
      <c r="CO44" s="51">
        <f>IF(PLANEL_Pot_Trim!CO17&lt;&gt;0,CO18/PLANEL_Pot_Trim!CO17,0)</f>
        <v>0.56504697495357603</v>
      </c>
      <c r="CP44" s="51">
        <f>IF(PLANEL_Pot_Trim!CP17&lt;&gt;0,CP18/PLANEL_Pot_Trim!CP17,0)</f>
        <v>0.4654990120492366</v>
      </c>
      <c r="CQ44" s="51">
        <f>IF(PLANEL_Pot_Trim!CQ17&lt;&gt;0,CQ18/PLANEL_Pot_Trim!CQ17,0)</f>
        <v>0.35585617824263316</v>
      </c>
      <c r="CR44" s="51">
        <f>IF(PLANEL_Pot_Trim!CR17&lt;&gt;0,CR18/PLANEL_Pot_Trim!CR17,0)</f>
        <v>0.42811440648728616</v>
      </c>
      <c r="CS44" s="51">
        <f>IF(PLANEL_Pot_Trim!CS17&lt;&gt;0,CS18/PLANEL_Pot_Trim!CS17,0)</f>
        <v>0.56352419091778738</v>
      </c>
      <c r="CT44" s="51">
        <f>IF(PLANEL_Pot_Trim!CT17&lt;&gt;0,CT18/PLANEL_Pot_Trim!CT17,0)</f>
        <v>0.4647668824854998</v>
      </c>
      <c r="CU44" s="51">
        <f>IF(PLANEL_Pot_Trim!CU17&lt;&gt;0,CU18/PLANEL_Pot_Trim!CU17,0)</f>
        <v>0.35626710346809881</v>
      </c>
      <c r="CV44" s="51">
        <f>IF(PLANEL_Pot_Trim!CV17&lt;&gt;0,CV18/PLANEL_Pot_Trim!CV17,0)</f>
        <v>0.42020160944308715</v>
      </c>
      <c r="CW44" s="51">
        <f>IF(PLANEL_Pot_Trim!CW17&lt;&gt;0,CW18/PLANEL_Pot_Trim!CW17,0)</f>
        <v>0.54945519414197763</v>
      </c>
      <c r="CX44" s="51">
        <f>IF(PLANEL_Pot_Trim!CX17&lt;&gt;0,CX18/PLANEL_Pot_Trim!CX17,0)</f>
        <v>0.45800980942681047</v>
      </c>
      <c r="CY44" s="81">
        <f>IF(PLANEL_Pot_Trim!CY17&lt;&gt;0,CY18/PLANEL_Pot_Trim!CY17,0)</f>
        <v>0.35625927453071238</v>
      </c>
      <c r="CZ44" s="81">
        <f>IF(PLANEL_Pot_Trim!CZ17&lt;&gt;0,CZ18/PLANEL_Pot_Trim!CZ17,0)</f>
        <v>0.4208517849452727</v>
      </c>
      <c r="DA44" s="81">
        <f>IF(PLANEL_Pot_Trim!DA17&lt;&gt;0,DA18/PLANEL_Pot_Trim!DA17,0)</f>
        <v>0.55054036595618228</v>
      </c>
      <c r="DB44" s="81">
        <f>IF(PLANEL_Pot_Trim!DB17&lt;&gt;0,DB18/PLANEL_Pot_Trim!DB17,0)</f>
        <v>0.45851326523530833</v>
      </c>
      <c r="DC44" s="51">
        <f>IF(PLANEL_Pot_Trim!DC17&lt;&gt;0,DC18/PLANEL_Pot_Trim!DC17,0)</f>
        <v>0.35624081077871766</v>
      </c>
      <c r="DD44" s="51">
        <f>IF(PLANEL_Pot_Trim!DD17&lt;&gt;0,DD18/PLANEL_Pot_Trim!DD17,0)</f>
        <v>0.42133654200547155</v>
      </c>
      <c r="DE44" s="51">
        <f>IF(PLANEL_Pot_Trim!DE17&lt;&gt;0,DE18/PLANEL_Pot_Trim!DE17,0)</f>
        <v>0.55138394857319106</v>
      </c>
      <c r="DF44" s="51">
        <f>IF(PLANEL_Pot_Trim!DF17&lt;&gt;0,DF18/PLANEL_Pot_Trim!DF17,0)</f>
        <v>0.45891378500009733</v>
      </c>
      <c r="DG44" s="51">
        <f>IF(PLANEL_Pot_Trim!DG17&lt;&gt;0,DG18/PLANEL_Pot_Trim!DG17,0)</f>
        <v>0.35622246272828645</v>
      </c>
      <c r="DH44" s="51">
        <f>IF(PLANEL_Pot_Trim!DH17&lt;&gt;0,DH18/PLANEL_Pot_Trim!DH17,0)</f>
        <v>0.42177689547290914</v>
      </c>
      <c r="DI44" s="51">
        <f>IF(PLANEL_Pot_Trim!DI17&lt;&gt;0,DI18/PLANEL_Pot_Trim!DI17,0)</f>
        <v>0.55215456713399591</v>
      </c>
      <c r="DJ44" s="51">
        <f>IF(PLANEL_Pot_Trim!DJ17&lt;&gt;0,DJ18/PLANEL_Pot_Trim!DJ17,0)</f>
        <v>0.45928074623178811</v>
      </c>
      <c r="DK44" s="51">
        <f>IF(PLANEL_Pot_Trim!DK17&lt;&gt;0,DK18/PLANEL_Pot_Trim!DK17,0)</f>
        <v>0.35620528462915901</v>
      </c>
      <c r="DL44" s="51">
        <f>IF(PLANEL_Pot_Trim!DL17&lt;&gt;0,DL18/PLANEL_Pot_Trim!DL17,0)</f>
        <v>0.42218916979233923</v>
      </c>
      <c r="DM44" s="51">
        <f>IF(PLANEL_Pot_Trim!DM17&lt;&gt;0,DM18/PLANEL_Pot_Trim!DM17,0)</f>
        <v>0.55287604717038707</v>
      </c>
      <c r="DN44" s="51">
        <f>IF(PLANEL_Pot_Trim!DN17&lt;&gt;0,DN18/PLANEL_Pot_Trim!DN17,0)</f>
        <v>0.4596243081610355</v>
      </c>
      <c r="DO44" s="51">
        <f>IF(PLANEL_Pot_Trim!DO17&lt;&gt;0,DO18/PLANEL_Pot_Trim!DO17,0)</f>
        <v>0.35618896400356098</v>
      </c>
      <c r="DP44" s="51">
        <f>IF(PLANEL_Pot_Trim!DP17&lt;&gt;0,DP18/PLANEL_Pot_Trim!DP17,0)</f>
        <v>0.42258086495462044</v>
      </c>
      <c r="DQ44" s="51">
        <f>IF(PLANEL_Pot_Trim!DQ17&lt;&gt;0,DQ18/PLANEL_Pot_Trim!DQ17,0)</f>
        <v>0.55356151365301465</v>
      </c>
      <c r="DR44" s="51">
        <f>IF(PLANEL_Pot_Trim!DR17&lt;&gt;0,DR18/PLANEL_Pot_Trim!DR17,0)</f>
        <v>0.45995072080329064</v>
      </c>
      <c r="DS44" s="51">
        <f>IF(PLANEL_Pot_Trim!DS17&lt;&gt;0,DS18/PLANEL_Pot_Trim!DS17,0)</f>
        <v>0.35617094528433352</v>
      </c>
      <c r="DT44" s="51">
        <f>IF(PLANEL_Pot_Trim!DT17&lt;&gt;0,DT18/PLANEL_Pot_Trim!DT17,0)</f>
        <v>0.42301331352579108</v>
      </c>
      <c r="DU44" s="51">
        <f>IF(PLANEL_Pot_Trim!DU17&lt;&gt;0,DU18/PLANEL_Pot_Trim!DU17,0)</f>
        <v>0.55431829873321536</v>
      </c>
      <c r="DV44" s="51">
        <f>IF(PLANEL_Pot_Trim!DV17&lt;&gt;0,DV18/PLANEL_Pot_Trim!DV17,0)</f>
        <v>0.46031109458909897</v>
      </c>
      <c r="DW44" s="51">
        <f>IF(PLANEL_Pot_Trim!DW17&lt;&gt;0,DW18/PLANEL_Pot_Trim!DW17,0)</f>
        <v>0.35615818749792072</v>
      </c>
      <c r="DX44" s="51">
        <f>IF(PLANEL_Pot_Trim!DX17&lt;&gt;0,DX18/PLANEL_Pot_Trim!DX17,0)</f>
        <v>0.42331950002669982</v>
      </c>
      <c r="DY44" s="51">
        <f>IF(PLANEL_Pot_Trim!DY17&lt;&gt;0,DY18/PLANEL_Pot_Trim!DY17,0)</f>
        <v>0.55485412506761311</v>
      </c>
      <c r="DZ44" s="51">
        <f>IF(PLANEL_Pot_Trim!DZ17&lt;&gt;0,DZ18/PLANEL_Pot_Trim!DZ17,0)</f>
        <v>0.46056624999716833</v>
      </c>
      <c r="EA44" s="51">
        <f>IF(PLANEL_Pot_Trim!EA17&lt;&gt;0,EA18/PLANEL_Pot_Trim!EA17,0)</f>
        <v>0.35614555405228387</v>
      </c>
      <c r="EB44" s="51">
        <f>IF(PLANEL_Pot_Trim!EB17&lt;&gt;0,EB18/PLANEL_Pot_Trim!EB17,0)</f>
        <v>0.42362270382449768</v>
      </c>
      <c r="EC44" s="51">
        <f>IF(PLANEL_Pot_Trim!EC17&lt;&gt;0,EC18/PLANEL_Pot_Trim!EC17,0)</f>
        <v>0.55538473169487268</v>
      </c>
      <c r="ED44" s="51">
        <f>IF(PLANEL_Pot_Trim!ED17&lt;&gt;0,ED18/PLANEL_Pot_Trim!ED17,0)</f>
        <v>0.46081891984892248</v>
      </c>
      <c r="EE44" s="51">
        <f>IF(PLANEL_Pot_Trim!EE17&lt;&gt;0,EE18/PLANEL_Pot_Trim!EE17,0)</f>
        <v>0.35617687113181917</v>
      </c>
      <c r="EF44" s="51">
        <f>IF(PLANEL_Pot_Trim!EF17&lt;&gt;0,EF18/PLANEL_Pot_Trim!EF17,0)</f>
        <v>0.42287109361541747</v>
      </c>
      <c r="EG44" s="51">
        <f>IF(PLANEL_Pot_Trim!EG17&lt;&gt;0,EG18/PLANEL_Pot_Trim!EG17,0)</f>
        <v>0.55406941387320352</v>
      </c>
      <c r="EH44" s="51">
        <f>IF(PLANEL_Pot_Trim!EH17&lt;&gt;0,EH18/PLANEL_Pot_Trim!EH17,0)</f>
        <v>0.46019257803924146</v>
      </c>
      <c r="EI44" s="51">
        <f>IF(PLANEL_Pot_Trim!EI17&lt;&gt;0,EI18/PLANEL_Pot_Trim!EI17,0)</f>
        <v>0.35621065978318811</v>
      </c>
      <c r="EJ44" s="51">
        <f>IF(PLANEL_Pot_Trim!EJ17&lt;&gt;0,EJ18/PLANEL_Pot_Trim!EJ17,0)</f>
        <v>0.4220601662943757</v>
      </c>
      <c r="EK44" s="51">
        <f>IF(PLANEL_Pot_Trim!EK17&lt;&gt;0,EK18/PLANEL_Pot_Trim!EK17,0)</f>
        <v>0.5526502910416875</v>
      </c>
      <c r="EL44" s="51">
        <f>IF(PLANEL_Pot_Trim!EL17&lt;&gt;0,EL18/PLANEL_Pot_Trim!EL17,0)</f>
        <v>0.45951680522719351</v>
      </c>
      <c r="EM44" s="51">
        <f>IF(PLANEL_Pot_Trim!EM17&lt;&gt;0,EM18/PLANEL_Pot_Trim!EM17,0)</f>
        <v>0.35624320090169742</v>
      </c>
      <c r="EN44" s="51">
        <f>IF(PLANEL_Pot_Trim!EN17&lt;&gt;0,EN18/PLANEL_Pot_Trim!EN17,0)</f>
        <v>0.42127917974530976</v>
      </c>
      <c r="EO44" s="51">
        <f>IF(PLANEL_Pot_Trim!EO17&lt;&gt;0,EO18/PLANEL_Pot_Trim!EO17,0)</f>
        <v>0.55128356457525896</v>
      </c>
      <c r="EP44" s="51">
        <f>IF(PLANEL_Pot_Trim!EP17&lt;&gt;0,EP18/PLANEL_Pot_Trim!EP17,0)</f>
        <v>0.45886598312140597</v>
      </c>
    </row>
    <row r="45" spans="2:146" x14ac:dyDescent="0.3">
      <c r="B45" s="29" t="s">
        <v>59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3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3">
      <c r="B47" s="23" t="s">
        <v>53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0.27956835821280651</v>
      </c>
      <c r="BP47" s="52">
        <f>IF(PLANEL_Pot_Trim!BP20&lt;&gt;0,BP21/PLANEL_Pot_Trim!BP20,0)</f>
        <v>0.21443176518237653</v>
      </c>
      <c r="BQ47" s="52">
        <f>IF(PLANEL_Pot_Trim!BQ20&lt;&gt;0,BQ21/PLANEL_Pot_Trim!BQ20,0)</f>
        <v>0.23272717357297251</v>
      </c>
      <c r="BR47" s="52">
        <f>IF(PLANEL_Pot_Trim!BR20&lt;&gt;0,BR21/PLANEL_Pot_Trim!BR20,0)</f>
        <v>0.27839999999999998</v>
      </c>
      <c r="BS47" s="52">
        <f>IF(PLANEL_Pot_Trim!BS20&lt;&gt;0,BS21/PLANEL_Pot_Trim!BS20,0)</f>
        <v>0.27956835100216065</v>
      </c>
      <c r="BT47" s="52">
        <f>IF(PLANEL_Pot_Trim!BT20&lt;&gt;0,BT21/PLANEL_Pot_Trim!BT20,0)</f>
        <v>0.2144304816889423</v>
      </c>
      <c r="BU47" s="52">
        <f>IF(PLANEL_Pot_Trim!BU20&lt;&gt;0,BU21/PLANEL_Pot_Trim!BU20,0)</f>
        <v>0.23272413068401573</v>
      </c>
      <c r="BV47" s="52">
        <f>IF(PLANEL_Pot_Trim!BV20&lt;&gt;0,BV21/PLANEL_Pot_Trim!BV20,0)</f>
        <v>0.27840000000000004</v>
      </c>
      <c r="BW47" s="52">
        <f>IF(PLANEL_Pot_Trim!BW20&lt;&gt;0,BW21/PLANEL_Pot_Trim!BW20,0)</f>
        <v>0.27956835100216065</v>
      </c>
      <c r="BX47" s="52">
        <f>IF(PLANEL_Pot_Trim!BX20&lt;&gt;0,BX21/PLANEL_Pot_Trim!BX20,0)</f>
        <v>0.2144304816889423</v>
      </c>
      <c r="BY47" s="52">
        <f>IF(PLANEL_Pot_Trim!BY20&lt;&gt;0,BY21/PLANEL_Pot_Trim!BY20,0)</f>
        <v>0.23272413068401573</v>
      </c>
      <c r="BZ47" s="52">
        <f>IF(PLANEL_Pot_Trim!BZ20&lt;&gt;0,BZ21/PLANEL_Pot_Trim!BZ20,0)</f>
        <v>0.27840000000000004</v>
      </c>
      <c r="CA47" s="52">
        <f>IF(PLANEL_Pot_Trim!CA20&lt;&gt;0,CA21/PLANEL_Pot_Trim!CA20,0)</f>
        <v>0.27956835100216065</v>
      </c>
      <c r="CB47" s="52">
        <f>IF(PLANEL_Pot_Trim!CB20&lt;&gt;0,CB21/PLANEL_Pot_Trim!CB20,0)</f>
        <v>0.2144304816889423</v>
      </c>
      <c r="CC47" s="52">
        <f>IF(PLANEL_Pot_Trim!CC20&lt;&gt;0,CC21/PLANEL_Pot_Trim!CC20,0)</f>
        <v>0.23272413068401573</v>
      </c>
      <c r="CD47" s="52">
        <f>IF(PLANEL_Pot_Trim!CD20&lt;&gt;0,CD21/PLANEL_Pot_Trim!CD20,0)</f>
        <v>0.27840000000000004</v>
      </c>
      <c r="CE47" s="52">
        <f>IF(PLANEL_Pot_Trim!CE20&lt;&gt;0,CE21/PLANEL_Pot_Trim!CE20,0)</f>
        <v>0.27956844905356837</v>
      </c>
      <c r="CF47" s="52">
        <f>IF(PLANEL_Pot_Trim!CF20&lt;&gt;0,CF21/PLANEL_Pot_Trim!CF20,0)</f>
        <v>0.21444793385484501</v>
      </c>
      <c r="CG47" s="52">
        <f>IF(PLANEL_Pot_Trim!CG20&lt;&gt;0,CG21/PLANEL_Pot_Trim!CG20,0)</f>
        <v>0.23276550608569122</v>
      </c>
      <c r="CH47" s="52">
        <f>IF(PLANEL_Pot_Trim!CH20&lt;&gt;0,CH21/PLANEL_Pot_Trim!CH20,0)</f>
        <v>0.27840000000000004</v>
      </c>
      <c r="CI47" s="52">
        <f>IF(PLANEL_Pot_Trim!CI20&lt;&gt;0,CI21/PLANEL_Pot_Trim!CI20,0)</f>
        <v>0.27956837674517659</v>
      </c>
      <c r="CJ47" s="52">
        <f>IF(PLANEL_Pot_Trim!CJ20&lt;&gt;0,CJ21/PLANEL_Pot_Trim!CJ20,0)</f>
        <v>0.21443506297189399</v>
      </c>
      <c r="CK47" s="52">
        <f>IF(PLANEL_Pot_Trim!CK20&lt;&gt;0,CK21/PLANEL_Pot_Trim!CK20,0)</f>
        <v>0.23273499196983971</v>
      </c>
      <c r="CL47" s="52">
        <f>IF(PLANEL_Pot_Trim!CL20&lt;&gt;0,CL21/PLANEL_Pot_Trim!CL20,0)</f>
        <v>0.27840000000000004</v>
      </c>
      <c r="CM47" s="52">
        <f>IF(PLANEL_Pot_Trim!CM20&lt;&gt;0,CM21/PLANEL_Pot_Trim!CM20,0)</f>
        <v>0.27956837674517659</v>
      </c>
      <c r="CN47" s="52">
        <f>IF(PLANEL_Pot_Trim!CN20&lt;&gt;0,CN21/PLANEL_Pot_Trim!CN20,0)</f>
        <v>0.21443506297189399</v>
      </c>
      <c r="CO47" s="52">
        <f>IF(PLANEL_Pot_Trim!CO20&lt;&gt;0,CO21/PLANEL_Pot_Trim!CO20,0)</f>
        <v>0.23273499196983971</v>
      </c>
      <c r="CP47" s="52">
        <f>IF(PLANEL_Pot_Trim!CP20&lt;&gt;0,CP21/PLANEL_Pot_Trim!CP20,0)</f>
        <v>0.27840000000000004</v>
      </c>
      <c r="CQ47" s="52">
        <f>IF(PLANEL_Pot_Trim!CQ20&lt;&gt;0,CQ21/PLANEL_Pot_Trim!CQ20,0)</f>
        <v>0.27956470967123931</v>
      </c>
      <c r="CR47" s="52">
        <f>IF(PLANEL_Pot_Trim!CR20&lt;&gt;0,CR21/PLANEL_Pot_Trim!CR20,0)</f>
        <v>0.21378232857572263</v>
      </c>
      <c r="CS47" s="52">
        <f>IF(PLANEL_Pot_Trim!CS20&lt;&gt;0,CS21/PLANEL_Pot_Trim!CS20,0)</f>
        <v>0.23118749797683186</v>
      </c>
      <c r="CT47" s="52">
        <f>IF(PLANEL_Pot_Trim!CT20&lt;&gt;0,CT21/PLANEL_Pot_Trim!CT20,0)</f>
        <v>0.27839999999999998</v>
      </c>
      <c r="CU47" s="52">
        <f>IF(PLANEL_Pot_Trim!CU20&lt;&gt;0,CU21/PLANEL_Pot_Trim!CU20,0)</f>
        <v>0.27956154385964915</v>
      </c>
      <c r="CV47" s="52">
        <f>IF(PLANEL_Pot_Trim!CV20&lt;&gt;0,CV21/PLANEL_Pot_Trim!CV20,0)</f>
        <v>0.21321880701754387</v>
      </c>
      <c r="CW47" s="52">
        <f>IF(PLANEL_Pot_Trim!CW20&lt;&gt;0,CW21/PLANEL_Pot_Trim!CW20,0)</f>
        <v>0.22985150877192984</v>
      </c>
      <c r="CX47" s="52">
        <f>IF(PLANEL_Pot_Trim!CX20&lt;&gt;0,CX21/PLANEL_Pot_Trim!CX20,0)</f>
        <v>0.27839999999999998</v>
      </c>
      <c r="CY47" s="82">
        <f>IF(PLANEL_Pot_Trim!CY20&lt;&gt;0,CY21/PLANEL_Pot_Trim!CY20,0)</f>
        <v>0.28439796003454038</v>
      </c>
      <c r="CZ47" s="82">
        <f>IF(PLANEL_Pot_Trim!CZ20&lt;&gt;0,CZ21/PLANEL_Pot_Trim!CZ20,0)</f>
        <v>0.28248989990121004</v>
      </c>
      <c r="DA47" s="82">
        <f>IF(PLANEL_Pot_Trim!DA20&lt;&gt;0,DA21/PLANEL_Pot_Trim!DA20,0)</f>
        <v>0.27592487992737952</v>
      </c>
      <c r="DB47" s="82">
        <f>IF(PLANEL_Pot_Trim!DB20&lt;&gt;0,DB21/PLANEL_Pot_Trim!DB20,0)</f>
        <v>0.28248989990121004</v>
      </c>
      <c r="DC47" s="52">
        <f>IF(PLANEL_Pot_Trim!DC20&lt;&gt;0,DC21/PLANEL_Pot_Trim!DC20,0)</f>
        <v>0.28439795996481448</v>
      </c>
      <c r="DD47" s="52">
        <f>IF(PLANEL_Pot_Trim!DD20&lt;&gt;0,DD21/PLANEL_Pot_Trim!DD20,0)</f>
        <v>0.28248990003022462</v>
      </c>
      <c r="DE47" s="52">
        <f>IF(PLANEL_Pot_Trim!DE20&lt;&gt;0,DE21/PLANEL_Pot_Trim!DE20,0)</f>
        <v>0.275924880050467</v>
      </c>
      <c r="DF47" s="52">
        <f>IF(PLANEL_Pot_Trim!DF20&lt;&gt;0,DF21/PLANEL_Pot_Trim!DF20,0)</f>
        <v>0.28248990003022462</v>
      </c>
      <c r="DG47" s="52">
        <f>IF(PLANEL_Pot_Trim!DG20&lt;&gt;0,DG21/PLANEL_Pot_Trim!DG20,0)</f>
        <v>0.28439796009417273</v>
      </c>
      <c r="DH47" s="52">
        <f>IF(PLANEL_Pot_Trim!DH20&lt;&gt;0,DH21/PLANEL_Pot_Trim!DH20,0)</f>
        <v>0.28248990007619268</v>
      </c>
      <c r="DI47" s="52">
        <f>IF(PLANEL_Pot_Trim!DI20&lt;&gt;0,DI21/PLANEL_Pot_Trim!DI20,0)</f>
        <v>0.27592488008467247</v>
      </c>
      <c r="DJ47" s="52">
        <f>IF(PLANEL_Pot_Trim!DJ20&lt;&gt;0,DJ21/PLANEL_Pot_Trim!DJ20,0)</f>
        <v>0.28248990007619268</v>
      </c>
      <c r="DK47" s="52">
        <f>IF(PLANEL_Pot_Trim!DK20&lt;&gt;0,DK21/PLANEL_Pot_Trim!DK20,0)</f>
        <v>0.28439796005342327</v>
      </c>
      <c r="DL47" s="13">
        <f>IF(PLANEL_Pot_Trim!DL20&lt;&gt;0,DL21/PLANEL_Pot_Trim!DL20,0)</f>
        <v>0.2824899000565318</v>
      </c>
      <c r="DM47" s="52">
        <f>IF(PLANEL_Pot_Trim!DM20&lt;&gt;0,DM21/PLANEL_Pot_Trim!DM20,0)</f>
        <v>0.27592488009686783</v>
      </c>
      <c r="DN47" s="52">
        <f>IF(PLANEL_Pot_Trim!DN20&lt;&gt;0,DN21/PLANEL_Pot_Trim!DN20,0)</f>
        <v>0.2824899000565318</v>
      </c>
      <c r="DO47" s="52">
        <f>IF(PLANEL_Pot_Trim!DO20&lt;&gt;0,DO21/PLANEL_Pot_Trim!DO20,0)</f>
        <v>0.28439796002427853</v>
      </c>
      <c r="DP47" s="52">
        <f>IF(PLANEL_Pot_Trim!DP20&lt;&gt;0,DP21/PLANEL_Pot_Trim!DP20,0)</f>
        <v>0.28248990005443353</v>
      </c>
      <c r="DQ47" s="52">
        <f>IF(PLANEL_Pot_Trim!DQ20&lt;&gt;0,DQ21/PLANEL_Pot_Trim!DQ20,0)</f>
        <v>0.27592488001617799</v>
      </c>
      <c r="DR47" s="52">
        <f>IF(PLANEL_Pot_Trim!DR20&lt;&gt;0,DR21/PLANEL_Pot_Trim!DR20,0)</f>
        <v>0.28248990005443353</v>
      </c>
      <c r="DS47" s="52">
        <f>IF(PLANEL_Pot_Trim!DS20&lt;&gt;0,DS21/PLANEL_Pot_Trim!DS20,0)</f>
        <v>0.28439795994705319</v>
      </c>
      <c r="DT47" s="52">
        <f>IF(PLANEL_Pot_Trim!DT20&lt;&gt;0,DT21/PLANEL_Pot_Trim!DT20,0)</f>
        <v>0.28248989996531615</v>
      </c>
      <c r="DU47" s="52">
        <f>IF(PLANEL_Pot_Trim!DU20&lt;&gt;0,DU21/PLANEL_Pot_Trim!DU20,0)</f>
        <v>0.27592487993691101</v>
      </c>
      <c r="DV47" s="52">
        <f>IF(PLANEL_Pot_Trim!DV20&lt;&gt;0,DV21/PLANEL_Pot_Trim!DV20,0)</f>
        <v>0.28248989996531615</v>
      </c>
      <c r="DW47" s="52">
        <f>IF(PLANEL_Pot_Trim!DW20&lt;&gt;0,DW21/PLANEL_Pot_Trim!DW20,0)</f>
        <v>0.28439795998403478</v>
      </c>
      <c r="DX47" s="52">
        <f>IF(PLANEL_Pot_Trim!DX20&lt;&gt;0,DX21/PLANEL_Pot_Trim!DX20,0)</f>
        <v>0.28248990000576085</v>
      </c>
      <c r="DY47" s="52">
        <f>IF(PLANEL_Pot_Trim!DY20&lt;&gt;0,DY21/PLANEL_Pot_Trim!DY20,0)</f>
        <v>0.27592487998985532</v>
      </c>
      <c r="DZ47" s="52">
        <f>IF(PLANEL_Pot_Trim!DZ20&lt;&gt;0,DZ21/PLANEL_Pot_Trim!DZ20,0)</f>
        <v>0.28248990000576085</v>
      </c>
      <c r="EA47" s="52">
        <f>IF(PLANEL_Pot_Trim!EA20&lt;&gt;0,EA21/PLANEL_Pot_Trim!EA20,0)</f>
        <v>0.28439795998643752</v>
      </c>
      <c r="EB47" s="52">
        <f>IF(PLANEL_Pot_Trim!EB20&lt;&gt;0,EB21/PLANEL_Pot_Trim!EB20,0)</f>
        <v>0.28248990000111035</v>
      </c>
      <c r="EC47" s="52">
        <f>IF(PLANEL_Pot_Trim!EC20&lt;&gt;0,EC21/PLANEL_Pot_Trim!EC20,0)</f>
        <v>0.27592487999996457</v>
      </c>
      <c r="ED47" s="52">
        <f>IF(PLANEL_Pot_Trim!ED20&lt;&gt;0,ED21/PLANEL_Pot_Trim!ED20,0)</f>
        <v>0.28248990000111035</v>
      </c>
      <c r="EE47" s="52">
        <f>IF(PLANEL_Pot_Trim!EE20&lt;&gt;0,EE21/PLANEL_Pot_Trim!EE20,0)</f>
        <v>0.28439796003366768</v>
      </c>
      <c r="EF47" s="52">
        <f>IF(PLANEL_Pot_Trim!EF20&lt;&gt;0,EF21/PLANEL_Pot_Trim!EF20,0)</f>
        <v>0.28248990002717544</v>
      </c>
      <c r="EG47" s="52">
        <f>IF(PLANEL_Pot_Trim!EG20&lt;&gt;0,EG21/PLANEL_Pot_Trim!EG20,0)</f>
        <v>0.27592488003102483</v>
      </c>
      <c r="EH47" s="52">
        <f>IF(PLANEL_Pot_Trim!EH20&lt;&gt;0,EH21/PLANEL_Pot_Trim!EH20,0)</f>
        <v>0.28248990002717544</v>
      </c>
      <c r="EI47" s="52">
        <f>IF(PLANEL_Pot_Trim!EI20&lt;&gt;0,EI21/PLANEL_Pot_Trim!EI20,0)</f>
        <v>0.28439795997141243</v>
      </c>
      <c r="EJ47" s="52">
        <f>IF(PLANEL_Pot_Trim!EJ20&lt;&gt;0,EJ21/PLANEL_Pot_Trim!EJ20,0)</f>
        <v>0.2824898999310132</v>
      </c>
      <c r="EK47" s="52">
        <f>IF(PLANEL_Pot_Trim!EK20&lt;&gt;0,EK21/PLANEL_Pot_Trim!EK20,0)</f>
        <v>0.27592487996811577</v>
      </c>
      <c r="EL47" s="52">
        <f>IF(PLANEL_Pot_Trim!EL20&lt;&gt;0,EL21/PLANEL_Pot_Trim!EL20,0)</f>
        <v>0.2824898999310132</v>
      </c>
      <c r="EM47" s="52">
        <f>IF(PLANEL_Pot_Trim!EM20&lt;&gt;0,EM21/PLANEL_Pot_Trim!EM20,0)</f>
        <v>0.28439796007372442</v>
      </c>
      <c r="EN47" s="52">
        <f>IF(PLANEL_Pot_Trim!EN20&lt;&gt;0,EN21/PLANEL_Pot_Trim!EN20,0)</f>
        <v>0.28248990008818442</v>
      </c>
      <c r="EO47" s="52">
        <f>IF(PLANEL_Pot_Trim!EO20&lt;&gt;0,EO21/PLANEL_Pot_Trim!EO20,0)</f>
        <v>0.27592487990686032</v>
      </c>
      <c r="EP47" s="52">
        <f>IF(PLANEL_Pot_Trim!EP20&lt;&gt;0,EP21/PLANEL_Pot_Trim!EP20,0)</f>
        <v>0.28248990008818442</v>
      </c>
    </row>
    <row r="48" spans="2:146" x14ac:dyDescent="0.3">
      <c r="B48" s="23" t="s">
        <v>54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3">
      <c r="B49" s="96" t="s">
        <v>55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</v>
      </c>
      <c r="BP49" s="53">
        <f>IF(PLANEL_Pot_Trim!BP22&lt;&gt;0,BP23/PLANEL_Pot_Trim!BP22,0)</f>
        <v>0</v>
      </c>
      <c r="BQ49" s="53">
        <f>IF(PLANEL_Pot_Trim!BQ22&lt;&gt;0,BQ23/PLANEL_Pot_Trim!BQ22,0)</f>
        <v>0</v>
      </c>
      <c r="BR49" s="53">
        <f>IF(PLANEL_Pot_Trim!BR22&lt;&gt;0,BR23/PLANEL_Pot_Trim!BR22,0)</f>
        <v>0</v>
      </c>
      <c r="BS49" s="53">
        <f>IF(PLANEL_Pot_Trim!BS22&lt;&gt;0,BS23/PLANEL_Pot_Trim!BS22,0)</f>
        <v>0</v>
      </c>
      <c r="BT49" s="53">
        <f>IF(PLANEL_Pot_Trim!BT22&lt;&gt;0,BT23/PLANEL_Pot_Trim!BT22,0)</f>
        <v>0</v>
      </c>
      <c r="BU49" s="53">
        <f>IF(PLANEL_Pot_Trim!BU22&lt;&gt;0,BU23/PLANEL_Pot_Trim!BU22,0)</f>
        <v>0</v>
      </c>
      <c r="BV49" s="53">
        <f>IF(PLANEL_Pot_Trim!BV22&lt;&gt;0,BV23/PLANEL_Pot_Trim!BV22,0)</f>
        <v>0</v>
      </c>
      <c r="BW49" s="53">
        <f>IF(PLANEL_Pot_Trim!BW22&lt;&gt;0,BW23/PLANEL_Pot_Trim!BW22,0)</f>
        <v>0</v>
      </c>
      <c r="BX49" s="53">
        <f>IF(PLANEL_Pot_Trim!BX22&lt;&gt;0,BX23/PLANEL_Pot_Trim!BX22,0)</f>
        <v>0</v>
      </c>
      <c r="BY49" s="53">
        <f>IF(PLANEL_Pot_Trim!BY22&lt;&gt;0,BY23/PLANEL_Pot_Trim!BY22,0)</f>
        <v>0</v>
      </c>
      <c r="BZ49" s="53">
        <f>IF(PLANEL_Pot_Trim!BZ22&lt;&gt;0,BZ23/PLANEL_Pot_Trim!BZ22,0)</f>
        <v>0</v>
      </c>
      <c r="CA49" s="53">
        <f>IF(PLANEL_Pot_Trim!CA22&lt;&gt;0,CA23/PLANEL_Pot_Trim!CA22,0)</f>
        <v>0</v>
      </c>
      <c r="CB49" s="53">
        <f>IF(PLANEL_Pot_Trim!CB22&lt;&gt;0,CB23/PLANEL_Pot_Trim!CB22,0)</f>
        <v>0</v>
      </c>
      <c r="CC49" s="53">
        <f>IF(PLANEL_Pot_Trim!CC22&lt;&gt;0,CC23/PLANEL_Pot_Trim!CC22,0)</f>
        <v>0</v>
      </c>
      <c r="CD49" s="53">
        <f>IF(PLANEL_Pot_Trim!CD22&lt;&gt;0,CD23/PLANEL_Pot_Trim!CD22,0)</f>
        <v>0</v>
      </c>
      <c r="CE49" s="53">
        <f>IF(PLANEL_Pot_Trim!CE22&lt;&gt;0,CE23/PLANEL_Pot_Trim!CE22,0)</f>
        <v>0</v>
      </c>
      <c r="CF49" s="53">
        <f>IF(PLANEL_Pot_Trim!CF22&lt;&gt;0,CF23/PLANEL_Pot_Trim!CF22,0)</f>
        <v>0</v>
      </c>
      <c r="CG49" s="53">
        <f>IF(PLANEL_Pot_Trim!CG22&lt;&gt;0,CG23/PLANEL_Pot_Trim!CG22,0)</f>
        <v>0</v>
      </c>
      <c r="CH49" s="53">
        <f>IF(PLANEL_Pot_Trim!CH22&lt;&gt;0,CH23/PLANEL_Pot_Trim!CH22,0)</f>
        <v>0</v>
      </c>
      <c r="CI49" s="53">
        <f>IF(PLANEL_Pot_Trim!CI22&lt;&gt;0,CI23/PLANEL_Pot_Trim!CI22,0)</f>
        <v>0</v>
      </c>
      <c r="CJ49" s="53">
        <f>IF(PLANEL_Pot_Trim!CJ22&lt;&gt;0,CJ23/PLANEL_Pot_Trim!CJ22,0)</f>
        <v>0</v>
      </c>
      <c r="CK49" s="53">
        <f>IF(PLANEL_Pot_Trim!CK22&lt;&gt;0,CK23/PLANEL_Pot_Trim!CK22,0)</f>
        <v>0</v>
      </c>
      <c r="CL49" s="53">
        <f>IF(PLANEL_Pot_Trim!CL22&lt;&gt;0,CL23/PLANEL_Pot_Trim!CL22,0)</f>
        <v>0</v>
      </c>
      <c r="CM49" s="53">
        <f>IF(PLANEL_Pot_Trim!CM22&lt;&gt;0,CM23/PLANEL_Pot_Trim!CM22,0)</f>
        <v>0</v>
      </c>
      <c r="CN49" s="53">
        <f>IF(PLANEL_Pot_Trim!CN22&lt;&gt;0,CN23/PLANEL_Pot_Trim!CN22,0)</f>
        <v>0</v>
      </c>
      <c r="CO49" s="53">
        <f>IF(PLANEL_Pot_Trim!CO22&lt;&gt;0,CO23/PLANEL_Pot_Trim!CO22,0)</f>
        <v>0</v>
      </c>
      <c r="CP49" s="53">
        <f>IF(PLANEL_Pot_Trim!CP22&lt;&gt;0,CP23/PLANEL_Pot_Trim!CP22,0)</f>
        <v>0</v>
      </c>
      <c r="CQ49" s="53">
        <f>IF(PLANEL_Pot_Trim!CQ22&lt;&gt;0,CQ23/PLANEL_Pot_Trim!CQ22,0)</f>
        <v>0</v>
      </c>
      <c r="CR49" s="53">
        <f>IF(PLANEL_Pot_Trim!CR22&lt;&gt;0,CR23/PLANEL_Pot_Trim!CR22,0)</f>
        <v>0</v>
      </c>
      <c r="CS49" s="53">
        <f>IF(PLANEL_Pot_Trim!CS22&lt;&gt;0,CS23/PLANEL_Pot_Trim!CS22,0)</f>
        <v>0</v>
      </c>
      <c r="CT49" s="53">
        <f>IF(PLANEL_Pot_Trim!CT22&lt;&gt;0,CT23/PLANEL_Pot_Trim!CT22,0)</f>
        <v>0</v>
      </c>
      <c r="CU49" s="53">
        <f>IF(PLANEL_Pot_Trim!CU22&lt;&gt;0,CU23/PLANEL_Pot_Trim!CU22,0)</f>
        <v>0</v>
      </c>
      <c r="CV49" s="53">
        <f>IF(PLANEL_Pot_Trim!CV22&lt;&gt;0,CV23/PLANEL_Pot_Trim!CV22,0)</f>
        <v>0</v>
      </c>
      <c r="CW49" s="53">
        <f>IF(PLANEL_Pot_Trim!CW22&lt;&gt;0,CW23/PLANEL_Pot_Trim!CW22,0)</f>
        <v>0</v>
      </c>
      <c r="CX49" s="53">
        <f>IF(PLANEL_Pot_Trim!CX22&lt;&gt;0,CX23/PLANEL_Pot_Trim!CX22,0)</f>
        <v>0</v>
      </c>
      <c r="CY49" s="83">
        <f>IF(PLANEL_Pot_Trim!CY22&lt;&gt;0,CY23/PLANEL_Pot_Trim!CY22,0)</f>
        <v>0</v>
      </c>
      <c r="CZ49" s="83">
        <f>IF(PLANEL_Pot_Trim!CZ22&lt;&gt;0,CZ23/PLANEL_Pot_Trim!CZ22,0)</f>
        <v>0</v>
      </c>
      <c r="DA49" s="83">
        <f>IF(PLANEL_Pot_Trim!DA22&lt;&gt;0,DA23/PLANEL_Pot_Trim!DA22,0)</f>
        <v>0</v>
      </c>
      <c r="DB49" s="83">
        <f>IF(PLANEL_Pot_Trim!DB22&lt;&gt;0,DB23/PLANEL_Pot_Trim!DB22,0)</f>
        <v>0</v>
      </c>
      <c r="DC49" s="53">
        <f>IF(PLANEL_Pot_Trim!DC22&lt;&gt;0,DC23/PLANEL_Pot_Trim!DC22,0)</f>
        <v>0</v>
      </c>
      <c r="DD49" s="53">
        <f>IF(PLANEL_Pot_Trim!DD22&lt;&gt;0,DD23/PLANEL_Pot_Trim!DD22,0)</f>
        <v>0</v>
      </c>
      <c r="DE49" s="53">
        <f>IF(PLANEL_Pot_Trim!DE22&lt;&gt;0,DE23/PLANEL_Pot_Trim!DE22,0)</f>
        <v>0</v>
      </c>
      <c r="DF49" s="53">
        <f>IF(PLANEL_Pot_Trim!DF22&lt;&gt;0,DF23/PLANEL_Pot_Trim!DF22,0)</f>
        <v>0</v>
      </c>
      <c r="DG49" s="53">
        <f>IF(PLANEL_Pot_Trim!DG22&lt;&gt;0,DG23/PLANEL_Pot_Trim!DG22,0)</f>
        <v>0</v>
      </c>
      <c r="DH49" s="53">
        <f>IF(PLANEL_Pot_Trim!DH22&lt;&gt;0,DH23/PLANEL_Pot_Trim!DH22,0)</f>
        <v>0</v>
      </c>
      <c r="DI49" s="53">
        <f>IF(PLANEL_Pot_Trim!DI22&lt;&gt;0,DI23/PLANEL_Pot_Trim!DI22,0)</f>
        <v>0</v>
      </c>
      <c r="DJ49" s="53">
        <f>IF(PLANEL_Pot_Trim!DJ22&lt;&gt;0,DJ23/PLANEL_Pot_Trim!DJ22,0)</f>
        <v>0</v>
      </c>
      <c r="DK49" s="53">
        <f>IF(PLANEL_Pot_Trim!DK22&lt;&gt;0,DK23/PLANEL_Pot_Trim!DK22,0)</f>
        <v>0</v>
      </c>
      <c r="DL49" s="1">
        <f>IF(PLANEL_Pot_Trim!DL22&lt;&gt;0,DL23/PLANEL_Pot_Trim!DL22,0)</f>
        <v>0</v>
      </c>
      <c r="DM49" s="53">
        <f>IF(PLANEL_Pot_Trim!DM22&lt;&gt;0,DM23/PLANEL_Pot_Trim!DM22,0)</f>
        <v>0</v>
      </c>
      <c r="DN49" s="53">
        <f>IF(PLANEL_Pot_Trim!DN22&lt;&gt;0,DN23/PLANEL_Pot_Trim!DN22,0)</f>
        <v>0</v>
      </c>
      <c r="DO49" s="53">
        <f>IF(PLANEL_Pot_Trim!DO22&lt;&gt;0,DO23/PLANEL_Pot_Trim!DO22,0)</f>
        <v>0</v>
      </c>
      <c r="DP49" s="53">
        <f>IF(PLANEL_Pot_Trim!DP22&lt;&gt;0,DP23/PLANEL_Pot_Trim!DP22,0)</f>
        <v>0</v>
      </c>
      <c r="DQ49" s="53">
        <f>IF(PLANEL_Pot_Trim!DQ22&lt;&gt;0,DQ23/PLANEL_Pot_Trim!DQ22,0)</f>
        <v>0</v>
      </c>
      <c r="DR49" s="53">
        <f>IF(PLANEL_Pot_Trim!DR22&lt;&gt;0,DR23/PLANEL_Pot_Trim!DR22,0)</f>
        <v>0</v>
      </c>
      <c r="DS49" s="53">
        <f>IF(PLANEL_Pot_Trim!DS22&lt;&gt;0,DS23/PLANEL_Pot_Trim!DS22,0)</f>
        <v>0</v>
      </c>
      <c r="DT49" s="53">
        <f>IF(PLANEL_Pot_Trim!DT22&lt;&gt;0,DT23/PLANEL_Pot_Trim!DT22,0)</f>
        <v>0</v>
      </c>
      <c r="DU49" s="53">
        <f>IF(PLANEL_Pot_Trim!DU22&lt;&gt;0,DU23/PLANEL_Pot_Trim!DU22,0)</f>
        <v>0</v>
      </c>
      <c r="DV49" s="53">
        <f>IF(PLANEL_Pot_Trim!DV22&lt;&gt;0,DV23/PLANEL_Pot_Trim!DV22,0)</f>
        <v>0</v>
      </c>
      <c r="DW49" s="53">
        <f>IF(PLANEL_Pot_Trim!DW22&lt;&gt;0,DW23/PLANEL_Pot_Trim!DW22,0)</f>
        <v>0</v>
      </c>
      <c r="DX49" s="53">
        <f>IF(PLANEL_Pot_Trim!DX22&lt;&gt;0,DX23/PLANEL_Pot_Trim!DX22,0)</f>
        <v>0</v>
      </c>
      <c r="DY49" s="53">
        <f>IF(PLANEL_Pot_Trim!DY22&lt;&gt;0,DY23/PLANEL_Pot_Trim!DY22,0)</f>
        <v>0</v>
      </c>
      <c r="DZ49" s="53">
        <f>IF(PLANEL_Pot_Trim!DZ22&lt;&gt;0,DZ23/PLANEL_Pot_Trim!DZ22,0)</f>
        <v>0</v>
      </c>
      <c r="EA49" s="53">
        <f>IF(PLANEL_Pot_Trim!EA22&lt;&gt;0,EA23/PLANEL_Pot_Trim!EA22,0)</f>
        <v>0</v>
      </c>
      <c r="EB49" s="53">
        <f>IF(PLANEL_Pot_Trim!EB22&lt;&gt;0,EB23/PLANEL_Pot_Trim!EB22,0)</f>
        <v>0</v>
      </c>
      <c r="EC49" s="53">
        <f>IF(PLANEL_Pot_Trim!EC22&lt;&gt;0,EC23/PLANEL_Pot_Trim!EC22,0)</f>
        <v>0</v>
      </c>
      <c r="ED49" s="53">
        <f>IF(PLANEL_Pot_Trim!ED22&lt;&gt;0,ED23/PLANEL_Pot_Trim!ED22,0)</f>
        <v>0</v>
      </c>
      <c r="EE49" s="53">
        <f>IF(PLANEL_Pot_Trim!EE22&lt;&gt;0,EE23/PLANEL_Pot_Trim!EE22,0)</f>
        <v>0</v>
      </c>
      <c r="EF49" s="53">
        <f>IF(PLANEL_Pot_Trim!EF22&lt;&gt;0,EF23/PLANEL_Pot_Trim!EF22,0)</f>
        <v>0</v>
      </c>
      <c r="EG49" s="53">
        <f>IF(PLANEL_Pot_Trim!EG22&lt;&gt;0,EG23/PLANEL_Pot_Trim!EG22,0)</f>
        <v>0</v>
      </c>
      <c r="EH49" s="53">
        <f>IF(PLANEL_Pot_Trim!EH22&lt;&gt;0,EH23/PLANEL_Pot_Trim!EH22,0)</f>
        <v>0</v>
      </c>
      <c r="EI49" s="53">
        <f>IF(PLANEL_Pot_Trim!EI22&lt;&gt;0,EI23/PLANEL_Pot_Trim!EI22,0)</f>
        <v>0</v>
      </c>
      <c r="EJ49" s="53">
        <f>IF(PLANEL_Pot_Trim!EJ22&lt;&gt;0,EJ23/PLANEL_Pot_Trim!EJ22,0)</f>
        <v>0</v>
      </c>
      <c r="EK49" s="53">
        <f>IF(PLANEL_Pot_Trim!EK22&lt;&gt;0,EK23/PLANEL_Pot_Trim!EK22,0)</f>
        <v>0</v>
      </c>
      <c r="EL49" s="53">
        <f>IF(PLANEL_Pot_Trim!EL22&lt;&gt;0,EL23/PLANEL_Pot_Trim!EL22,0)</f>
        <v>0</v>
      </c>
      <c r="EM49" s="53">
        <f>IF(PLANEL_Pot_Trim!EM22&lt;&gt;0,EM23/PLANEL_Pot_Trim!EM22,0)</f>
        <v>0</v>
      </c>
      <c r="EN49" s="53">
        <f>IF(PLANEL_Pot_Trim!EN22&lt;&gt;0,EN23/PLANEL_Pot_Trim!EN22,0)</f>
        <v>0</v>
      </c>
      <c r="EO49" s="53">
        <f>IF(PLANEL_Pot_Trim!EO22&lt;&gt;0,EO23/PLANEL_Pot_Trim!EO22,0)</f>
        <v>0</v>
      </c>
      <c r="EP49" s="53">
        <f>IF(PLANEL_Pot_Trim!EP22&lt;&gt;0,EP23/PLANEL_Pot_Trim!EP22,0)</f>
        <v>0</v>
      </c>
    </row>
    <row r="50" spans="2:146" x14ac:dyDescent="0.3">
      <c r="B50" s="97" t="s">
        <v>56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3">
      <c r="D51" s="1"/>
      <c r="DL51" s="1"/>
    </row>
    <row r="52" spans="2:146" x14ac:dyDescent="0.3">
      <c r="DL52" s="18"/>
    </row>
    <row r="53" spans="2:146" x14ac:dyDescent="0.3">
      <c r="DL53" s="18"/>
    </row>
    <row r="54" spans="2:146" x14ac:dyDescent="0.3">
      <c r="DL54" s="1"/>
    </row>
    <row r="55" spans="2:146" x14ac:dyDescent="0.3">
      <c r="DL55" s="20"/>
    </row>
    <row r="56" spans="2:146" x14ac:dyDescent="0.3">
      <c r="DL56" s="20"/>
    </row>
    <row r="57" spans="2:146" x14ac:dyDescent="0.3">
      <c r="DL57" s="1"/>
    </row>
    <row r="58" spans="2:146" x14ac:dyDescent="0.3">
      <c r="DL58" s="1"/>
    </row>
    <row r="59" spans="2:146" x14ac:dyDescent="0.3">
      <c r="DL59" s="1"/>
    </row>
    <row r="60" spans="2:146" x14ac:dyDescent="0.3">
      <c r="DL60" s="22"/>
    </row>
    <row r="61" spans="2:146" x14ac:dyDescent="0.3">
      <c r="DL61" s="22"/>
    </row>
    <row r="62" spans="2:146" x14ac:dyDescent="0.3">
      <c r="DL62" s="1"/>
    </row>
    <row r="63" spans="2:146" x14ac:dyDescent="0.3">
      <c r="DL63" s="30"/>
    </row>
    <row r="64" spans="2:146" x14ac:dyDescent="0.3">
      <c r="DL64" s="30"/>
    </row>
    <row r="65" spans="116:116" x14ac:dyDescent="0.3">
      <c r="DL65" s="1"/>
    </row>
    <row r="66" spans="116:116" x14ac:dyDescent="0.3">
      <c r="DL66" s="24"/>
    </row>
    <row r="67" spans="116:116" x14ac:dyDescent="0.3">
      <c r="DL67" s="24"/>
    </row>
    <row r="68" spans="116:116" x14ac:dyDescent="0.3">
      <c r="DL68" s="26"/>
    </row>
    <row r="69" spans="116:116" x14ac:dyDescent="0.3">
      <c r="DL69" s="32"/>
    </row>
    <row r="70" spans="116:116" x14ac:dyDescent="0.3">
      <c r="DL70" s="28"/>
    </row>
    <row r="73" spans="116:116" x14ac:dyDescent="0.3">
      <c r="DL73" s="13"/>
    </row>
    <row r="74" spans="116:116" x14ac:dyDescent="0.3">
      <c r="DL74" s="15"/>
    </row>
    <row r="75" spans="116:116" x14ac:dyDescent="0.3">
      <c r="DL75" s="47"/>
    </row>
    <row r="76" spans="116:116" x14ac:dyDescent="0.3">
      <c r="DL76" s="47"/>
    </row>
    <row r="77" spans="116:116" x14ac:dyDescent="0.3">
      <c r="DL77" s="47"/>
    </row>
    <row r="78" spans="116:116" x14ac:dyDescent="0.3">
      <c r="DL78" s="48"/>
    </row>
    <row r="79" spans="116:116" x14ac:dyDescent="0.3">
      <c r="DL79" s="48"/>
    </row>
    <row r="80" spans="116:116" x14ac:dyDescent="0.3">
      <c r="DL80" s="47"/>
    </row>
    <row r="81" spans="116:116" x14ac:dyDescent="0.3">
      <c r="DL81" s="49"/>
    </row>
    <row r="82" spans="116:116" x14ac:dyDescent="0.3">
      <c r="DL82" s="49"/>
    </row>
    <row r="83" spans="116:116" x14ac:dyDescent="0.3">
      <c r="DL83" s="47"/>
    </row>
    <row r="84" spans="116:116" x14ac:dyDescent="0.3">
      <c r="DL84" s="47"/>
    </row>
    <row r="85" spans="116:116" x14ac:dyDescent="0.3">
      <c r="DL85" s="47"/>
    </row>
    <row r="86" spans="116:116" x14ac:dyDescent="0.3">
      <c r="DL86" s="50"/>
    </row>
    <row r="87" spans="116:116" x14ac:dyDescent="0.3">
      <c r="DL87" s="50"/>
    </row>
    <row r="88" spans="116:116" x14ac:dyDescent="0.3">
      <c r="DL88" s="47"/>
    </row>
    <row r="89" spans="116:116" x14ac:dyDescent="0.3">
      <c r="DL89" s="51"/>
    </row>
    <row r="90" spans="116:116" x14ac:dyDescent="0.3">
      <c r="DL90" s="51"/>
    </row>
    <row r="91" spans="116:116" x14ac:dyDescent="0.3">
      <c r="DL91" s="47"/>
    </row>
    <row r="92" spans="116:116" x14ac:dyDescent="0.3">
      <c r="DL92" s="52"/>
    </row>
    <row r="93" spans="116:116" x14ac:dyDescent="0.3">
      <c r="DL93" s="52"/>
    </row>
    <row r="94" spans="116:116" x14ac:dyDescent="0.3">
      <c r="DL94" s="53"/>
    </row>
    <row r="95" spans="116:116" x14ac:dyDescent="0.3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09375" defaultRowHeight="11.4" x14ac:dyDescent="0.2"/>
  <cols>
    <col min="1" max="1" width="9.109375" style="65"/>
    <col min="2" max="2" width="23.5546875" style="65" bestFit="1" customWidth="1"/>
    <col min="3" max="3" width="10" style="65" bestFit="1" customWidth="1"/>
    <col min="4" max="16384" width="9.109375" style="65"/>
  </cols>
  <sheetData>
    <row r="1" spans="1:159" s="63" customFormat="1" ht="12" x14ac:dyDescent="0.25">
      <c r="A1" s="62" t="s">
        <v>227</v>
      </c>
    </row>
    <row r="3" spans="1:159" s="64" customFormat="1" ht="12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ht="12" x14ac:dyDescent="0.2">
      <c r="C4" s="65" t="s">
        <v>75</v>
      </c>
      <c r="D4" s="65" t="s">
        <v>76</v>
      </c>
      <c r="E4" s="65" t="s">
        <v>77</v>
      </c>
      <c r="F4" s="65" t="s">
        <v>78</v>
      </c>
      <c r="G4" s="65" t="s">
        <v>79</v>
      </c>
      <c r="H4" s="65" t="s">
        <v>76</v>
      </c>
      <c r="I4" s="65" t="s">
        <v>77</v>
      </c>
      <c r="J4" s="65" t="s">
        <v>78</v>
      </c>
      <c r="K4" s="65" t="s">
        <v>79</v>
      </c>
      <c r="L4" s="65" t="s">
        <v>76</v>
      </c>
      <c r="M4" s="65" t="s">
        <v>77</v>
      </c>
      <c r="N4" s="65" t="s">
        <v>78</v>
      </c>
      <c r="O4" s="65" t="s">
        <v>79</v>
      </c>
      <c r="P4" s="65" t="s">
        <v>76</v>
      </c>
      <c r="Q4" s="65" t="s">
        <v>77</v>
      </c>
      <c r="R4" s="65" t="s">
        <v>78</v>
      </c>
      <c r="S4" s="65" t="s">
        <v>79</v>
      </c>
      <c r="T4" s="65" t="s">
        <v>76</v>
      </c>
      <c r="U4" s="65" t="s">
        <v>77</v>
      </c>
      <c r="V4" s="65" t="s">
        <v>78</v>
      </c>
      <c r="W4" s="65" t="s">
        <v>79</v>
      </c>
      <c r="X4" s="65" t="s">
        <v>76</v>
      </c>
      <c r="Y4" s="65" t="s">
        <v>77</v>
      </c>
      <c r="Z4" s="65" t="s">
        <v>78</v>
      </c>
      <c r="AA4" s="65" t="s">
        <v>79</v>
      </c>
      <c r="AB4" s="65" t="s">
        <v>76</v>
      </c>
      <c r="AC4" s="65" t="s">
        <v>77</v>
      </c>
      <c r="AD4" s="65" t="s">
        <v>78</v>
      </c>
      <c r="AE4" s="65" t="s">
        <v>79</v>
      </c>
      <c r="AF4" s="65" t="s">
        <v>76</v>
      </c>
      <c r="AG4" s="65" t="s">
        <v>77</v>
      </c>
      <c r="AH4" s="65" t="s">
        <v>78</v>
      </c>
      <c r="AI4" s="65" t="s">
        <v>79</v>
      </c>
      <c r="AJ4" s="65" t="s">
        <v>76</v>
      </c>
      <c r="AK4" s="65" t="s">
        <v>77</v>
      </c>
      <c r="AL4" s="65" t="s">
        <v>78</v>
      </c>
      <c r="AM4" s="65" t="s">
        <v>79</v>
      </c>
      <c r="AN4" s="65" t="s">
        <v>76</v>
      </c>
      <c r="AO4" s="65" t="s">
        <v>77</v>
      </c>
      <c r="AP4" s="65" t="s">
        <v>78</v>
      </c>
      <c r="AQ4" s="65" t="s">
        <v>79</v>
      </c>
      <c r="AR4" s="65" t="s">
        <v>76</v>
      </c>
      <c r="AS4" s="65" t="s">
        <v>77</v>
      </c>
      <c r="AT4" s="65" t="s">
        <v>78</v>
      </c>
      <c r="AU4" s="65" t="s">
        <v>79</v>
      </c>
      <c r="AV4" s="65" t="s">
        <v>76</v>
      </c>
      <c r="AW4" s="65" t="s">
        <v>77</v>
      </c>
      <c r="AX4" s="65" t="s">
        <v>78</v>
      </c>
      <c r="AY4" s="65" t="s">
        <v>79</v>
      </c>
      <c r="AZ4" s="65" t="s">
        <v>76</v>
      </c>
      <c r="BA4" s="65" t="s">
        <v>77</v>
      </c>
      <c r="BB4" s="65" t="s">
        <v>78</v>
      </c>
      <c r="BC4" s="65" t="s">
        <v>79</v>
      </c>
      <c r="BD4" s="65" t="s">
        <v>76</v>
      </c>
      <c r="BE4" s="65" t="s">
        <v>77</v>
      </c>
      <c r="BF4" s="65" t="s">
        <v>78</v>
      </c>
      <c r="BG4" s="65" t="s">
        <v>79</v>
      </c>
      <c r="BH4" s="65" t="s">
        <v>76</v>
      </c>
      <c r="BI4" s="65" t="s">
        <v>77</v>
      </c>
      <c r="BJ4" s="65" t="s">
        <v>78</v>
      </c>
      <c r="BK4" s="65" t="s">
        <v>79</v>
      </c>
      <c r="BL4" s="65" t="s">
        <v>76</v>
      </c>
      <c r="BM4" s="65" t="s">
        <v>77</v>
      </c>
      <c r="BN4" s="65" t="s">
        <v>78</v>
      </c>
      <c r="BO4" s="65" t="s">
        <v>79</v>
      </c>
      <c r="BP4" s="65" t="s">
        <v>76</v>
      </c>
      <c r="BQ4" s="65" t="s">
        <v>77</v>
      </c>
      <c r="BR4" s="65" t="s">
        <v>78</v>
      </c>
      <c r="BS4" s="65" t="s">
        <v>79</v>
      </c>
      <c r="BT4" s="65" t="s">
        <v>76</v>
      </c>
      <c r="BU4" s="65" t="s">
        <v>77</v>
      </c>
      <c r="BV4" s="65" t="s">
        <v>78</v>
      </c>
      <c r="BW4" s="65" t="s">
        <v>79</v>
      </c>
      <c r="BX4" s="65" t="s">
        <v>76</v>
      </c>
      <c r="BY4" s="65" t="s">
        <v>77</v>
      </c>
      <c r="BZ4" s="65" t="s">
        <v>78</v>
      </c>
      <c r="CA4" s="65" t="s">
        <v>79</v>
      </c>
      <c r="CB4" s="65" t="s">
        <v>76</v>
      </c>
      <c r="CC4" s="65" t="s">
        <v>77</v>
      </c>
      <c r="CD4" s="65" t="s">
        <v>78</v>
      </c>
      <c r="CE4" s="65" t="s">
        <v>79</v>
      </c>
      <c r="CF4" s="65" t="s">
        <v>76</v>
      </c>
      <c r="CG4" s="65" t="s">
        <v>77</v>
      </c>
      <c r="CH4" s="65" t="s">
        <v>78</v>
      </c>
      <c r="CI4" s="65" t="s">
        <v>79</v>
      </c>
      <c r="CJ4" s="65" t="s">
        <v>76</v>
      </c>
      <c r="CK4" s="65" t="s">
        <v>77</v>
      </c>
      <c r="CL4" s="65" t="s">
        <v>78</v>
      </c>
      <c r="CM4" s="65" t="s">
        <v>79</v>
      </c>
      <c r="CN4" s="65" t="s">
        <v>76</v>
      </c>
      <c r="CO4" s="65" t="s">
        <v>77</v>
      </c>
      <c r="CP4" s="65" t="s">
        <v>78</v>
      </c>
      <c r="CQ4" s="65" t="s">
        <v>79</v>
      </c>
      <c r="CR4" s="65" t="s">
        <v>76</v>
      </c>
      <c r="CS4" s="65" t="s">
        <v>77</v>
      </c>
      <c r="CT4" s="65" t="s">
        <v>78</v>
      </c>
      <c r="CU4" s="65" t="s">
        <v>79</v>
      </c>
      <c r="CV4" s="65" t="s">
        <v>76</v>
      </c>
      <c r="CW4" s="65" t="s">
        <v>77</v>
      </c>
      <c r="CX4" s="65" t="s">
        <v>78</v>
      </c>
      <c r="CY4" s="65" t="s">
        <v>79</v>
      </c>
      <c r="CZ4" s="65" t="s">
        <v>76</v>
      </c>
      <c r="DA4" s="65" t="s">
        <v>77</v>
      </c>
      <c r="DB4" s="65" t="s">
        <v>78</v>
      </c>
      <c r="DC4" s="65" t="s">
        <v>79</v>
      </c>
      <c r="DD4" s="65" t="s">
        <v>76</v>
      </c>
      <c r="DE4" s="65" t="s">
        <v>77</v>
      </c>
      <c r="DF4" s="65" t="s">
        <v>78</v>
      </c>
      <c r="DG4" s="65" t="s">
        <v>79</v>
      </c>
      <c r="DH4" s="65" t="s">
        <v>76</v>
      </c>
      <c r="DI4" s="65" t="s">
        <v>77</v>
      </c>
      <c r="DJ4" s="65" t="s">
        <v>78</v>
      </c>
      <c r="DK4" s="65" t="s">
        <v>79</v>
      </c>
      <c r="DL4" s="65" t="s">
        <v>76</v>
      </c>
      <c r="DM4" s="65" t="s">
        <v>77</v>
      </c>
      <c r="DN4" s="65" t="s">
        <v>78</v>
      </c>
      <c r="DO4" s="65" t="s">
        <v>79</v>
      </c>
      <c r="DP4" s="65" t="s">
        <v>76</v>
      </c>
      <c r="DQ4" s="65" t="s">
        <v>77</v>
      </c>
      <c r="DR4" s="65" t="s">
        <v>78</v>
      </c>
      <c r="DS4" s="65" t="s">
        <v>79</v>
      </c>
      <c r="DT4" s="65" t="s">
        <v>76</v>
      </c>
      <c r="DU4" s="65" t="s">
        <v>77</v>
      </c>
      <c r="DV4" s="65" t="s">
        <v>78</v>
      </c>
      <c r="DW4" s="65" t="s">
        <v>79</v>
      </c>
      <c r="DX4" s="65" t="s">
        <v>76</v>
      </c>
      <c r="DY4" s="65" t="s">
        <v>77</v>
      </c>
      <c r="DZ4" s="65" t="s">
        <v>78</v>
      </c>
      <c r="EA4" s="65" t="s">
        <v>79</v>
      </c>
      <c r="EB4" s="65" t="s">
        <v>76</v>
      </c>
      <c r="EC4" s="65" t="s">
        <v>77</v>
      </c>
      <c r="ED4" s="65" t="s">
        <v>78</v>
      </c>
      <c r="EE4" s="65" t="s">
        <v>79</v>
      </c>
      <c r="EF4" s="65" t="s">
        <v>76</v>
      </c>
      <c r="EG4" s="65" t="s">
        <v>77</v>
      </c>
      <c r="EH4" s="65" t="s">
        <v>78</v>
      </c>
      <c r="EI4" s="65" t="s">
        <v>79</v>
      </c>
      <c r="EJ4" s="65" t="s">
        <v>76</v>
      </c>
      <c r="EK4" s="65" t="s">
        <v>77</v>
      </c>
      <c r="EL4" s="65" t="s">
        <v>78</v>
      </c>
      <c r="EM4" s="65" t="s">
        <v>79</v>
      </c>
      <c r="EN4" s="65" t="s">
        <v>76</v>
      </c>
      <c r="EO4" s="65" t="s">
        <v>77</v>
      </c>
      <c r="EP4" s="65" t="s">
        <v>78</v>
      </c>
      <c r="EQ4" s="65" t="s">
        <v>79</v>
      </c>
      <c r="ER4" s="65" t="s">
        <v>76</v>
      </c>
      <c r="ES4" s="65" t="s">
        <v>77</v>
      </c>
      <c r="ET4" s="65" t="s">
        <v>78</v>
      </c>
      <c r="EU4" s="65" t="s">
        <v>79</v>
      </c>
      <c r="EV4" s="65" t="s">
        <v>76</v>
      </c>
      <c r="EW4" s="65" t="s">
        <v>77</v>
      </c>
      <c r="EX4" s="65" t="s">
        <v>78</v>
      </c>
      <c r="EY4" s="65" t="s">
        <v>79</v>
      </c>
      <c r="EZ4" s="65" t="s">
        <v>76</v>
      </c>
      <c r="FA4" s="65" t="s">
        <v>77</v>
      </c>
      <c r="FB4" s="65" t="s">
        <v>78</v>
      </c>
      <c r="FC4" s="65" t="s">
        <v>79</v>
      </c>
    </row>
    <row r="5" spans="1:159" ht="12" x14ac:dyDescent="0.2">
      <c r="B5" s="65" t="s">
        <v>12</v>
      </c>
      <c r="C5" s="65" t="s">
        <v>13</v>
      </c>
    </row>
    <row r="6" spans="1:159" ht="12" x14ac:dyDescent="0.2">
      <c r="B6" s="65" t="s">
        <v>14</v>
      </c>
      <c r="C6" s="65" t="s">
        <v>36</v>
      </c>
      <c r="D6" s="65">
        <v>336.18220659999997</v>
      </c>
      <c r="E6" s="65">
        <v>3223.9732119999999</v>
      </c>
      <c r="F6" s="65">
        <v>4020.5765310000002</v>
      </c>
      <c r="G6" s="65">
        <v>2857.5487560000001</v>
      </c>
      <c r="H6" s="65">
        <v>350.38699980000001</v>
      </c>
      <c r="I6" s="65">
        <v>3112.9079270000002</v>
      </c>
      <c r="J6" s="65">
        <v>4552.5255129999996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3815.537221</v>
      </c>
      <c r="V6" s="65">
        <v>5102.4520080000002</v>
      </c>
      <c r="W6" s="65">
        <v>3363.5236110000001</v>
      </c>
      <c r="X6" s="65">
        <v>399.44466010000002</v>
      </c>
      <c r="Y6" s="65">
        <v>3894.5854359999998</v>
      </c>
      <c r="Z6" s="65">
        <v>5131.5133429999996</v>
      </c>
      <c r="AA6" s="65">
        <v>3395.2796109999999</v>
      </c>
      <c r="AB6" s="65">
        <v>401.86164120000001</v>
      </c>
      <c r="AC6" s="65">
        <v>3918.1510020000001</v>
      </c>
      <c r="AD6" s="65">
        <v>5425.1321559999997</v>
      </c>
      <c r="AE6" s="65">
        <v>3415.82395</v>
      </c>
      <c r="AF6" s="65">
        <v>401.86164120000001</v>
      </c>
      <c r="AG6" s="65">
        <v>3918.1510020000001</v>
      </c>
      <c r="AH6" s="65">
        <v>4611.7779010000004</v>
      </c>
      <c r="AI6" s="65">
        <v>3415.82395</v>
      </c>
      <c r="AJ6" s="65">
        <v>401.86164120000001</v>
      </c>
      <c r="AK6" s="65">
        <v>3918.1510020000001</v>
      </c>
      <c r="AL6" s="65">
        <v>5425.1321559999997</v>
      </c>
      <c r="AM6" s="65">
        <v>3415.82395</v>
      </c>
      <c r="AN6" s="65">
        <v>401.86164120000001</v>
      </c>
      <c r="AO6" s="65">
        <v>3918.1510020000001</v>
      </c>
      <c r="AP6" s="65">
        <v>5425.1321559999997</v>
      </c>
      <c r="AQ6" s="65">
        <v>3415.82395</v>
      </c>
      <c r="AR6" s="65">
        <v>505.08011219999997</v>
      </c>
      <c r="AS6" s="65">
        <v>4924.5310939999999</v>
      </c>
      <c r="AT6" s="65">
        <v>6818.5815149999999</v>
      </c>
      <c r="AU6" s="65">
        <v>4293.1809540000004</v>
      </c>
      <c r="AV6" s="65">
        <v>505.08011219999997</v>
      </c>
      <c r="AW6" s="65">
        <v>4924.5310939999999</v>
      </c>
      <c r="AX6" s="65">
        <v>6113.0921559999997</v>
      </c>
      <c r="AY6" s="65">
        <v>4293.1809540000004</v>
      </c>
      <c r="AZ6" s="65">
        <v>321.18032520000003</v>
      </c>
      <c r="BA6" s="65">
        <v>3131.5081709999999</v>
      </c>
      <c r="BB6" s="65">
        <v>4335.9343900000003</v>
      </c>
      <c r="BC6" s="65">
        <v>2730.032764</v>
      </c>
      <c r="BD6" s="65">
        <v>321.18032520000003</v>
      </c>
      <c r="BE6" s="65">
        <v>3131.5081709999999</v>
      </c>
      <c r="BF6" s="65">
        <v>4335.9343900000003</v>
      </c>
      <c r="BG6" s="65">
        <v>2730.032764</v>
      </c>
      <c r="BH6" s="65">
        <v>321.18032520000003</v>
      </c>
      <c r="BI6" s="65">
        <v>3131.5081709999999</v>
      </c>
      <c r="BJ6" s="65">
        <v>4335.9343900000003</v>
      </c>
      <c r="BK6" s="65">
        <v>2730.032764</v>
      </c>
      <c r="BL6" s="65">
        <v>321.18032520000003</v>
      </c>
      <c r="BM6" s="65">
        <v>3131.5081709999999</v>
      </c>
      <c r="BN6" s="65">
        <v>4335.9343900000003</v>
      </c>
      <c r="BO6" s="65">
        <v>2730.032764</v>
      </c>
      <c r="BP6" s="65">
        <v>321.18032520000003</v>
      </c>
      <c r="BQ6" s="65">
        <v>3131.5081709999999</v>
      </c>
      <c r="BR6" s="65">
        <v>4335.9343900000003</v>
      </c>
      <c r="BS6" s="65">
        <v>2730.032764</v>
      </c>
      <c r="BT6" s="65">
        <v>452.6505603</v>
      </c>
      <c r="BU6" s="65">
        <v>4308.8229629999996</v>
      </c>
      <c r="BV6" s="65">
        <v>6110.7825640000001</v>
      </c>
      <c r="BW6" s="65">
        <v>3847.5297620000001</v>
      </c>
      <c r="BX6" s="65">
        <v>452.6505603</v>
      </c>
      <c r="BY6" s="65">
        <v>4252.6629629999998</v>
      </c>
      <c r="BZ6" s="65">
        <v>6110.7825640000001</v>
      </c>
      <c r="CA6" s="65">
        <v>3847.5297620000001</v>
      </c>
      <c r="CB6" s="65">
        <v>336.65512430000001</v>
      </c>
      <c r="CC6" s="65">
        <v>3282.3874620000001</v>
      </c>
      <c r="CD6" s="65">
        <v>4544.8441780000003</v>
      </c>
      <c r="CE6" s="65">
        <v>2861.5685560000002</v>
      </c>
      <c r="CF6" s="65">
        <v>336.65512430000001</v>
      </c>
      <c r="CG6" s="65">
        <v>3282.3874620000001</v>
      </c>
      <c r="CH6" s="65">
        <v>4544.8441780000003</v>
      </c>
      <c r="CI6" s="65">
        <v>2861.5685560000002</v>
      </c>
      <c r="CJ6" s="65">
        <v>336.65512430000001</v>
      </c>
      <c r="CK6" s="65">
        <v>3282.3874620000001</v>
      </c>
      <c r="CL6" s="65">
        <v>4544.8441780000003</v>
      </c>
      <c r="CM6" s="65">
        <v>2861.5685560000002</v>
      </c>
      <c r="CN6" s="65">
        <v>336.65512430000001</v>
      </c>
      <c r="CO6" s="65">
        <v>3282.3874620000001</v>
      </c>
      <c r="CP6" s="65">
        <v>4544.8441780000003</v>
      </c>
      <c r="CQ6" s="65">
        <v>2861.5685560000002</v>
      </c>
      <c r="CR6" s="65">
        <v>336.65512430000001</v>
      </c>
      <c r="CS6" s="65">
        <v>3282.3874620000001</v>
      </c>
      <c r="CT6" s="65">
        <v>4544.8441780000003</v>
      </c>
      <c r="CU6" s="65">
        <v>2861.5685560000002</v>
      </c>
      <c r="CV6" s="65">
        <v>304.51830899999999</v>
      </c>
      <c r="CW6" s="65">
        <v>2969.053512</v>
      </c>
      <c r="CX6" s="65">
        <v>4110.997171</v>
      </c>
      <c r="CY6" s="65">
        <v>2588.4056260000002</v>
      </c>
      <c r="CZ6" s="65">
        <v>304.51830899999999</v>
      </c>
      <c r="DA6" s="65">
        <v>2969.053512</v>
      </c>
      <c r="DB6" s="65">
        <v>4110.997171</v>
      </c>
      <c r="DC6" s="65">
        <v>2588.4056260000002</v>
      </c>
      <c r="DD6" s="65">
        <v>304.51830899999999</v>
      </c>
      <c r="DE6" s="65">
        <v>2969.053512</v>
      </c>
      <c r="DF6" s="65">
        <v>4110.997171</v>
      </c>
      <c r="DG6" s="65">
        <v>2588.4056260000002</v>
      </c>
      <c r="DH6" s="65">
        <v>304.51830899999999</v>
      </c>
      <c r="DI6" s="65">
        <v>2969.053512</v>
      </c>
      <c r="DJ6" s="65">
        <v>4110.997171</v>
      </c>
      <c r="DK6" s="65">
        <v>2588.4056260000002</v>
      </c>
      <c r="DL6" s="65">
        <v>304.51830899999999</v>
      </c>
      <c r="DM6" s="65">
        <v>2969.053512</v>
      </c>
      <c r="DN6" s="65">
        <v>4110.997171</v>
      </c>
      <c r="DO6" s="65">
        <v>2588.4056260000002</v>
      </c>
      <c r="DP6" s="65">
        <v>304.51830899999999</v>
      </c>
      <c r="DQ6" s="65">
        <v>2969.053512</v>
      </c>
      <c r="DR6" s="65">
        <v>4110.997171</v>
      </c>
      <c r="DS6" s="65">
        <v>2588.4056260000002</v>
      </c>
      <c r="DT6" s="65">
        <v>304.51830899999999</v>
      </c>
      <c r="DU6" s="65">
        <v>2969.053512</v>
      </c>
      <c r="DV6" s="65">
        <v>4110.997171</v>
      </c>
      <c r="DW6" s="65">
        <v>2588.4056260000002</v>
      </c>
      <c r="DX6" s="65">
        <v>304.51830899999999</v>
      </c>
      <c r="DY6" s="65">
        <v>2969.053512</v>
      </c>
      <c r="DZ6" s="65">
        <v>3743.7971710000002</v>
      </c>
      <c r="EA6" s="65">
        <v>2588.4056260000002</v>
      </c>
      <c r="EB6" s="65">
        <v>304.51830899999999</v>
      </c>
      <c r="EC6" s="65">
        <v>2969.053512</v>
      </c>
      <c r="ED6" s="65">
        <v>4110.997171</v>
      </c>
      <c r="EE6" s="65">
        <v>2588.4056260000002</v>
      </c>
      <c r="EF6" s="65">
        <v>304.51830899999999</v>
      </c>
      <c r="EG6" s="65">
        <v>2969.053512</v>
      </c>
      <c r="EH6" s="65">
        <v>4110.997171</v>
      </c>
      <c r="EI6" s="65">
        <v>2588.4056260000002</v>
      </c>
      <c r="EJ6" s="65">
        <v>304.51830899999999</v>
      </c>
      <c r="EK6" s="65">
        <v>2969.053512</v>
      </c>
      <c r="EL6" s="65">
        <v>4110.997171</v>
      </c>
      <c r="EM6" s="65">
        <v>2588.4056260000002</v>
      </c>
      <c r="EN6" s="65">
        <v>304.51830899999999</v>
      </c>
      <c r="EO6" s="65">
        <v>2969.053512</v>
      </c>
      <c r="EP6" s="65">
        <v>4110.997171</v>
      </c>
      <c r="EQ6" s="65">
        <v>2588.4056260000002</v>
      </c>
      <c r="ER6" s="65">
        <v>304.51830899999999</v>
      </c>
      <c r="ES6" s="65">
        <v>2969.053512</v>
      </c>
      <c r="ET6" s="65">
        <v>4110.997171</v>
      </c>
      <c r="EU6" s="65">
        <v>2588.4056260000002</v>
      </c>
      <c r="EV6" s="65">
        <v>304.51830899999999</v>
      </c>
      <c r="EW6" s="65">
        <v>2969.053512</v>
      </c>
      <c r="EX6" s="65">
        <v>3890.6771709999998</v>
      </c>
      <c r="EY6" s="65">
        <v>2588.4056260000002</v>
      </c>
      <c r="EZ6" s="65">
        <v>304.51830899999999</v>
      </c>
      <c r="FA6" s="65">
        <v>2969.053512</v>
      </c>
      <c r="FB6" s="65">
        <v>4110.997171</v>
      </c>
      <c r="FC6" s="65">
        <v>2285.8056259999998</v>
      </c>
    </row>
    <row r="7" spans="1:159" ht="12" x14ac:dyDescent="0.2">
      <c r="B7" s="65" t="s">
        <v>14</v>
      </c>
      <c r="C7" s="65" t="s">
        <v>37</v>
      </c>
      <c r="D7" s="65">
        <v>28.829160000000002</v>
      </c>
      <c r="E7" s="65">
        <v>228.86331000000001</v>
      </c>
      <c r="F7" s="65">
        <v>401.88366000000002</v>
      </c>
      <c r="G7" s="65">
        <v>246.74786</v>
      </c>
      <c r="H7" s="65">
        <v>28.851759999999999</v>
      </c>
      <c r="I7" s="65">
        <v>205.76111</v>
      </c>
      <c r="J7" s="65">
        <v>436.30326000000002</v>
      </c>
      <c r="K7" s="65">
        <v>242.54375999999999</v>
      </c>
      <c r="L7" s="65">
        <v>34.151760000000003</v>
      </c>
      <c r="M7" s="65">
        <v>332.97966000000002</v>
      </c>
      <c r="N7" s="65">
        <v>417.84876000000003</v>
      </c>
      <c r="O7" s="65">
        <v>290.28996000000001</v>
      </c>
      <c r="P7" s="65">
        <v>35.893999999999998</v>
      </c>
      <c r="Q7" s="65">
        <v>276.45150000000001</v>
      </c>
      <c r="R7" s="65">
        <v>274.13023850000002</v>
      </c>
      <c r="S7" s="65">
        <v>305.09899999999999</v>
      </c>
      <c r="T7" s="65">
        <v>47.40901641</v>
      </c>
      <c r="U7" s="65">
        <v>456.27292999999997</v>
      </c>
      <c r="V7" s="65">
        <v>379.53035999999997</v>
      </c>
      <c r="W7" s="65">
        <v>313.76832000000002</v>
      </c>
      <c r="X7" s="65">
        <v>49.79072</v>
      </c>
      <c r="Y7" s="65">
        <v>317.07155999999998</v>
      </c>
      <c r="Z7" s="65">
        <v>514.3783985</v>
      </c>
      <c r="AA7" s="65">
        <v>407.92111999999997</v>
      </c>
      <c r="AB7" s="65">
        <v>49.79072</v>
      </c>
      <c r="AC7" s="65">
        <v>124.68355</v>
      </c>
      <c r="AD7" s="65">
        <v>615.18042000000003</v>
      </c>
      <c r="AE7" s="65">
        <v>391.80682000000002</v>
      </c>
      <c r="AF7" s="65">
        <v>49.79072</v>
      </c>
      <c r="AG7" s="65">
        <v>336.56087000000002</v>
      </c>
      <c r="AH7" s="65">
        <v>672.17471999999998</v>
      </c>
      <c r="AI7" s="65">
        <v>335.63827950000001</v>
      </c>
      <c r="AJ7" s="65">
        <v>49.79072</v>
      </c>
      <c r="AK7" s="65">
        <v>485.45952</v>
      </c>
      <c r="AL7" s="65">
        <v>661.28422149999994</v>
      </c>
      <c r="AM7" s="65">
        <v>423.22111999999998</v>
      </c>
      <c r="AN7" s="65">
        <v>49.79072</v>
      </c>
      <c r="AO7" s="65">
        <v>370.02186</v>
      </c>
      <c r="AP7" s="65">
        <v>672.17471999999998</v>
      </c>
      <c r="AQ7" s="65">
        <v>423.22111999999998</v>
      </c>
      <c r="AR7" s="65">
        <v>49.79072</v>
      </c>
      <c r="AS7" s="65">
        <v>439.96992</v>
      </c>
      <c r="AT7" s="65">
        <v>672.17471999999998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88.493570000000005</v>
      </c>
      <c r="BJ7" s="65">
        <v>243.28026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186.95771999999999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ht="12" x14ac:dyDescent="0.2">
      <c r="B8" s="65" t="s">
        <v>14</v>
      </c>
      <c r="C8" s="65" t="s">
        <v>38</v>
      </c>
      <c r="D8" s="65">
        <v>18.24839665</v>
      </c>
      <c r="E8" s="65">
        <v>299.23363649999999</v>
      </c>
      <c r="F8" s="65">
        <v>262.71211479999999</v>
      </c>
      <c r="G8" s="65">
        <v>303.32614969999997</v>
      </c>
      <c r="H8" s="65">
        <v>25.01904</v>
      </c>
      <c r="I8" s="65">
        <v>292.17711830000002</v>
      </c>
      <c r="J8" s="65">
        <v>273.6471148</v>
      </c>
      <c r="K8" s="65">
        <v>193.14513160000001</v>
      </c>
      <c r="L8" s="65">
        <v>42.838236649999999</v>
      </c>
      <c r="M8" s="65">
        <v>156.76205999999999</v>
      </c>
      <c r="N8" s="65">
        <v>386.55533580000002</v>
      </c>
      <c r="O8" s="65">
        <v>125.9673418</v>
      </c>
      <c r="P8" s="65">
        <v>43.651036650000002</v>
      </c>
      <c r="Q8" s="65">
        <v>236.8907183</v>
      </c>
      <c r="R8" s="65">
        <v>270.15979479999999</v>
      </c>
      <c r="S8" s="65">
        <v>235.78113160000001</v>
      </c>
      <c r="T8" s="65">
        <v>44.683036649999998</v>
      </c>
      <c r="U8" s="65">
        <v>416.43182739999997</v>
      </c>
      <c r="V8" s="65">
        <v>606.5419948</v>
      </c>
      <c r="W8" s="65">
        <v>262.34193160000001</v>
      </c>
      <c r="X8" s="65">
        <v>40.840156649999997</v>
      </c>
      <c r="Y8" s="65">
        <v>255.43202740000001</v>
      </c>
      <c r="Z8" s="65">
        <v>630.69619479999994</v>
      </c>
      <c r="AA8" s="65">
        <v>242.51313160000001</v>
      </c>
      <c r="AB8" s="65">
        <v>35.136156649999997</v>
      </c>
      <c r="AC8" s="65">
        <v>308.40962739999998</v>
      </c>
      <c r="AD8" s="65">
        <v>298.98391479999998</v>
      </c>
      <c r="AE8" s="65">
        <v>196.81713160000001</v>
      </c>
      <c r="AF8" s="65">
        <v>47.198236649999998</v>
      </c>
      <c r="AG8" s="65">
        <v>262.9668274</v>
      </c>
      <c r="AH8" s="65">
        <v>392.47853300000003</v>
      </c>
      <c r="AI8" s="65">
        <v>265.19731339999998</v>
      </c>
      <c r="AJ8" s="65">
        <v>40.33615665</v>
      </c>
      <c r="AK8" s="65">
        <v>314.2596274</v>
      </c>
      <c r="AL8" s="65">
        <v>162.3338182</v>
      </c>
      <c r="AM8" s="65">
        <v>219.36593160000001</v>
      </c>
      <c r="AN8" s="65">
        <v>47.198236649999998</v>
      </c>
      <c r="AO8" s="65">
        <v>91.210859999999997</v>
      </c>
      <c r="AP8" s="65">
        <v>100.008</v>
      </c>
      <c r="AQ8" s="65">
        <v>401.1850116</v>
      </c>
      <c r="AR8" s="65">
        <v>46.163036650000002</v>
      </c>
      <c r="AS8" s="65">
        <v>332.94062739999998</v>
      </c>
      <c r="AT8" s="65">
        <v>507.85159479999999</v>
      </c>
      <c r="AU8" s="65">
        <v>328.39781160000001</v>
      </c>
      <c r="AV8" s="65">
        <v>47.198236649999998</v>
      </c>
      <c r="AW8" s="65">
        <v>107.98086000000001</v>
      </c>
      <c r="AX8" s="65">
        <v>637.17619479999996</v>
      </c>
      <c r="AY8" s="65">
        <v>401.1850116</v>
      </c>
      <c r="AZ8" s="65">
        <v>16.034563930000001</v>
      </c>
      <c r="BA8" s="65">
        <v>156.3369983</v>
      </c>
      <c r="BB8" s="65">
        <v>216.466613</v>
      </c>
      <c r="BC8" s="65">
        <v>136.2937934</v>
      </c>
      <c r="BD8" s="65">
        <v>16.034563930000001</v>
      </c>
      <c r="BE8" s="65">
        <v>146.9489183</v>
      </c>
      <c r="BF8" s="65">
        <v>216.466613</v>
      </c>
      <c r="BG8" s="65">
        <v>136.2937934</v>
      </c>
      <c r="BH8" s="65">
        <v>16.034563930000001</v>
      </c>
      <c r="BI8" s="65">
        <v>156.3369983</v>
      </c>
      <c r="BJ8" s="65">
        <v>216.466613</v>
      </c>
      <c r="BK8" s="65">
        <v>136.2937934</v>
      </c>
      <c r="BL8" s="65">
        <v>16.034563930000001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146.9489183</v>
      </c>
      <c r="BR8" s="65">
        <v>216.466613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136.2937934</v>
      </c>
      <c r="BX8" s="65">
        <v>16.034563930000001</v>
      </c>
      <c r="BY8" s="65">
        <v>156.3369983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U8" s="65">
        <v>11.56</v>
      </c>
    </row>
    <row r="9" spans="1:159" ht="12" x14ac:dyDescent="0.2">
      <c r="B9" s="65" t="s">
        <v>14</v>
      </c>
      <c r="C9" s="65" t="s">
        <v>39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ht="12" x14ac:dyDescent="0.2">
      <c r="B10" s="65" t="s">
        <v>14</v>
      </c>
      <c r="C10" s="65" t="s">
        <v>40</v>
      </c>
    </row>
    <row r="11" spans="1:159" ht="12" x14ac:dyDescent="0.2">
      <c r="B11" s="65" t="s">
        <v>14</v>
      </c>
      <c r="C11" s="65" t="s">
        <v>41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ht="12" x14ac:dyDescent="0.2">
      <c r="B12" s="65" t="s">
        <v>14</v>
      </c>
      <c r="C12" s="65" t="s">
        <v>42</v>
      </c>
    </row>
    <row r="13" spans="1:159" ht="12" x14ac:dyDescent="0.2">
      <c r="B13" s="65" t="s">
        <v>14</v>
      </c>
      <c r="C13" s="65" t="s">
        <v>43</v>
      </c>
    </row>
    <row r="14" spans="1:159" ht="12" x14ac:dyDescent="0.2">
      <c r="B14" s="65" t="s">
        <v>14</v>
      </c>
      <c r="C14" s="65" t="s">
        <v>44</v>
      </c>
    </row>
    <row r="15" spans="1:159" ht="12" x14ac:dyDescent="0.2">
      <c r="B15" s="65" t="s">
        <v>14</v>
      </c>
      <c r="C15" s="65" t="s">
        <v>45</v>
      </c>
    </row>
    <row r="16" spans="1:159" ht="12" x14ac:dyDescent="0.2">
      <c r="B16" s="65" t="s">
        <v>14</v>
      </c>
      <c r="C16" s="65" t="s">
        <v>46</v>
      </c>
    </row>
    <row r="17" spans="2:159" ht="12" x14ac:dyDescent="0.2">
      <c r="B17" s="65" t="s">
        <v>14</v>
      </c>
      <c r="C17" s="65" t="s">
        <v>15</v>
      </c>
      <c r="D17" s="65">
        <v>387.06376319999998</v>
      </c>
      <c r="E17" s="65">
        <v>3789.1591589999998</v>
      </c>
      <c r="F17" s="65">
        <v>4736.5263059999997</v>
      </c>
      <c r="G17" s="65">
        <v>3439.9567659999998</v>
      </c>
      <c r="H17" s="65">
        <v>411.26179980000001</v>
      </c>
      <c r="I17" s="65">
        <v>3679.1351549999999</v>
      </c>
      <c r="J17" s="65">
        <v>5357.029888</v>
      </c>
      <c r="K17" s="65">
        <v>3473.5123899999999</v>
      </c>
      <c r="L17" s="65">
        <v>457.87645670000001</v>
      </c>
      <c r="M17" s="65">
        <v>4203.3847059999998</v>
      </c>
      <c r="N17" s="65">
        <v>5946.3713070000003</v>
      </c>
      <c r="O17" s="65">
        <v>3653.7922119999998</v>
      </c>
      <c r="P17" s="65">
        <v>464.59149669999999</v>
      </c>
      <c r="Q17" s="65">
        <v>4267.545204</v>
      </c>
      <c r="R17" s="65">
        <v>5742.4172440000002</v>
      </c>
      <c r="S17" s="65">
        <v>3813.7750420000002</v>
      </c>
      <c r="T17" s="65">
        <v>494.80471310000001</v>
      </c>
      <c r="U17" s="65">
        <v>4756.5309790000001</v>
      </c>
      <c r="V17" s="65">
        <v>6088.5243630000004</v>
      </c>
      <c r="W17" s="65">
        <v>3999.1678619999998</v>
      </c>
      <c r="X17" s="65">
        <v>498.03953669999999</v>
      </c>
      <c r="Y17" s="65">
        <v>4544.7380229999999</v>
      </c>
      <c r="Z17" s="65">
        <v>6384.1019370000004</v>
      </c>
      <c r="AA17" s="65">
        <v>4113.407862</v>
      </c>
      <c r="AB17" s="65">
        <v>494.75251789999999</v>
      </c>
      <c r="AC17" s="65">
        <v>4428.8931789999997</v>
      </c>
      <c r="AD17" s="65">
        <v>6446.8104910000002</v>
      </c>
      <c r="AE17" s="65">
        <v>4072.1419019999998</v>
      </c>
      <c r="AF17" s="65">
        <v>506.81459790000002</v>
      </c>
      <c r="AG17" s="65">
        <v>4595.3276990000004</v>
      </c>
      <c r="AH17" s="65">
        <v>5783.945154</v>
      </c>
      <c r="AI17" s="65">
        <v>4084.3535430000002</v>
      </c>
      <c r="AJ17" s="65">
        <v>499.95251789999998</v>
      </c>
      <c r="AK17" s="65">
        <v>4795.5191489999997</v>
      </c>
      <c r="AL17" s="65">
        <v>6356.2641960000001</v>
      </c>
      <c r="AM17" s="65">
        <v>4126.1050020000002</v>
      </c>
      <c r="AN17" s="65">
        <v>506.81459790000002</v>
      </c>
      <c r="AO17" s="65">
        <v>4457.0327219999999</v>
      </c>
      <c r="AP17" s="65">
        <v>6304.8288759999996</v>
      </c>
      <c r="AQ17" s="65">
        <v>4307.9240820000005</v>
      </c>
      <c r="AR17" s="65">
        <v>608.99786889999996</v>
      </c>
      <c r="AS17" s="65">
        <v>5775.0906420000001</v>
      </c>
      <c r="AT17" s="65">
        <v>8106.12183</v>
      </c>
      <c r="AU17" s="65">
        <v>5112.4938860000002</v>
      </c>
      <c r="AV17" s="65">
        <v>610.03306889999999</v>
      </c>
      <c r="AW17" s="65">
        <v>5595.6204740000003</v>
      </c>
      <c r="AX17" s="65">
        <v>7529.9570709999998</v>
      </c>
      <c r="AY17" s="65">
        <v>5185.281086</v>
      </c>
      <c r="AZ17" s="65">
        <v>366.83784910000003</v>
      </c>
      <c r="BA17" s="65">
        <v>3576.6690290000001</v>
      </c>
      <c r="BB17" s="65">
        <v>4952.3109629999999</v>
      </c>
      <c r="BC17" s="65">
        <v>3118.1217179999999</v>
      </c>
      <c r="BD17" s="65">
        <v>366.83784910000003</v>
      </c>
      <c r="BE17" s="65">
        <v>3567.280949</v>
      </c>
      <c r="BF17" s="65">
        <v>4952.3109629999999</v>
      </c>
      <c r="BG17" s="65">
        <v>3118.1217179999999</v>
      </c>
      <c r="BH17" s="65">
        <v>366.83784910000003</v>
      </c>
      <c r="BI17" s="65">
        <v>3418.8097389999998</v>
      </c>
      <c r="BJ17" s="65">
        <v>4854.487263</v>
      </c>
      <c r="BK17" s="65">
        <v>3118.1217179999999</v>
      </c>
      <c r="BL17" s="65">
        <v>366.83784910000003</v>
      </c>
      <c r="BM17" s="65">
        <v>3576.6690290000001</v>
      </c>
      <c r="BN17" s="65">
        <v>4952.3109629999999</v>
      </c>
      <c r="BO17" s="65">
        <v>3118.1217179999999</v>
      </c>
      <c r="BP17" s="65">
        <v>366.83784910000003</v>
      </c>
      <c r="BQ17" s="65">
        <v>3567.280949</v>
      </c>
      <c r="BR17" s="65">
        <v>4952.3109629999999</v>
      </c>
      <c r="BS17" s="65">
        <v>3118.1217179999999</v>
      </c>
      <c r="BT17" s="65">
        <v>498.3080842</v>
      </c>
      <c r="BU17" s="65">
        <v>4753.9838209999998</v>
      </c>
      <c r="BV17" s="65">
        <v>6727.1591369999996</v>
      </c>
      <c r="BW17" s="65">
        <v>4235.6187159999999</v>
      </c>
      <c r="BX17" s="65">
        <v>498.3080842</v>
      </c>
      <c r="BY17" s="65">
        <v>4697.823821</v>
      </c>
      <c r="BZ17" s="65">
        <v>6727.1591369999996</v>
      </c>
      <c r="CA17" s="65">
        <v>4235.6187159999999</v>
      </c>
      <c r="CB17" s="65">
        <v>352.87184430000002</v>
      </c>
      <c r="CC17" s="65">
        <v>3440.5004819999999</v>
      </c>
      <c r="CD17" s="65">
        <v>4763.7698979999996</v>
      </c>
      <c r="CE17" s="65">
        <v>2999.410676</v>
      </c>
      <c r="CF17" s="65">
        <v>352.87184430000002</v>
      </c>
      <c r="CG17" s="65">
        <v>3440.5004819999999</v>
      </c>
      <c r="CH17" s="65">
        <v>4745.4098979999999</v>
      </c>
      <c r="CI17" s="65">
        <v>2999.410676</v>
      </c>
      <c r="CJ17" s="65">
        <v>352.87184430000002</v>
      </c>
      <c r="CK17" s="65">
        <v>3440.5004819999999</v>
      </c>
      <c r="CL17" s="65">
        <v>4763.1218980000003</v>
      </c>
      <c r="CM17" s="65">
        <v>2999.410676</v>
      </c>
      <c r="CN17" s="65">
        <v>352.87184430000002</v>
      </c>
      <c r="CO17" s="65">
        <v>3440.5004819999999</v>
      </c>
      <c r="CP17" s="65">
        <v>4763.7698979999996</v>
      </c>
      <c r="CQ17" s="65">
        <v>2999.410676</v>
      </c>
      <c r="CR17" s="65">
        <v>352.87184430000002</v>
      </c>
      <c r="CS17" s="65">
        <v>3440.5004819999999</v>
      </c>
      <c r="CT17" s="65">
        <v>4745.4098979999999</v>
      </c>
      <c r="CU17" s="65">
        <v>2999.410676</v>
      </c>
      <c r="CV17" s="65">
        <v>304.51830899999999</v>
      </c>
      <c r="CW17" s="65">
        <v>2969.053512</v>
      </c>
      <c r="CX17" s="65">
        <v>4110.997171</v>
      </c>
      <c r="CY17" s="65">
        <v>2588.4056260000002</v>
      </c>
      <c r="CZ17" s="65">
        <v>304.51830899999999</v>
      </c>
      <c r="DA17" s="65">
        <v>2969.053512</v>
      </c>
      <c r="DB17" s="65">
        <v>4110.997171</v>
      </c>
      <c r="DC17" s="65">
        <v>2588.4056260000002</v>
      </c>
      <c r="DD17" s="65">
        <v>304.51830899999999</v>
      </c>
      <c r="DE17" s="65">
        <v>2969.053512</v>
      </c>
      <c r="DF17" s="65">
        <v>4110.997171</v>
      </c>
      <c r="DG17" s="65">
        <v>2588.4056260000002</v>
      </c>
      <c r="DH17" s="65">
        <v>304.51830899999999</v>
      </c>
      <c r="DI17" s="65">
        <v>2969.053512</v>
      </c>
      <c r="DJ17" s="65">
        <v>4110.997171</v>
      </c>
      <c r="DK17" s="65">
        <v>2588.4056260000002</v>
      </c>
      <c r="DL17" s="65">
        <v>304.51830899999999</v>
      </c>
      <c r="DM17" s="65">
        <v>2969.053512</v>
      </c>
      <c r="DN17" s="65">
        <v>4110.997171</v>
      </c>
      <c r="DO17" s="65">
        <v>2588.4056260000002</v>
      </c>
      <c r="DP17" s="65">
        <v>304.51830899999999</v>
      </c>
      <c r="DQ17" s="65">
        <v>2969.053512</v>
      </c>
      <c r="DR17" s="65">
        <v>4110.997171</v>
      </c>
      <c r="DS17" s="65">
        <v>2588.4056260000002</v>
      </c>
      <c r="DT17" s="65">
        <v>304.51830899999999</v>
      </c>
      <c r="DU17" s="65">
        <v>2969.053512</v>
      </c>
      <c r="DV17" s="65">
        <v>4110.997171</v>
      </c>
      <c r="DW17" s="65">
        <v>2588.4056260000002</v>
      </c>
      <c r="DX17" s="65">
        <v>304.51830899999999</v>
      </c>
      <c r="DY17" s="65">
        <v>2969.053512</v>
      </c>
      <c r="DZ17" s="65">
        <v>3743.7971710000002</v>
      </c>
      <c r="EA17" s="65">
        <v>2588.4056260000002</v>
      </c>
      <c r="EB17" s="65">
        <v>304.51830899999999</v>
      </c>
      <c r="EC17" s="65">
        <v>2969.053512</v>
      </c>
      <c r="ED17" s="65">
        <v>4110.997171</v>
      </c>
      <c r="EE17" s="65">
        <v>2588.4056260000002</v>
      </c>
      <c r="EF17" s="65">
        <v>304.51830899999999</v>
      </c>
      <c r="EG17" s="65">
        <v>2969.053512</v>
      </c>
      <c r="EH17" s="65">
        <v>4110.997171</v>
      </c>
      <c r="EI17" s="65">
        <v>2588.4056260000002</v>
      </c>
      <c r="EJ17" s="65">
        <v>304.51830899999999</v>
      </c>
      <c r="EK17" s="65">
        <v>2969.053512</v>
      </c>
      <c r="EL17" s="65">
        <v>4110.997171</v>
      </c>
      <c r="EM17" s="65">
        <v>2588.4056260000002</v>
      </c>
      <c r="EN17" s="65">
        <v>304.51830899999999</v>
      </c>
      <c r="EO17" s="65">
        <v>2969.053512</v>
      </c>
      <c r="EP17" s="65">
        <v>4110.997171</v>
      </c>
      <c r="EQ17" s="65">
        <v>2588.4056260000002</v>
      </c>
      <c r="ER17" s="65">
        <v>304.51830899999999</v>
      </c>
      <c r="ES17" s="65">
        <v>2969.053512</v>
      </c>
      <c r="ET17" s="65">
        <v>4110.997171</v>
      </c>
      <c r="EU17" s="65">
        <v>2588.4056260000002</v>
      </c>
      <c r="EV17" s="65">
        <v>304.51830899999999</v>
      </c>
      <c r="EW17" s="65">
        <v>2969.053512</v>
      </c>
      <c r="EX17" s="65">
        <v>3890.6771709999998</v>
      </c>
      <c r="EY17" s="65">
        <v>2588.4056260000002</v>
      </c>
      <c r="EZ17" s="65">
        <v>304.51830899999999</v>
      </c>
      <c r="FA17" s="65">
        <v>2969.053512</v>
      </c>
      <c r="FB17" s="65">
        <v>4110.997171</v>
      </c>
      <c r="FC17" s="65">
        <v>2285.8056259999998</v>
      </c>
    </row>
    <row r="18" spans="2:159" ht="12" x14ac:dyDescent="0.2">
      <c r="B18" s="65" t="s">
        <v>16</v>
      </c>
      <c r="C18" s="65" t="s">
        <v>36</v>
      </c>
    </row>
    <row r="19" spans="2:159" ht="12" x14ac:dyDescent="0.2">
      <c r="B19" s="65" t="s">
        <v>16</v>
      </c>
      <c r="C19" s="65" t="s">
        <v>37</v>
      </c>
    </row>
    <row r="20" spans="2:159" ht="12" x14ac:dyDescent="0.2">
      <c r="B20" s="65" t="s">
        <v>16</v>
      </c>
      <c r="C20" s="65" t="s">
        <v>38</v>
      </c>
    </row>
    <row r="21" spans="2:159" ht="12" x14ac:dyDescent="0.2">
      <c r="B21" s="65" t="s">
        <v>16</v>
      </c>
      <c r="C21" s="65" t="s">
        <v>39</v>
      </c>
    </row>
    <row r="22" spans="2:159" ht="12" x14ac:dyDescent="0.2">
      <c r="B22" s="65" t="s">
        <v>16</v>
      </c>
      <c r="C22" s="65" t="s">
        <v>40</v>
      </c>
    </row>
    <row r="23" spans="2:159" ht="12" x14ac:dyDescent="0.2">
      <c r="B23" s="65" t="s">
        <v>16</v>
      </c>
      <c r="C23" s="65" t="s">
        <v>41</v>
      </c>
    </row>
    <row r="24" spans="2:159" ht="12" x14ac:dyDescent="0.2">
      <c r="B24" s="65" t="s">
        <v>16</v>
      </c>
      <c r="C24" s="65" t="s">
        <v>42</v>
      </c>
    </row>
    <row r="25" spans="2:159" ht="12" x14ac:dyDescent="0.2">
      <c r="B25" s="65" t="s">
        <v>16</v>
      </c>
      <c r="C25" s="65" t="s">
        <v>43</v>
      </c>
    </row>
    <row r="26" spans="2:159" ht="12" x14ac:dyDescent="0.2">
      <c r="B26" s="65" t="s">
        <v>16</v>
      </c>
      <c r="C26" s="65" t="s">
        <v>44</v>
      </c>
    </row>
    <row r="27" spans="2:159" ht="12" x14ac:dyDescent="0.2">
      <c r="B27" s="65" t="s">
        <v>16</v>
      </c>
      <c r="C27" s="65" t="s">
        <v>45</v>
      </c>
    </row>
    <row r="28" spans="2:159" ht="12" x14ac:dyDescent="0.2">
      <c r="B28" s="65" t="s">
        <v>16</v>
      </c>
      <c r="C28" s="65" t="s">
        <v>46</v>
      </c>
    </row>
    <row r="29" spans="2:159" ht="12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ht="12" x14ac:dyDescent="0.2">
      <c r="B30" s="65" t="s">
        <v>17</v>
      </c>
      <c r="C30" s="65" t="s">
        <v>36</v>
      </c>
    </row>
    <row r="31" spans="2:159" ht="12" x14ac:dyDescent="0.2">
      <c r="B31" s="65" t="s">
        <v>17</v>
      </c>
      <c r="C31" s="65" t="s">
        <v>37</v>
      </c>
    </row>
    <row r="32" spans="2:159" ht="12" x14ac:dyDescent="0.2">
      <c r="B32" s="65" t="s">
        <v>17</v>
      </c>
      <c r="C32" s="65" t="s">
        <v>38</v>
      </c>
      <c r="D32" s="65">
        <v>540.22500000000002</v>
      </c>
      <c r="E32" s="65">
        <v>540.22500000000002</v>
      </c>
      <c r="G32" s="65">
        <v>813.97500000000002</v>
      </c>
      <c r="H32" s="65">
        <v>273.75</v>
      </c>
      <c r="I32" s="65">
        <v>540.22500000000002</v>
      </c>
      <c r="K32" s="65">
        <v>540.22500000000002</v>
      </c>
      <c r="L32" s="65">
        <v>813.97500000000002</v>
      </c>
      <c r="M32" s="65">
        <v>813.97500000000002</v>
      </c>
      <c r="P32" s="65">
        <v>813.97500000000002</v>
      </c>
      <c r="Q32" s="65">
        <v>540.22500000000002</v>
      </c>
      <c r="R32" s="65">
        <v>457.98841090000002</v>
      </c>
      <c r="S32" s="65">
        <v>540.22500000000002</v>
      </c>
      <c r="U32" s="65">
        <v>273.75</v>
      </c>
      <c r="V32" s="65">
        <v>636.94351819999997</v>
      </c>
      <c r="W32" s="65">
        <v>540.22500000000002</v>
      </c>
      <c r="X32" s="65">
        <v>634.36121709999998</v>
      </c>
      <c r="Z32" s="65">
        <v>813.97500000000002</v>
      </c>
      <c r="AA32" s="65">
        <v>534.41590429999997</v>
      </c>
      <c r="AB32" s="65">
        <v>273.75</v>
      </c>
      <c r="AC32" s="65">
        <v>540.22500000000002</v>
      </c>
      <c r="AE32" s="65">
        <v>273.75</v>
      </c>
      <c r="AF32" s="65">
        <v>813.97500000000002</v>
      </c>
      <c r="AH32" s="65">
        <v>813.97500000000002</v>
      </c>
      <c r="AI32" s="65">
        <v>813.97500000000002</v>
      </c>
      <c r="AJ32" s="65">
        <v>813.97500000000002</v>
      </c>
      <c r="AK32" s="65">
        <v>540.22500000000002</v>
      </c>
      <c r="AL32" s="65">
        <v>813.97500000000002</v>
      </c>
      <c r="AM32" s="65">
        <v>590.66573330000006</v>
      </c>
      <c r="AN32" s="65">
        <v>813.97500000000002</v>
      </c>
      <c r="AP32" s="65">
        <v>273.75</v>
      </c>
      <c r="AQ32" s="65">
        <v>813.97500000000002</v>
      </c>
      <c r="AR32" s="65">
        <v>813.97500000000002</v>
      </c>
      <c r="AS32" s="65">
        <v>540.22500000000002</v>
      </c>
      <c r="AT32" s="65">
        <v>813.97500000000002</v>
      </c>
      <c r="AU32" s="65">
        <v>813.97500000000002</v>
      </c>
      <c r="AV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ht="12" x14ac:dyDescent="0.2">
      <c r="B33" s="65" t="s">
        <v>17</v>
      </c>
      <c r="C33" s="65" t="s">
        <v>39</v>
      </c>
      <c r="D33" s="65">
        <v>270.07499999999999</v>
      </c>
      <c r="E33" s="65">
        <v>270.07499999999999</v>
      </c>
      <c r="F33" s="65">
        <v>270.07499999999999</v>
      </c>
      <c r="G33" s="65">
        <v>270.07499999999999</v>
      </c>
      <c r="H33" s="65">
        <v>270.07499999999999</v>
      </c>
      <c r="I33" s="65">
        <v>270.07499999999999</v>
      </c>
      <c r="J33" s="65">
        <v>270.07499999999999</v>
      </c>
      <c r="K33" s="65">
        <v>270.07499999999999</v>
      </c>
      <c r="L33" s="65">
        <v>270.07499999999999</v>
      </c>
      <c r="M33" s="65">
        <v>270.07499999999999</v>
      </c>
      <c r="N33" s="65">
        <v>270.07499999999999</v>
      </c>
      <c r="O33" s="65">
        <v>270.07499999999999</v>
      </c>
      <c r="P33" s="65">
        <v>270.07499999999999</v>
      </c>
      <c r="Q33" s="65">
        <v>270.07499999999999</v>
      </c>
      <c r="R33" s="65">
        <v>270.07499999999999</v>
      </c>
      <c r="S33" s="65">
        <v>270.07499999999999</v>
      </c>
      <c r="T33" s="65">
        <v>270.07499999999999</v>
      </c>
      <c r="U33" s="65">
        <v>270.07499999999999</v>
      </c>
      <c r="W33" s="65">
        <v>270.07499999999999</v>
      </c>
      <c r="X33" s="65">
        <v>270.07499999999999</v>
      </c>
      <c r="Y33" s="65">
        <v>270.07499999999999</v>
      </c>
      <c r="AA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H33" s="65">
        <v>270.07499999999999</v>
      </c>
      <c r="AI33" s="65">
        <v>270.07499999999999</v>
      </c>
      <c r="AJ33" s="65">
        <v>270.07499999999999</v>
      </c>
      <c r="AL33" s="65">
        <v>270.07499999999999</v>
      </c>
      <c r="AM33" s="65">
        <v>270.07499999999999</v>
      </c>
      <c r="AO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W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ht="12" x14ac:dyDescent="0.2">
      <c r="B34" s="65" t="s">
        <v>17</v>
      </c>
      <c r="C34" s="65" t="s">
        <v>40</v>
      </c>
    </row>
    <row r="35" spans="2:159" ht="12" x14ac:dyDescent="0.2">
      <c r="B35" s="65" t="s">
        <v>17</v>
      </c>
      <c r="C35" s="65" t="s">
        <v>41</v>
      </c>
    </row>
    <row r="36" spans="2:159" ht="12" x14ac:dyDescent="0.2">
      <c r="B36" s="65" t="s">
        <v>17</v>
      </c>
      <c r="C36" s="65" t="s">
        <v>42</v>
      </c>
    </row>
    <row r="37" spans="2:159" ht="12" x14ac:dyDescent="0.2">
      <c r="B37" s="65" t="s">
        <v>17</v>
      </c>
      <c r="C37" s="65" t="s">
        <v>43</v>
      </c>
    </row>
    <row r="38" spans="2:159" ht="12" x14ac:dyDescent="0.2">
      <c r="B38" s="65" t="s">
        <v>17</v>
      </c>
      <c r="C38" s="65" t="s">
        <v>44</v>
      </c>
    </row>
    <row r="39" spans="2:159" ht="12" x14ac:dyDescent="0.2">
      <c r="B39" s="65" t="s">
        <v>17</v>
      </c>
      <c r="C39" s="65" t="s">
        <v>45</v>
      </c>
    </row>
    <row r="40" spans="2:159" ht="12" x14ac:dyDescent="0.2">
      <c r="B40" s="65" t="s">
        <v>17</v>
      </c>
      <c r="C40" s="65" t="s">
        <v>46</v>
      </c>
    </row>
    <row r="41" spans="2:159" ht="12" x14ac:dyDescent="0.2">
      <c r="B41" s="65" t="s">
        <v>17</v>
      </c>
      <c r="C41" s="65" t="s">
        <v>15</v>
      </c>
      <c r="D41" s="65">
        <v>810.3</v>
      </c>
      <c r="E41" s="65">
        <v>810.3</v>
      </c>
      <c r="F41" s="65">
        <v>270.07499999999999</v>
      </c>
      <c r="G41" s="65">
        <v>1084.05</v>
      </c>
      <c r="H41" s="65">
        <v>543.82500000000005</v>
      </c>
      <c r="I41" s="65">
        <v>810.3</v>
      </c>
      <c r="J41" s="65">
        <v>270.07499999999999</v>
      </c>
      <c r="K41" s="65">
        <v>810.3</v>
      </c>
      <c r="L41" s="65">
        <v>1084.05</v>
      </c>
      <c r="M41" s="65">
        <v>1084.05</v>
      </c>
      <c r="N41" s="65">
        <v>270.07499999999999</v>
      </c>
      <c r="O41" s="65">
        <v>270.07499999999999</v>
      </c>
      <c r="P41" s="65">
        <v>1084.05</v>
      </c>
      <c r="Q41" s="65">
        <v>810.3</v>
      </c>
      <c r="R41" s="65">
        <v>728.06341090000001</v>
      </c>
      <c r="S41" s="65">
        <v>810.3</v>
      </c>
      <c r="T41" s="65">
        <v>270.07499999999999</v>
      </c>
      <c r="U41" s="65">
        <v>543.82500000000005</v>
      </c>
      <c r="V41" s="65">
        <v>636.94351819999997</v>
      </c>
      <c r="W41" s="65">
        <v>810.3</v>
      </c>
      <c r="X41" s="65">
        <v>904.43621710000002</v>
      </c>
      <c r="Y41" s="65">
        <v>270.07499999999999</v>
      </c>
      <c r="Z41" s="65">
        <v>813.97500000000002</v>
      </c>
      <c r="AA41" s="65">
        <v>804.49090430000001</v>
      </c>
      <c r="AB41" s="65">
        <v>273.75</v>
      </c>
      <c r="AC41" s="65">
        <v>540.22500000000002</v>
      </c>
      <c r="AD41" s="65">
        <v>270.07499999999999</v>
      </c>
      <c r="AE41" s="65">
        <v>543.82500000000005</v>
      </c>
      <c r="AF41" s="65">
        <v>1084.05</v>
      </c>
      <c r="AG41" s="65">
        <v>0</v>
      </c>
      <c r="AH41" s="65">
        <v>1084.05</v>
      </c>
      <c r="AI41" s="65">
        <v>1084.05</v>
      </c>
      <c r="AJ41" s="65">
        <v>1084.05</v>
      </c>
      <c r="AK41" s="65">
        <v>540.22500000000002</v>
      </c>
      <c r="AL41" s="65">
        <v>1084.05</v>
      </c>
      <c r="AM41" s="65">
        <v>860.74073329999999</v>
      </c>
      <c r="AN41" s="65">
        <v>813.97500000000002</v>
      </c>
      <c r="AO41" s="65">
        <v>270.07499999999999</v>
      </c>
      <c r="AP41" s="65">
        <v>543.82500000000005</v>
      </c>
      <c r="AQ41" s="65">
        <v>1084.05</v>
      </c>
      <c r="AR41" s="65">
        <v>1084.05</v>
      </c>
      <c r="AS41" s="65">
        <v>540.22500000000002</v>
      </c>
      <c r="AT41" s="65">
        <v>1084.05</v>
      </c>
      <c r="AU41" s="65">
        <v>1084.05</v>
      </c>
      <c r="AV41" s="65">
        <v>1084.05</v>
      </c>
      <c r="AW41" s="65">
        <v>270.07499999999999</v>
      </c>
      <c r="AX41" s="65">
        <v>1084.05</v>
      </c>
      <c r="AY41" s="65">
        <v>1084.05</v>
      </c>
      <c r="AZ41" s="65">
        <v>1084.05</v>
      </c>
      <c r="BA41" s="65">
        <v>813.97500000000002</v>
      </c>
      <c r="BB41" s="65">
        <v>1084.05</v>
      </c>
      <c r="BC41" s="65">
        <v>1084.05</v>
      </c>
      <c r="BD41" s="65">
        <v>1084.05</v>
      </c>
      <c r="BE41" s="65">
        <v>270.07499999999999</v>
      </c>
      <c r="BF41" s="65">
        <v>1084.05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813.97500000000002</v>
      </c>
      <c r="BN41" s="65">
        <v>1084.05</v>
      </c>
      <c r="BO41" s="65">
        <v>1084.05</v>
      </c>
      <c r="BP41" s="65">
        <v>1084.05</v>
      </c>
      <c r="BQ41" s="65">
        <v>270.07499999999999</v>
      </c>
      <c r="BR41" s="65">
        <v>1084.05</v>
      </c>
      <c r="BS41" s="65">
        <v>1084.05</v>
      </c>
      <c r="BT41" s="65">
        <v>1084.05</v>
      </c>
      <c r="BU41" s="65">
        <v>813.97500000000002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ht="12" x14ac:dyDescent="0.2">
      <c r="B42" s="65" t="s">
        <v>18</v>
      </c>
      <c r="C42" s="65" t="s">
        <v>36</v>
      </c>
    </row>
    <row r="43" spans="2:159" ht="12" x14ac:dyDescent="0.2">
      <c r="B43" s="65" t="s">
        <v>18</v>
      </c>
      <c r="C43" s="65" t="s">
        <v>37</v>
      </c>
    </row>
    <row r="44" spans="2:159" ht="12" x14ac:dyDescent="0.2">
      <c r="B44" s="65" t="s">
        <v>18</v>
      </c>
      <c r="C44" s="65" t="s">
        <v>38</v>
      </c>
    </row>
    <row r="45" spans="2:159" ht="12" x14ac:dyDescent="0.2">
      <c r="B45" s="65" t="s">
        <v>18</v>
      </c>
      <c r="C45" s="65" t="s">
        <v>39</v>
      </c>
    </row>
    <row r="46" spans="2:159" ht="12" x14ac:dyDescent="0.2">
      <c r="B46" s="65" t="s">
        <v>18</v>
      </c>
      <c r="C46" s="65" t="s">
        <v>40</v>
      </c>
    </row>
    <row r="47" spans="2:159" ht="12" x14ac:dyDescent="0.2">
      <c r="B47" s="65" t="s">
        <v>18</v>
      </c>
      <c r="C47" s="65" t="s">
        <v>41</v>
      </c>
    </row>
    <row r="48" spans="2:159" ht="12" x14ac:dyDescent="0.2">
      <c r="B48" s="65" t="s">
        <v>18</v>
      </c>
      <c r="C48" s="65" t="s">
        <v>42</v>
      </c>
    </row>
    <row r="49" spans="2:159" ht="12" x14ac:dyDescent="0.2">
      <c r="B49" s="65" t="s">
        <v>18</v>
      </c>
      <c r="C49" s="65" t="s">
        <v>43</v>
      </c>
    </row>
    <row r="50" spans="2:159" ht="12" x14ac:dyDescent="0.2">
      <c r="B50" s="65" t="s">
        <v>18</v>
      </c>
      <c r="C50" s="65" t="s">
        <v>44</v>
      </c>
    </row>
    <row r="51" spans="2:159" ht="12" x14ac:dyDescent="0.2">
      <c r="B51" s="65" t="s">
        <v>18</v>
      </c>
      <c r="C51" s="65" t="s">
        <v>45</v>
      </c>
    </row>
    <row r="52" spans="2:159" ht="12" x14ac:dyDescent="0.2">
      <c r="B52" s="65" t="s">
        <v>18</v>
      </c>
      <c r="C52" s="65" t="s">
        <v>46</v>
      </c>
    </row>
    <row r="53" spans="2:159" ht="12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ht="12" x14ac:dyDescent="0.2">
      <c r="B54" s="65" t="s">
        <v>761</v>
      </c>
      <c r="C54" s="65" t="s">
        <v>36</v>
      </c>
    </row>
    <row r="55" spans="2:159" ht="12" x14ac:dyDescent="0.2">
      <c r="B55" s="65" t="s">
        <v>761</v>
      </c>
      <c r="C55" s="65" t="s">
        <v>37</v>
      </c>
      <c r="D55" s="65">
        <v>1099.77</v>
      </c>
      <c r="E55" s="65">
        <v>593.25</v>
      </c>
      <c r="F55" s="65">
        <v>1296.27</v>
      </c>
      <c r="G55" s="65">
        <v>1145.8774129999999</v>
      </c>
      <c r="H55" s="65">
        <v>992.25</v>
      </c>
      <c r="I55" s="65">
        <v>1221.27</v>
      </c>
      <c r="J55" s="65">
        <v>1296.27</v>
      </c>
      <c r="K55" s="65">
        <v>1102.77</v>
      </c>
      <c r="L55" s="65">
        <v>1296.27</v>
      </c>
      <c r="M55" s="65">
        <v>949.02</v>
      </c>
      <c r="N55" s="65">
        <v>949.02</v>
      </c>
      <c r="O55" s="65">
        <v>1296.27</v>
      </c>
      <c r="P55" s="65">
        <v>1296.27</v>
      </c>
      <c r="Q55" s="65">
        <v>1225.7444230000001</v>
      </c>
      <c r="R55" s="65">
        <v>1085.6946539999999</v>
      </c>
      <c r="S55" s="65">
        <v>1296.27</v>
      </c>
      <c r="T55" s="65">
        <v>1007.25</v>
      </c>
      <c r="U55" s="65">
        <v>769.02</v>
      </c>
      <c r="V55" s="65">
        <v>1296.27</v>
      </c>
      <c r="W55" s="65">
        <v>1007.25</v>
      </c>
      <c r="X55" s="65">
        <v>1296.27</v>
      </c>
      <c r="Y55" s="65">
        <v>961.77</v>
      </c>
      <c r="Z55" s="65">
        <v>1083.0972469999999</v>
      </c>
      <c r="AA55" s="65">
        <v>1024.02</v>
      </c>
      <c r="AB55" s="65">
        <v>1296.27</v>
      </c>
      <c r="AC55" s="65">
        <v>136.95472849999999</v>
      </c>
      <c r="AD55" s="65">
        <v>1084.77</v>
      </c>
      <c r="AE55" s="65">
        <v>640.5</v>
      </c>
      <c r="AF55" s="65">
        <v>1551.27</v>
      </c>
      <c r="AG55" s="65">
        <v>1339.77</v>
      </c>
      <c r="AH55" s="65">
        <v>1551.27</v>
      </c>
      <c r="AI55" s="65">
        <v>1469.7042779999999</v>
      </c>
      <c r="AJ55" s="65">
        <v>1551.27</v>
      </c>
      <c r="AK55" s="65">
        <v>1551.27</v>
      </c>
      <c r="AL55" s="65">
        <v>1221.3317059999999</v>
      </c>
      <c r="AM55" s="65">
        <v>1551.27</v>
      </c>
      <c r="AN55" s="65">
        <v>1551.27</v>
      </c>
      <c r="AO55" s="65">
        <v>1279.02</v>
      </c>
      <c r="AP55" s="65">
        <v>1551.27</v>
      </c>
      <c r="AQ55" s="65">
        <v>1551.27</v>
      </c>
      <c r="AR55" s="65">
        <v>1551.27</v>
      </c>
      <c r="AS55" s="65">
        <v>1102.77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1281.27</v>
      </c>
      <c r="BJ55" s="65">
        <v>1311.27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ht="12" x14ac:dyDescent="0.2">
      <c r="B56" s="65" t="s">
        <v>761</v>
      </c>
      <c r="C56" s="65" t="s">
        <v>38</v>
      </c>
    </row>
    <row r="57" spans="2:159" ht="12" x14ac:dyDescent="0.2">
      <c r="B57" s="65" t="s">
        <v>761</v>
      </c>
      <c r="C57" s="65" t="s">
        <v>39</v>
      </c>
    </row>
    <row r="58" spans="2:159" ht="12" x14ac:dyDescent="0.2">
      <c r="B58" s="65" t="s">
        <v>761</v>
      </c>
      <c r="C58" s="65" t="s">
        <v>40</v>
      </c>
    </row>
    <row r="59" spans="2:159" ht="12" x14ac:dyDescent="0.2">
      <c r="B59" s="65" t="s">
        <v>761</v>
      </c>
      <c r="C59" s="65" t="s">
        <v>41</v>
      </c>
    </row>
    <row r="60" spans="2:159" ht="12" x14ac:dyDescent="0.2">
      <c r="B60" s="65" t="s">
        <v>761</v>
      </c>
      <c r="C60" s="65" t="s">
        <v>42</v>
      </c>
    </row>
    <row r="61" spans="2:159" ht="12" x14ac:dyDescent="0.2">
      <c r="B61" s="65" t="s">
        <v>761</v>
      </c>
      <c r="C61" s="65" t="s">
        <v>43</v>
      </c>
    </row>
    <row r="62" spans="2:159" ht="12" x14ac:dyDescent="0.2">
      <c r="B62" s="65" t="s">
        <v>761</v>
      </c>
      <c r="C62" s="65" t="s">
        <v>44</v>
      </c>
    </row>
    <row r="63" spans="2:159" ht="12" x14ac:dyDescent="0.2">
      <c r="B63" s="65" t="s">
        <v>761</v>
      </c>
      <c r="C63" s="65" t="s">
        <v>45</v>
      </c>
    </row>
    <row r="64" spans="2:159" ht="12" x14ac:dyDescent="0.2">
      <c r="B64" s="65" t="s">
        <v>761</v>
      </c>
      <c r="C64" s="65" t="s">
        <v>46</v>
      </c>
    </row>
    <row r="65" spans="2:159" ht="12" x14ac:dyDescent="0.2">
      <c r="B65" s="65" t="s">
        <v>761</v>
      </c>
      <c r="C65" s="65" t="s">
        <v>15</v>
      </c>
      <c r="D65" s="65">
        <v>1099.77</v>
      </c>
      <c r="E65" s="65">
        <v>593.25</v>
      </c>
      <c r="F65" s="65">
        <v>1296.27</v>
      </c>
      <c r="G65" s="65">
        <v>1145.8774129999999</v>
      </c>
      <c r="H65" s="65">
        <v>992.25</v>
      </c>
      <c r="I65" s="65">
        <v>1221.27</v>
      </c>
      <c r="J65" s="65">
        <v>1296.27</v>
      </c>
      <c r="K65" s="65">
        <v>1102.77</v>
      </c>
      <c r="L65" s="65">
        <v>1296.27</v>
      </c>
      <c r="M65" s="65">
        <v>949.02</v>
      </c>
      <c r="N65" s="65">
        <v>949.02</v>
      </c>
      <c r="O65" s="65">
        <v>1296.27</v>
      </c>
      <c r="P65" s="65">
        <v>1296.27</v>
      </c>
      <c r="Q65" s="65">
        <v>1225.7444230000001</v>
      </c>
      <c r="R65" s="65">
        <v>1085.6946539999999</v>
      </c>
      <c r="S65" s="65">
        <v>1296.27</v>
      </c>
      <c r="T65" s="65">
        <v>1007.25</v>
      </c>
      <c r="U65" s="65">
        <v>769.02</v>
      </c>
      <c r="V65" s="65">
        <v>1296.27</v>
      </c>
      <c r="W65" s="65">
        <v>1007.25</v>
      </c>
      <c r="X65" s="65">
        <v>1296.27</v>
      </c>
      <c r="Y65" s="65">
        <v>961.77</v>
      </c>
      <c r="Z65" s="65">
        <v>1083.0972469999999</v>
      </c>
      <c r="AA65" s="65">
        <v>1024.02</v>
      </c>
      <c r="AB65" s="65">
        <v>1296.27</v>
      </c>
      <c r="AC65" s="65">
        <v>136.95472849999999</v>
      </c>
      <c r="AD65" s="65">
        <v>1084.77</v>
      </c>
      <c r="AE65" s="65">
        <v>640.5</v>
      </c>
      <c r="AF65" s="65">
        <v>1551.27</v>
      </c>
      <c r="AG65" s="65">
        <v>1339.77</v>
      </c>
      <c r="AH65" s="65">
        <v>1551.27</v>
      </c>
      <c r="AI65" s="65">
        <v>1469.7042779999999</v>
      </c>
      <c r="AJ65" s="65">
        <v>1551.27</v>
      </c>
      <c r="AK65" s="65">
        <v>1551.27</v>
      </c>
      <c r="AL65" s="65">
        <v>1221.3317059999999</v>
      </c>
      <c r="AM65" s="65">
        <v>1551.27</v>
      </c>
      <c r="AN65" s="65">
        <v>1551.27</v>
      </c>
      <c r="AO65" s="65">
        <v>1279.02</v>
      </c>
      <c r="AP65" s="65">
        <v>1551.27</v>
      </c>
      <c r="AQ65" s="65">
        <v>1551.27</v>
      </c>
      <c r="AR65" s="65">
        <v>1551.27</v>
      </c>
      <c r="AS65" s="65">
        <v>1102.77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1281.27</v>
      </c>
      <c r="BJ65" s="65">
        <v>1311.27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ht="12" x14ac:dyDescent="0.2">
      <c r="B66" s="65" t="s">
        <v>19</v>
      </c>
      <c r="C66" s="65" t="s">
        <v>36</v>
      </c>
    </row>
    <row r="67" spans="2:159" ht="12" x14ac:dyDescent="0.2">
      <c r="B67" s="65" t="s">
        <v>19</v>
      </c>
      <c r="C67" s="65" t="s">
        <v>37</v>
      </c>
    </row>
    <row r="68" spans="2:159" ht="12" x14ac:dyDescent="0.2">
      <c r="B68" s="65" t="s">
        <v>19</v>
      </c>
      <c r="C68" s="65" t="s">
        <v>38</v>
      </c>
    </row>
    <row r="69" spans="2:159" ht="12" x14ac:dyDescent="0.2">
      <c r="B69" s="65" t="s">
        <v>19</v>
      </c>
      <c r="C69" s="65" t="s">
        <v>39</v>
      </c>
    </row>
    <row r="70" spans="2:159" ht="12" x14ac:dyDescent="0.2">
      <c r="B70" s="65" t="s">
        <v>19</v>
      </c>
      <c r="C70" s="65" t="s">
        <v>40</v>
      </c>
    </row>
    <row r="71" spans="2:159" ht="12" x14ac:dyDescent="0.2">
      <c r="B71" s="65" t="s">
        <v>19</v>
      </c>
      <c r="C71" s="65" t="s">
        <v>41</v>
      </c>
    </row>
    <row r="72" spans="2:159" ht="12" x14ac:dyDescent="0.2">
      <c r="B72" s="65" t="s">
        <v>19</v>
      </c>
      <c r="C72" s="65" t="s">
        <v>42</v>
      </c>
    </row>
    <row r="73" spans="2:159" ht="12" x14ac:dyDescent="0.2">
      <c r="B73" s="65" t="s">
        <v>19</v>
      </c>
      <c r="C73" s="65" t="s">
        <v>43</v>
      </c>
    </row>
    <row r="74" spans="2:159" ht="12" x14ac:dyDescent="0.2">
      <c r="B74" s="65" t="s">
        <v>19</v>
      </c>
      <c r="C74" s="65" t="s">
        <v>44</v>
      </c>
    </row>
    <row r="75" spans="2:159" ht="12" x14ac:dyDescent="0.2">
      <c r="B75" s="65" t="s">
        <v>19</v>
      </c>
      <c r="C75" s="65" t="s">
        <v>45</v>
      </c>
    </row>
    <row r="76" spans="2:159" ht="12" x14ac:dyDescent="0.2">
      <c r="B76" s="65" t="s">
        <v>19</v>
      </c>
      <c r="C76" s="65" t="s">
        <v>46</v>
      </c>
    </row>
    <row r="77" spans="2:159" ht="12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ht="12" x14ac:dyDescent="0.2">
      <c r="B78" s="65" t="s">
        <v>762</v>
      </c>
      <c r="C78" s="65" t="s">
        <v>36</v>
      </c>
    </row>
    <row r="79" spans="2:159" ht="12" x14ac:dyDescent="0.2">
      <c r="B79" s="65" t="s">
        <v>762</v>
      </c>
      <c r="C79" s="65" t="s">
        <v>37</v>
      </c>
    </row>
    <row r="80" spans="2:159" ht="12" x14ac:dyDescent="0.2">
      <c r="B80" s="65" t="s">
        <v>762</v>
      </c>
      <c r="C80" s="65" t="s">
        <v>38</v>
      </c>
    </row>
    <row r="81" spans="2:159" ht="12" x14ac:dyDescent="0.2">
      <c r="B81" s="65" t="s">
        <v>762</v>
      </c>
      <c r="C81" s="65" t="s">
        <v>39</v>
      </c>
    </row>
    <row r="82" spans="2:159" ht="12" x14ac:dyDescent="0.2">
      <c r="B82" s="65" t="s">
        <v>762</v>
      </c>
      <c r="C82" s="65" t="s">
        <v>40</v>
      </c>
    </row>
    <row r="83" spans="2:159" ht="12" x14ac:dyDescent="0.2">
      <c r="B83" s="65" t="s">
        <v>762</v>
      </c>
      <c r="C83" s="65" t="s">
        <v>41</v>
      </c>
    </row>
    <row r="84" spans="2:159" ht="12" x14ac:dyDescent="0.2">
      <c r="B84" s="65" t="s">
        <v>762</v>
      </c>
      <c r="C84" s="65" t="s">
        <v>42</v>
      </c>
    </row>
    <row r="85" spans="2:159" ht="12" x14ac:dyDescent="0.2">
      <c r="B85" s="65" t="s">
        <v>762</v>
      </c>
      <c r="C85" s="65" t="s">
        <v>43</v>
      </c>
    </row>
    <row r="86" spans="2:159" ht="12" x14ac:dyDescent="0.2">
      <c r="B86" s="65" t="s">
        <v>762</v>
      </c>
      <c r="C86" s="65" t="s">
        <v>44</v>
      </c>
    </row>
    <row r="87" spans="2:159" ht="12" x14ac:dyDescent="0.2">
      <c r="B87" s="65" t="s">
        <v>762</v>
      </c>
      <c r="C87" s="65" t="s">
        <v>45</v>
      </c>
    </row>
    <row r="88" spans="2:159" ht="12" x14ac:dyDescent="0.2">
      <c r="B88" s="65" t="s">
        <v>762</v>
      </c>
      <c r="C88" s="65" t="s">
        <v>46</v>
      </c>
    </row>
    <row r="89" spans="2:159" ht="12" x14ac:dyDescent="0.2">
      <c r="B89" s="65" t="s">
        <v>762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ht="12" x14ac:dyDescent="0.2">
      <c r="B90" s="65" t="s">
        <v>673</v>
      </c>
      <c r="C90" s="65" t="s">
        <v>36</v>
      </c>
      <c r="BD90" s="65">
        <v>3980.9457179999999</v>
      </c>
      <c r="BE90" s="65">
        <v>3980.9457179999999</v>
      </c>
      <c r="BF90" s="65">
        <v>3980.9457179999999</v>
      </c>
      <c r="BG90" s="65">
        <v>3980.9457179999999</v>
      </c>
      <c r="BH90" s="65">
        <v>4596.4837749999997</v>
      </c>
      <c r="BI90" s="65">
        <v>4596.4837749999997</v>
      </c>
      <c r="BJ90" s="65">
        <v>4596.4837749999997</v>
      </c>
      <c r="BK90" s="65">
        <v>4596.4837749999997</v>
      </c>
      <c r="BL90" s="65">
        <v>7105.9565350000003</v>
      </c>
      <c r="BM90" s="65">
        <v>7105.9565350000003</v>
      </c>
      <c r="BN90" s="65">
        <v>7105.9565350000003</v>
      </c>
      <c r="BO90" s="65">
        <v>7105.9565350000003</v>
      </c>
      <c r="BP90" s="65">
        <v>8104.5700040000002</v>
      </c>
      <c r="BQ90" s="65">
        <v>8104.5700040000002</v>
      </c>
      <c r="BR90" s="65">
        <v>8104.5700040000002</v>
      </c>
      <c r="BS90" s="65">
        <v>8104.5700040000002</v>
      </c>
      <c r="BT90" s="65">
        <v>8143.215252</v>
      </c>
      <c r="BU90" s="65">
        <v>8143.215252</v>
      </c>
      <c r="BV90" s="65">
        <v>8143.215252</v>
      </c>
      <c r="BW90" s="65">
        <v>8143.215252</v>
      </c>
      <c r="BX90" s="65">
        <v>8143.215252</v>
      </c>
      <c r="BY90" s="65">
        <v>8143.215252</v>
      </c>
      <c r="BZ90" s="65">
        <v>8143.215252</v>
      </c>
      <c r="CA90" s="65">
        <v>8143.215252</v>
      </c>
      <c r="CB90" s="65">
        <v>8143.215252</v>
      </c>
      <c r="CC90" s="65">
        <v>8143.215252</v>
      </c>
      <c r="CD90" s="65">
        <v>8143.215252</v>
      </c>
      <c r="CE90" s="65">
        <v>8143.215252</v>
      </c>
      <c r="CF90" s="65">
        <v>8143.215252</v>
      </c>
      <c r="CG90" s="65">
        <v>8143.215252</v>
      </c>
      <c r="CH90" s="65">
        <v>8143.215252</v>
      </c>
      <c r="CI90" s="65">
        <v>8143.215252</v>
      </c>
      <c r="CJ90" s="65">
        <v>8143.215252</v>
      </c>
      <c r="CK90" s="65">
        <v>8143.215252</v>
      </c>
      <c r="CL90" s="65">
        <v>8143.215252</v>
      </c>
      <c r="CM90" s="65">
        <v>8143.215252</v>
      </c>
      <c r="CN90" s="65">
        <v>8143.215252</v>
      </c>
      <c r="CO90" s="65">
        <v>8143.215252</v>
      </c>
      <c r="CP90" s="65">
        <v>8143.215252</v>
      </c>
      <c r="CQ90" s="65">
        <v>8143.215252</v>
      </c>
      <c r="CR90" s="65">
        <v>8143.215252</v>
      </c>
      <c r="CS90" s="65">
        <v>8143.215252</v>
      </c>
      <c r="CT90" s="65">
        <v>8143.215252</v>
      </c>
      <c r="CU90" s="65">
        <v>8143.215252</v>
      </c>
      <c r="CV90" s="65">
        <v>8143.215252</v>
      </c>
      <c r="CW90" s="65">
        <v>8143.215252</v>
      </c>
      <c r="CX90" s="65">
        <v>8143.215252</v>
      </c>
      <c r="CY90" s="65">
        <v>8143.215252</v>
      </c>
      <c r="CZ90" s="65">
        <v>8143.215252</v>
      </c>
      <c r="DA90" s="65">
        <v>8143.215252</v>
      </c>
      <c r="DB90" s="65">
        <v>8143.215252</v>
      </c>
      <c r="DC90" s="65">
        <v>8143.215252</v>
      </c>
      <c r="DD90" s="65">
        <v>8143.215252</v>
      </c>
      <c r="DE90" s="65">
        <v>8143.215252</v>
      </c>
      <c r="DF90" s="65">
        <v>8143.215252</v>
      </c>
      <c r="DG90" s="65">
        <v>8143.215252</v>
      </c>
      <c r="DH90" s="65">
        <v>8143.215252</v>
      </c>
      <c r="DI90" s="65">
        <v>8143.215252</v>
      </c>
      <c r="DJ90" s="65">
        <v>8143.215252</v>
      </c>
      <c r="DK90" s="65">
        <v>8143.215252</v>
      </c>
      <c r="DL90" s="65">
        <v>8143.215252</v>
      </c>
      <c r="DM90" s="65">
        <v>8143.215252</v>
      </c>
      <c r="DN90" s="65">
        <v>8143.215252</v>
      </c>
      <c r="DO90" s="65">
        <v>8143.215252</v>
      </c>
      <c r="DP90" s="65">
        <v>8143.215252</v>
      </c>
      <c r="DQ90" s="65">
        <v>8143.215252</v>
      </c>
      <c r="DR90" s="65">
        <v>8143.215252</v>
      </c>
      <c r="DS90" s="65">
        <v>8143.215252</v>
      </c>
      <c r="DT90" s="65">
        <v>8143.215252</v>
      </c>
      <c r="DU90" s="65">
        <v>8143.215252</v>
      </c>
      <c r="DV90" s="65">
        <v>8143.215252</v>
      </c>
      <c r="DW90" s="65">
        <v>8143.215252</v>
      </c>
      <c r="DX90" s="65">
        <v>8143.215252</v>
      </c>
      <c r="DY90" s="65">
        <v>8143.215252</v>
      </c>
      <c r="DZ90" s="65">
        <v>8143.215252</v>
      </c>
      <c r="EA90" s="65">
        <v>8143.215252</v>
      </c>
      <c r="EB90" s="65">
        <v>8143.215252</v>
      </c>
      <c r="EC90" s="65">
        <v>8143.215252</v>
      </c>
      <c r="ED90" s="65">
        <v>8143.215252</v>
      </c>
      <c r="EE90" s="65">
        <v>8143.215252</v>
      </c>
      <c r="EF90" s="65">
        <v>8143.215252</v>
      </c>
      <c r="EG90" s="65">
        <v>8143.215252</v>
      </c>
      <c r="EH90" s="65">
        <v>8143.215252</v>
      </c>
      <c r="EI90" s="65">
        <v>8143.215252</v>
      </c>
      <c r="EJ90" s="65">
        <v>8143.215252</v>
      </c>
      <c r="EK90" s="65">
        <v>8143.215252</v>
      </c>
      <c r="EL90" s="65">
        <v>8143.215252</v>
      </c>
      <c r="EM90" s="65">
        <v>8143.215252</v>
      </c>
      <c r="EN90" s="65">
        <v>8143.215252</v>
      </c>
      <c r="EO90" s="65">
        <v>8143.215252</v>
      </c>
      <c r="EP90" s="65">
        <v>8143.215252</v>
      </c>
      <c r="EQ90" s="65">
        <v>8143.215252</v>
      </c>
      <c r="ER90" s="65">
        <v>8143.215252</v>
      </c>
      <c r="ES90" s="65">
        <v>8143.215252</v>
      </c>
      <c r="ET90" s="65">
        <v>8143.215252</v>
      </c>
      <c r="EU90" s="65">
        <v>8143.215252</v>
      </c>
      <c r="EV90" s="65">
        <v>8143.215252</v>
      </c>
      <c r="EW90" s="65">
        <v>8143.215252</v>
      </c>
      <c r="EX90" s="65">
        <v>8143.215252</v>
      </c>
      <c r="EY90" s="65">
        <v>8143.215252</v>
      </c>
      <c r="EZ90" s="65">
        <v>8143.215252</v>
      </c>
      <c r="FA90" s="65">
        <v>8143.215252</v>
      </c>
      <c r="FB90" s="65">
        <v>8143.215252</v>
      </c>
      <c r="FC90" s="65">
        <v>8143.215252</v>
      </c>
    </row>
    <row r="91" spans="2:159" ht="12" x14ac:dyDescent="0.2">
      <c r="B91" s="65" t="s">
        <v>673</v>
      </c>
      <c r="C91" s="65" t="s">
        <v>37</v>
      </c>
      <c r="BH91" s="65">
        <v>1047.3459700000001</v>
      </c>
      <c r="BI91" s="65">
        <v>1047.3459700000001</v>
      </c>
      <c r="BJ91" s="65">
        <v>1047.3459700000001</v>
      </c>
      <c r="BK91" s="65">
        <v>1047.3459700000001</v>
      </c>
      <c r="BL91" s="65">
        <v>1248.421679</v>
      </c>
      <c r="BM91" s="65">
        <v>1248.421679</v>
      </c>
      <c r="BN91" s="65">
        <v>1248.421679</v>
      </c>
      <c r="BO91" s="65">
        <v>1248.421679</v>
      </c>
      <c r="BP91" s="65">
        <v>1347.274774</v>
      </c>
      <c r="BR91" s="65">
        <v>1347.274774</v>
      </c>
      <c r="BS91" s="65">
        <v>1347.274774</v>
      </c>
      <c r="BT91" s="65">
        <v>2136.483526</v>
      </c>
      <c r="BU91" s="65">
        <v>2136.483526</v>
      </c>
      <c r="BV91" s="65">
        <v>2136.483526</v>
      </c>
      <c r="BW91" s="65">
        <v>2136.483526</v>
      </c>
      <c r="BX91" s="65">
        <v>2136.483526</v>
      </c>
      <c r="BY91" s="65">
        <v>2136.483526</v>
      </c>
      <c r="BZ91" s="65">
        <v>2136.483526</v>
      </c>
      <c r="CA91" s="65">
        <v>2136.483526</v>
      </c>
      <c r="CB91" s="65">
        <v>2136.483526</v>
      </c>
      <c r="CC91" s="65">
        <v>2136.483526</v>
      </c>
      <c r="CD91" s="65">
        <v>2136.483526</v>
      </c>
      <c r="CE91" s="65">
        <v>2136.483526</v>
      </c>
      <c r="CF91" s="65">
        <v>2136.483526</v>
      </c>
      <c r="CG91" s="65">
        <v>2136.483526</v>
      </c>
      <c r="CH91" s="65">
        <v>2136.483526</v>
      </c>
      <c r="CI91" s="65">
        <v>2136.483526</v>
      </c>
      <c r="CJ91" s="65">
        <v>2136.483526</v>
      </c>
      <c r="CK91" s="65">
        <v>2136.483526</v>
      </c>
      <c r="CL91" s="65">
        <v>2136.483526</v>
      </c>
      <c r="CM91" s="65">
        <v>2136.483526</v>
      </c>
      <c r="CN91" s="65">
        <v>2136.483526</v>
      </c>
      <c r="CO91" s="65">
        <v>2136.483526</v>
      </c>
      <c r="CP91" s="65">
        <v>2136.483526</v>
      </c>
      <c r="CQ91" s="65">
        <v>2136.483526</v>
      </c>
      <c r="CR91" s="65">
        <v>2136.483526</v>
      </c>
      <c r="CS91" s="65">
        <v>2136.483526</v>
      </c>
      <c r="CT91" s="65">
        <v>2136.483526</v>
      </c>
      <c r="CU91" s="65">
        <v>2136.483526</v>
      </c>
      <c r="CV91" s="65">
        <v>2136.483526</v>
      </c>
      <c r="CW91" s="65">
        <v>2136.483526</v>
      </c>
      <c r="CY91" s="65">
        <v>2136.483526</v>
      </c>
      <c r="CZ91" s="65">
        <v>2136.483526</v>
      </c>
      <c r="DA91" s="65">
        <v>2136.483526</v>
      </c>
      <c r="DB91" s="65">
        <v>2136.483526</v>
      </c>
      <c r="DC91" s="65">
        <v>2136.483526</v>
      </c>
      <c r="DD91" s="65">
        <v>2136.483526</v>
      </c>
      <c r="DE91" s="65">
        <v>2136.483526</v>
      </c>
      <c r="DF91" s="65">
        <v>2136.483526</v>
      </c>
      <c r="DG91" s="65">
        <v>2136.483526</v>
      </c>
      <c r="DH91" s="65">
        <v>2136.483526</v>
      </c>
      <c r="DI91" s="65">
        <v>2136.483526</v>
      </c>
      <c r="DK91" s="65">
        <v>2136.483526</v>
      </c>
      <c r="DL91" s="65">
        <v>2136.483526</v>
      </c>
      <c r="DM91" s="65">
        <v>2136.483526</v>
      </c>
      <c r="DN91" s="65">
        <v>2136.483526</v>
      </c>
      <c r="DO91" s="65">
        <v>2136.483526</v>
      </c>
      <c r="DP91" s="65">
        <v>2136.483526</v>
      </c>
      <c r="DQ91" s="65">
        <v>2136.483526</v>
      </c>
      <c r="DR91" s="65">
        <v>2136.483526</v>
      </c>
      <c r="DS91" s="65">
        <v>2136.483526</v>
      </c>
      <c r="DT91" s="65">
        <v>2136.483526</v>
      </c>
      <c r="DU91" s="65">
        <v>2136.483526</v>
      </c>
      <c r="DV91" s="65">
        <v>2136.483526</v>
      </c>
      <c r="DW91" s="65">
        <v>2136.483526</v>
      </c>
      <c r="DX91" s="65">
        <v>2136.483526</v>
      </c>
      <c r="DY91" s="65">
        <v>2136.483526</v>
      </c>
      <c r="DZ91" s="65">
        <v>2136.483526</v>
      </c>
      <c r="EA91" s="65">
        <v>2136.483526</v>
      </c>
      <c r="EB91" s="65">
        <v>2136.483526</v>
      </c>
      <c r="EC91" s="65">
        <v>2136.483526</v>
      </c>
      <c r="ED91" s="65">
        <v>2136.483526</v>
      </c>
      <c r="EE91" s="65">
        <v>2136.483526</v>
      </c>
      <c r="EF91" s="65">
        <v>2136.483526</v>
      </c>
      <c r="EG91" s="65">
        <v>2136.483526</v>
      </c>
      <c r="EH91" s="65">
        <v>2136.483526</v>
      </c>
      <c r="EI91" s="65">
        <v>2136.483526</v>
      </c>
      <c r="EJ91" s="65">
        <v>2136.483526</v>
      </c>
      <c r="EK91" s="65">
        <v>2136.483526</v>
      </c>
      <c r="EL91" s="65">
        <v>2136.483526</v>
      </c>
      <c r="EM91" s="65">
        <v>2136.483526</v>
      </c>
      <c r="EN91" s="65">
        <v>2136.483526</v>
      </c>
      <c r="EO91" s="65">
        <v>2136.483526</v>
      </c>
      <c r="EP91" s="65">
        <v>2136.483526</v>
      </c>
      <c r="EQ91" s="65">
        <v>2136.483526</v>
      </c>
      <c r="ER91" s="65">
        <v>2136.483526</v>
      </c>
      <c r="ES91" s="65">
        <v>2136.483526</v>
      </c>
      <c r="ET91" s="65">
        <v>2136.483526</v>
      </c>
      <c r="EU91" s="65">
        <v>2136.483526</v>
      </c>
      <c r="EV91" s="65">
        <v>2136.483526</v>
      </c>
      <c r="EW91" s="65">
        <v>2136.483526</v>
      </c>
      <c r="EX91" s="65">
        <v>2136.483526</v>
      </c>
      <c r="EY91" s="65">
        <v>2136.483526</v>
      </c>
      <c r="EZ91" s="65">
        <v>2136.483526</v>
      </c>
      <c r="FA91" s="65">
        <v>2136.483526</v>
      </c>
      <c r="FB91" s="65">
        <v>2136.483526</v>
      </c>
      <c r="FC91" s="65">
        <v>2136.483526</v>
      </c>
    </row>
    <row r="92" spans="2:159" ht="12" x14ac:dyDescent="0.2">
      <c r="B92" s="65" t="s">
        <v>673</v>
      </c>
      <c r="C92" s="65" t="s">
        <v>38</v>
      </c>
    </row>
    <row r="93" spans="2:159" ht="12" x14ac:dyDescent="0.2">
      <c r="B93" s="65" t="s">
        <v>673</v>
      </c>
      <c r="C93" s="65" t="s">
        <v>39</v>
      </c>
    </row>
    <row r="94" spans="2:159" ht="12" x14ac:dyDescent="0.2">
      <c r="B94" s="65" t="s">
        <v>673</v>
      </c>
      <c r="C94" s="65" t="s">
        <v>40</v>
      </c>
    </row>
    <row r="95" spans="2:159" ht="12" x14ac:dyDescent="0.2">
      <c r="B95" s="65" t="s">
        <v>673</v>
      </c>
      <c r="C95" s="65" t="s">
        <v>41</v>
      </c>
    </row>
    <row r="96" spans="2:159" ht="12" x14ac:dyDescent="0.2">
      <c r="B96" s="65" t="s">
        <v>673</v>
      </c>
      <c r="C96" s="65" t="s">
        <v>42</v>
      </c>
    </row>
    <row r="97" spans="2:159" ht="12" x14ac:dyDescent="0.2">
      <c r="B97" s="65" t="s">
        <v>673</v>
      </c>
      <c r="C97" s="65" t="s">
        <v>43</v>
      </c>
    </row>
    <row r="98" spans="2:159" ht="12" x14ac:dyDescent="0.2">
      <c r="B98" s="65" t="s">
        <v>673</v>
      </c>
      <c r="C98" s="65" t="s">
        <v>44</v>
      </c>
    </row>
    <row r="99" spans="2:159" ht="12" x14ac:dyDescent="0.2">
      <c r="B99" s="65" t="s">
        <v>673</v>
      </c>
      <c r="C99" s="65" t="s">
        <v>45</v>
      </c>
    </row>
    <row r="100" spans="2:159" ht="12" x14ac:dyDescent="0.2">
      <c r="B100" s="65" t="s">
        <v>673</v>
      </c>
      <c r="C100" s="65" t="s">
        <v>46</v>
      </c>
    </row>
    <row r="101" spans="2:159" ht="12" x14ac:dyDescent="0.2">
      <c r="B101" s="65" t="s">
        <v>673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3980.9457179999999</v>
      </c>
      <c r="BE101" s="65">
        <v>3980.9457179999999</v>
      </c>
      <c r="BF101" s="65">
        <v>3980.9457179999999</v>
      </c>
      <c r="BG101" s="65">
        <v>3980.9457179999999</v>
      </c>
      <c r="BH101" s="65">
        <v>5643.8297460000003</v>
      </c>
      <c r="BI101" s="65">
        <v>5643.8297460000003</v>
      </c>
      <c r="BJ101" s="65">
        <v>5643.8297460000003</v>
      </c>
      <c r="BK101" s="65">
        <v>5643.8297460000003</v>
      </c>
      <c r="BL101" s="65">
        <v>8354.3782140000003</v>
      </c>
      <c r="BM101" s="65">
        <v>8354.3782140000003</v>
      </c>
      <c r="BN101" s="65">
        <v>8354.3782140000003</v>
      </c>
      <c r="BO101" s="65">
        <v>8354.3782140000003</v>
      </c>
      <c r="BP101" s="65">
        <v>9451.8447780000006</v>
      </c>
      <c r="BQ101" s="65">
        <v>8104.5700040000002</v>
      </c>
      <c r="BR101" s="65">
        <v>9451.8447780000006</v>
      </c>
      <c r="BS101" s="65">
        <v>9451.8447780000006</v>
      </c>
      <c r="BT101" s="65">
        <v>10279.698780000001</v>
      </c>
      <c r="BU101" s="65">
        <v>10279.698780000001</v>
      </c>
      <c r="BV101" s="65">
        <v>10279.698780000001</v>
      </c>
      <c r="BW101" s="65">
        <v>10279.698780000001</v>
      </c>
      <c r="BX101" s="65">
        <v>10279.698780000001</v>
      </c>
      <c r="BY101" s="65">
        <v>10279.698780000001</v>
      </c>
      <c r="BZ101" s="65">
        <v>10279.698780000001</v>
      </c>
      <c r="CA101" s="65">
        <v>10279.698780000001</v>
      </c>
      <c r="CB101" s="65">
        <v>10279.698780000001</v>
      </c>
      <c r="CC101" s="65">
        <v>10279.698780000001</v>
      </c>
      <c r="CD101" s="65">
        <v>10279.698780000001</v>
      </c>
      <c r="CE101" s="65">
        <v>10279.698780000001</v>
      </c>
      <c r="CF101" s="65">
        <v>10279.698780000001</v>
      </c>
      <c r="CG101" s="65">
        <v>10279.698780000001</v>
      </c>
      <c r="CH101" s="65">
        <v>10279.698780000001</v>
      </c>
      <c r="CI101" s="65">
        <v>10279.698780000001</v>
      </c>
      <c r="CJ101" s="65">
        <v>10279.698780000001</v>
      </c>
      <c r="CK101" s="65">
        <v>10279.698780000001</v>
      </c>
      <c r="CL101" s="65">
        <v>10279.698780000001</v>
      </c>
      <c r="CM101" s="65">
        <v>10279.698780000001</v>
      </c>
      <c r="CN101" s="65">
        <v>10279.698780000001</v>
      </c>
      <c r="CO101" s="65">
        <v>10279.698780000001</v>
      </c>
      <c r="CP101" s="65">
        <v>10279.698780000001</v>
      </c>
      <c r="CQ101" s="65">
        <v>10279.698780000001</v>
      </c>
      <c r="CR101" s="65">
        <v>10279.698780000001</v>
      </c>
      <c r="CS101" s="65">
        <v>10279.698780000001</v>
      </c>
      <c r="CT101" s="65">
        <v>10279.698780000001</v>
      </c>
      <c r="CU101" s="65">
        <v>10279.698780000001</v>
      </c>
      <c r="CV101" s="65">
        <v>10279.698780000001</v>
      </c>
      <c r="CW101" s="65">
        <v>10279.698780000001</v>
      </c>
      <c r="CX101" s="65">
        <v>8143.215252</v>
      </c>
      <c r="CY101" s="65">
        <v>10279.698780000001</v>
      </c>
      <c r="CZ101" s="65">
        <v>10279.698780000001</v>
      </c>
      <c r="DA101" s="65">
        <v>10279.698780000001</v>
      </c>
      <c r="DB101" s="65">
        <v>10279.698780000001</v>
      </c>
      <c r="DC101" s="65">
        <v>10279.698780000001</v>
      </c>
      <c r="DD101" s="65">
        <v>10279.698780000001</v>
      </c>
      <c r="DE101" s="65">
        <v>10279.698780000001</v>
      </c>
      <c r="DF101" s="65">
        <v>10279.698780000001</v>
      </c>
      <c r="DG101" s="65">
        <v>10279.698780000001</v>
      </c>
      <c r="DH101" s="65">
        <v>10279.698780000001</v>
      </c>
      <c r="DI101" s="65">
        <v>10279.698780000001</v>
      </c>
      <c r="DJ101" s="65">
        <v>8143.215252</v>
      </c>
      <c r="DK101" s="65">
        <v>10279.698780000001</v>
      </c>
      <c r="DL101" s="65">
        <v>10279.698780000001</v>
      </c>
      <c r="DM101" s="65">
        <v>10279.698780000001</v>
      </c>
      <c r="DN101" s="65">
        <v>10279.698780000001</v>
      </c>
      <c r="DO101" s="65">
        <v>10279.698780000001</v>
      </c>
      <c r="DP101" s="65">
        <v>10279.698780000001</v>
      </c>
      <c r="DQ101" s="65">
        <v>10279.698780000001</v>
      </c>
      <c r="DR101" s="65">
        <v>10279.698780000001</v>
      </c>
      <c r="DS101" s="65">
        <v>10279.698780000001</v>
      </c>
      <c r="DT101" s="65">
        <v>10279.698780000001</v>
      </c>
      <c r="DU101" s="65">
        <v>10279.698780000001</v>
      </c>
      <c r="DV101" s="65">
        <v>10279.698780000001</v>
      </c>
      <c r="DW101" s="65">
        <v>10279.698780000001</v>
      </c>
      <c r="DX101" s="65">
        <v>10279.698780000001</v>
      </c>
      <c r="DY101" s="65">
        <v>10279.698780000001</v>
      </c>
      <c r="DZ101" s="65">
        <v>10279.698780000001</v>
      </c>
      <c r="EA101" s="65">
        <v>10279.698780000001</v>
      </c>
      <c r="EB101" s="65">
        <v>10279.698780000001</v>
      </c>
      <c r="EC101" s="65">
        <v>10279.698780000001</v>
      </c>
      <c r="ED101" s="65">
        <v>10279.698780000001</v>
      </c>
      <c r="EE101" s="65">
        <v>10279.698780000001</v>
      </c>
      <c r="EF101" s="65">
        <v>10279.698780000001</v>
      </c>
      <c r="EG101" s="65">
        <v>10279.698780000001</v>
      </c>
      <c r="EH101" s="65">
        <v>10279.698780000001</v>
      </c>
      <c r="EI101" s="65">
        <v>10279.698780000001</v>
      </c>
      <c r="EJ101" s="65">
        <v>10279.698780000001</v>
      </c>
      <c r="EK101" s="65">
        <v>10279.698780000001</v>
      </c>
      <c r="EL101" s="65">
        <v>10279.698780000001</v>
      </c>
      <c r="EM101" s="65">
        <v>10279.698780000001</v>
      </c>
      <c r="EN101" s="65">
        <v>10279.698780000001</v>
      </c>
      <c r="EO101" s="65">
        <v>10279.698780000001</v>
      </c>
      <c r="EP101" s="65">
        <v>10279.698780000001</v>
      </c>
      <c r="EQ101" s="65">
        <v>10279.698780000001</v>
      </c>
      <c r="ER101" s="65">
        <v>10279.698780000001</v>
      </c>
      <c r="ES101" s="65">
        <v>10279.698780000001</v>
      </c>
      <c r="ET101" s="65">
        <v>10279.698780000001</v>
      </c>
      <c r="EU101" s="65">
        <v>10279.698780000001</v>
      </c>
      <c r="EV101" s="65">
        <v>10279.698780000001</v>
      </c>
      <c r="EW101" s="65">
        <v>10279.698780000001</v>
      </c>
      <c r="EX101" s="65">
        <v>10279.698780000001</v>
      </c>
      <c r="EY101" s="65">
        <v>10279.698780000001</v>
      </c>
      <c r="EZ101" s="65">
        <v>10279.698780000001</v>
      </c>
      <c r="FA101" s="65">
        <v>10279.698780000001</v>
      </c>
      <c r="FB101" s="65">
        <v>10279.698780000001</v>
      </c>
      <c r="FC101" s="65">
        <v>10279.698780000001</v>
      </c>
    </row>
    <row r="102" spans="2:159" ht="12" x14ac:dyDescent="0.2">
      <c r="B102" s="65" t="s">
        <v>763</v>
      </c>
      <c r="C102" s="65" t="s">
        <v>36</v>
      </c>
      <c r="D102" s="65">
        <v>3412.4135700000002</v>
      </c>
      <c r="E102" s="65">
        <v>3412.4135700000002</v>
      </c>
      <c r="F102" s="65">
        <v>2870.3650910000001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3219.1293719999999</v>
      </c>
      <c r="V102" s="65">
        <v>3412.4135700000002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3412.4135700000002</v>
      </c>
      <c r="AD102" s="65">
        <v>676.02095810000003</v>
      </c>
      <c r="AE102" s="65">
        <v>2551.4737810000001</v>
      </c>
      <c r="AF102" s="65">
        <v>2496.1138249999999</v>
      </c>
      <c r="AG102" s="65">
        <v>1350.72648</v>
      </c>
      <c r="AH102" s="65">
        <v>1174.864734</v>
      </c>
      <c r="AI102" s="65">
        <v>1928.673108</v>
      </c>
      <c r="AJ102" s="65">
        <v>2220.4156210000001</v>
      </c>
      <c r="AK102" s="65">
        <v>2123.1890619999999</v>
      </c>
      <c r="AL102" s="65">
        <v>2876.1446679999999</v>
      </c>
      <c r="AM102" s="65">
        <v>3412.4135700000002</v>
      </c>
      <c r="AN102" s="65">
        <v>3412.4135700000002</v>
      </c>
      <c r="AO102" s="65">
        <v>3412.4135700000002</v>
      </c>
      <c r="AP102" s="65">
        <v>583.64248099999998</v>
      </c>
      <c r="AQ102" s="65">
        <v>3412.4135700000002</v>
      </c>
      <c r="AR102" s="65">
        <v>3412.4135700000002</v>
      </c>
      <c r="AS102" s="65">
        <v>3412.4135700000002</v>
      </c>
      <c r="AT102" s="65">
        <v>2368.205164</v>
      </c>
      <c r="AU102" s="65">
        <v>2987.2214399999998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642.11284339999997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ht="12" x14ac:dyDescent="0.2">
      <c r="B103" s="65" t="s">
        <v>763</v>
      </c>
      <c r="C103" s="65" t="s">
        <v>37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235.5414298</v>
      </c>
      <c r="AC103" s="65">
        <v>235.5414298</v>
      </c>
      <c r="AE103" s="65">
        <v>235.5414298</v>
      </c>
      <c r="AF103" s="65">
        <v>235.5414298</v>
      </c>
      <c r="AH103" s="65">
        <v>235.5414298</v>
      </c>
      <c r="AJ103" s="65">
        <v>235.5414298</v>
      </c>
      <c r="AK103" s="65">
        <v>235.5414298</v>
      </c>
      <c r="AM103" s="65">
        <v>235.5414298</v>
      </c>
      <c r="AN103" s="65">
        <v>235.5414298</v>
      </c>
      <c r="AP103" s="65">
        <v>235.5414298</v>
      </c>
      <c r="AQ103" s="65">
        <v>235.5414298</v>
      </c>
    </row>
    <row r="104" spans="2:159" ht="12" x14ac:dyDescent="0.2">
      <c r="B104" s="65" t="s">
        <v>763</v>
      </c>
      <c r="C104" s="65" t="s">
        <v>38</v>
      </c>
      <c r="D104" s="65">
        <v>778.98536969999998</v>
      </c>
      <c r="E104" s="65">
        <v>1338.966809</v>
      </c>
      <c r="F104" s="65">
        <v>964.90503669999998</v>
      </c>
      <c r="G104" s="65">
        <v>801.73445049999998</v>
      </c>
      <c r="H104" s="65">
        <v>1382.0845569999999</v>
      </c>
      <c r="I104" s="65">
        <v>834.15396139999996</v>
      </c>
      <c r="J104" s="65">
        <v>1469.7178839999999</v>
      </c>
      <c r="K104" s="65">
        <v>1160.273672</v>
      </c>
      <c r="L104" s="65">
        <v>1469.7178839999999</v>
      </c>
      <c r="M104" s="65">
        <v>1469.7178839999999</v>
      </c>
      <c r="N104" s="65">
        <v>964.90503669999998</v>
      </c>
      <c r="O104" s="65">
        <v>1293.5829209999999</v>
      </c>
      <c r="P104" s="65">
        <v>1469.7178839999999</v>
      </c>
      <c r="Q104" s="65">
        <v>1469.7178839999999</v>
      </c>
      <c r="R104" s="65">
        <v>811.69888549999996</v>
      </c>
      <c r="S104" s="65">
        <v>788.77007370000001</v>
      </c>
      <c r="T104" s="65">
        <v>1469.7178839999999</v>
      </c>
      <c r="U104" s="65">
        <v>964.90503669999998</v>
      </c>
      <c r="V104" s="65">
        <v>1469.7178839999999</v>
      </c>
      <c r="W104" s="65">
        <v>1469.7178839999999</v>
      </c>
      <c r="X104" s="65">
        <v>1293.5829209999999</v>
      </c>
      <c r="Y104" s="65">
        <v>1469.7178839999999</v>
      </c>
      <c r="Z104" s="65">
        <v>1469.7178839999999</v>
      </c>
      <c r="AA104" s="65">
        <v>1469.7178839999999</v>
      </c>
      <c r="AB104" s="65">
        <v>1496.2470880000001</v>
      </c>
      <c r="AC104" s="65">
        <v>616.33024980000005</v>
      </c>
      <c r="AD104" s="65">
        <v>811.69888549999996</v>
      </c>
      <c r="AE104" s="65">
        <v>1496.2470880000001</v>
      </c>
      <c r="AF104" s="65">
        <v>504.81284720000002</v>
      </c>
      <c r="AG104" s="65">
        <v>1496.2470880000001</v>
      </c>
      <c r="AH104" s="65">
        <v>375.10399059999997</v>
      </c>
      <c r="AI104" s="65">
        <v>1186.802876</v>
      </c>
      <c r="AJ104" s="65">
        <v>655.46082520000004</v>
      </c>
      <c r="AK104" s="65">
        <v>2640.9822260000001</v>
      </c>
      <c r="AL104" s="65">
        <v>2265.878236</v>
      </c>
      <c r="AM104" s="65">
        <v>1496.2470880000001</v>
      </c>
      <c r="AN104" s="65">
        <v>630.07051590000003</v>
      </c>
      <c r="AO104" s="65">
        <v>2640.9822260000001</v>
      </c>
      <c r="AP104" s="65">
        <v>1649.547986</v>
      </c>
      <c r="AQ104" s="65">
        <v>2640.9822260000001</v>
      </c>
      <c r="AR104" s="65">
        <v>504.81284720000002</v>
      </c>
      <c r="AS104" s="65">
        <v>1611.4596289999999</v>
      </c>
      <c r="AT104" s="65">
        <v>504.81284720000002</v>
      </c>
      <c r="AU104" s="65">
        <v>971.5373376</v>
      </c>
      <c r="AV104" s="65">
        <v>2116.2724760000001</v>
      </c>
      <c r="AW104" s="65">
        <v>2116.2724760000001</v>
      </c>
      <c r="AX104" s="65">
        <v>635.56392240000002</v>
      </c>
      <c r="AY104" s="65">
        <v>2116.2724760000001</v>
      </c>
      <c r="AZ104" s="65">
        <v>1676.07719</v>
      </c>
      <c r="BB104" s="65">
        <v>1676.07719</v>
      </c>
      <c r="BC104" s="65">
        <v>1676.07719</v>
      </c>
      <c r="BD104" s="65">
        <v>1171.2643419999999</v>
      </c>
      <c r="BF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1144.7351389999999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ht="12" x14ac:dyDescent="0.2">
      <c r="B105" s="65" t="s">
        <v>763</v>
      </c>
      <c r="C105" s="65" t="s">
        <v>39</v>
      </c>
      <c r="D105" s="65">
        <v>861.91487810000001</v>
      </c>
      <c r="E105" s="65">
        <v>488.70583060000001</v>
      </c>
      <c r="F105" s="65">
        <v>861.91487810000001</v>
      </c>
      <c r="G105" s="65">
        <v>861.91487810000001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861.91487810000001</v>
      </c>
      <c r="R105" s="65">
        <v>861.91487810000001</v>
      </c>
      <c r="S105" s="65">
        <v>861.91487810000001</v>
      </c>
      <c r="T105" s="65">
        <v>1353.463123</v>
      </c>
      <c r="U105" s="65">
        <v>1353.463123</v>
      </c>
      <c r="W105" s="65">
        <v>1353.463123</v>
      </c>
      <c r="X105" s="65">
        <v>1353.463123</v>
      </c>
      <c r="Y105" s="65">
        <v>957.40400769999997</v>
      </c>
      <c r="AA105" s="65">
        <v>1353.463123</v>
      </c>
      <c r="AB105" s="65">
        <v>1353.463123</v>
      </c>
      <c r="AC105" s="65">
        <v>1184.623691</v>
      </c>
      <c r="AD105" s="65">
        <v>1353.463123</v>
      </c>
      <c r="AE105" s="65">
        <v>1184.623691</v>
      </c>
      <c r="AF105" s="65">
        <v>1353.463123</v>
      </c>
      <c r="AG105" s="65">
        <v>1184.623691</v>
      </c>
      <c r="AH105" s="65">
        <v>1353.463123</v>
      </c>
      <c r="AI105" s="65">
        <v>1353.463123</v>
      </c>
      <c r="AJ105" s="65">
        <v>1358.674217</v>
      </c>
      <c r="AK105" s="65">
        <v>693.07544610000002</v>
      </c>
      <c r="AL105" s="65">
        <v>867.12597170000004</v>
      </c>
      <c r="AM105" s="65">
        <v>973.79922209999995</v>
      </c>
      <c r="AN105" s="65">
        <v>861.91487810000001</v>
      </c>
      <c r="AO105" s="65">
        <v>1358.674217</v>
      </c>
      <c r="AP105" s="65">
        <v>1337.4855170000001</v>
      </c>
      <c r="AQ105" s="65">
        <v>784.29986280000003</v>
      </c>
      <c r="AR105" s="65">
        <v>1358.674217</v>
      </c>
      <c r="AS105" s="65">
        <v>693.07544610000002</v>
      </c>
      <c r="AT105" s="65">
        <v>1358.674217</v>
      </c>
      <c r="AU105" s="65">
        <v>1358.674217</v>
      </c>
      <c r="AV105" s="65">
        <v>1358.674217</v>
      </c>
      <c r="AW105" s="65">
        <v>1358.674217</v>
      </c>
      <c r="AX105" s="65">
        <v>1358.674217</v>
      </c>
      <c r="AY105" s="65">
        <v>1358.674217</v>
      </c>
      <c r="AZ105" s="65">
        <v>1702.7958880000001</v>
      </c>
      <c r="BA105" s="65">
        <v>1189.834785</v>
      </c>
      <c r="BB105" s="65">
        <v>1702.7958880000001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1702.7958880000001</v>
      </c>
      <c r="BJ105" s="65">
        <v>1702.7958880000001</v>
      </c>
      <c r="BK105" s="65">
        <v>1702.7958880000001</v>
      </c>
      <c r="BL105" s="65">
        <v>1702.7958880000001</v>
      </c>
      <c r="BM105" s="65">
        <v>867.12597170000004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1042.4082100000001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ht="12" x14ac:dyDescent="0.2">
      <c r="B106" s="65" t="s">
        <v>763</v>
      </c>
      <c r="C106" s="65" t="s">
        <v>40</v>
      </c>
    </row>
    <row r="107" spans="2:159" ht="12" x14ac:dyDescent="0.2">
      <c r="B107" s="65" t="s">
        <v>763</v>
      </c>
      <c r="C107" s="65" t="s">
        <v>41</v>
      </c>
    </row>
    <row r="108" spans="2:159" ht="12" x14ac:dyDescent="0.2">
      <c r="B108" s="65" t="s">
        <v>763</v>
      </c>
      <c r="C108" s="65" t="s">
        <v>42</v>
      </c>
      <c r="F108" s="65">
        <v>366.3872523</v>
      </c>
      <c r="G108" s="65">
        <v>366.3872523</v>
      </c>
      <c r="H108" s="65">
        <v>366.3872523</v>
      </c>
      <c r="J108" s="65">
        <v>366.3872523</v>
      </c>
      <c r="K108" s="65">
        <v>366.3872523</v>
      </c>
      <c r="L108" s="65">
        <v>366.3872523</v>
      </c>
      <c r="M108" s="65">
        <v>152.01282939999999</v>
      </c>
      <c r="N108" s="65">
        <v>366.3872523</v>
      </c>
      <c r="O108" s="65">
        <v>366.3872523</v>
      </c>
      <c r="P108" s="65">
        <v>366.3872523</v>
      </c>
      <c r="Q108" s="65">
        <v>167.13543759999999</v>
      </c>
      <c r="R108" s="65">
        <v>366.3872523</v>
      </c>
      <c r="S108" s="65">
        <v>366.3872523</v>
      </c>
      <c r="T108" s="65">
        <v>553.58694790000004</v>
      </c>
      <c r="U108" s="65">
        <v>319.80321739999999</v>
      </c>
      <c r="V108" s="65">
        <v>926.15344990000006</v>
      </c>
      <c r="W108" s="65">
        <v>321.82455570000002</v>
      </c>
      <c r="X108" s="65">
        <v>926.15344990000006</v>
      </c>
      <c r="Y108" s="65">
        <v>926.15344990000006</v>
      </c>
      <c r="Z108" s="65">
        <v>926.15344990000006</v>
      </c>
      <c r="AA108" s="65">
        <v>552.10207949999995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457.41726619999997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610.05950170000006</v>
      </c>
      <c r="AO108" s="65">
        <v>926.15344990000006</v>
      </c>
      <c r="AP108" s="65">
        <v>926.15344990000006</v>
      </c>
      <c r="AQ108" s="65">
        <v>926.15344990000006</v>
      </c>
      <c r="AR108" s="65">
        <v>926.15344990000006</v>
      </c>
      <c r="AS108" s="65">
        <v>926.15344990000006</v>
      </c>
      <c r="AT108" s="65">
        <v>926.15344990000006</v>
      </c>
      <c r="AU108" s="65">
        <v>926.15344990000006</v>
      </c>
      <c r="AV108" s="65">
        <v>926.15344990000006</v>
      </c>
      <c r="AW108" s="65">
        <v>926.15344990000006</v>
      </c>
      <c r="AX108" s="65">
        <v>926.15344990000006</v>
      </c>
      <c r="AY108" s="65">
        <v>926.15344990000006</v>
      </c>
      <c r="AZ108" s="65">
        <v>926.15344990000006</v>
      </c>
      <c r="BA108" s="65">
        <v>926.15344990000006</v>
      </c>
      <c r="BB108" s="65">
        <v>926.15344990000006</v>
      </c>
      <c r="BC108" s="65">
        <v>926.15344990000006</v>
      </c>
      <c r="BD108" s="65">
        <v>926.15344990000006</v>
      </c>
      <c r="BE108" s="65">
        <v>926.15344990000006</v>
      </c>
      <c r="BF108" s="65">
        <v>926.15344990000006</v>
      </c>
      <c r="BG108" s="65">
        <v>926.15344990000006</v>
      </c>
      <c r="BH108" s="65">
        <v>926.15344990000006</v>
      </c>
      <c r="BI108" s="65">
        <v>926.15344990000006</v>
      </c>
      <c r="BJ108" s="65">
        <v>926.15344990000006</v>
      </c>
      <c r="BK108" s="65">
        <v>926.15344990000006</v>
      </c>
      <c r="BL108" s="65">
        <v>926.15344990000006</v>
      </c>
      <c r="BM108" s="65">
        <v>926.15344990000006</v>
      </c>
      <c r="BN108" s="65">
        <v>926.15344990000006</v>
      </c>
      <c r="BO108" s="65">
        <v>926.15344990000006</v>
      </c>
      <c r="BP108" s="65">
        <v>926.15344990000006</v>
      </c>
      <c r="BQ108" s="65">
        <v>926.15344990000006</v>
      </c>
      <c r="BR108" s="65">
        <v>926.15344990000006</v>
      </c>
      <c r="BS108" s="65">
        <v>926.15344990000006</v>
      </c>
      <c r="BT108" s="65">
        <v>926.15344990000006</v>
      </c>
      <c r="BU108" s="65">
        <v>926.15344990000006</v>
      </c>
      <c r="BV108" s="65">
        <v>926.15344990000006</v>
      </c>
      <c r="BW108" s="65">
        <v>926.15344990000006</v>
      </c>
      <c r="BX108" s="65">
        <v>926.15344990000006</v>
      </c>
      <c r="BY108" s="65">
        <v>926.15344990000006</v>
      </c>
      <c r="BZ108" s="65">
        <v>926.15344990000006</v>
      </c>
      <c r="CA108" s="65">
        <v>926.15344990000006</v>
      </c>
      <c r="CB108" s="65">
        <v>559.76619760000005</v>
      </c>
      <c r="CC108" s="65">
        <v>559.76619760000005</v>
      </c>
      <c r="CD108" s="65">
        <v>559.76619760000005</v>
      </c>
      <c r="CE108" s="65">
        <v>559.76619760000005</v>
      </c>
      <c r="CF108" s="65">
        <v>559.76619760000005</v>
      </c>
      <c r="CG108" s="65">
        <v>559.76619760000005</v>
      </c>
      <c r="CH108" s="65">
        <v>559.76619760000005</v>
      </c>
      <c r="CI108" s="65">
        <v>559.76619760000005</v>
      </c>
      <c r="CJ108" s="65">
        <v>559.76619760000005</v>
      </c>
      <c r="CK108" s="65">
        <v>559.76619760000005</v>
      </c>
      <c r="CL108" s="65">
        <v>559.76619760000005</v>
      </c>
      <c r="CM108" s="65">
        <v>559.76619760000005</v>
      </c>
      <c r="CN108" s="65">
        <v>559.76619760000005</v>
      </c>
      <c r="CO108" s="65">
        <v>559.76619760000005</v>
      </c>
      <c r="CP108" s="65">
        <v>559.76619760000005</v>
      </c>
      <c r="CQ108" s="65">
        <v>559.76619760000005</v>
      </c>
      <c r="CR108" s="65">
        <v>559.76619760000005</v>
      </c>
      <c r="CS108" s="65">
        <v>559.76619760000005</v>
      </c>
      <c r="CT108" s="65">
        <v>559.76619760000005</v>
      </c>
      <c r="CU108" s="65">
        <v>559.76619760000005</v>
      </c>
      <c r="CV108" s="65">
        <v>559.76619760000005</v>
      </c>
      <c r="CW108" s="65">
        <v>559.76619760000005</v>
      </c>
      <c r="CX108" s="65">
        <v>559.76619760000005</v>
      </c>
      <c r="CY108" s="65">
        <v>559.76619760000005</v>
      </c>
    </row>
    <row r="109" spans="2:159" ht="12" x14ac:dyDescent="0.2">
      <c r="B109" s="65" t="s">
        <v>763</v>
      </c>
      <c r="C109" s="65" t="s">
        <v>43</v>
      </c>
    </row>
    <row r="110" spans="2:159" ht="12" x14ac:dyDescent="0.2">
      <c r="B110" s="65" t="s">
        <v>763</v>
      </c>
      <c r="C110" s="65" t="s">
        <v>44</v>
      </c>
    </row>
    <row r="111" spans="2:159" ht="12" x14ac:dyDescent="0.2">
      <c r="B111" s="65" t="s">
        <v>763</v>
      </c>
      <c r="C111" s="65" t="s">
        <v>45</v>
      </c>
    </row>
    <row r="112" spans="2:159" ht="12" x14ac:dyDescent="0.2">
      <c r="B112" s="65" t="s">
        <v>763</v>
      </c>
      <c r="C112" s="65" t="s">
        <v>46</v>
      </c>
    </row>
    <row r="113" spans="2:159" ht="12" x14ac:dyDescent="0.2">
      <c r="B113" s="65" t="s">
        <v>763</v>
      </c>
      <c r="C113" s="65" t="s">
        <v>15</v>
      </c>
      <c r="D113" s="65">
        <v>5288.8552479999998</v>
      </c>
      <c r="E113" s="65">
        <v>5475.6276399999997</v>
      </c>
      <c r="F113" s="65">
        <v>5299.1136880000004</v>
      </c>
      <c r="G113" s="65">
        <v>5677.9915810000002</v>
      </c>
      <c r="H113" s="65">
        <v>6258.3416880000004</v>
      </c>
      <c r="I113" s="65">
        <v>5344.0238399999998</v>
      </c>
      <c r="J113" s="65">
        <v>6345.975015</v>
      </c>
      <c r="K113" s="65">
        <v>6036.5308029999997</v>
      </c>
      <c r="L113" s="65">
        <v>6345.975015</v>
      </c>
      <c r="M113" s="65">
        <v>6131.6005919999998</v>
      </c>
      <c r="N113" s="65">
        <v>5841.1621670000004</v>
      </c>
      <c r="O113" s="65">
        <v>6169.8400519999996</v>
      </c>
      <c r="P113" s="65">
        <v>6345.975015</v>
      </c>
      <c r="Q113" s="65">
        <v>6146.7232000000004</v>
      </c>
      <c r="R113" s="65">
        <v>5452.4145859999999</v>
      </c>
      <c r="S113" s="65">
        <v>5665.027204</v>
      </c>
      <c r="T113" s="65">
        <v>7024.7229550000002</v>
      </c>
      <c r="U113" s="65">
        <v>6092.8421799999996</v>
      </c>
      <c r="V113" s="65">
        <v>6043.8263340000003</v>
      </c>
      <c r="W113" s="65">
        <v>6792.9605629999996</v>
      </c>
      <c r="X113" s="65">
        <v>7221.1544949999998</v>
      </c>
      <c r="Y113" s="65">
        <v>7001.2303419999998</v>
      </c>
      <c r="Z113" s="65">
        <v>6043.8263340000003</v>
      </c>
      <c r="AA113" s="65">
        <v>7023.2380869999997</v>
      </c>
      <c r="AB113" s="65">
        <v>7423.8186610000002</v>
      </c>
      <c r="AC113" s="65">
        <v>6375.0623910000004</v>
      </c>
      <c r="AD113" s="65">
        <v>3767.336417</v>
      </c>
      <c r="AE113" s="65">
        <v>6394.0394399999996</v>
      </c>
      <c r="AF113" s="65">
        <v>5516.0846750000001</v>
      </c>
      <c r="AG113" s="65">
        <v>4957.7507089999999</v>
      </c>
      <c r="AH113" s="65">
        <v>4065.1267280000002</v>
      </c>
      <c r="AI113" s="65">
        <v>4926.3563729999996</v>
      </c>
      <c r="AJ113" s="65">
        <v>5396.245543</v>
      </c>
      <c r="AK113" s="65">
        <v>6618.9416140000003</v>
      </c>
      <c r="AL113" s="65">
        <v>6935.3023249999997</v>
      </c>
      <c r="AM113" s="65">
        <v>7044.1547600000004</v>
      </c>
      <c r="AN113" s="65">
        <v>5749.9998960000003</v>
      </c>
      <c r="AO113" s="65">
        <v>8338.2234640000006</v>
      </c>
      <c r="AP113" s="65">
        <v>4732.3708640000004</v>
      </c>
      <c r="AQ113" s="65">
        <v>7999.390539</v>
      </c>
      <c r="AR113" s="65">
        <v>6202.0540849999998</v>
      </c>
      <c r="AS113" s="65">
        <v>6643.1020959999996</v>
      </c>
      <c r="AT113" s="65">
        <v>5157.8456779999997</v>
      </c>
      <c r="AU113" s="65">
        <v>6243.5864439999996</v>
      </c>
      <c r="AV113" s="65">
        <v>7730.9889409999996</v>
      </c>
      <c r="AW113" s="65">
        <v>7730.9889409999996</v>
      </c>
      <c r="AX113" s="65">
        <v>6250.2803869999998</v>
      </c>
      <c r="AY113" s="65">
        <v>7730.9889409999996</v>
      </c>
      <c r="AZ113" s="65">
        <v>7303.300279</v>
      </c>
      <c r="BA113" s="65">
        <v>5114.2619869999999</v>
      </c>
      <c r="BB113" s="65">
        <v>4947.1393710000002</v>
      </c>
      <c r="BC113" s="65">
        <v>7303.300279</v>
      </c>
      <c r="BD113" s="65">
        <v>4691.2159350000002</v>
      </c>
      <c r="BE113" s="65">
        <v>3519.9515929999998</v>
      </c>
      <c r="BF113" s="65">
        <v>4691.2159350000002</v>
      </c>
      <c r="BG113" s="65">
        <v>4691.2159350000002</v>
      </c>
      <c r="BH113" s="65">
        <v>4497.9317369999999</v>
      </c>
      <c r="BI113" s="65">
        <v>4497.9317369999999</v>
      </c>
      <c r="BJ113" s="65">
        <v>4497.9317369999999</v>
      </c>
      <c r="BK113" s="65">
        <v>4497.9317369999999</v>
      </c>
      <c r="BL113" s="65">
        <v>4497.9317369999999</v>
      </c>
      <c r="BM113" s="65">
        <v>3662.2618210000001</v>
      </c>
      <c r="BN113" s="65">
        <v>4497.9317369999999</v>
      </c>
      <c r="BO113" s="65">
        <v>4497.9317369999999</v>
      </c>
      <c r="BP113" s="65">
        <v>4329.0923050000001</v>
      </c>
      <c r="BQ113" s="65">
        <v>4329.0923050000001</v>
      </c>
      <c r="BR113" s="65">
        <v>4329.0923050000001</v>
      </c>
      <c r="BS113" s="65">
        <v>4329.0923050000001</v>
      </c>
      <c r="BT113" s="65">
        <v>4329.0923050000001</v>
      </c>
      <c r="BU113" s="65">
        <v>3837.5440589999998</v>
      </c>
      <c r="BV113" s="65">
        <v>4329.0923050000001</v>
      </c>
      <c r="BW113" s="65">
        <v>4329.0923050000001</v>
      </c>
      <c r="BX113" s="65">
        <v>4329.0923050000001</v>
      </c>
      <c r="BY113" s="65">
        <v>4329.0923050000001</v>
      </c>
      <c r="BZ113" s="65">
        <v>4329.0923050000001</v>
      </c>
      <c r="CA113" s="65">
        <v>4329.0923050000001</v>
      </c>
      <c r="CB113" s="65">
        <v>3074.0714760000001</v>
      </c>
      <c r="CC113" s="65">
        <v>3074.0714760000001</v>
      </c>
      <c r="CD113" s="65">
        <v>3074.0714760000001</v>
      </c>
      <c r="CE113" s="65">
        <v>3074.0714760000001</v>
      </c>
      <c r="CF113" s="65">
        <v>3074.0714760000001</v>
      </c>
      <c r="CG113" s="65">
        <v>3074.0714760000001</v>
      </c>
      <c r="CH113" s="65">
        <v>3047.542273</v>
      </c>
      <c r="CI113" s="65">
        <v>3074.0714760000001</v>
      </c>
      <c r="CJ113" s="65">
        <v>3074.0714760000001</v>
      </c>
      <c r="CK113" s="65">
        <v>3074.0714760000001</v>
      </c>
      <c r="CL113" s="65">
        <v>3074.0714760000001</v>
      </c>
      <c r="CM113" s="65">
        <v>3074.0714760000001</v>
      </c>
      <c r="CN113" s="65">
        <v>2080.363304</v>
      </c>
      <c r="CO113" s="65">
        <v>2080.363304</v>
      </c>
      <c r="CP113" s="65">
        <v>2080.363304</v>
      </c>
      <c r="CQ113" s="65">
        <v>2080.363304</v>
      </c>
      <c r="CR113" s="65">
        <v>2080.363304</v>
      </c>
      <c r="CS113" s="65">
        <v>2080.363304</v>
      </c>
      <c r="CT113" s="65">
        <v>909.09896179999998</v>
      </c>
      <c r="CU113" s="65">
        <v>2080.363304</v>
      </c>
      <c r="CV113" s="65">
        <v>2080.363304</v>
      </c>
      <c r="CW113" s="65">
        <v>2080.363304</v>
      </c>
      <c r="CX113" s="65">
        <v>2080.363304</v>
      </c>
      <c r="CY113" s="65">
        <v>2080.363304</v>
      </c>
      <c r="CZ113" s="65">
        <v>1520.5971070000001</v>
      </c>
      <c r="DA113" s="65">
        <v>1520.5971070000001</v>
      </c>
      <c r="DB113" s="65">
        <v>1520.5971070000001</v>
      </c>
      <c r="DC113" s="65">
        <v>1520.5971070000001</v>
      </c>
      <c r="DD113" s="65">
        <v>1520.5971070000001</v>
      </c>
      <c r="DE113" s="65">
        <v>1520.5971070000001</v>
      </c>
      <c r="DF113" s="65">
        <v>1520.5971070000001</v>
      </c>
      <c r="DG113" s="65">
        <v>1520.5971070000001</v>
      </c>
      <c r="DH113" s="65">
        <v>1494.0679029999999</v>
      </c>
      <c r="DI113" s="65">
        <v>349.33276419999999</v>
      </c>
      <c r="DJ113" s="65">
        <v>349.33276419999999</v>
      </c>
      <c r="DK113" s="65">
        <v>1494.0679029999999</v>
      </c>
      <c r="DL113" s="65">
        <v>1494.0679029999999</v>
      </c>
      <c r="DM113" s="65">
        <v>1494.0679029999999</v>
      </c>
      <c r="DN113" s="65">
        <v>1494.0679029999999</v>
      </c>
      <c r="DO113" s="65">
        <v>1494.0679029999999</v>
      </c>
      <c r="DP113" s="65">
        <v>344.12167060000002</v>
      </c>
      <c r="DQ113" s="65">
        <v>344.12167060000002</v>
      </c>
      <c r="DR113" s="65">
        <v>344.12167060000002</v>
      </c>
      <c r="DS113" s="65">
        <v>344.12167060000002</v>
      </c>
      <c r="DT113" s="65">
        <v>344.12167060000002</v>
      </c>
      <c r="DU113" s="65">
        <v>344.12167060000002</v>
      </c>
      <c r="DV113" s="65">
        <v>344.12167060000002</v>
      </c>
      <c r="DW113" s="65">
        <v>344.12167060000002</v>
      </c>
      <c r="DX113" s="65">
        <v>344.12167060000002</v>
      </c>
      <c r="DY113" s="65">
        <v>344.12167060000002</v>
      </c>
      <c r="DZ113" s="65">
        <v>344.12167060000002</v>
      </c>
      <c r="EA113" s="65">
        <v>344.12167060000002</v>
      </c>
      <c r="EB113" s="65">
        <v>344.12167060000002</v>
      </c>
      <c r="EC113" s="65">
        <v>344.12167060000002</v>
      </c>
      <c r="ED113" s="65">
        <v>344.12167060000002</v>
      </c>
      <c r="EE113" s="65">
        <v>344.12167060000002</v>
      </c>
      <c r="EF113" s="65">
        <v>0</v>
      </c>
      <c r="EG113" s="65">
        <v>0</v>
      </c>
      <c r="EH113" s="65">
        <v>0</v>
      </c>
      <c r="EI113" s="65">
        <v>0</v>
      </c>
      <c r="EJ113" s="65">
        <v>0</v>
      </c>
      <c r="EK113" s="65">
        <v>0</v>
      </c>
      <c r="EL113" s="65">
        <v>0</v>
      </c>
      <c r="EM113" s="65">
        <v>0</v>
      </c>
      <c r="EN113" s="65">
        <v>0</v>
      </c>
      <c r="EO113" s="65">
        <v>0</v>
      </c>
      <c r="EP113" s="65">
        <v>0</v>
      </c>
      <c r="EQ113" s="65">
        <v>0</v>
      </c>
      <c r="ER113" s="65">
        <v>0</v>
      </c>
      <c r="ES113" s="65">
        <v>0</v>
      </c>
      <c r="ET113" s="65">
        <v>0</v>
      </c>
      <c r="EU113" s="65">
        <v>0</v>
      </c>
      <c r="EV113" s="65">
        <v>0</v>
      </c>
      <c r="EW113" s="65">
        <v>0</v>
      </c>
      <c r="EX113" s="65">
        <v>0</v>
      </c>
      <c r="EY113" s="65">
        <v>0</v>
      </c>
      <c r="EZ113" s="65">
        <v>0</v>
      </c>
      <c r="FA113" s="65">
        <v>0</v>
      </c>
      <c r="FB113" s="65">
        <v>0</v>
      </c>
      <c r="FC113" s="65">
        <v>0</v>
      </c>
    </row>
    <row r="114" spans="2:159" ht="12" x14ac:dyDescent="0.2">
      <c r="B114" s="65" t="s">
        <v>764</v>
      </c>
      <c r="C114" s="65" t="s">
        <v>36</v>
      </c>
    </row>
    <row r="115" spans="2:159" ht="12" x14ac:dyDescent="0.2">
      <c r="B115" s="65" t="s">
        <v>764</v>
      </c>
      <c r="C115" s="65" t="s">
        <v>37</v>
      </c>
    </row>
    <row r="116" spans="2:159" ht="12" x14ac:dyDescent="0.2">
      <c r="B116" s="65" t="s">
        <v>764</v>
      </c>
      <c r="C116" s="65" t="s">
        <v>38</v>
      </c>
    </row>
    <row r="117" spans="2:159" ht="12" x14ac:dyDescent="0.2">
      <c r="B117" s="65" t="s">
        <v>764</v>
      </c>
      <c r="C117" s="65" t="s">
        <v>39</v>
      </c>
    </row>
    <row r="118" spans="2:159" ht="12" x14ac:dyDescent="0.2">
      <c r="B118" s="65" t="s">
        <v>764</v>
      </c>
      <c r="C118" s="65" t="s">
        <v>40</v>
      </c>
    </row>
    <row r="119" spans="2:159" ht="12" x14ac:dyDescent="0.2">
      <c r="B119" s="65" t="s">
        <v>764</v>
      </c>
      <c r="C119" s="65" t="s">
        <v>41</v>
      </c>
    </row>
    <row r="120" spans="2:159" ht="12" x14ac:dyDescent="0.2">
      <c r="B120" s="65" t="s">
        <v>764</v>
      </c>
      <c r="C120" s="65" t="s">
        <v>42</v>
      </c>
    </row>
    <row r="121" spans="2:159" ht="12" x14ac:dyDescent="0.2">
      <c r="B121" s="65" t="s">
        <v>764</v>
      </c>
      <c r="C121" s="65" t="s">
        <v>43</v>
      </c>
    </row>
    <row r="122" spans="2:159" ht="12" x14ac:dyDescent="0.2">
      <c r="B122" s="65" t="s">
        <v>764</v>
      </c>
      <c r="C122" s="65" t="s">
        <v>44</v>
      </c>
    </row>
    <row r="123" spans="2:159" ht="12" x14ac:dyDescent="0.2">
      <c r="B123" s="65" t="s">
        <v>764</v>
      </c>
      <c r="C123" s="65" t="s">
        <v>45</v>
      </c>
    </row>
    <row r="124" spans="2:159" ht="12" x14ac:dyDescent="0.2">
      <c r="B124" s="65" t="s">
        <v>764</v>
      </c>
      <c r="C124" s="65" t="s">
        <v>46</v>
      </c>
    </row>
    <row r="125" spans="2:159" ht="12" x14ac:dyDescent="0.2">
      <c r="B125" s="65" t="s">
        <v>764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0</v>
      </c>
      <c r="EK125" s="65">
        <v>0</v>
      </c>
      <c r="EL125" s="65">
        <v>0</v>
      </c>
      <c r="EM125" s="65">
        <v>0</v>
      </c>
      <c r="EN125" s="65">
        <v>0</v>
      </c>
      <c r="EO125" s="65">
        <v>0</v>
      </c>
      <c r="EP125" s="65">
        <v>0</v>
      </c>
      <c r="EQ125" s="65">
        <v>0</v>
      </c>
      <c r="ER125" s="65">
        <v>0</v>
      </c>
      <c r="ES125" s="65">
        <v>0</v>
      </c>
      <c r="ET125" s="65">
        <v>0</v>
      </c>
      <c r="EU125" s="65">
        <v>0</v>
      </c>
      <c r="EV125" s="65">
        <v>0</v>
      </c>
      <c r="EW125" s="65">
        <v>0</v>
      </c>
      <c r="EX125" s="65">
        <v>0</v>
      </c>
      <c r="EY125" s="65">
        <v>0</v>
      </c>
      <c r="EZ125" s="65">
        <v>0</v>
      </c>
      <c r="FA125" s="65">
        <v>0</v>
      </c>
      <c r="FB125" s="65">
        <v>0</v>
      </c>
      <c r="FC125" s="65">
        <v>0</v>
      </c>
    </row>
    <row r="126" spans="2:159" ht="12" x14ac:dyDescent="0.2">
      <c r="B126" s="65" t="s">
        <v>765</v>
      </c>
      <c r="C126" s="65" t="s">
        <v>36</v>
      </c>
    </row>
    <row r="127" spans="2:159" ht="12" x14ac:dyDescent="0.2">
      <c r="B127" s="65" t="s">
        <v>765</v>
      </c>
      <c r="C127" s="65" t="s">
        <v>37</v>
      </c>
    </row>
    <row r="128" spans="2:159" ht="12" x14ac:dyDescent="0.2">
      <c r="B128" s="65" t="s">
        <v>765</v>
      </c>
      <c r="C128" s="65" t="s">
        <v>38</v>
      </c>
    </row>
    <row r="129" spans="2:159" ht="12" x14ac:dyDescent="0.2">
      <c r="B129" s="65" t="s">
        <v>765</v>
      </c>
      <c r="C129" s="65" t="s">
        <v>39</v>
      </c>
    </row>
    <row r="130" spans="2:159" ht="12" x14ac:dyDescent="0.2">
      <c r="B130" s="65" t="s">
        <v>765</v>
      </c>
      <c r="C130" s="65" t="s">
        <v>40</v>
      </c>
    </row>
    <row r="131" spans="2:159" ht="12" x14ac:dyDescent="0.2">
      <c r="B131" s="65" t="s">
        <v>765</v>
      </c>
      <c r="C131" s="65" t="s">
        <v>41</v>
      </c>
    </row>
    <row r="132" spans="2:159" ht="12" x14ac:dyDescent="0.2">
      <c r="B132" s="65" t="s">
        <v>765</v>
      </c>
      <c r="C132" s="65" t="s">
        <v>42</v>
      </c>
    </row>
    <row r="133" spans="2:159" ht="12" x14ac:dyDescent="0.2">
      <c r="B133" s="65" t="s">
        <v>765</v>
      </c>
      <c r="C133" s="65" t="s">
        <v>43</v>
      </c>
    </row>
    <row r="134" spans="2:159" ht="12" x14ac:dyDescent="0.2">
      <c r="B134" s="65" t="s">
        <v>765</v>
      </c>
      <c r="C134" s="65" t="s">
        <v>44</v>
      </c>
    </row>
    <row r="135" spans="2:159" ht="12" x14ac:dyDescent="0.2">
      <c r="B135" s="65" t="s">
        <v>765</v>
      </c>
      <c r="C135" s="65" t="s">
        <v>45</v>
      </c>
    </row>
    <row r="136" spans="2:159" ht="12" x14ac:dyDescent="0.2">
      <c r="B136" s="65" t="s">
        <v>765</v>
      </c>
      <c r="C136" s="65" t="s">
        <v>46</v>
      </c>
    </row>
    <row r="137" spans="2:159" ht="12" x14ac:dyDescent="0.2">
      <c r="B137" s="65" t="s">
        <v>765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0</v>
      </c>
      <c r="CC137" s="65">
        <v>0</v>
      </c>
      <c r="CD137" s="65">
        <v>0</v>
      </c>
      <c r="CE137" s="65">
        <v>0</v>
      </c>
      <c r="CF137" s="65">
        <v>0</v>
      </c>
      <c r="CG137" s="65">
        <v>0</v>
      </c>
      <c r="CH137" s="65">
        <v>0</v>
      </c>
      <c r="CI137" s="65">
        <v>0</v>
      </c>
      <c r="CJ137" s="65">
        <v>0</v>
      </c>
      <c r="CK137" s="65">
        <v>0</v>
      </c>
      <c r="CL137" s="65">
        <v>0</v>
      </c>
      <c r="CM137" s="65">
        <v>0</v>
      </c>
      <c r="CN137" s="65">
        <v>0</v>
      </c>
      <c r="CO137" s="65">
        <v>0</v>
      </c>
      <c r="CP137" s="65">
        <v>0</v>
      </c>
      <c r="CQ137" s="65">
        <v>0</v>
      </c>
      <c r="CR137" s="65">
        <v>0</v>
      </c>
      <c r="CS137" s="65">
        <v>0</v>
      </c>
      <c r="CT137" s="65">
        <v>0</v>
      </c>
      <c r="CU137" s="65">
        <v>0</v>
      </c>
      <c r="CV137" s="65">
        <v>0</v>
      </c>
      <c r="CW137" s="65">
        <v>0</v>
      </c>
      <c r="CX137" s="65">
        <v>0</v>
      </c>
      <c r="CY137" s="65">
        <v>0</v>
      </c>
      <c r="CZ137" s="65">
        <v>0</v>
      </c>
      <c r="DA137" s="65">
        <v>0</v>
      </c>
      <c r="DB137" s="65">
        <v>0</v>
      </c>
      <c r="DC137" s="65">
        <v>0</v>
      </c>
      <c r="DD137" s="65">
        <v>0</v>
      </c>
      <c r="DE137" s="65">
        <v>0</v>
      </c>
      <c r="DF137" s="65">
        <v>0</v>
      </c>
      <c r="DG137" s="65">
        <v>0</v>
      </c>
      <c r="DH137" s="65">
        <v>0</v>
      </c>
      <c r="DI137" s="65">
        <v>0</v>
      </c>
      <c r="DJ137" s="65">
        <v>0</v>
      </c>
      <c r="DK137" s="65">
        <v>0</v>
      </c>
      <c r="DL137" s="65">
        <v>0</v>
      </c>
      <c r="DM137" s="65">
        <v>0</v>
      </c>
      <c r="DN137" s="65">
        <v>0</v>
      </c>
      <c r="DO137" s="65">
        <v>0</v>
      </c>
      <c r="DP137" s="65">
        <v>0</v>
      </c>
      <c r="DQ137" s="65">
        <v>0</v>
      </c>
      <c r="DR137" s="65">
        <v>0</v>
      </c>
      <c r="DS137" s="65">
        <v>0</v>
      </c>
      <c r="DT137" s="65">
        <v>0</v>
      </c>
      <c r="DU137" s="65">
        <v>0</v>
      </c>
      <c r="DV137" s="65">
        <v>0</v>
      </c>
      <c r="DW137" s="65">
        <v>0</v>
      </c>
      <c r="DX137" s="65">
        <v>0</v>
      </c>
      <c r="DY137" s="65">
        <v>0</v>
      </c>
      <c r="DZ137" s="65">
        <v>0</v>
      </c>
      <c r="EA137" s="65">
        <v>0</v>
      </c>
      <c r="EB137" s="65">
        <v>0</v>
      </c>
      <c r="EC137" s="65">
        <v>0</v>
      </c>
      <c r="ED137" s="65">
        <v>0</v>
      </c>
      <c r="EE137" s="65">
        <v>0</v>
      </c>
      <c r="EF137" s="65">
        <v>0</v>
      </c>
      <c r="EG137" s="65">
        <v>0</v>
      </c>
      <c r="EH137" s="65">
        <v>0</v>
      </c>
      <c r="EI137" s="65">
        <v>0</v>
      </c>
      <c r="EJ137" s="65">
        <v>0</v>
      </c>
      <c r="EK137" s="65">
        <v>0</v>
      </c>
      <c r="EL137" s="65">
        <v>0</v>
      </c>
      <c r="EM137" s="65">
        <v>0</v>
      </c>
      <c r="EN137" s="65">
        <v>0</v>
      </c>
      <c r="EO137" s="65">
        <v>0</v>
      </c>
      <c r="EP137" s="65">
        <v>0</v>
      </c>
      <c r="EQ137" s="65">
        <v>0</v>
      </c>
      <c r="ER137" s="65">
        <v>0</v>
      </c>
      <c r="ES137" s="65">
        <v>0</v>
      </c>
      <c r="ET137" s="65">
        <v>0</v>
      </c>
      <c r="EU137" s="65">
        <v>0</v>
      </c>
      <c r="EV137" s="65">
        <v>0</v>
      </c>
      <c r="EW137" s="65">
        <v>0</v>
      </c>
      <c r="EX137" s="65">
        <v>0</v>
      </c>
      <c r="EY137" s="65">
        <v>0</v>
      </c>
      <c r="EZ137" s="65">
        <v>0</v>
      </c>
      <c r="FA137" s="65">
        <v>0</v>
      </c>
      <c r="FB137" s="65">
        <v>0</v>
      </c>
      <c r="FC137" s="65">
        <v>0</v>
      </c>
    </row>
    <row r="138" spans="2:159" ht="12" x14ac:dyDescent="0.2">
      <c r="B138" s="65" t="s">
        <v>766</v>
      </c>
      <c r="C138" s="65" t="s">
        <v>36</v>
      </c>
      <c r="D138" s="65">
        <v>3028.498094</v>
      </c>
      <c r="E138" s="65">
        <v>2337.7913269999999</v>
      </c>
      <c r="F138" s="65">
        <v>3028.498094</v>
      </c>
      <c r="G138" s="65">
        <v>3028.498094</v>
      </c>
      <c r="H138" s="65">
        <v>3028.498094</v>
      </c>
      <c r="I138" s="65">
        <v>2460.0151580000002</v>
      </c>
      <c r="J138" s="65">
        <v>2662.8688189999998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2814.369522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3028.498094</v>
      </c>
      <c r="AD138" s="65">
        <v>2321.0714240000002</v>
      </c>
      <c r="AE138" s="65">
        <v>3028.498094</v>
      </c>
      <c r="AF138" s="65">
        <v>1463.1397810000001</v>
      </c>
      <c r="AG138" s="65">
        <v>2434.6229210000001</v>
      </c>
      <c r="AI138" s="65">
        <v>2064.2712769999998</v>
      </c>
      <c r="AJ138" s="65">
        <v>2365.2680019999998</v>
      </c>
      <c r="AK138" s="65">
        <v>2337.7913269999999</v>
      </c>
      <c r="AL138" s="65">
        <v>2764.4262570000001</v>
      </c>
      <c r="AM138" s="65">
        <v>3028.498094</v>
      </c>
      <c r="AN138" s="65">
        <v>3028.498094</v>
      </c>
      <c r="AO138" s="65">
        <v>3028.498094</v>
      </c>
      <c r="AP138" s="65">
        <v>1896.267938</v>
      </c>
      <c r="AQ138" s="65">
        <v>3028.498094</v>
      </c>
      <c r="AR138" s="65">
        <v>3028.498094</v>
      </c>
      <c r="AS138" s="65">
        <v>3028.498094</v>
      </c>
      <c r="AT138" s="65">
        <v>2520.3866290000001</v>
      </c>
      <c r="AU138" s="65">
        <v>2839.0037819999998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1353.6526180000001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ht="12" x14ac:dyDescent="0.2">
      <c r="B139" s="65" t="s">
        <v>766</v>
      </c>
      <c r="C139" s="65" t="s">
        <v>37</v>
      </c>
      <c r="D139" s="65">
        <v>1065.9055049999999</v>
      </c>
      <c r="E139" s="65">
        <v>606.38179839999998</v>
      </c>
      <c r="F139" s="65">
        <v>1065.9055049999999</v>
      </c>
      <c r="G139" s="65">
        <v>606.38179839999998</v>
      </c>
      <c r="H139" s="65">
        <v>1065.9055049999999</v>
      </c>
      <c r="I139" s="65">
        <v>1065.9055049999999</v>
      </c>
      <c r="J139" s="65">
        <v>1065.9055049999999</v>
      </c>
      <c r="K139" s="65">
        <v>1065.9055049999999</v>
      </c>
      <c r="L139" s="65">
        <v>1065.9055049999999</v>
      </c>
      <c r="M139" s="65">
        <v>1065.9055049999999</v>
      </c>
      <c r="N139" s="65">
        <v>459.52370660000003</v>
      </c>
      <c r="O139" s="65">
        <v>1065.9055049999999</v>
      </c>
      <c r="P139" s="65">
        <v>1065.9055049999999</v>
      </c>
      <c r="Q139" s="65">
        <v>459.52370660000003</v>
      </c>
      <c r="R139" s="65">
        <v>1065.9055049999999</v>
      </c>
      <c r="S139" s="65">
        <v>459.52370660000003</v>
      </c>
      <c r="T139" s="65">
        <v>967.48369209999998</v>
      </c>
      <c r="U139" s="65">
        <v>459.52370660000003</v>
      </c>
      <c r="V139" s="65">
        <v>606.38179839999998</v>
      </c>
      <c r="W139" s="65">
        <v>606.38179839999998</v>
      </c>
      <c r="X139" s="65">
        <v>1065.9055049999999</v>
      </c>
      <c r="Z139" s="65">
        <v>606.38179839999998</v>
      </c>
      <c r="AA139" s="65">
        <v>1065.9055049999999</v>
      </c>
      <c r="AB139" s="65">
        <v>712.90760890000001</v>
      </c>
      <c r="AC139" s="65">
        <v>1065.9055049999999</v>
      </c>
      <c r="AF139" s="65">
        <v>1065.9055049999999</v>
      </c>
      <c r="AH139" s="65">
        <v>1065.9055049999999</v>
      </c>
      <c r="AJ139" s="65">
        <v>1065.9055049999999</v>
      </c>
      <c r="AK139" s="65">
        <v>1065.9055049999999</v>
      </c>
      <c r="AM139" s="65">
        <v>1065.9055049999999</v>
      </c>
      <c r="AN139" s="65">
        <v>1065.9055049999999</v>
      </c>
      <c r="AO139" s="65">
        <v>606.38179839999998</v>
      </c>
      <c r="AP139" s="65">
        <v>1065.9055049999999</v>
      </c>
      <c r="AQ139" s="65">
        <v>1065.9055049999999</v>
      </c>
      <c r="AR139" s="65">
        <v>1065.9055049999999</v>
      </c>
      <c r="AS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W139" s="65">
        <v>1065.9055049999999</v>
      </c>
      <c r="AX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459.52370660000003</v>
      </c>
      <c r="BJ139" s="65">
        <v>459.52370660000003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ht="12" x14ac:dyDescent="0.2">
      <c r="B140" s="65" t="s">
        <v>766</v>
      </c>
      <c r="C140" s="65" t="s">
        <v>38</v>
      </c>
      <c r="D140" s="65">
        <v>211.28615790000001</v>
      </c>
      <c r="E140" s="65">
        <v>211.28615790000001</v>
      </c>
      <c r="H140" s="65">
        <v>211.28615790000001</v>
      </c>
      <c r="I140" s="65">
        <v>211.28615790000001</v>
      </c>
      <c r="L140" s="65">
        <v>211.28615790000001</v>
      </c>
      <c r="M140" s="65">
        <v>211.28615790000001</v>
      </c>
      <c r="O140" s="65">
        <v>211.28615790000001</v>
      </c>
      <c r="P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X140" s="65">
        <v>211.28615790000001</v>
      </c>
      <c r="Z140" s="65">
        <v>211.28615790000001</v>
      </c>
      <c r="AA140" s="65">
        <v>211.28615790000001</v>
      </c>
      <c r="AB140" s="65">
        <v>211.28615790000001</v>
      </c>
      <c r="AC140" s="65">
        <v>211.28615790000001</v>
      </c>
      <c r="AD140" s="65">
        <v>211.28615790000001</v>
      </c>
      <c r="AE140" s="65">
        <v>211.28615790000001</v>
      </c>
      <c r="AG140" s="65">
        <v>211.28615790000001</v>
      </c>
      <c r="AJ140" s="65">
        <v>211.28615790000001</v>
      </c>
      <c r="AK140" s="65">
        <v>211.28615790000001</v>
      </c>
      <c r="AL140" s="65">
        <v>211.28615790000001</v>
      </c>
      <c r="AM140" s="65">
        <v>211.28615790000001</v>
      </c>
      <c r="AO140" s="65">
        <v>211.28615790000001</v>
      </c>
      <c r="AQ140" s="65">
        <v>211.28615790000001</v>
      </c>
      <c r="AR140" s="65">
        <v>211.28615790000001</v>
      </c>
      <c r="AS140" s="65">
        <v>211.28615790000001</v>
      </c>
      <c r="AV140" s="65">
        <v>211.28615790000001</v>
      </c>
      <c r="AY140" s="65">
        <v>211.28615790000001</v>
      </c>
      <c r="AZ140" s="65">
        <v>211.28615790000001</v>
      </c>
      <c r="BB140" s="65">
        <v>211.28615790000001</v>
      </c>
      <c r="BC140" s="65">
        <v>211.28615790000001</v>
      </c>
    </row>
    <row r="141" spans="2:159" ht="12" x14ac:dyDescent="0.2">
      <c r="B141" s="65" t="s">
        <v>766</v>
      </c>
      <c r="C141" s="65" t="s">
        <v>39</v>
      </c>
    </row>
    <row r="142" spans="2:159" ht="12" x14ac:dyDescent="0.2">
      <c r="B142" s="65" t="s">
        <v>766</v>
      </c>
      <c r="C142" s="65" t="s">
        <v>40</v>
      </c>
    </row>
    <row r="143" spans="2:159" ht="12" x14ac:dyDescent="0.2">
      <c r="B143" s="65" t="s">
        <v>766</v>
      </c>
      <c r="C143" s="65" t="s">
        <v>41</v>
      </c>
    </row>
    <row r="144" spans="2:159" ht="12" x14ac:dyDescent="0.2">
      <c r="B144" s="65" t="s">
        <v>766</v>
      </c>
      <c r="C144" s="65" t="s">
        <v>42</v>
      </c>
    </row>
    <row r="145" spans="2:159" ht="12" x14ac:dyDescent="0.2">
      <c r="B145" s="65" t="s">
        <v>766</v>
      </c>
      <c r="C145" s="65" t="s">
        <v>43</v>
      </c>
    </row>
    <row r="146" spans="2:159" ht="12" x14ac:dyDescent="0.2">
      <c r="B146" s="65" t="s">
        <v>766</v>
      </c>
      <c r="C146" s="65" t="s">
        <v>44</v>
      </c>
    </row>
    <row r="147" spans="2:159" ht="12" x14ac:dyDescent="0.2">
      <c r="B147" s="65" t="s">
        <v>766</v>
      </c>
      <c r="C147" s="65" t="s">
        <v>45</v>
      </c>
    </row>
    <row r="148" spans="2:159" ht="12" x14ac:dyDescent="0.2">
      <c r="B148" s="65" t="s">
        <v>766</v>
      </c>
      <c r="C148" s="65" t="s">
        <v>46</v>
      </c>
    </row>
    <row r="149" spans="2:159" ht="12" x14ac:dyDescent="0.2">
      <c r="B149" s="65" t="s">
        <v>766</v>
      </c>
      <c r="C149" s="65" t="s">
        <v>15</v>
      </c>
      <c r="D149" s="65">
        <v>4305.6897570000001</v>
      </c>
      <c r="E149" s="65">
        <v>3155.4592830000001</v>
      </c>
      <c r="F149" s="65">
        <v>4094.4035990000002</v>
      </c>
      <c r="G149" s="65">
        <v>3634.8798929999998</v>
      </c>
      <c r="H149" s="65">
        <v>4305.6897570000001</v>
      </c>
      <c r="I149" s="65">
        <v>3737.2068210000002</v>
      </c>
      <c r="J149" s="65">
        <v>3728.774324</v>
      </c>
      <c r="K149" s="65">
        <v>4094.4035990000002</v>
      </c>
      <c r="L149" s="65">
        <v>4305.6897570000001</v>
      </c>
      <c r="M149" s="65">
        <v>4305.6897570000001</v>
      </c>
      <c r="N149" s="65">
        <v>3488.0218009999999</v>
      </c>
      <c r="O149" s="65">
        <v>4305.6897570000001</v>
      </c>
      <c r="P149" s="65">
        <v>4305.6897570000001</v>
      </c>
      <c r="Q149" s="65">
        <v>3488.0218009999999</v>
      </c>
      <c r="R149" s="65">
        <v>4094.4035990000002</v>
      </c>
      <c r="S149" s="65">
        <v>3699.3079590000002</v>
      </c>
      <c r="T149" s="65">
        <v>4207.2679440000002</v>
      </c>
      <c r="U149" s="65">
        <v>3699.3079590000002</v>
      </c>
      <c r="V149" s="65">
        <v>3632.0374780000002</v>
      </c>
      <c r="W149" s="65">
        <v>3634.8798929999998</v>
      </c>
      <c r="X149" s="65">
        <v>4305.6897570000001</v>
      </c>
      <c r="Y149" s="65">
        <v>3028.498094</v>
      </c>
      <c r="Z149" s="65">
        <v>3846.1660510000002</v>
      </c>
      <c r="AA149" s="65">
        <v>4305.6897570000001</v>
      </c>
      <c r="AB149" s="65">
        <v>3952.6918609999998</v>
      </c>
      <c r="AC149" s="65">
        <v>4305.6897570000001</v>
      </c>
      <c r="AD149" s="65">
        <v>2532.3575820000001</v>
      </c>
      <c r="AE149" s="65">
        <v>3239.7842519999999</v>
      </c>
      <c r="AF149" s="65">
        <v>2529.045286</v>
      </c>
      <c r="AG149" s="65">
        <v>2645.9090780000001</v>
      </c>
      <c r="AH149" s="65">
        <v>1065.9055049999999</v>
      </c>
      <c r="AI149" s="65">
        <v>2064.2712769999998</v>
      </c>
      <c r="AJ149" s="65">
        <v>3642.4596649999999</v>
      </c>
      <c r="AK149" s="65">
        <v>3614.98299</v>
      </c>
      <c r="AL149" s="65">
        <v>2975.712415</v>
      </c>
      <c r="AM149" s="65">
        <v>4305.6897570000001</v>
      </c>
      <c r="AN149" s="65">
        <v>4094.4035990000002</v>
      </c>
      <c r="AO149" s="65">
        <v>3846.1660510000002</v>
      </c>
      <c r="AP149" s="65">
        <v>2962.1734430000001</v>
      </c>
      <c r="AQ149" s="65">
        <v>4305.6897570000001</v>
      </c>
      <c r="AR149" s="65">
        <v>4305.6897570000001</v>
      </c>
      <c r="AS149" s="65">
        <v>4305.6897570000001</v>
      </c>
      <c r="AT149" s="65">
        <v>3586.2921339999998</v>
      </c>
      <c r="AU149" s="65">
        <v>3904.9092869999999</v>
      </c>
      <c r="AV149" s="65">
        <v>4091.561185</v>
      </c>
      <c r="AW149" s="65">
        <v>3880.2750270000001</v>
      </c>
      <c r="AX149" s="65">
        <v>3880.2750270000001</v>
      </c>
      <c r="AY149" s="65">
        <v>4091.561185</v>
      </c>
      <c r="AZ149" s="65">
        <v>3725.9319099999998</v>
      </c>
      <c r="BA149" s="65">
        <v>3514.6457519999999</v>
      </c>
      <c r="BB149" s="65">
        <v>2630.8442810000001</v>
      </c>
      <c r="BC149" s="65">
        <v>3725.9319099999998</v>
      </c>
      <c r="BD149" s="65">
        <v>3110.2648899999999</v>
      </c>
      <c r="BE149" s="65">
        <v>3110.2648899999999</v>
      </c>
      <c r="BF149" s="65">
        <v>3110.2648899999999</v>
      </c>
      <c r="BG149" s="65">
        <v>3110.2648899999999</v>
      </c>
      <c r="BH149" s="65">
        <v>2230.3480519999998</v>
      </c>
      <c r="BI149" s="65">
        <v>1623.9662539999999</v>
      </c>
      <c r="BJ149" s="65">
        <v>1623.9662539999999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ht="12" x14ac:dyDescent="0.2">
      <c r="B150" s="65" t="s">
        <v>21</v>
      </c>
      <c r="C150" s="65" t="s">
        <v>36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ht="12" x14ac:dyDescent="0.2">
      <c r="B151" s="65" t="s">
        <v>21</v>
      </c>
      <c r="C151" s="65" t="s">
        <v>37</v>
      </c>
    </row>
    <row r="152" spans="2:159" ht="12" x14ac:dyDescent="0.2">
      <c r="B152" s="65" t="s">
        <v>21</v>
      </c>
      <c r="C152" s="65" t="s">
        <v>38</v>
      </c>
    </row>
    <row r="153" spans="2:159" ht="12" x14ac:dyDescent="0.2">
      <c r="B153" s="65" t="s">
        <v>21</v>
      </c>
      <c r="C153" s="65" t="s">
        <v>39</v>
      </c>
    </row>
    <row r="154" spans="2:159" ht="12" x14ac:dyDescent="0.2">
      <c r="B154" s="65" t="s">
        <v>21</v>
      </c>
      <c r="C154" s="65" t="s">
        <v>40</v>
      </c>
    </row>
    <row r="155" spans="2:159" ht="12" x14ac:dyDescent="0.2">
      <c r="B155" s="65" t="s">
        <v>21</v>
      </c>
      <c r="C155" s="65" t="s">
        <v>41</v>
      </c>
    </row>
    <row r="156" spans="2:159" ht="12" x14ac:dyDescent="0.2">
      <c r="B156" s="65" t="s">
        <v>21</v>
      </c>
      <c r="C156" s="65" t="s">
        <v>42</v>
      </c>
    </row>
    <row r="157" spans="2:159" ht="12" x14ac:dyDescent="0.2">
      <c r="B157" s="65" t="s">
        <v>21</v>
      </c>
      <c r="C157" s="65" t="s">
        <v>43</v>
      </c>
    </row>
    <row r="158" spans="2:159" ht="12" x14ac:dyDescent="0.2">
      <c r="B158" s="65" t="s">
        <v>21</v>
      </c>
      <c r="C158" s="65" t="s">
        <v>44</v>
      </c>
    </row>
    <row r="159" spans="2:159" ht="12" x14ac:dyDescent="0.2">
      <c r="B159" s="65" t="s">
        <v>21</v>
      </c>
      <c r="C159" s="65" t="s">
        <v>45</v>
      </c>
    </row>
    <row r="160" spans="2:159" ht="12" x14ac:dyDescent="0.2">
      <c r="B160" s="65" t="s">
        <v>21</v>
      </c>
      <c r="C160" s="65" t="s">
        <v>46</v>
      </c>
    </row>
    <row r="161" spans="2:159" ht="12" x14ac:dyDescent="0.2">
      <c r="B161" s="65" t="s">
        <v>21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ht="12" x14ac:dyDescent="0.2">
      <c r="B162" s="65" t="s">
        <v>22</v>
      </c>
      <c r="C162" s="65" t="s">
        <v>36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363.51280969999999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736.75388510000005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735.15886890000002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ht="12" x14ac:dyDescent="0.2">
      <c r="B163" s="65" t="s">
        <v>22</v>
      </c>
      <c r="C163" s="65" t="s">
        <v>37</v>
      </c>
      <c r="D163" s="65">
        <v>22.739317440000001</v>
      </c>
      <c r="E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R163" s="65">
        <v>22.739317440000001</v>
      </c>
      <c r="S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E163" s="65">
        <v>22.739317440000001</v>
      </c>
      <c r="AF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ht="12" x14ac:dyDescent="0.2">
      <c r="B164" s="65" t="s">
        <v>22</v>
      </c>
      <c r="C164" s="65" t="s">
        <v>38</v>
      </c>
      <c r="D164" s="65">
        <v>1585.025173</v>
      </c>
      <c r="E164" s="65">
        <v>1503.6007509999999</v>
      </c>
      <c r="F164" s="65">
        <v>1449.7843660000001</v>
      </c>
      <c r="G164" s="65">
        <v>1593.8000440000001</v>
      </c>
      <c r="H164" s="65">
        <v>1442.2514309999999</v>
      </c>
      <c r="I164" s="65">
        <v>1321.496717</v>
      </c>
      <c r="J164" s="65">
        <v>1588.7203119999999</v>
      </c>
      <c r="K164" s="65">
        <v>1299.4572450000001</v>
      </c>
      <c r="L164" s="65">
        <v>1962.697559</v>
      </c>
      <c r="M164" s="65">
        <v>1295.762105</v>
      </c>
      <c r="N164" s="65">
        <v>1453.1371320000001</v>
      </c>
      <c r="O164" s="65">
        <v>1805.407058</v>
      </c>
      <c r="P164" s="65">
        <v>1204.909805</v>
      </c>
      <c r="Q164" s="65">
        <v>1179.281236</v>
      </c>
      <c r="R164" s="65">
        <v>1643.068565</v>
      </c>
      <c r="S164" s="65">
        <v>1337.982722</v>
      </c>
      <c r="T164" s="65">
        <v>1725.3559330000001</v>
      </c>
      <c r="U164" s="65">
        <v>1348.659465</v>
      </c>
      <c r="V164" s="65">
        <v>1960.1872960000001</v>
      </c>
      <c r="W164" s="65">
        <v>931.13843450000002</v>
      </c>
      <c r="X164" s="65">
        <v>1786.562596</v>
      </c>
      <c r="Y164" s="65">
        <v>1407.8479910000001</v>
      </c>
      <c r="Z164" s="65">
        <v>1960.1872960000001</v>
      </c>
      <c r="AA164" s="65">
        <v>1639.0891839999999</v>
      </c>
      <c r="AB164" s="65">
        <v>1504.0163540000001</v>
      </c>
      <c r="AC164" s="65">
        <v>1624.877111</v>
      </c>
      <c r="AD164" s="65">
        <v>1390.4726470000001</v>
      </c>
      <c r="AE164" s="65">
        <v>1645.189617</v>
      </c>
      <c r="AF164" s="65">
        <v>1962.697559</v>
      </c>
      <c r="AG164" s="65">
        <v>1277.0021690000001</v>
      </c>
      <c r="AH164" s="65">
        <v>1913.0979589999999</v>
      </c>
      <c r="AI164" s="65">
        <v>1422.7814269999999</v>
      </c>
      <c r="AJ164" s="65">
        <v>1962.697559</v>
      </c>
      <c r="AK164" s="65">
        <v>1784.0523330000001</v>
      </c>
      <c r="AL164" s="65">
        <v>1320.928234</v>
      </c>
      <c r="AM164" s="65">
        <v>1593.8000440000001</v>
      </c>
      <c r="AN164" s="65">
        <v>1962.697559</v>
      </c>
      <c r="AO164" s="65">
        <v>1324.0915050000001</v>
      </c>
      <c r="AP164" s="65">
        <v>1784.0523330000001</v>
      </c>
      <c r="AQ164" s="65">
        <v>1960.1872960000001</v>
      </c>
      <c r="AR164" s="65">
        <v>1962.697559</v>
      </c>
      <c r="AS164" s="65">
        <v>1753.9227370000001</v>
      </c>
      <c r="AT164" s="65">
        <v>1831.1416690000001</v>
      </c>
      <c r="AU164" s="65">
        <v>1913.0979589999999</v>
      </c>
      <c r="AV164" s="65">
        <v>1962.697559</v>
      </c>
      <c r="AW164" s="65">
        <v>807.38455109999995</v>
      </c>
      <c r="AX164" s="65">
        <v>1913.0979589999999</v>
      </c>
      <c r="AY164" s="65">
        <v>1960.1872960000001</v>
      </c>
      <c r="AZ164" s="65">
        <v>1552.0633849999999</v>
      </c>
      <c r="BA164" s="65">
        <v>1502.4637849999999</v>
      </c>
      <c r="BB164" s="65">
        <v>1549.553122</v>
      </c>
      <c r="BC164" s="65">
        <v>1549.553122</v>
      </c>
      <c r="BD164" s="65">
        <v>579.76807010000005</v>
      </c>
      <c r="BE164" s="65">
        <v>551.52319509999995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ht="12" x14ac:dyDescent="0.2">
      <c r="B165" s="65" t="s">
        <v>22</v>
      </c>
      <c r="C165" s="65" t="s">
        <v>39</v>
      </c>
      <c r="D165" s="65">
        <v>314.37106360000001</v>
      </c>
      <c r="E165" s="65">
        <v>46.209276330000002</v>
      </c>
      <c r="F165" s="65">
        <v>314.37106360000001</v>
      </c>
      <c r="G165" s="65">
        <v>157.18553180000001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314.37106360000001</v>
      </c>
      <c r="N165" s="65">
        <v>314.37106360000001</v>
      </c>
      <c r="O165" s="65">
        <v>314.37106360000001</v>
      </c>
      <c r="P165" s="65">
        <v>314.37106360000001</v>
      </c>
      <c r="Q165" s="65">
        <v>308.10651660000002</v>
      </c>
      <c r="R165" s="65">
        <v>314.37106360000001</v>
      </c>
      <c r="S165" s="65">
        <v>314.37106360000001</v>
      </c>
      <c r="T165" s="65">
        <v>314.37106360000001</v>
      </c>
      <c r="U165" s="65">
        <v>157.18553180000001</v>
      </c>
      <c r="W165" s="65">
        <v>314.37106360000001</v>
      </c>
      <c r="X165" s="65">
        <v>297.64429039999999</v>
      </c>
      <c r="AA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H165" s="65">
        <v>314.37106360000001</v>
      </c>
      <c r="AI165" s="65">
        <v>314.37106360000001</v>
      </c>
      <c r="AJ165" s="65">
        <v>314.37106360000001</v>
      </c>
      <c r="AL165" s="65">
        <v>251.18858549999999</v>
      </c>
      <c r="AM165" s="65">
        <v>314.37106360000001</v>
      </c>
      <c r="AO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W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B165" s="65">
        <v>314.37106360000001</v>
      </c>
      <c r="BC165" s="65">
        <v>314.37106360000001</v>
      </c>
    </row>
    <row r="166" spans="2:159" ht="12" x14ac:dyDescent="0.2">
      <c r="B166" s="65" t="s">
        <v>22</v>
      </c>
      <c r="C166" s="65" t="s">
        <v>40</v>
      </c>
    </row>
    <row r="167" spans="2:159" ht="12" x14ac:dyDescent="0.2">
      <c r="B167" s="65" t="s">
        <v>22</v>
      </c>
      <c r="C167" s="65" t="s">
        <v>41</v>
      </c>
      <c r="E167" s="65">
        <v>159.81551619999999</v>
      </c>
      <c r="F167" s="65">
        <v>119.3719644</v>
      </c>
      <c r="G167" s="65">
        <v>9.0800726770000004</v>
      </c>
      <c r="I167" s="65">
        <v>186.2941457</v>
      </c>
      <c r="J167" s="65">
        <v>145.93365929999999</v>
      </c>
      <c r="K167" s="65">
        <v>35.569907209999997</v>
      </c>
      <c r="M167" s="65">
        <v>189.8701906</v>
      </c>
      <c r="N167" s="65">
        <v>149.52092250000001</v>
      </c>
      <c r="O167" s="65">
        <v>39.147465410000002</v>
      </c>
      <c r="Q167" s="65">
        <v>278.21966850000001</v>
      </c>
      <c r="R167" s="65">
        <v>238.14755940000001</v>
      </c>
      <c r="S167" s="65">
        <v>127.5343305</v>
      </c>
      <c r="X167" s="65">
        <v>322.14033039999998</v>
      </c>
      <c r="Y167" s="65">
        <v>322.14033039999998</v>
      </c>
      <c r="Z167" s="65">
        <v>279.66747850000002</v>
      </c>
      <c r="AI167" s="65">
        <v>322.14033039999998</v>
      </c>
      <c r="AJ167" s="65">
        <v>322.14033039999998</v>
      </c>
      <c r="AK167" s="65">
        <v>42.379279160000003</v>
      </c>
      <c r="AM167" s="65">
        <v>322.14033039999998</v>
      </c>
      <c r="AP167" s="65">
        <v>12.25710301</v>
      </c>
      <c r="AR167" s="65">
        <v>322.14033039999998</v>
      </c>
      <c r="AS167" s="65">
        <v>322.14033039999998</v>
      </c>
      <c r="AT167" s="65">
        <v>56.919085920000001</v>
      </c>
      <c r="AU167" s="65">
        <v>322.14033039999998</v>
      </c>
      <c r="AV167" s="65">
        <v>322.14033039999998</v>
      </c>
      <c r="AW167" s="65">
        <v>183.28502599999999</v>
      </c>
      <c r="AX167" s="65">
        <v>322.14033039999998</v>
      </c>
      <c r="AZ167" s="65">
        <v>322.14033039999998</v>
      </c>
      <c r="BA167" s="65">
        <v>229.59916870000001</v>
      </c>
      <c r="BB167" s="65">
        <v>148.07498380000001</v>
      </c>
      <c r="BC167" s="65">
        <v>322.14033039999998</v>
      </c>
      <c r="BD167" s="65">
        <v>322.14033039999998</v>
      </c>
      <c r="BE167" s="65">
        <v>322.14033039999998</v>
      </c>
      <c r="BF167" s="65">
        <v>193.35821519999999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ht="12" x14ac:dyDescent="0.2">
      <c r="B168" s="65" t="s">
        <v>22</v>
      </c>
      <c r="C168" s="65" t="s">
        <v>42</v>
      </c>
      <c r="F168" s="65">
        <v>142.120734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N168" s="65">
        <v>142.120734</v>
      </c>
      <c r="O168" s="65">
        <v>142.120734</v>
      </c>
      <c r="P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ht="12" x14ac:dyDescent="0.2">
      <c r="B169" s="65" t="s">
        <v>22</v>
      </c>
      <c r="C169" s="65" t="s">
        <v>43</v>
      </c>
    </row>
    <row r="170" spans="2:159" ht="12" x14ac:dyDescent="0.2">
      <c r="B170" s="65" t="s">
        <v>22</v>
      </c>
      <c r="C170" s="65" t="s">
        <v>44</v>
      </c>
    </row>
    <row r="171" spans="2:159" ht="12" x14ac:dyDescent="0.2">
      <c r="B171" s="65" t="s">
        <v>22</v>
      </c>
      <c r="C171" s="65" t="s">
        <v>45</v>
      </c>
    </row>
    <row r="172" spans="2:159" ht="12" x14ac:dyDescent="0.2">
      <c r="B172" s="65" t="s">
        <v>22</v>
      </c>
      <c r="C172" s="65" t="s">
        <v>46</v>
      </c>
    </row>
    <row r="173" spans="2:159" ht="12" x14ac:dyDescent="0.2">
      <c r="B173" s="65" t="s">
        <v>22</v>
      </c>
      <c r="C173" s="65" t="s">
        <v>15</v>
      </c>
      <c r="D173" s="65">
        <v>2658.889439</v>
      </c>
      <c r="E173" s="65">
        <v>2469.1187460000001</v>
      </c>
      <c r="F173" s="65">
        <v>2762.4020129999999</v>
      </c>
      <c r="G173" s="65">
        <v>2661.6795849999999</v>
      </c>
      <c r="H173" s="65">
        <v>2658.2364309999998</v>
      </c>
      <c r="I173" s="65">
        <v>2581.6551290000002</v>
      </c>
      <c r="J173" s="65">
        <v>2554.658578</v>
      </c>
      <c r="K173" s="65">
        <v>2551.0121519999998</v>
      </c>
      <c r="L173" s="65">
        <v>3178.6825589999999</v>
      </c>
      <c r="M173" s="65">
        <v>2559.4965619999998</v>
      </c>
      <c r="N173" s="65">
        <v>2818.6430540000001</v>
      </c>
      <c r="O173" s="65">
        <v>3060.5395229999999</v>
      </c>
      <c r="P173" s="65">
        <v>2420.8948049999999</v>
      </c>
      <c r="Q173" s="65">
        <v>2502.3613059999998</v>
      </c>
      <c r="R173" s="65">
        <v>3097.2011240000002</v>
      </c>
      <c r="S173" s="65">
        <v>2681.5020530000002</v>
      </c>
      <c r="T173" s="65">
        <v>2918.6016159999999</v>
      </c>
      <c r="U173" s="65">
        <v>2407.4589329999999</v>
      </c>
      <c r="V173" s="65">
        <v>2861.8012319999998</v>
      </c>
      <c r="W173" s="65">
        <v>2147.123435</v>
      </c>
      <c r="X173" s="65">
        <v>3307.9611530000002</v>
      </c>
      <c r="Y173" s="65">
        <v>2631.6022579999999</v>
      </c>
      <c r="Z173" s="65">
        <v>3118.7293930000001</v>
      </c>
      <c r="AA173" s="65">
        <v>2855.0741840000001</v>
      </c>
      <c r="AB173" s="65">
        <v>2405.6302909999999</v>
      </c>
      <c r="AC173" s="65">
        <v>2526.491047</v>
      </c>
      <c r="AD173" s="65">
        <v>2583.7183289999998</v>
      </c>
      <c r="AE173" s="65">
        <v>2861.1746170000001</v>
      </c>
      <c r="AF173" s="65">
        <v>3178.6825589999999</v>
      </c>
      <c r="AG173" s="65">
        <v>2155.876788</v>
      </c>
      <c r="AH173" s="65">
        <v>3127.4879430000001</v>
      </c>
      <c r="AI173" s="65">
        <v>2960.9067570000002</v>
      </c>
      <c r="AJ173" s="65">
        <v>3500.8228899999999</v>
      </c>
      <c r="AK173" s="65">
        <v>2728.0455480000001</v>
      </c>
      <c r="AL173" s="65">
        <v>2473.7307559999999</v>
      </c>
      <c r="AM173" s="65">
        <v>3131.9253739999999</v>
      </c>
      <c r="AN173" s="65">
        <v>2864.3114959999998</v>
      </c>
      <c r="AO173" s="65">
        <v>2540.076505</v>
      </c>
      <c r="AP173" s="65">
        <v>3012.2944360000001</v>
      </c>
      <c r="AQ173" s="65">
        <v>3176.1722960000002</v>
      </c>
      <c r="AR173" s="65">
        <v>3500.8228899999999</v>
      </c>
      <c r="AS173" s="65">
        <v>2954.9376870000001</v>
      </c>
      <c r="AT173" s="65">
        <v>3104.0457550000001</v>
      </c>
      <c r="AU173" s="65">
        <v>3451.2232899999999</v>
      </c>
      <c r="AV173" s="65">
        <v>3500.8228899999999</v>
      </c>
      <c r="AW173" s="65">
        <v>2206.6545769999998</v>
      </c>
      <c r="AX173" s="65">
        <v>3451.2232899999999</v>
      </c>
      <c r="AY173" s="65">
        <v>3176.1722960000002</v>
      </c>
      <c r="AZ173" s="65">
        <v>3090.1887149999998</v>
      </c>
      <c r="BA173" s="65">
        <v>2633.6768900000002</v>
      </c>
      <c r="BB173" s="65">
        <v>2913.6131059999998</v>
      </c>
      <c r="BC173" s="65">
        <v>3087.6784520000001</v>
      </c>
      <c r="BD173" s="65">
        <v>1638.093803</v>
      </c>
      <c r="BE173" s="65">
        <v>1609.8489279999999</v>
      </c>
      <c r="BF173" s="65">
        <v>1506.801424</v>
      </c>
      <c r="BG173" s="65">
        <v>1635.583539</v>
      </c>
      <c r="BH173" s="65">
        <v>1609.8489279999999</v>
      </c>
      <c r="BI173" s="65">
        <v>1609.8489279999999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ht="12" x14ac:dyDescent="0.2">
      <c r="B174" s="65" t="s">
        <v>23</v>
      </c>
      <c r="C174" s="65" t="s">
        <v>36</v>
      </c>
      <c r="D174" s="65">
        <v>390.35973589999998</v>
      </c>
      <c r="E174" s="65">
        <v>366.6729469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348.2919986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380.88502030000001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380.88502030000001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ht="12" x14ac:dyDescent="0.2">
      <c r="B175" s="65" t="s">
        <v>23</v>
      </c>
      <c r="C175" s="65" t="s">
        <v>37</v>
      </c>
    </row>
    <row r="176" spans="2:159" ht="12" x14ac:dyDescent="0.2">
      <c r="B176" s="65" t="s">
        <v>23</v>
      </c>
      <c r="C176" s="65" t="s">
        <v>38</v>
      </c>
      <c r="D176" s="65">
        <v>276.94593700000001</v>
      </c>
      <c r="E176" s="65">
        <v>373.01955320000002</v>
      </c>
      <c r="F176" s="65">
        <v>173.86103130000001</v>
      </c>
      <c r="G176" s="65">
        <v>662.75635620000003</v>
      </c>
      <c r="H176" s="65">
        <v>637.5681955</v>
      </c>
      <c r="I176" s="65">
        <v>387.61061519999998</v>
      </c>
      <c r="J176" s="65">
        <v>570.66212059999998</v>
      </c>
      <c r="K176" s="65">
        <v>453.64938289999998</v>
      </c>
      <c r="L176" s="65">
        <v>803.47046560000001</v>
      </c>
      <c r="M176" s="65">
        <v>507.18152609999999</v>
      </c>
      <c r="N176" s="65">
        <v>151.50070239999999</v>
      </c>
      <c r="O176" s="65">
        <v>70.127478190000005</v>
      </c>
      <c r="P176" s="65">
        <v>413.4765888</v>
      </c>
      <c r="Q176" s="65">
        <v>245.22022250000001</v>
      </c>
      <c r="R176" s="65">
        <v>494.10641850000002</v>
      </c>
      <c r="S176" s="65">
        <v>359.2957983</v>
      </c>
      <c r="T176" s="65">
        <v>362.42245439999999</v>
      </c>
      <c r="U176" s="65">
        <v>623.54561639999997</v>
      </c>
      <c r="V176" s="65">
        <v>740.74784839999995</v>
      </c>
      <c r="W176" s="65">
        <v>478.77196199999997</v>
      </c>
      <c r="X176" s="65">
        <v>726.72526930000004</v>
      </c>
      <c r="Y176" s="65">
        <v>214.22331969999999</v>
      </c>
      <c r="Z176" s="65">
        <v>786.58974109999997</v>
      </c>
      <c r="AA176" s="65">
        <v>137.47812339999999</v>
      </c>
      <c r="AB176" s="65">
        <v>556.82903580000004</v>
      </c>
      <c r="AC176" s="65">
        <v>181.65145140000001</v>
      </c>
      <c r="AD176" s="65">
        <v>362.12363019999998</v>
      </c>
      <c r="AE176" s="65">
        <v>151.50070239999999</v>
      </c>
      <c r="AF176" s="65">
        <v>753.15972580000005</v>
      </c>
      <c r="AG176" s="65">
        <v>137.47812339999999</v>
      </c>
      <c r="AH176" s="65">
        <v>756.65078779999999</v>
      </c>
      <c r="AI176" s="65">
        <v>297.88505850000001</v>
      </c>
      <c r="AJ176" s="65">
        <v>765.93600909999998</v>
      </c>
      <c r="AK176" s="65">
        <v>263.28878320000001</v>
      </c>
      <c r="AL176" s="65">
        <v>703.98595179999995</v>
      </c>
      <c r="AM176" s="65">
        <v>323.27729629999999</v>
      </c>
      <c r="AN176" s="65">
        <v>803.47046560000001</v>
      </c>
      <c r="AO176" s="65">
        <v>186.27290869999999</v>
      </c>
      <c r="AP176" s="65">
        <v>466.06126039999998</v>
      </c>
      <c r="AQ176" s="65">
        <v>803.47046560000001</v>
      </c>
      <c r="AR176" s="65">
        <v>791.05858820000003</v>
      </c>
      <c r="AS176" s="65">
        <v>348.19579829999998</v>
      </c>
      <c r="AT176" s="65">
        <v>777.0360091</v>
      </c>
      <c r="AU176" s="65">
        <v>554.94749049999996</v>
      </c>
      <c r="AV176" s="65">
        <v>666.45149530000003</v>
      </c>
      <c r="AW176" s="65">
        <v>113.2228514</v>
      </c>
      <c r="AX176" s="65">
        <v>577.2944215</v>
      </c>
      <c r="AY176" s="65">
        <v>666.45149530000003</v>
      </c>
      <c r="AZ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ht="12" x14ac:dyDescent="0.2">
      <c r="B177" s="65" t="s">
        <v>23</v>
      </c>
      <c r="C177" s="65" t="s">
        <v>39</v>
      </c>
    </row>
    <row r="178" spans="2:159" ht="12" x14ac:dyDescent="0.2">
      <c r="B178" s="65" t="s">
        <v>23</v>
      </c>
      <c r="C178" s="65" t="s">
        <v>40</v>
      </c>
    </row>
    <row r="179" spans="2:159" ht="12" x14ac:dyDescent="0.2">
      <c r="B179" s="65" t="s">
        <v>23</v>
      </c>
      <c r="C179" s="65" t="s">
        <v>41</v>
      </c>
    </row>
    <row r="180" spans="2:159" ht="12" x14ac:dyDescent="0.2">
      <c r="B180" s="65" t="s">
        <v>23</v>
      </c>
      <c r="C180" s="65" t="s">
        <v>42</v>
      </c>
      <c r="F180" s="65">
        <v>178.12465330000001</v>
      </c>
      <c r="G180" s="65">
        <v>178.12465330000001</v>
      </c>
      <c r="H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56.848293599999998</v>
      </c>
      <c r="N180" s="65">
        <v>178.12465330000001</v>
      </c>
      <c r="O180" s="65">
        <v>178.12465330000001</v>
      </c>
      <c r="P180" s="65">
        <v>178.12465330000001</v>
      </c>
      <c r="Q180" s="65">
        <v>56.848293599999998</v>
      </c>
      <c r="R180" s="65">
        <v>178.12465330000001</v>
      </c>
      <c r="S180" s="65">
        <v>178.12465330000001</v>
      </c>
      <c r="T180" s="65">
        <v>111.8016441</v>
      </c>
      <c r="U180" s="65">
        <v>111.8016441</v>
      </c>
      <c r="V180" s="65">
        <v>178.12465330000001</v>
      </c>
      <c r="W180" s="65">
        <v>111.8016441</v>
      </c>
      <c r="X180" s="65">
        <v>178.12465330000001</v>
      </c>
      <c r="Y180" s="65">
        <v>178.12465330000001</v>
      </c>
      <c r="Z180" s="65">
        <v>178.12465330000001</v>
      </c>
      <c r="AA180" s="65">
        <v>111.8016441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ht="12" x14ac:dyDescent="0.2">
      <c r="B181" s="65" t="s">
        <v>23</v>
      </c>
      <c r="C181" s="65" t="s">
        <v>43</v>
      </c>
    </row>
    <row r="182" spans="2:159" ht="12" x14ac:dyDescent="0.2">
      <c r="B182" s="65" t="s">
        <v>23</v>
      </c>
      <c r="C182" s="65" t="s">
        <v>44</v>
      </c>
    </row>
    <row r="183" spans="2:159" ht="12" x14ac:dyDescent="0.2">
      <c r="B183" s="65" t="s">
        <v>23</v>
      </c>
      <c r="C183" s="65" t="s">
        <v>45</v>
      </c>
    </row>
    <row r="184" spans="2:159" ht="12" x14ac:dyDescent="0.2">
      <c r="B184" s="65" t="s">
        <v>23</v>
      </c>
      <c r="C184" s="65" t="s">
        <v>46</v>
      </c>
    </row>
    <row r="185" spans="2:159" ht="12" x14ac:dyDescent="0.2">
      <c r="B185" s="65" t="s">
        <v>23</v>
      </c>
      <c r="C185" s="65" t="s">
        <v>15</v>
      </c>
      <c r="D185" s="65">
        <v>667.30567289999999</v>
      </c>
      <c r="E185" s="65">
        <v>739.69250009999996</v>
      </c>
      <c r="F185" s="65">
        <v>742.34542039999997</v>
      </c>
      <c r="G185" s="65">
        <v>1231.2407450000001</v>
      </c>
      <c r="H185" s="65">
        <v>1206.0525849999999</v>
      </c>
      <c r="I185" s="65">
        <v>777.97035110000002</v>
      </c>
      <c r="J185" s="65">
        <v>1097.0787720000001</v>
      </c>
      <c r="K185" s="65">
        <v>1022.133772</v>
      </c>
      <c r="L185" s="65">
        <v>1371.954855</v>
      </c>
      <c r="M185" s="65">
        <v>954.38955550000003</v>
      </c>
      <c r="N185" s="65">
        <v>719.98509160000003</v>
      </c>
      <c r="O185" s="65">
        <v>638.61186729999997</v>
      </c>
      <c r="P185" s="65">
        <v>981.96097789999999</v>
      </c>
      <c r="Q185" s="65">
        <v>692.42825200000004</v>
      </c>
      <c r="R185" s="65">
        <v>1062.5908079999999</v>
      </c>
      <c r="S185" s="65">
        <v>927.78018750000001</v>
      </c>
      <c r="T185" s="65">
        <v>864.5838344</v>
      </c>
      <c r="U185" s="65">
        <v>1125.7069959999999</v>
      </c>
      <c r="V185" s="65">
        <v>1299.7575220000001</v>
      </c>
      <c r="W185" s="65">
        <v>980.93334200000004</v>
      </c>
      <c r="X185" s="65">
        <v>1295.209658</v>
      </c>
      <c r="Y185" s="65">
        <v>782.70770889999994</v>
      </c>
      <c r="Z185" s="65">
        <v>1355.07413</v>
      </c>
      <c r="AA185" s="65">
        <v>639.6395033</v>
      </c>
      <c r="AB185" s="65">
        <v>1125.3134250000001</v>
      </c>
      <c r="AC185" s="65">
        <v>750.13584060000005</v>
      </c>
      <c r="AD185" s="65">
        <v>930.60801939999999</v>
      </c>
      <c r="AE185" s="65">
        <v>719.98509160000003</v>
      </c>
      <c r="AF185" s="65">
        <v>1321.6441150000001</v>
      </c>
      <c r="AG185" s="65">
        <v>705.9625125</v>
      </c>
      <c r="AH185" s="65">
        <v>1315.6604609999999</v>
      </c>
      <c r="AI185" s="65">
        <v>866.36944759999994</v>
      </c>
      <c r="AJ185" s="65">
        <v>1334.420398</v>
      </c>
      <c r="AK185" s="65">
        <v>831.77317230000006</v>
      </c>
      <c r="AL185" s="65">
        <v>1272.470341</v>
      </c>
      <c r="AM185" s="65">
        <v>891.76168540000003</v>
      </c>
      <c r="AN185" s="65">
        <v>1371.954855</v>
      </c>
      <c r="AO185" s="65">
        <v>754.75729790000003</v>
      </c>
      <c r="AP185" s="65">
        <v>1034.54565</v>
      </c>
      <c r="AQ185" s="65">
        <v>1371.954855</v>
      </c>
      <c r="AR185" s="65">
        <v>1359.5429770000001</v>
      </c>
      <c r="AS185" s="65">
        <v>916.68018749999999</v>
      </c>
      <c r="AT185" s="65">
        <v>1345.5203979999999</v>
      </c>
      <c r="AU185" s="65">
        <v>1123.4318800000001</v>
      </c>
      <c r="AV185" s="65">
        <v>1192.8681469999999</v>
      </c>
      <c r="AW185" s="65">
        <v>639.6395033</v>
      </c>
      <c r="AX185" s="65">
        <v>1103.7110729999999</v>
      </c>
      <c r="AY185" s="65">
        <v>1192.8681469999999</v>
      </c>
      <c r="AZ185" s="65">
        <v>671.56929490000005</v>
      </c>
      <c r="BA185" s="65">
        <v>342.98615790000002</v>
      </c>
      <c r="BB185" s="65">
        <v>671.56929490000005</v>
      </c>
      <c r="BC185" s="65">
        <v>671.56929490000005</v>
      </c>
      <c r="BD185" s="65">
        <v>671.56929490000005</v>
      </c>
      <c r="BE185" s="65">
        <v>342.98615790000002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ht="12" x14ac:dyDescent="0.2">
      <c r="B186" s="65" t="s">
        <v>691</v>
      </c>
      <c r="C186" s="65" t="s">
        <v>36</v>
      </c>
    </row>
    <row r="187" spans="2:159" ht="12" x14ac:dyDescent="0.2">
      <c r="B187" s="65" t="s">
        <v>691</v>
      </c>
      <c r="C187" s="65" t="s">
        <v>37</v>
      </c>
    </row>
    <row r="188" spans="2:159" ht="12" x14ac:dyDescent="0.2">
      <c r="B188" s="65" t="s">
        <v>691</v>
      </c>
      <c r="C188" s="65" t="s">
        <v>38</v>
      </c>
    </row>
    <row r="189" spans="2:159" ht="12" x14ac:dyDescent="0.2">
      <c r="B189" s="65" t="s">
        <v>691</v>
      </c>
      <c r="C189" s="65" t="s">
        <v>39</v>
      </c>
    </row>
    <row r="190" spans="2:159" ht="12" x14ac:dyDescent="0.2">
      <c r="B190" s="65" t="s">
        <v>691</v>
      </c>
      <c r="C190" s="65" t="s">
        <v>40</v>
      </c>
    </row>
    <row r="191" spans="2:159" ht="12" x14ac:dyDescent="0.2">
      <c r="B191" s="65" t="s">
        <v>691</v>
      </c>
      <c r="C191" s="65" t="s">
        <v>41</v>
      </c>
    </row>
    <row r="192" spans="2:159" ht="12" x14ac:dyDescent="0.2">
      <c r="B192" s="65" t="s">
        <v>691</v>
      </c>
      <c r="C192" s="65" t="s">
        <v>42</v>
      </c>
    </row>
    <row r="193" spans="2:159" ht="12" x14ac:dyDescent="0.2">
      <c r="B193" s="65" t="s">
        <v>691</v>
      </c>
      <c r="C193" s="65" t="s">
        <v>43</v>
      </c>
    </row>
    <row r="194" spans="2:159" ht="12" x14ac:dyDescent="0.2">
      <c r="B194" s="65" t="s">
        <v>691</v>
      </c>
      <c r="C194" s="65" t="s">
        <v>44</v>
      </c>
    </row>
    <row r="195" spans="2:159" ht="12" x14ac:dyDescent="0.2">
      <c r="B195" s="65" t="s">
        <v>691</v>
      </c>
      <c r="C195" s="65" t="s">
        <v>45</v>
      </c>
    </row>
    <row r="196" spans="2:159" ht="12" x14ac:dyDescent="0.2">
      <c r="B196" s="65" t="s">
        <v>691</v>
      </c>
      <c r="C196" s="65" t="s">
        <v>46</v>
      </c>
    </row>
    <row r="197" spans="2:159" ht="12" x14ac:dyDescent="0.2">
      <c r="B197" s="65" t="s">
        <v>691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ht="12" x14ac:dyDescent="0.2">
      <c r="B198" s="65" t="s">
        <v>692</v>
      </c>
      <c r="C198" s="65" t="s">
        <v>36</v>
      </c>
    </row>
    <row r="199" spans="2:159" ht="12" x14ac:dyDescent="0.2">
      <c r="B199" s="65" t="s">
        <v>692</v>
      </c>
      <c r="C199" s="65" t="s">
        <v>37</v>
      </c>
    </row>
    <row r="200" spans="2:159" ht="12" x14ac:dyDescent="0.2">
      <c r="B200" s="65" t="s">
        <v>692</v>
      </c>
      <c r="C200" s="65" t="s">
        <v>38</v>
      </c>
    </row>
    <row r="201" spans="2:159" ht="12" x14ac:dyDescent="0.2">
      <c r="B201" s="65" t="s">
        <v>692</v>
      </c>
      <c r="C201" s="65" t="s">
        <v>39</v>
      </c>
    </row>
    <row r="202" spans="2:159" ht="12" x14ac:dyDescent="0.2">
      <c r="B202" s="65" t="s">
        <v>692</v>
      </c>
      <c r="C202" s="65" t="s">
        <v>40</v>
      </c>
    </row>
    <row r="203" spans="2:159" ht="12" x14ac:dyDescent="0.2">
      <c r="B203" s="65" t="s">
        <v>692</v>
      </c>
      <c r="C203" s="65" t="s">
        <v>41</v>
      </c>
    </row>
    <row r="204" spans="2:159" ht="12" x14ac:dyDescent="0.2">
      <c r="B204" s="65" t="s">
        <v>692</v>
      </c>
      <c r="C204" s="65" t="s">
        <v>42</v>
      </c>
    </row>
    <row r="205" spans="2:159" ht="12" x14ac:dyDescent="0.2">
      <c r="B205" s="65" t="s">
        <v>692</v>
      </c>
      <c r="C205" s="65" t="s">
        <v>43</v>
      </c>
    </row>
    <row r="206" spans="2:159" ht="12" x14ac:dyDescent="0.2">
      <c r="B206" s="65" t="s">
        <v>692</v>
      </c>
      <c r="C206" s="65" t="s">
        <v>44</v>
      </c>
    </row>
    <row r="207" spans="2:159" ht="12" x14ac:dyDescent="0.2">
      <c r="B207" s="65" t="s">
        <v>692</v>
      </c>
      <c r="C207" s="65" t="s">
        <v>45</v>
      </c>
    </row>
    <row r="208" spans="2:159" ht="12" x14ac:dyDescent="0.2">
      <c r="B208" s="65" t="s">
        <v>692</v>
      </c>
      <c r="C208" s="65" t="s">
        <v>46</v>
      </c>
    </row>
    <row r="209" spans="2:159" ht="12" x14ac:dyDescent="0.2">
      <c r="B209" s="65" t="s">
        <v>692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ht="12" x14ac:dyDescent="0.2">
      <c r="B210" s="65" t="s">
        <v>693</v>
      </c>
      <c r="C210" s="65" t="s">
        <v>36</v>
      </c>
    </row>
    <row r="211" spans="2:159" ht="12" x14ac:dyDescent="0.2">
      <c r="B211" s="65" t="s">
        <v>693</v>
      </c>
      <c r="C211" s="65" t="s">
        <v>37</v>
      </c>
    </row>
    <row r="212" spans="2:159" ht="12" x14ac:dyDescent="0.2">
      <c r="B212" s="65" t="s">
        <v>693</v>
      </c>
      <c r="C212" s="65" t="s">
        <v>38</v>
      </c>
    </row>
    <row r="213" spans="2:159" ht="12" x14ac:dyDescent="0.2">
      <c r="B213" s="65" t="s">
        <v>693</v>
      </c>
      <c r="C213" s="65" t="s">
        <v>39</v>
      </c>
    </row>
    <row r="214" spans="2:159" ht="12" x14ac:dyDescent="0.2">
      <c r="B214" s="65" t="s">
        <v>693</v>
      </c>
      <c r="C214" s="65" t="s">
        <v>40</v>
      </c>
    </row>
    <row r="215" spans="2:159" ht="12" x14ac:dyDescent="0.2">
      <c r="B215" s="65" t="s">
        <v>693</v>
      </c>
      <c r="C215" s="65" t="s">
        <v>41</v>
      </c>
    </row>
    <row r="216" spans="2:159" ht="12" x14ac:dyDescent="0.2">
      <c r="B216" s="65" t="s">
        <v>693</v>
      </c>
      <c r="C216" s="65" t="s">
        <v>42</v>
      </c>
    </row>
    <row r="217" spans="2:159" ht="12" x14ac:dyDescent="0.2">
      <c r="B217" s="65" t="s">
        <v>693</v>
      </c>
      <c r="C217" s="65" t="s">
        <v>43</v>
      </c>
    </row>
    <row r="218" spans="2:159" ht="12" x14ac:dyDescent="0.2">
      <c r="B218" s="65" t="s">
        <v>693</v>
      </c>
      <c r="C218" s="65" t="s">
        <v>44</v>
      </c>
    </row>
    <row r="219" spans="2:159" ht="12" x14ac:dyDescent="0.2">
      <c r="B219" s="65" t="s">
        <v>693</v>
      </c>
      <c r="C219" s="65" t="s">
        <v>45</v>
      </c>
    </row>
    <row r="220" spans="2:159" ht="12" x14ac:dyDescent="0.2">
      <c r="B220" s="65" t="s">
        <v>693</v>
      </c>
      <c r="C220" s="65" t="s">
        <v>46</v>
      </c>
    </row>
    <row r="221" spans="2:159" ht="12" x14ac:dyDescent="0.2">
      <c r="B221" s="65" t="s">
        <v>693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ht="12" x14ac:dyDescent="0.2">
      <c r="B222" s="65" t="s">
        <v>24</v>
      </c>
      <c r="C222" s="65" t="s">
        <v>36</v>
      </c>
    </row>
    <row r="223" spans="2:159" ht="12" x14ac:dyDescent="0.2">
      <c r="B223" s="65" t="s">
        <v>24</v>
      </c>
      <c r="C223" s="65" t="s">
        <v>37</v>
      </c>
    </row>
    <row r="224" spans="2:159" ht="12" x14ac:dyDescent="0.2">
      <c r="B224" s="65" t="s">
        <v>24</v>
      </c>
      <c r="C224" s="65" t="s">
        <v>38</v>
      </c>
    </row>
    <row r="225" spans="2:159" ht="12" x14ac:dyDescent="0.2">
      <c r="B225" s="65" t="s">
        <v>24</v>
      </c>
      <c r="C225" s="65" t="s">
        <v>39</v>
      </c>
    </row>
    <row r="226" spans="2:159" ht="12" x14ac:dyDescent="0.2">
      <c r="B226" s="65" t="s">
        <v>24</v>
      </c>
      <c r="C226" s="65" t="s">
        <v>40</v>
      </c>
    </row>
    <row r="227" spans="2:159" ht="12" x14ac:dyDescent="0.2">
      <c r="B227" s="65" t="s">
        <v>24</v>
      </c>
      <c r="C227" s="65" t="s">
        <v>41</v>
      </c>
    </row>
    <row r="228" spans="2:159" ht="12" x14ac:dyDescent="0.2">
      <c r="B228" s="65" t="s">
        <v>24</v>
      </c>
      <c r="C228" s="65" t="s">
        <v>42</v>
      </c>
    </row>
    <row r="229" spans="2:159" ht="12" x14ac:dyDescent="0.2">
      <c r="B229" s="65" t="s">
        <v>24</v>
      </c>
      <c r="C229" s="65" t="s">
        <v>43</v>
      </c>
    </row>
    <row r="230" spans="2:159" ht="12" x14ac:dyDescent="0.2">
      <c r="B230" s="65" t="s">
        <v>24</v>
      </c>
      <c r="C230" s="65" t="s">
        <v>44</v>
      </c>
    </row>
    <row r="231" spans="2:159" ht="12" x14ac:dyDescent="0.2">
      <c r="B231" s="65" t="s">
        <v>24</v>
      </c>
      <c r="C231" s="65" t="s">
        <v>45</v>
      </c>
    </row>
    <row r="232" spans="2:159" ht="12" x14ac:dyDescent="0.2">
      <c r="B232" s="65" t="s">
        <v>24</v>
      </c>
      <c r="C232" s="65" t="s">
        <v>46</v>
      </c>
    </row>
    <row r="233" spans="2:159" ht="12" x14ac:dyDescent="0.2">
      <c r="B233" s="65" t="s">
        <v>24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ht="12" x14ac:dyDescent="0.2">
      <c r="B234" s="65" t="s">
        <v>1</v>
      </c>
      <c r="C234" s="65" t="s">
        <v>36</v>
      </c>
      <c r="D234" s="65">
        <v>30103.822319999999</v>
      </c>
      <c r="E234" s="65">
        <v>30236.076880000001</v>
      </c>
      <c r="F234" s="65">
        <v>29982.350740000002</v>
      </c>
      <c r="G234" s="65">
        <v>30068.736280000001</v>
      </c>
      <c r="H234" s="65">
        <v>30103.822319999999</v>
      </c>
      <c r="I234" s="65">
        <v>30506.834050000001</v>
      </c>
      <c r="J234" s="65">
        <v>29994.9378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31528.348819999999</v>
      </c>
      <c r="V234" s="65">
        <v>30236.94657</v>
      </c>
      <c r="W234" s="65">
        <v>30068.736280000001</v>
      </c>
      <c r="X234" s="65">
        <v>30103.822319999999</v>
      </c>
      <c r="Y234" s="65">
        <v>31612.52204</v>
      </c>
      <c r="Z234" s="65">
        <v>30152.716710000001</v>
      </c>
      <c r="AA234" s="65">
        <v>30068.736280000001</v>
      </c>
      <c r="AB234" s="65">
        <v>30554.27232</v>
      </c>
      <c r="AC234" s="65">
        <v>32085.547040000001</v>
      </c>
      <c r="AD234" s="65">
        <v>30981.604800000001</v>
      </c>
      <c r="AE234" s="65">
        <v>30518.66128</v>
      </c>
      <c r="AF234" s="65">
        <v>30682.972320000001</v>
      </c>
      <c r="AG234" s="65">
        <v>32220.697039999999</v>
      </c>
      <c r="AH234" s="65">
        <v>26403.048839999999</v>
      </c>
      <c r="AI234" s="65">
        <v>30647.21128</v>
      </c>
      <c r="AJ234" s="65">
        <v>30682.972320000001</v>
      </c>
      <c r="AK234" s="65">
        <v>32220.697039999999</v>
      </c>
      <c r="AL234" s="65">
        <v>31112.104800000001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30731.87832</v>
      </c>
      <c r="AS234" s="65">
        <v>32339.62904</v>
      </c>
      <c r="AT234" s="65">
        <v>31226.944800000001</v>
      </c>
      <c r="AU234" s="65">
        <v>30760.335279999999</v>
      </c>
      <c r="AV234" s="65">
        <v>30796.228319999998</v>
      </c>
      <c r="AW234" s="65">
        <v>32339.62904</v>
      </c>
      <c r="AX234" s="65">
        <v>31226.944800000001</v>
      </c>
      <c r="AY234" s="65">
        <v>30760.335279999999</v>
      </c>
      <c r="AZ234" s="65">
        <v>30865.726320000002</v>
      </c>
      <c r="BA234" s="65">
        <v>32412.61004</v>
      </c>
      <c r="BB234" s="65">
        <v>31247.824799999999</v>
      </c>
      <c r="BC234" s="65">
        <v>30829.752280000001</v>
      </c>
      <c r="BD234" s="65">
        <v>30865.726320000002</v>
      </c>
      <c r="BE234" s="65">
        <v>32412.61004</v>
      </c>
      <c r="BF234" s="65">
        <v>31112.104800000001</v>
      </c>
      <c r="BG234" s="65">
        <v>30829.752280000001</v>
      </c>
      <c r="BH234" s="65">
        <v>31042.474320000001</v>
      </c>
      <c r="BI234" s="65">
        <v>32598.216039999999</v>
      </c>
      <c r="BJ234" s="65">
        <v>31476.6348</v>
      </c>
      <c r="BK234" s="65">
        <v>31006.294279999998</v>
      </c>
      <c r="BL234" s="65">
        <v>31346.635320000001</v>
      </c>
      <c r="BM234" s="65">
        <v>32917.620540000004</v>
      </c>
      <c r="BN234" s="65">
        <v>31785.049800000001</v>
      </c>
      <c r="BO234" s="65">
        <v>31310.100780000001</v>
      </c>
      <c r="BP234" s="65">
        <v>32314.545119999999</v>
      </c>
      <c r="BQ234" s="65">
        <v>33715.09564</v>
      </c>
      <c r="BR234" s="65">
        <v>32766.496800000001</v>
      </c>
      <c r="BS234" s="65">
        <v>32276.88248</v>
      </c>
      <c r="BT234" s="65">
        <v>33002.729760000002</v>
      </c>
      <c r="BU234" s="65">
        <v>34144.602339999998</v>
      </c>
      <c r="BV234" s="65">
        <v>33033.325799999999</v>
      </c>
      <c r="BW234" s="65">
        <v>32964.265039999998</v>
      </c>
      <c r="BX234" s="65">
        <v>34252.406759999998</v>
      </c>
      <c r="BY234" s="65">
        <v>34772.040719999997</v>
      </c>
      <c r="BZ234" s="65">
        <v>34422.611400000002</v>
      </c>
      <c r="CA234" s="65">
        <v>34212.485540000001</v>
      </c>
      <c r="CB234" s="65">
        <v>34700.11116</v>
      </c>
      <c r="CC234" s="65">
        <v>36381.046520000004</v>
      </c>
      <c r="CD234" s="65">
        <v>34596.089399999997</v>
      </c>
      <c r="CE234" s="65">
        <v>34659.668140000002</v>
      </c>
      <c r="CF234" s="65">
        <v>34700.11116</v>
      </c>
      <c r="CG234" s="65">
        <v>35842.879220000003</v>
      </c>
      <c r="CH234" s="65">
        <v>35185.4274</v>
      </c>
      <c r="CI234" s="65">
        <v>34659.668140000002</v>
      </c>
      <c r="CJ234" s="65">
        <v>34700.11116</v>
      </c>
      <c r="CK234" s="65">
        <v>36439.16102</v>
      </c>
      <c r="CL234" s="65">
        <v>34856.654399999999</v>
      </c>
      <c r="CM234" s="65">
        <v>34659.668140000002</v>
      </c>
      <c r="CN234" s="65">
        <v>34700.11116</v>
      </c>
      <c r="CO234" s="65">
        <v>36439.16102</v>
      </c>
      <c r="CP234" s="65">
        <v>32545.325400000002</v>
      </c>
      <c r="CQ234" s="65">
        <v>34659.668140000002</v>
      </c>
      <c r="CR234" s="65">
        <v>34700.11116</v>
      </c>
      <c r="CS234" s="65">
        <v>36439.16102</v>
      </c>
      <c r="CT234" s="65">
        <v>35185.4274</v>
      </c>
      <c r="CU234" s="65">
        <v>34659.668140000002</v>
      </c>
      <c r="CV234" s="65">
        <v>34700.11116</v>
      </c>
      <c r="CW234" s="65">
        <v>36439.16102</v>
      </c>
      <c r="CX234" s="65">
        <v>35185.4274</v>
      </c>
      <c r="CY234" s="65">
        <v>34659.668140000002</v>
      </c>
      <c r="CZ234" s="65">
        <v>34700.11116</v>
      </c>
      <c r="DA234" s="65">
        <v>36264.997719999999</v>
      </c>
      <c r="DB234" s="65">
        <v>34610.5314</v>
      </c>
      <c r="DC234" s="65">
        <v>34659.668140000002</v>
      </c>
      <c r="DD234" s="65">
        <v>34700.11116</v>
      </c>
      <c r="DE234" s="65">
        <v>36439.16102</v>
      </c>
      <c r="DF234" s="65">
        <v>35185.4274</v>
      </c>
      <c r="DG234" s="65">
        <v>34659.668140000002</v>
      </c>
      <c r="DH234" s="65">
        <v>35327.823960000002</v>
      </c>
      <c r="DI234" s="65">
        <v>37098.332620000001</v>
      </c>
      <c r="DJ234" s="65">
        <v>35821.919399999999</v>
      </c>
      <c r="DK234" s="65">
        <v>35286.649340000004</v>
      </c>
      <c r="DL234" s="65">
        <v>35327.823960000002</v>
      </c>
      <c r="DM234" s="65">
        <v>37098.332620000001</v>
      </c>
      <c r="DN234" s="65">
        <v>35821.919399999999</v>
      </c>
      <c r="DO234" s="65">
        <v>35286.649340000004</v>
      </c>
      <c r="DP234" s="65">
        <v>35327.823960000002</v>
      </c>
      <c r="DQ234" s="65">
        <v>37098.332620000001</v>
      </c>
      <c r="DR234" s="65">
        <v>35821.919399999999</v>
      </c>
      <c r="DS234" s="65">
        <v>35286.649340000004</v>
      </c>
      <c r="DT234" s="65">
        <v>35327.823960000002</v>
      </c>
      <c r="DU234" s="65">
        <v>36919.484120000001</v>
      </c>
      <c r="DV234" s="65">
        <v>35466.9594</v>
      </c>
      <c r="DW234" s="65">
        <v>35286.649340000004</v>
      </c>
      <c r="DX234" s="65">
        <v>35327.823960000002</v>
      </c>
      <c r="DY234" s="65">
        <v>37098.332620000001</v>
      </c>
      <c r="DZ234" s="65">
        <v>35142.623399999997</v>
      </c>
      <c r="EA234" s="65">
        <v>35286.649340000004</v>
      </c>
      <c r="EB234" s="65">
        <v>35327.823960000002</v>
      </c>
      <c r="EC234" s="65">
        <v>37098.332620000001</v>
      </c>
      <c r="ED234" s="65">
        <v>35686.199399999998</v>
      </c>
      <c r="EE234" s="65">
        <v>35286.649340000004</v>
      </c>
      <c r="EF234" s="65">
        <v>35327.823960000002</v>
      </c>
      <c r="EG234" s="65">
        <v>37098.332620000001</v>
      </c>
      <c r="EH234" s="65">
        <v>35821.919399999999</v>
      </c>
      <c r="EI234" s="65">
        <v>35286.649340000004</v>
      </c>
      <c r="EJ234" s="65">
        <v>35327.823960000002</v>
      </c>
      <c r="EK234" s="65">
        <v>37098.332620000001</v>
      </c>
      <c r="EL234" s="65">
        <v>35752.3194</v>
      </c>
      <c r="EM234" s="65">
        <v>35286.649340000004</v>
      </c>
      <c r="EN234" s="65">
        <v>35327.823960000002</v>
      </c>
      <c r="EO234" s="65">
        <v>37098.332620000001</v>
      </c>
      <c r="EP234" s="65">
        <v>35217.704400000002</v>
      </c>
      <c r="EQ234" s="65">
        <v>35286.649340000004</v>
      </c>
      <c r="ER234" s="65">
        <v>35368.149960000002</v>
      </c>
      <c r="ES234" s="65">
        <v>37140.679620000003</v>
      </c>
      <c r="ET234" s="65">
        <v>35569.706400000003</v>
      </c>
      <c r="EU234" s="65">
        <v>35020.208039999998</v>
      </c>
      <c r="EV234" s="65">
        <v>35368.149960000002</v>
      </c>
      <c r="EW234" s="65">
        <v>37140.679620000003</v>
      </c>
      <c r="EX234" s="65">
        <v>34537.712399999997</v>
      </c>
      <c r="EY234" s="65">
        <v>35326.928339999999</v>
      </c>
      <c r="EZ234" s="65">
        <v>35700.882360000003</v>
      </c>
      <c r="FA234" s="65">
        <v>37490.087420000003</v>
      </c>
      <c r="FB234" s="65">
        <v>35194.910400000001</v>
      </c>
      <c r="FC234" s="65">
        <v>35225.202440000001</v>
      </c>
    </row>
    <row r="235" spans="2:159" ht="12" x14ac:dyDescent="0.2">
      <c r="B235" s="65" t="s">
        <v>1</v>
      </c>
      <c r="C235" s="65" t="s">
        <v>37</v>
      </c>
      <c r="D235" s="65">
        <v>11662.205749999999</v>
      </c>
      <c r="E235" s="65">
        <v>10913.914790000001</v>
      </c>
      <c r="F235" s="65">
        <v>9212.7786390000001</v>
      </c>
      <c r="G235" s="65">
        <v>13510.5548</v>
      </c>
      <c r="H235" s="65">
        <v>12154.502860000001</v>
      </c>
      <c r="I235" s="65">
        <v>10194.83937</v>
      </c>
      <c r="J235" s="65">
        <v>10873.299139999999</v>
      </c>
      <c r="K235" s="65">
        <v>13166.656950000001</v>
      </c>
      <c r="L235" s="65">
        <v>13314.749659999999</v>
      </c>
      <c r="M235" s="65">
        <v>12208.09224</v>
      </c>
      <c r="N235" s="65">
        <v>12280.2219</v>
      </c>
      <c r="O235" s="65">
        <v>13510.5548</v>
      </c>
      <c r="P235" s="65">
        <v>13314.749659999999</v>
      </c>
      <c r="Q235" s="65">
        <v>12159.503849999999</v>
      </c>
      <c r="R235" s="65">
        <v>11087.329</v>
      </c>
      <c r="S235" s="65">
        <v>13510.5548</v>
      </c>
      <c r="T235" s="65">
        <v>12651.601140000001</v>
      </c>
      <c r="U235" s="65">
        <v>11463.75035</v>
      </c>
      <c r="V235" s="65">
        <v>10352.21441</v>
      </c>
      <c r="W235" s="65">
        <v>12634.454170000001</v>
      </c>
      <c r="X235" s="65">
        <v>13314.749659999999</v>
      </c>
      <c r="Y235" s="65">
        <v>12806.46596</v>
      </c>
      <c r="Z235" s="65">
        <v>12887.94334</v>
      </c>
      <c r="AA235" s="65">
        <v>13206.45926</v>
      </c>
      <c r="AB235" s="65">
        <v>13314.749659999999</v>
      </c>
      <c r="AC235" s="65">
        <v>7153.4204600000003</v>
      </c>
      <c r="AD235" s="65">
        <v>9448.6287840000005</v>
      </c>
      <c r="AE235" s="65">
        <v>12250.68319</v>
      </c>
      <c r="AF235" s="65">
        <v>13679.13357</v>
      </c>
      <c r="AG235" s="65">
        <v>11081.582410000001</v>
      </c>
      <c r="AH235" s="65">
        <v>13833.874900000001</v>
      </c>
      <c r="AI235" s="65">
        <v>12694.463299999999</v>
      </c>
      <c r="AJ235" s="65">
        <v>13679.13357</v>
      </c>
      <c r="AK235" s="65">
        <v>13632.71117</v>
      </c>
      <c r="AL235" s="65">
        <v>11730.293799999999</v>
      </c>
      <c r="AM235" s="65">
        <v>13880.2973</v>
      </c>
      <c r="AN235" s="65">
        <v>13679.13357</v>
      </c>
      <c r="AO235" s="65">
        <v>12422.31472</v>
      </c>
      <c r="AP235" s="65">
        <v>13833.874900000001</v>
      </c>
      <c r="AQ235" s="65">
        <v>13880.2973</v>
      </c>
      <c r="AR235" s="65">
        <v>13848.77317</v>
      </c>
      <c r="AS235" s="65">
        <v>13708.345020000001</v>
      </c>
      <c r="AT235" s="65">
        <v>13960.7335</v>
      </c>
      <c r="AU235" s="65">
        <v>14052.4316</v>
      </c>
      <c r="AV235" s="65">
        <v>13953.08517</v>
      </c>
      <c r="AW235" s="65">
        <v>13905.73307</v>
      </c>
      <c r="AX235" s="65">
        <v>14005.433499999999</v>
      </c>
      <c r="AY235" s="65">
        <v>14158.277599999999</v>
      </c>
      <c r="AZ235" s="65">
        <v>14235.346369999999</v>
      </c>
      <c r="BA235" s="65">
        <v>14133.76074</v>
      </c>
      <c r="BB235" s="65">
        <v>14272.1137</v>
      </c>
      <c r="BC235" s="65">
        <v>14444.689700000001</v>
      </c>
      <c r="BD235" s="65">
        <v>14235.346369999999</v>
      </c>
      <c r="BE235" s="65">
        <v>14187.03637</v>
      </c>
      <c r="BF235" s="65">
        <v>14396.3797</v>
      </c>
      <c r="BG235" s="65">
        <v>14444.689700000001</v>
      </c>
      <c r="BH235" s="65">
        <v>14235.346369999999</v>
      </c>
      <c r="BI235" s="65">
        <v>12804.42374</v>
      </c>
      <c r="BJ235" s="65">
        <v>11249.875179999999</v>
      </c>
      <c r="BK235" s="65">
        <v>14444.689700000001</v>
      </c>
      <c r="BL235" s="65">
        <v>14876.246370000001</v>
      </c>
      <c r="BM235" s="65">
        <v>14825.76137</v>
      </c>
      <c r="BN235" s="65">
        <v>13960.7335</v>
      </c>
      <c r="BO235" s="65">
        <v>15095.0147</v>
      </c>
      <c r="BP235" s="65">
        <v>15685.589550000001</v>
      </c>
      <c r="BQ235" s="65">
        <v>15398.675670000001</v>
      </c>
      <c r="BR235" s="65">
        <v>15274.8241</v>
      </c>
      <c r="BS235" s="65">
        <v>15916.25999</v>
      </c>
      <c r="BT235" s="65">
        <v>16559.74481</v>
      </c>
      <c r="BU235" s="65">
        <v>15048.795330000001</v>
      </c>
      <c r="BV235" s="65">
        <v>14909.41948</v>
      </c>
      <c r="BW235" s="65">
        <v>15977.71508</v>
      </c>
      <c r="BX235" s="65">
        <v>16966.119610000002</v>
      </c>
      <c r="BY235" s="65">
        <v>14693.003479999999</v>
      </c>
      <c r="BZ235" s="65">
        <v>15095.3608</v>
      </c>
      <c r="CA235" s="65">
        <v>17215.621370000001</v>
      </c>
      <c r="CB235" s="65">
        <v>16966.119610000002</v>
      </c>
      <c r="CC235" s="65">
        <v>15213.24279</v>
      </c>
      <c r="CD235" s="65">
        <v>13831.754010000001</v>
      </c>
      <c r="CE235" s="65">
        <v>17215.621370000001</v>
      </c>
      <c r="CF235" s="65">
        <v>16966.119610000002</v>
      </c>
      <c r="CG235" s="65">
        <v>15904.20228</v>
      </c>
      <c r="CH235" s="65">
        <v>16104.02918</v>
      </c>
      <c r="CI235" s="65">
        <v>17215.621370000001</v>
      </c>
      <c r="CJ235" s="65">
        <v>16966.119610000002</v>
      </c>
      <c r="CK235" s="65">
        <v>15631.74422</v>
      </c>
      <c r="CL235" s="65">
        <v>13488.102059999999</v>
      </c>
      <c r="CM235" s="65">
        <v>17215.621370000001</v>
      </c>
      <c r="CN235" s="65">
        <v>16966.119610000002</v>
      </c>
      <c r="CO235" s="65">
        <v>15446.425869999999</v>
      </c>
      <c r="CP235" s="65">
        <v>17113.34404</v>
      </c>
      <c r="CQ235" s="65">
        <v>17215.621370000001</v>
      </c>
      <c r="CR235" s="65">
        <v>16966.119610000002</v>
      </c>
      <c r="CS235" s="65">
        <v>15963.141180000001</v>
      </c>
      <c r="CT235" s="65">
        <v>16353.80164</v>
      </c>
      <c r="CU235" s="65">
        <v>17215.621370000001</v>
      </c>
      <c r="CV235" s="65">
        <v>16999.711609999998</v>
      </c>
      <c r="CW235" s="65">
        <v>16942.020280000001</v>
      </c>
      <c r="CX235" s="65">
        <v>15456.949780000001</v>
      </c>
      <c r="CY235" s="65">
        <v>17249.70737</v>
      </c>
      <c r="CZ235" s="65">
        <v>16999.711609999998</v>
      </c>
      <c r="DA235" s="65">
        <v>15619.374980000001</v>
      </c>
      <c r="DB235" s="65">
        <v>17041.82404</v>
      </c>
      <c r="DC235" s="65">
        <v>17249.70737</v>
      </c>
      <c r="DD235" s="65">
        <v>16999.711609999998</v>
      </c>
      <c r="DE235" s="65">
        <v>16044.457479999999</v>
      </c>
      <c r="DF235" s="65">
        <v>10351.355809999999</v>
      </c>
      <c r="DG235" s="65">
        <v>17249.70737</v>
      </c>
      <c r="DH235" s="65">
        <v>17059.646809999998</v>
      </c>
      <c r="DI235" s="65">
        <v>17001.752079999998</v>
      </c>
      <c r="DJ235" s="65">
        <v>16232.57524</v>
      </c>
      <c r="DK235" s="65">
        <v>17310.523969999998</v>
      </c>
      <c r="DL235" s="65">
        <v>17059.646809999998</v>
      </c>
      <c r="DM235" s="65">
        <v>14162.20314</v>
      </c>
      <c r="DN235" s="65">
        <v>17252.629239999998</v>
      </c>
      <c r="DO235" s="65">
        <v>17310.523969999998</v>
      </c>
      <c r="DP235" s="65">
        <v>17059.646809999998</v>
      </c>
      <c r="DQ235" s="65">
        <v>16597.461179999998</v>
      </c>
      <c r="DR235" s="65">
        <v>11948.367029999999</v>
      </c>
      <c r="DS235" s="65">
        <v>17226.923569999999</v>
      </c>
      <c r="DT235" s="65">
        <v>17059.646809999998</v>
      </c>
      <c r="DU235" s="65">
        <v>17001.752079999998</v>
      </c>
      <c r="DV235" s="65">
        <v>16847.468440000001</v>
      </c>
      <c r="DW235" s="65">
        <v>17310.523969999998</v>
      </c>
      <c r="DX235" s="65">
        <v>17059.646809999998</v>
      </c>
      <c r="DY235" s="65">
        <v>17001.752079999998</v>
      </c>
      <c r="DZ235" s="65">
        <v>16676.303199999998</v>
      </c>
      <c r="EA235" s="65">
        <v>17310.523969999998</v>
      </c>
      <c r="EB235" s="65">
        <v>17059.646809999998</v>
      </c>
      <c r="EC235" s="65">
        <v>17001.752079999998</v>
      </c>
      <c r="ED235" s="65">
        <v>17252.629239999998</v>
      </c>
      <c r="EE235" s="65">
        <v>17310.523969999998</v>
      </c>
      <c r="EF235" s="65">
        <v>16974.301100000001</v>
      </c>
      <c r="EG235" s="65">
        <v>17001.752079999998</v>
      </c>
      <c r="EH235" s="65">
        <v>16364.082640000001</v>
      </c>
      <c r="EI235" s="65">
        <v>17310.523969999998</v>
      </c>
      <c r="EJ235" s="65">
        <v>17059.646809999998</v>
      </c>
      <c r="EK235" s="65">
        <v>17001.752079999998</v>
      </c>
      <c r="EL235" s="65">
        <v>17209.87816</v>
      </c>
      <c r="EM235" s="65">
        <v>17310.523969999998</v>
      </c>
      <c r="EN235" s="65">
        <v>17059.646809999998</v>
      </c>
      <c r="EO235" s="65">
        <v>17001.752079999998</v>
      </c>
      <c r="EP235" s="65">
        <v>17147.13724</v>
      </c>
      <c r="EQ235" s="65">
        <v>17310.523969999998</v>
      </c>
      <c r="ER235" s="65">
        <v>17059.646809999998</v>
      </c>
      <c r="ES235" s="65">
        <v>17001.752079999998</v>
      </c>
      <c r="ET235" s="65">
        <v>17252.629239999998</v>
      </c>
      <c r="EU235" s="65">
        <v>16476.941869999999</v>
      </c>
      <c r="EV235" s="65">
        <v>17059.646809999998</v>
      </c>
      <c r="EW235" s="65">
        <v>17001.752079999998</v>
      </c>
      <c r="EX235" s="65">
        <v>17012.41144</v>
      </c>
      <c r="EY235" s="65">
        <v>17310.523969999998</v>
      </c>
      <c r="EZ235" s="65">
        <v>17059.646809999998</v>
      </c>
      <c r="FA235" s="65">
        <v>17001.752079999998</v>
      </c>
      <c r="FB235" s="65">
        <v>16127.70904</v>
      </c>
      <c r="FC235" s="65">
        <v>17310.523969999998</v>
      </c>
    </row>
    <row r="236" spans="2:159" ht="12" x14ac:dyDescent="0.2">
      <c r="B236" s="65" t="s">
        <v>1</v>
      </c>
      <c r="C236" s="65" t="s">
        <v>38</v>
      </c>
      <c r="D236" s="65">
        <v>7440.3760000000002</v>
      </c>
      <c r="E236" s="65">
        <v>7209.9514040000004</v>
      </c>
      <c r="F236" s="65">
        <v>7601.1868000000004</v>
      </c>
      <c r="G236" s="65">
        <v>6589.3428000000004</v>
      </c>
      <c r="H236" s="65">
        <v>7006.6504800000002</v>
      </c>
      <c r="I236" s="65">
        <v>8018.6218259999996</v>
      </c>
      <c r="J236" s="65">
        <v>6826.6174449999999</v>
      </c>
      <c r="K236" s="65">
        <v>8090.6492660000004</v>
      </c>
      <c r="L236" s="65">
        <v>8470.0226700000003</v>
      </c>
      <c r="M236" s="65">
        <v>7136.9945260000004</v>
      </c>
      <c r="N236" s="65">
        <v>8230.9721399999999</v>
      </c>
      <c r="O236" s="65">
        <v>8008.4186440000003</v>
      </c>
      <c r="P236" s="65">
        <v>7524.9476800000002</v>
      </c>
      <c r="Q236" s="65">
        <v>8110.4212639999996</v>
      </c>
      <c r="R236" s="65">
        <v>7764.4260000000004</v>
      </c>
      <c r="S236" s="65">
        <v>7758.3627809999998</v>
      </c>
      <c r="T236" s="65">
        <v>6660.9870339999998</v>
      </c>
      <c r="U236" s="65">
        <v>6492.8459519999997</v>
      </c>
      <c r="V236" s="65">
        <v>9331.6136399999996</v>
      </c>
      <c r="W236" s="65">
        <v>8050.1618660000004</v>
      </c>
      <c r="X236" s="65">
        <v>6609.3210200000003</v>
      </c>
      <c r="Y236" s="65">
        <v>8123.4636479999999</v>
      </c>
      <c r="Z236" s="65">
        <v>9331.6136399999996</v>
      </c>
      <c r="AA236" s="65">
        <v>7790.1284500000002</v>
      </c>
      <c r="AB236" s="65">
        <v>6783.9880300000004</v>
      </c>
      <c r="AC236" s="65">
        <v>6093.6684480000004</v>
      </c>
      <c r="AD236" s="65">
        <v>7119.1509470000001</v>
      </c>
      <c r="AE236" s="65">
        <v>6659.2037300000002</v>
      </c>
      <c r="AF236" s="65">
        <v>9386.1844799999999</v>
      </c>
      <c r="AG236" s="65">
        <v>8946.3805269999993</v>
      </c>
      <c r="AH236" s="65">
        <v>8468.5354970000008</v>
      </c>
      <c r="AI236" s="65">
        <v>8682.6284500000002</v>
      </c>
      <c r="AJ236" s="65">
        <v>7693.1491210000004</v>
      </c>
      <c r="AK236" s="65">
        <v>6625.5935040000004</v>
      </c>
      <c r="AL236" s="65">
        <v>7497.4385419999999</v>
      </c>
      <c r="AM236" s="65">
        <v>7991.8334500000001</v>
      </c>
      <c r="AN236" s="65">
        <v>9386.1844799999999</v>
      </c>
      <c r="AO236" s="65">
        <v>5253.2556480000003</v>
      </c>
      <c r="AP236" s="65">
        <v>8668.600144</v>
      </c>
      <c r="AQ236" s="65">
        <v>9277.0427999999993</v>
      </c>
      <c r="AR236" s="65">
        <v>8634.0242620000008</v>
      </c>
      <c r="AS236" s="65">
        <v>8123.4636479999999</v>
      </c>
      <c r="AT236" s="65">
        <v>8936.5942350000005</v>
      </c>
      <c r="AU236" s="65">
        <v>8884.3334500000001</v>
      </c>
      <c r="AV236" s="65">
        <v>9386.1844799999999</v>
      </c>
      <c r="AW236" s="65">
        <v>6487.3535039999997</v>
      </c>
      <c r="AX236" s="65">
        <v>9331.6136399999996</v>
      </c>
      <c r="AY236" s="65">
        <v>9277.0427999999993</v>
      </c>
      <c r="AZ236" s="65">
        <v>9386.1844799999999</v>
      </c>
      <c r="BA236" s="65">
        <v>8697.2152279999991</v>
      </c>
      <c r="BB236" s="65">
        <v>9331.6136399999996</v>
      </c>
      <c r="BC236" s="65">
        <v>9277.0427999999993</v>
      </c>
      <c r="BD236" s="65">
        <v>9386.1844799999999</v>
      </c>
      <c r="BE236" s="65">
        <v>7401.1617800000004</v>
      </c>
      <c r="BF236" s="65">
        <v>9331.6136399999996</v>
      </c>
      <c r="BG236" s="65">
        <v>9277.0427999999993</v>
      </c>
      <c r="BH236" s="65">
        <v>9386.1844799999999</v>
      </c>
      <c r="BI236" s="65">
        <v>9429.8411520000009</v>
      </c>
      <c r="BJ236" s="65">
        <v>9331.6136399999996</v>
      </c>
      <c r="BK236" s="65">
        <v>9277.0427999999993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9734.4844799999992</v>
      </c>
      <c r="BQ236" s="65">
        <v>8779.2491520000003</v>
      </c>
      <c r="BR236" s="65">
        <v>9331.6136399999996</v>
      </c>
      <c r="BS236" s="65">
        <v>9621.2927999999993</v>
      </c>
      <c r="BT236" s="65">
        <v>9782.6444800000008</v>
      </c>
      <c r="BU236" s="65">
        <v>9594.0011520000007</v>
      </c>
      <c r="BV236" s="65">
        <v>9476.1086400000004</v>
      </c>
      <c r="BW236" s="65">
        <v>9668.8927999999996</v>
      </c>
      <c r="BX236" s="65">
        <v>9782.6444800000008</v>
      </c>
      <c r="BY236" s="65">
        <v>9429.8411520000009</v>
      </c>
      <c r="BZ236" s="65">
        <v>9331.6136399999996</v>
      </c>
      <c r="CA236" s="65">
        <v>9612.4377899999999</v>
      </c>
      <c r="CB236" s="65">
        <v>9782.6444800000008</v>
      </c>
      <c r="CC236" s="65">
        <v>9828.1451519999991</v>
      </c>
      <c r="CD236" s="65">
        <v>9331.6136399999996</v>
      </c>
      <c r="CE236" s="65">
        <v>9668.8927999999996</v>
      </c>
      <c r="CF236" s="65">
        <v>9782.6444800000008</v>
      </c>
      <c r="CG236" s="65">
        <v>9429.8411520000009</v>
      </c>
      <c r="CH236" s="65">
        <v>7103.2549360000003</v>
      </c>
      <c r="CI236" s="65">
        <v>9668.8927999999996</v>
      </c>
      <c r="CJ236" s="65">
        <v>9782.6444800000008</v>
      </c>
      <c r="CK236" s="65">
        <v>9828.1451519999991</v>
      </c>
      <c r="CL236" s="65">
        <v>9331.6136399999996</v>
      </c>
      <c r="CM236" s="65">
        <v>9668.8927999999996</v>
      </c>
      <c r="CN236" s="65">
        <v>9782.6444800000008</v>
      </c>
      <c r="CO236" s="65">
        <v>9828.1451519999991</v>
      </c>
      <c r="CP236" s="65">
        <v>9494.0636400000003</v>
      </c>
      <c r="CQ236" s="65">
        <v>9668.8927999999996</v>
      </c>
      <c r="CR236" s="65">
        <v>9782.6444800000008</v>
      </c>
      <c r="CS236" s="65">
        <v>9828.1451519999991</v>
      </c>
      <c r="CT236" s="65">
        <v>9235.8632390000002</v>
      </c>
      <c r="CU236" s="65">
        <v>9668.8927999999996</v>
      </c>
      <c r="CV236" s="65">
        <v>9782.6444800000008</v>
      </c>
      <c r="CW236" s="65">
        <v>9790.1291519999995</v>
      </c>
      <c r="CX236" s="65">
        <v>9331.6136399999996</v>
      </c>
      <c r="CY236" s="65">
        <v>9668.8927999999996</v>
      </c>
      <c r="CZ236" s="65">
        <v>9782.6444800000008</v>
      </c>
      <c r="DA236" s="65">
        <v>9478.2251520000009</v>
      </c>
      <c r="DB236" s="65">
        <v>9446.1836399999993</v>
      </c>
      <c r="DC236" s="65">
        <v>9668.8927999999996</v>
      </c>
      <c r="DD236" s="65">
        <v>9782.6444800000008</v>
      </c>
      <c r="DE236" s="65">
        <v>9730.5131519999995</v>
      </c>
      <c r="DF236" s="65">
        <v>9688.1486399999994</v>
      </c>
      <c r="DG236" s="65">
        <v>9668.8927999999996</v>
      </c>
      <c r="DH236" s="65">
        <v>9822.2904799999997</v>
      </c>
      <c r="DI236" s="65">
        <v>9044.9918089999992</v>
      </c>
      <c r="DJ236" s="65">
        <v>7926.5012820000002</v>
      </c>
      <c r="DK236" s="65">
        <v>9708.0777999999991</v>
      </c>
      <c r="DL236" s="65">
        <v>9822.2904799999997</v>
      </c>
      <c r="DM236" s="65">
        <v>9867.9755519999999</v>
      </c>
      <c r="DN236" s="65">
        <v>9765.1841399999994</v>
      </c>
      <c r="DO236" s="65">
        <v>9708.0777999999991</v>
      </c>
      <c r="DP236" s="65">
        <v>9822.2904799999997</v>
      </c>
      <c r="DQ236" s="65">
        <v>9779.2647230000002</v>
      </c>
      <c r="DR236" s="65">
        <v>9456.5291400000006</v>
      </c>
      <c r="DS236" s="65">
        <v>9708.0777999999991</v>
      </c>
      <c r="DT236" s="65">
        <v>9822.2904799999997</v>
      </c>
      <c r="DU236" s="65">
        <v>9727.1435519999995</v>
      </c>
      <c r="DV236" s="65">
        <v>9510.3941400000003</v>
      </c>
      <c r="DW236" s="65">
        <v>9708.0777999999991</v>
      </c>
      <c r="DX236" s="65">
        <v>9822.2904799999997</v>
      </c>
      <c r="DY236" s="65">
        <v>9867.9755519999999</v>
      </c>
      <c r="DZ236" s="65">
        <v>9558.2741399999995</v>
      </c>
      <c r="EA236" s="65">
        <v>9594.1777999999995</v>
      </c>
      <c r="EB236" s="65">
        <v>9822.2904799999997</v>
      </c>
      <c r="EC236" s="65">
        <v>9867.9755519999999</v>
      </c>
      <c r="ED236" s="65">
        <v>9548.7836399999997</v>
      </c>
      <c r="EE236" s="65">
        <v>9512.4928</v>
      </c>
      <c r="EF236" s="65">
        <v>9822.2904799999997</v>
      </c>
      <c r="EG236" s="65">
        <v>9867.9755519999999</v>
      </c>
      <c r="EH236" s="65">
        <v>9379.4936400000006</v>
      </c>
      <c r="EI236" s="65">
        <v>9708.0777999999991</v>
      </c>
      <c r="EJ236" s="65">
        <v>9822.2904799999997</v>
      </c>
      <c r="EK236" s="65">
        <v>9867.9755519999999</v>
      </c>
      <c r="EL236" s="65">
        <v>9722.4341399999994</v>
      </c>
      <c r="EM236" s="65">
        <v>9708.0777999999991</v>
      </c>
      <c r="EN236" s="65">
        <v>9822.2904799999997</v>
      </c>
      <c r="EO236" s="65">
        <v>9867.9755519999999</v>
      </c>
      <c r="EP236" s="65">
        <v>9422.2436400000006</v>
      </c>
      <c r="EQ236" s="65">
        <v>9551.6777999999995</v>
      </c>
      <c r="ER236" s="65">
        <v>9699.1952899999997</v>
      </c>
      <c r="ES236" s="65">
        <v>9867.9755519999999</v>
      </c>
      <c r="ET236" s="65">
        <v>9765.1841399999994</v>
      </c>
      <c r="EU236" s="65">
        <v>9708.0777999999991</v>
      </c>
      <c r="EV236" s="65">
        <v>9707.0504799999999</v>
      </c>
      <c r="EW236" s="65">
        <v>9867.9755519999999</v>
      </c>
      <c r="EX236" s="65">
        <v>9574.4336399999993</v>
      </c>
      <c r="EY236" s="65">
        <v>9708.0777999999991</v>
      </c>
      <c r="EZ236" s="65">
        <v>9822.2904799999997</v>
      </c>
      <c r="FA236" s="65">
        <v>9867.9755519999999</v>
      </c>
      <c r="FB236" s="65">
        <v>9565.1141399999997</v>
      </c>
      <c r="FC236" s="65">
        <v>9401.2278000000006</v>
      </c>
    </row>
    <row r="237" spans="2:159" ht="12" x14ac:dyDescent="0.2">
      <c r="B237" s="65" t="s">
        <v>1</v>
      </c>
      <c r="C237" s="65" t="s">
        <v>39</v>
      </c>
      <c r="D237" s="65">
        <v>3136.1589269999999</v>
      </c>
      <c r="E237" s="65">
        <v>3781.6146939999999</v>
      </c>
      <c r="F237" s="65">
        <v>2122.4996620000002</v>
      </c>
      <c r="G237" s="65">
        <v>2288.3038959999999</v>
      </c>
      <c r="H237" s="65">
        <v>3470.1686549999999</v>
      </c>
      <c r="I237" s="65">
        <v>4239.4442179999996</v>
      </c>
      <c r="J237" s="65">
        <v>2361.3814280000001</v>
      </c>
      <c r="K237" s="65">
        <v>2639.1988470000001</v>
      </c>
      <c r="L237" s="65">
        <v>3470.1686549999999</v>
      </c>
      <c r="M237" s="65">
        <v>4091.664491</v>
      </c>
      <c r="N237" s="65">
        <v>2361.3814280000001</v>
      </c>
      <c r="O237" s="65">
        <v>2639.1988470000001</v>
      </c>
      <c r="P237" s="65">
        <v>3341.4295299999999</v>
      </c>
      <c r="Q237" s="65">
        <v>3799.750411</v>
      </c>
      <c r="R237" s="65">
        <v>2361.3814280000001</v>
      </c>
      <c r="S237" s="65">
        <v>2639.1988470000001</v>
      </c>
      <c r="T237" s="65">
        <v>3470.1686549999999</v>
      </c>
      <c r="U237" s="65">
        <v>3858.8212870000002</v>
      </c>
      <c r="W237" s="65">
        <v>2639.1988470000001</v>
      </c>
      <c r="X237" s="65">
        <v>3089.7627349999998</v>
      </c>
      <c r="Y237" s="65">
        <v>3781.6146939999999</v>
      </c>
      <c r="Z237" s="65">
        <v>1355.6238639999999</v>
      </c>
      <c r="AA237" s="65">
        <v>2639.1988470000001</v>
      </c>
      <c r="AB237" s="65">
        <v>3885.2657749999998</v>
      </c>
      <c r="AC237" s="65">
        <v>4063.3503000000001</v>
      </c>
      <c r="AD237" s="65">
        <v>3157.2687580000002</v>
      </c>
      <c r="AE237" s="65">
        <v>3436.3266400000002</v>
      </c>
      <c r="AF237" s="65">
        <v>6063.1329059999998</v>
      </c>
      <c r="AG237" s="65">
        <v>4081.5501399999998</v>
      </c>
      <c r="AH237" s="65">
        <v>4125.8425360000001</v>
      </c>
      <c r="AI237" s="65">
        <v>4611.2494720000004</v>
      </c>
      <c r="AJ237" s="65">
        <v>7252.3422170000003</v>
      </c>
      <c r="AK237" s="65">
        <v>5394.7834899999998</v>
      </c>
      <c r="AL237" s="65">
        <v>4628.2856039999997</v>
      </c>
      <c r="AM237" s="65">
        <v>5515.6896180000003</v>
      </c>
      <c r="AN237" s="65">
        <v>6351.5632439999999</v>
      </c>
      <c r="AO237" s="65">
        <v>9126.9052740000006</v>
      </c>
      <c r="AP237" s="65">
        <v>4935.0760520000003</v>
      </c>
      <c r="AQ237" s="65">
        <v>5515.6896180000003</v>
      </c>
      <c r="AR237" s="65">
        <v>7252.3422170000003</v>
      </c>
      <c r="AS237" s="65">
        <v>6535.195385</v>
      </c>
      <c r="AT237" s="65">
        <v>4935.0760520000003</v>
      </c>
      <c r="AU237" s="65">
        <v>5515.6896180000003</v>
      </c>
      <c r="AV237" s="65">
        <v>7252.3422170000003</v>
      </c>
      <c r="AW237" s="65">
        <v>9126.9052740000006</v>
      </c>
      <c r="AX237" s="65">
        <v>4935.0760520000003</v>
      </c>
      <c r="AY237" s="65">
        <v>5515.6896180000003</v>
      </c>
      <c r="AZ237" s="65">
        <v>7252.3422170000003</v>
      </c>
      <c r="BA237" s="65">
        <v>6743.1767920000002</v>
      </c>
      <c r="BB237" s="65">
        <v>4935.0760520000003</v>
      </c>
      <c r="BC237" s="65">
        <v>5515.6896180000003</v>
      </c>
      <c r="BD237" s="65">
        <v>7252.3422170000003</v>
      </c>
      <c r="BE237" s="65">
        <v>9126.9052740000006</v>
      </c>
      <c r="BF237" s="65">
        <v>4935.0760520000003</v>
      </c>
      <c r="BG237" s="65">
        <v>5515.6896180000003</v>
      </c>
      <c r="BH237" s="65">
        <v>7252.3422170000003</v>
      </c>
      <c r="BI237" s="65">
        <v>9126.9052740000006</v>
      </c>
      <c r="BJ237" s="65">
        <v>4935.0760520000003</v>
      </c>
      <c r="BK237" s="65">
        <v>5515.6896180000003</v>
      </c>
      <c r="BL237" s="65">
        <v>7252.3422170000003</v>
      </c>
      <c r="BM237" s="65">
        <v>7771.9316259999996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7912.6409979999999</v>
      </c>
      <c r="BV237" s="65">
        <v>4935.0760520000003</v>
      </c>
      <c r="BW237" s="65">
        <v>5515.6896180000003</v>
      </c>
      <c r="BX237" s="65">
        <v>7699.482473</v>
      </c>
      <c r="BY237" s="65">
        <v>9126.9052740000006</v>
      </c>
      <c r="BZ237" s="65">
        <v>4935.0760520000003</v>
      </c>
      <c r="CA237" s="65">
        <v>5855.7572529999998</v>
      </c>
      <c r="CB237" s="65">
        <v>7699.482473</v>
      </c>
      <c r="CC237" s="65">
        <v>9126.9052740000006</v>
      </c>
      <c r="CD237" s="65">
        <v>5239.3461900000002</v>
      </c>
      <c r="CE237" s="65">
        <v>5855.7572529999998</v>
      </c>
      <c r="CF237" s="65">
        <v>7699.482473</v>
      </c>
      <c r="CG237" s="65">
        <v>9126.9052740000006</v>
      </c>
      <c r="CH237" s="65">
        <v>5239.3461900000002</v>
      </c>
      <c r="CI237" s="65">
        <v>5855.7572529999998</v>
      </c>
      <c r="CJ237" s="65">
        <v>7699.482473</v>
      </c>
      <c r="CK237" s="65">
        <v>9126.9052740000006</v>
      </c>
      <c r="CL237" s="65">
        <v>5239.3461900000002</v>
      </c>
      <c r="CM237" s="65">
        <v>5855.7572529999998</v>
      </c>
      <c r="CN237" s="65">
        <v>7699.482473</v>
      </c>
      <c r="CO237" s="65">
        <v>9126.9052740000006</v>
      </c>
      <c r="CP237" s="65">
        <v>3249.3543709999999</v>
      </c>
      <c r="CQ237" s="65">
        <v>5855.7572529999998</v>
      </c>
      <c r="CR237" s="65">
        <v>7699.482473</v>
      </c>
      <c r="CS237" s="65">
        <v>9605.8425229999993</v>
      </c>
      <c r="CT237" s="65">
        <v>5239.3461900000002</v>
      </c>
      <c r="CU237" s="65">
        <v>5855.7572529999998</v>
      </c>
      <c r="CV237" s="65">
        <v>7699.482473</v>
      </c>
      <c r="CW237" s="65">
        <v>9689.6209639999997</v>
      </c>
      <c r="CX237" s="65">
        <v>4935.0760520000003</v>
      </c>
      <c r="CY237" s="65">
        <v>5855.7572529999998</v>
      </c>
      <c r="CZ237" s="65">
        <v>7699.482473</v>
      </c>
      <c r="DA237" s="65">
        <v>9689.6209639999997</v>
      </c>
      <c r="DB237" s="65">
        <v>5239.3461900000002</v>
      </c>
      <c r="DC237" s="65">
        <v>5855.7572529999998</v>
      </c>
      <c r="DD237" s="65">
        <v>8065.4775460000001</v>
      </c>
      <c r="DE237" s="65">
        <v>10150.21732</v>
      </c>
      <c r="DF237" s="65">
        <v>5184.1284919999998</v>
      </c>
      <c r="DG237" s="65">
        <v>6134.110807</v>
      </c>
      <c r="DH237" s="65">
        <v>8065.4775460000001</v>
      </c>
      <c r="DI237" s="65">
        <v>10150.21732</v>
      </c>
      <c r="DJ237" s="65">
        <v>5488.3986299999997</v>
      </c>
      <c r="DK237" s="65">
        <v>6134.110807</v>
      </c>
      <c r="DL237" s="65">
        <v>8065.4775460000001</v>
      </c>
      <c r="DM237" s="65">
        <v>10150.21732</v>
      </c>
      <c r="DN237" s="65">
        <v>5258.6595779999998</v>
      </c>
      <c r="DO237" s="65">
        <v>6134.110807</v>
      </c>
      <c r="DP237" s="65">
        <v>8065.4775460000001</v>
      </c>
      <c r="DQ237" s="65">
        <v>9587.5016250000008</v>
      </c>
      <c r="DR237" s="65">
        <v>5488.3986299999997</v>
      </c>
      <c r="DS237" s="65">
        <v>5855.7572529999998</v>
      </c>
      <c r="DT237" s="65">
        <v>8065.4775460000001</v>
      </c>
      <c r="DU237" s="65">
        <v>10150.21732</v>
      </c>
      <c r="DV237" s="65">
        <v>4935.0760520000003</v>
      </c>
      <c r="DW237" s="65">
        <v>6134.110807</v>
      </c>
      <c r="DX237" s="65">
        <v>8065.4775460000001</v>
      </c>
      <c r="DY237" s="65">
        <v>9795.3530969999993</v>
      </c>
      <c r="DZ237" s="65">
        <v>4935.0760520000003</v>
      </c>
      <c r="EA237" s="65">
        <v>6134.110807</v>
      </c>
      <c r="EB237" s="65">
        <v>8065.4775460000001</v>
      </c>
      <c r="EC237" s="65">
        <v>10150.21732</v>
      </c>
      <c r="ED237" s="65">
        <v>5488.3986299999997</v>
      </c>
      <c r="EE237" s="65">
        <v>6134.110807</v>
      </c>
      <c r="EF237" s="65">
        <v>8065.4775460000001</v>
      </c>
      <c r="EG237" s="65">
        <v>10150.21732</v>
      </c>
      <c r="EH237" s="65">
        <v>4935.0760520000003</v>
      </c>
      <c r="EI237" s="65">
        <v>6134.110807</v>
      </c>
      <c r="EJ237" s="65">
        <v>8065.4775460000001</v>
      </c>
      <c r="EK237" s="65">
        <v>10150.21732</v>
      </c>
      <c r="EL237" s="65">
        <v>5488.3986299999997</v>
      </c>
      <c r="EM237" s="65">
        <v>6134.110807</v>
      </c>
      <c r="EN237" s="65">
        <v>8274.0213710000007</v>
      </c>
      <c r="EO237" s="65">
        <v>10412.66491</v>
      </c>
      <c r="EP237" s="65">
        <v>5630.3085959999999</v>
      </c>
      <c r="EQ237" s="65">
        <v>5515.6896180000003</v>
      </c>
      <c r="ER237" s="65">
        <v>8364.1430110000001</v>
      </c>
      <c r="ES237" s="65">
        <v>10526.080910000001</v>
      </c>
      <c r="ET237" s="65">
        <v>5691.6345970000002</v>
      </c>
      <c r="EU237" s="65">
        <v>6361.2575610000004</v>
      </c>
      <c r="EV237" s="65">
        <v>8916.2271199999996</v>
      </c>
      <c r="EW237" s="65">
        <v>11220.866019999999</v>
      </c>
      <c r="EX237" s="65">
        <v>5749.7709789999999</v>
      </c>
      <c r="EY237" s="65">
        <v>6781.1390979999996</v>
      </c>
      <c r="EZ237" s="65">
        <v>9337.2683400000005</v>
      </c>
      <c r="FA237" s="65">
        <v>11750.73667</v>
      </c>
      <c r="FB237" s="65">
        <v>6353.8272180000004</v>
      </c>
      <c r="FC237" s="65">
        <v>7101.3573960000003</v>
      </c>
    </row>
    <row r="238" spans="2:159" ht="12" x14ac:dyDescent="0.2">
      <c r="B238" s="65" t="s">
        <v>1</v>
      </c>
      <c r="C238" s="65" t="s">
        <v>40</v>
      </c>
      <c r="D238" s="65">
        <v>5998.8538179999996</v>
      </c>
      <c r="E238" s="65">
        <v>1047</v>
      </c>
      <c r="F238" s="65">
        <v>1047</v>
      </c>
      <c r="G238" s="65">
        <v>1138.955629</v>
      </c>
      <c r="H238" s="65">
        <v>6303.8654829999996</v>
      </c>
      <c r="I238" s="65">
        <v>1047</v>
      </c>
      <c r="J238" s="65">
        <v>1047</v>
      </c>
      <c r="K238" s="65">
        <v>1047</v>
      </c>
      <c r="L238" s="65">
        <v>6081.9785789999996</v>
      </c>
      <c r="M238" s="65">
        <v>1260.6617189999999</v>
      </c>
      <c r="N238" s="65">
        <v>1061.884896</v>
      </c>
      <c r="O238" s="65">
        <v>4790.6655149999997</v>
      </c>
      <c r="P238" s="65">
        <v>8085.8710600000004</v>
      </c>
      <c r="Q238" s="65">
        <v>1047</v>
      </c>
      <c r="R238" s="65">
        <v>1238.112533</v>
      </c>
      <c r="S238" s="65">
        <v>5547.8546230000002</v>
      </c>
      <c r="T238" s="65">
        <v>7825.021135</v>
      </c>
      <c r="U238" s="65">
        <v>1047</v>
      </c>
      <c r="V238" s="65">
        <v>1047</v>
      </c>
      <c r="W238" s="65">
        <v>4215.7260029999998</v>
      </c>
      <c r="X238" s="65">
        <v>6994.1185139999998</v>
      </c>
      <c r="Y238" s="65">
        <v>2496.0810689999998</v>
      </c>
      <c r="Z238" s="65">
        <v>1047</v>
      </c>
      <c r="AA238" s="65">
        <v>6347.974698</v>
      </c>
      <c r="AB238" s="65">
        <v>9716</v>
      </c>
      <c r="AC238" s="65">
        <v>10444</v>
      </c>
      <c r="AD238" s="65">
        <v>10402</v>
      </c>
      <c r="AE238" s="65">
        <v>10318</v>
      </c>
      <c r="AF238" s="65">
        <v>9716</v>
      </c>
      <c r="AG238" s="65">
        <v>10444</v>
      </c>
      <c r="AH238" s="65">
        <v>10402</v>
      </c>
      <c r="AI238" s="65">
        <v>10318</v>
      </c>
      <c r="AJ238" s="65">
        <v>9716</v>
      </c>
      <c r="AK238" s="65">
        <v>8084</v>
      </c>
      <c r="AL238" s="65">
        <v>10402</v>
      </c>
      <c r="AM238" s="65">
        <v>10318</v>
      </c>
      <c r="AN238" s="65">
        <v>9716</v>
      </c>
      <c r="AO238" s="65">
        <v>10444</v>
      </c>
      <c r="AP238" s="65">
        <v>10402</v>
      </c>
      <c r="AQ238" s="65">
        <v>10318</v>
      </c>
      <c r="AR238" s="65">
        <v>9716</v>
      </c>
      <c r="AS238" s="65">
        <v>10444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8425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10037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ht="12" x14ac:dyDescent="0.2">
      <c r="B239" s="65" t="s">
        <v>1</v>
      </c>
      <c r="C239" s="65" t="s">
        <v>41</v>
      </c>
      <c r="D239" s="65">
        <v>678.88846720000004</v>
      </c>
      <c r="E239" s="65">
        <v>510</v>
      </c>
      <c r="F239" s="65">
        <v>551.25</v>
      </c>
      <c r="G239" s="65">
        <v>656.25</v>
      </c>
      <c r="H239" s="65">
        <v>705.07465760000002</v>
      </c>
      <c r="I239" s="65">
        <v>510</v>
      </c>
      <c r="J239" s="65">
        <v>551.25</v>
      </c>
      <c r="K239" s="65">
        <v>656.25</v>
      </c>
      <c r="L239" s="65">
        <v>708.61120749999998</v>
      </c>
      <c r="M239" s="65">
        <v>510</v>
      </c>
      <c r="N239" s="65">
        <v>551.25</v>
      </c>
      <c r="O239" s="65">
        <v>656.25</v>
      </c>
      <c r="P239" s="65">
        <v>795.98492369999997</v>
      </c>
      <c r="Q239" s="65">
        <v>510</v>
      </c>
      <c r="R239" s="65">
        <v>551.25</v>
      </c>
      <c r="S239" s="65">
        <v>656.25</v>
      </c>
      <c r="T239" s="65">
        <v>454.72028110000002</v>
      </c>
      <c r="U239" s="65">
        <v>463.50610289999997</v>
      </c>
      <c r="V239" s="65">
        <v>466.00166000000002</v>
      </c>
      <c r="W239" s="65">
        <v>463.8427398</v>
      </c>
      <c r="X239" s="65">
        <v>3050.43075</v>
      </c>
      <c r="Y239" s="65">
        <v>510.02248409999999</v>
      </c>
      <c r="Z239" s="65">
        <v>551.25</v>
      </c>
      <c r="AA239" s="65">
        <v>519.38901899999996</v>
      </c>
      <c r="AB239" s="65">
        <v>2387.6334459999998</v>
      </c>
      <c r="AC239" s="65">
        <v>956.82977619999997</v>
      </c>
      <c r="AD239" s="65">
        <v>956.26078600000005</v>
      </c>
      <c r="AE239" s="65">
        <v>958.43864280000003</v>
      </c>
      <c r="AF239" s="65">
        <v>1000.844577</v>
      </c>
      <c r="AG239" s="65">
        <v>995.28880000000004</v>
      </c>
      <c r="AH239" s="65">
        <v>1003.210243</v>
      </c>
      <c r="AI239" s="65">
        <v>1318.63375</v>
      </c>
      <c r="AJ239" s="65">
        <v>5794.45345</v>
      </c>
      <c r="AK239" s="65">
        <v>995.28880000000004</v>
      </c>
      <c r="AL239" s="65">
        <v>1054.059491</v>
      </c>
      <c r="AM239" s="65">
        <v>1318.63375</v>
      </c>
      <c r="AN239" s="65">
        <v>4250.2955160000001</v>
      </c>
      <c r="AO239" s="65">
        <v>767.15108129999999</v>
      </c>
      <c r="AP239" s="65">
        <v>1075.7900999999999</v>
      </c>
      <c r="AQ239" s="65">
        <v>1107.821441</v>
      </c>
      <c r="AR239" s="65">
        <v>5794.45345</v>
      </c>
      <c r="AS239" s="65">
        <v>1024.7668000000001</v>
      </c>
      <c r="AT239" s="65">
        <v>1075.7900999999999</v>
      </c>
      <c r="AU239" s="65">
        <v>1318.63375</v>
      </c>
      <c r="AV239" s="65">
        <v>5794.45345</v>
      </c>
      <c r="AW239" s="65">
        <v>995.28880000000004</v>
      </c>
      <c r="AX239" s="65">
        <v>1107.6523500000001</v>
      </c>
      <c r="AY239" s="65">
        <v>1196.9381370000001</v>
      </c>
      <c r="AZ239" s="65">
        <v>5794.45345</v>
      </c>
      <c r="BA239" s="65">
        <v>995.28880000000004</v>
      </c>
      <c r="BB239" s="65">
        <v>1075.7900999999999</v>
      </c>
      <c r="BC239" s="65">
        <v>1318.63375</v>
      </c>
      <c r="BD239" s="65">
        <v>5794.45345</v>
      </c>
      <c r="BE239" s="65">
        <v>1024.7668000000001</v>
      </c>
      <c r="BF239" s="65">
        <v>1075.7900999999999</v>
      </c>
      <c r="BG239" s="65">
        <v>1318.63375</v>
      </c>
      <c r="BH239" s="65">
        <v>5794.45345</v>
      </c>
      <c r="BI239" s="65">
        <v>1024.7668000000001</v>
      </c>
      <c r="BJ239" s="65">
        <v>1107.6523500000001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1076.378013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B239" s="65">
        <v>1076.874757</v>
      </c>
      <c r="FC239" s="65">
        <v>1318.63375</v>
      </c>
    </row>
    <row r="240" spans="2:159" ht="12" x14ac:dyDescent="0.2">
      <c r="B240" s="65" t="s">
        <v>1</v>
      </c>
      <c r="C240" s="65" t="s">
        <v>42</v>
      </c>
      <c r="F240" s="65">
        <v>363.93374999999997</v>
      </c>
      <c r="G240" s="65">
        <v>357.11250000000001</v>
      </c>
      <c r="H240" s="65">
        <v>355.10624999999999</v>
      </c>
      <c r="I240" s="65">
        <v>351.7644292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552.9820115</v>
      </c>
      <c r="BA240" s="65">
        <v>557.98071900000002</v>
      </c>
      <c r="BB240" s="65">
        <v>566.72845700000005</v>
      </c>
      <c r="BC240" s="65">
        <v>556.10620370000004</v>
      </c>
      <c r="BD240" s="65">
        <v>649.53293859999997</v>
      </c>
      <c r="BE240" s="65">
        <v>655.40442280000002</v>
      </c>
      <c r="BF240" s="65">
        <v>661.06850480000003</v>
      </c>
      <c r="BG240" s="65">
        <v>653.20261619999997</v>
      </c>
      <c r="BH240" s="65">
        <v>755.35099809999997</v>
      </c>
      <c r="BI240" s="65">
        <v>762.1790297</v>
      </c>
      <c r="BJ240" s="65">
        <v>774.12808510000002</v>
      </c>
      <c r="BK240" s="65">
        <v>759.61851790000003</v>
      </c>
      <c r="BL240" s="65">
        <v>1182.756967</v>
      </c>
      <c r="BM240" s="65">
        <v>1193.4485549999999</v>
      </c>
      <c r="BN240" s="65">
        <v>1197.8910289999999</v>
      </c>
      <c r="BO240" s="65">
        <v>1189.4392089999999</v>
      </c>
      <c r="BP240" s="65">
        <v>1300.8971320000001</v>
      </c>
      <c r="BQ240" s="65">
        <v>1306.8787</v>
      </c>
      <c r="BR240" s="65">
        <v>1317.020949</v>
      </c>
      <c r="BS240" s="65">
        <v>1308.246834</v>
      </c>
      <c r="BT240" s="65">
        <v>1532.6397770000001</v>
      </c>
      <c r="BU240" s="65">
        <v>1417.499568</v>
      </c>
      <c r="BV240" s="65">
        <v>1570.7392970000001</v>
      </c>
      <c r="BW240" s="65">
        <v>1418.9145140000001</v>
      </c>
      <c r="BX240" s="65">
        <v>1532.6397770000001</v>
      </c>
      <c r="BY240" s="65">
        <v>1539.8320450000001</v>
      </c>
      <c r="BZ240" s="65">
        <v>1550.7050859999999</v>
      </c>
      <c r="CA240" s="65">
        <v>1541.298759</v>
      </c>
      <c r="CB240" s="65">
        <v>1596.1910419999999</v>
      </c>
      <c r="CC240" s="65">
        <v>1603.6864430000001</v>
      </c>
      <c r="CD240" s="65">
        <v>1635.8703680000001</v>
      </c>
      <c r="CE240" s="65">
        <v>1605.209071</v>
      </c>
      <c r="CF240" s="65">
        <v>1677.2365789999999</v>
      </c>
      <c r="CG240" s="65">
        <v>1692.39804</v>
      </c>
      <c r="CH240" s="65">
        <v>1718.9305959999999</v>
      </c>
      <c r="CI240" s="65">
        <v>1686.7124920000001</v>
      </c>
      <c r="CJ240" s="65">
        <v>1738.368168</v>
      </c>
      <c r="CK240" s="65">
        <v>1754.0822310000001</v>
      </c>
      <c r="CL240" s="65">
        <v>1781.5818400000001</v>
      </c>
      <c r="CM240" s="65">
        <v>1748.1894569999999</v>
      </c>
      <c r="CN240" s="65">
        <v>1738.368168</v>
      </c>
      <c r="CO240" s="65">
        <v>1754.0822310000001</v>
      </c>
      <c r="CP240" s="65">
        <v>1759.1115890000001</v>
      </c>
      <c r="CQ240" s="65">
        <v>1748.1894569999999</v>
      </c>
      <c r="CR240" s="65">
        <v>1738.368168</v>
      </c>
      <c r="CS240" s="65">
        <v>1746.4220849999999</v>
      </c>
      <c r="CT240" s="65">
        <v>1781.5818400000001</v>
      </c>
      <c r="CU240" s="65">
        <v>1748.1894569999999</v>
      </c>
      <c r="CV240" s="65">
        <v>1738.368168</v>
      </c>
      <c r="CW240" s="65">
        <v>1754.0822310000001</v>
      </c>
      <c r="CX240" s="65">
        <v>1759.9631159999999</v>
      </c>
      <c r="CY240" s="65">
        <v>1748.1894569999999</v>
      </c>
      <c r="CZ240" s="65">
        <v>1738.368168</v>
      </c>
      <c r="DA240" s="65">
        <v>1754.0822310000001</v>
      </c>
      <c r="DB240" s="65">
        <v>1781.5818400000001</v>
      </c>
      <c r="DC240" s="65">
        <v>1748.1894569999999</v>
      </c>
      <c r="DD240" s="65">
        <v>1893.494741</v>
      </c>
      <c r="DE240" s="65">
        <v>1910.6110779999999</v>
      </c>
      <c r="DF240" s="65">
        <v>1940.5646670000001</v>
      </c>
      <c r="DG240" s="65">
        <v>1904.192452</v>
      </c>
      <c r="DH240" s="65">
        <v>2942.3152500000001</v>
      </c>
      <c r="DI240" s="65">
        <v>2968.9124499999998</v>
      </c>
      <c r="DJ240" s="65">
        <v>3015.4575500000001</v>
      </c>
      <c r="DK240" s="65">
        <v>2958.9385000000002</v>
      </c>
      <c r="DL240" s="65">
        <v>2942.3152500000001</v>
      </c>
      <c r="DM240" s="65">
        <v>2968.9124499999998</v>
      </c>
      <c r="DN240" s="65">
        <v>3015.4575500000001</v>
      </c>
      <c r="DO240" s="65">
        <v>2958.9385000000002</v>
      </c>
      <c r="DP240" s="65">
        <v>2942.3152500000001</v>
      </c>
      <c r="DQ240" s="65">
        <v>2968.9124499999998</v>
      </c>
      <c r="DR240" s="65">
        <v>3015.4575500000001</v>
      </c>
      <c r="DS240" s="65">
        <v>2958.9385000000002</v>
      </c>
      <c r="DT240" s="65">
        <v>2942.3152500000001</v>
      </c>
      <c r="DU240" s="65">
        <v>2968.9124499999998</v>
      </c>
      <c r="DV240" s="65">
        <v>2734.6065279999998</v>
      </c>
      <c r="DW240" s="65">
        <v>2958.9385000000002</v>
      </c>
      <c r="DX240" s="65">
        <v>2942.3152500000001</v>
      </c>
      <c r="DY240" s="65">
        <v>2621.3640970000001</v>
      </c>
      <c r="DZ240" s="65">
        <v>2569.6562290000002</v>
      </c>
      <c r="EA240" s="65">
        <v>2958.9385000000002</v>
      </c>
      <c r="EB240" s="65">
        <v>2942.3152500000001</v>
      </c>
      <c r="EC240" s="65">
        <v>2968.9124499999998</v>
      </c>
      <c r="ED240" s="65">
        <v>3015.4575500000001</v>
      </c>
      <c r="EE240" s="65">
        <v>2958.9385000000002</v>
      </c>
      <c r="EF240" s="65">
        <v>3498.8917499999998</v>
      </c>
      <c r="EG240" s="65">
        <v>3530.5201499999998</v>
      </c>
      <c r="EH240" s="65">
        <v>3223.2512499999998</v>
      </c>
      <c r="EI240" s="65">
        <v>3518.6595000000002</v>
      </c>
      <c r="EJ240" s="65">
        <v>3498.8917499999998</v>
      </c>
      <c r="EK240" s="65">
        <v>3530.5201499999998</v>
      </c>
      <c r="EL240" s="65">
        <v>3585.86985</v>
      </c>
      <c r="EM240" s="65">
        <v>3518.6595000000002</v>
      </c>
      <c r="EN240" s="65">
        <v>3498.8917499999998</v>
      </c>
      <c r="EO240" s="65">
        <v>3530.5201499999998</v>
      </c>
      <c r="EP240" s="65">
        <v>3585.86985</v>
      </c>
      <c r="EQ240" s="65">
        <v>3518.6595000000002</v>
      </c>
      <c r="ER240" s="65">
        <v>3498.8917499999998</v>
      </c>
      <c r="ES240" s="65">
        <v>3530.5201499999998</v>
      </c>
      <c r="ET240" s="65">
        <v>3585.86985</v>
      </c>
      <c r="EU240" s="65">
        <v>3518.6595000000002</v>
      </c>
      <c r="EV240" s="65">
        <v>3498.8917499999998</v>
      </c>
      <c r="EW240" s="65">
        <v>3530.5201499999998</v>
      </c>
      <c r="EX240" s="65">
        <v>3315.06682</v>
      </c>
      <c r="EY240" s="65">
        <v>3518.6595000000002</v>
      </c>
      <c r="EZ240" s="65">
        <v>3498.8917499999998</v>
      </c>
      <c r="FA240" s="65">
        <v>3530.5201499999998</v>
      </c>
      <c r="FB240" s="65">
        <v>3585.86985</v>
      </c>
      <c r="FC240" s="65">
        <v>3518.6595000000002</v>
      </c>
    </row>
    <row r="241" spans="2:159" ht="12" x14ac:dyDescent="0.2">
      <c r="B241" s="65" t="s">
        <v>1</v>
      </c>
      <c r="C241" s="65" t="s">
        <v>43</v>
      </c>
      <c r="AZ241" s="65">
        <v>989.4806562</v>
      </c>
      <c r="BC241" s="65">
        <v>705.53643580000005</v>
      </c>
      <c r="BD241" s="65">
        <v>2393.2345270000001</v>
      </c>
      <c r="BG241" s="65">
        <v>1564.5840000000001</v>
      </c>
      <c r="BH241" s="65">
        <v>2657.8796659999998</v>
      </c>
      <c r="BJ241" s="65">
        <v>225.8700178</v>
      </c>
      <c r="BK241" s="65">
        <v>1564.5840000000001</v>
      </c>
      <c r="BL241" s="65">
        <v>3389.397645</v>
      </c>
      <c r="BO241" s="65">
        <v>1774.1378299999999</v>
      </c>
      <c r="BP241" s="65">
        <v>3707.6480000000001</v>
      </c>
      <c r="BQ241" s="65">
        <v>539.65524519999997</v>
      </c>
      <c r="BS241" s="65">
        <v>1940.722</v>
      </c>
      <c r="BT241" s="65">
        <v>3707.6480000000001</v>
      </c>
      <c r="BW241" s="65">
        <v>1803.6616039999999</v>
      </c>
      <c r="BX241" s="65">
        <v>5507.4029280000004</v>
      </c>
      <c r="CA241" s="65">
        <v>2882.7812199999998</v>
      </c>
      <c r="CB241" s="65">
        <v>7147.1739740000003</v>
      </c>
      <c r="CC241" s="65">
        <v>320.74770599999999</v>
      </c>
      <c r="CD241" s="65">
        <v>646.11729009999999</v>
      </c>
      <c r="CE241" s="65">
        <v>3741.0988769999999</v>
      </c>
      <c r="CF241" s="65">
        <v>8264.9449299999997</v>
      </c>
      <c r="CG241" s="65">
        <v>1094.1420000000001</v>
      </c>
      <c r="CH241" s="65">
        <v>64.962000000000003</v>
      </c>
      <c r="CI241" s="65">
        <v>4326.1821120000004</v>
      </c>
      <c r="CJ241" s="65">
        <v>9372.270939</v>
      </c>
      <c r="CK241" s="65">
        <v>2280.3069919999998</v>
      </c>
      <c r="CM241" s="65">
        <v>4905.7980699999998</v>
      </c>
      <c r="CN241" s="65">
        <v>10527.476060000001</v>
      </c>
      <c r="CO241" s="65">
        <v>2561.3725239999999</v>
      </c>
      <c r="CP241" s="65">
        <v>545.16363520000004</v>
      </c>
      <c r="CQ241" s="65">
        <v>5510.4757520000003</v>
      </c>
      <c r="CR241" s="65">
        <v>11700.864</v>
      </c>
      <c r="CS241" s="65">
        <v>1094.1420000000001</v>
      </c>
      <c r="CT241" s="65">
        <v>1057.779</v>
      </c>
      <c r="CU241" s="65">
        <v>6124.6710000000003</v>
      </c>
      <c r="CV241" s="65">
        <v>11700.864</v>
      </c>
      <c r="CW241" s="65">
        <v>2846.8620000000001</v>
      </c>
      <c r="CX241" s="65">
        <v>136.32300000000001</v>
      </c>
      <c r="CY241" s="65">
        <v>6124.6710000000003</v>
      </c>
      <c r="CZ241" s="65">
        <v>11700.864</v>
      </c>
      <c r="DA241" s="65">
        <v>2188.3880960000001</v>
      </c>
      <c r="DB241" s="65">
        <v>1057.779</v>
      </c>
      <c r="DC241" s="65">
        <v>6124.6710000000003</v>
      </c>
      <c r="DD241" s="65">
        <v>11700.864</v>
      </c>
      <c r="DE241" s="65">
        <v>2664.2943399999999</v>
      </c>
      <c r="DF241" s="65">
        <v>1057.779</v>
      </c>
      <c r="DG241" s="65">
        <v>6124.6710000000003</v>
      </c>
      <c r="DH241" s="65">
        <v>12489.93641</v>
      </c>
      <c r="DI241" s="65">
        <v>3038.8461349999998</v>
      </c>
      <c r="DJ241" s="65">
        <v>1129.1125549999999</v>
      </c>
      <c r="DK241" s="65">
        <v>6537.7010879999998</v>
      </c>
      <c r="DL241" s="65">
        <v>12489.93641</v>
      </c>
      <c r="DM241" s="65">
        <v>3038.8461349999998</v>
      </c>
      <c r="DN241" s="65">
        <v>1129.1125549999999</v>
      </c>
      <c r="DO241" s="65">
        <v>6254.138113</v>
      </c>
      <c r="DP241" s="65">
        <v>12489.93641</v>
      </c>
      <c r="DQ241" s="65">
        <v>3038.8461349999998</v>
      </c>
      <c r="DS241" s="65">
        <v>6537.7010879999998</v>
      </c>
      <c r="DT241" s="65">
        <v>12489.93641</v>
      </c>
      <c r="DU241" s="65">
        <v>2672.0259999999998</v>
      </c>
      <c r="DV241" s="65">
        <v>686.94526059999998</v>
      </c>
      <c r="DW241" s="65">
        <v>5996.9413949999998</v>
      </c>
      <c r="DX241" s="65">
        <v>12489.93641</v>
      </c>
      <c r="DY241" s="65">
        <v>3038.8461349999998</v>
      </c>
      <c r="DZ241" s="65">
        <v>335.178</v>
      </c>
      <c r="EA241" s="65">
        <v>6519.2300299999997</v>
      </c>
      <c r="EB241" s="65">
        <v>12447.62442</v>
      </c>
      <c r="EC241" s="65">
        <v>3038.8461349999998</v>
      </c>
      <c r="ED241" s="65">
        <v>270.21600000000001</v>
      </c>
      <c r="EE241" s="65">
        <v>5859.5579440000001</v>
      </c>
      <c r="EF241" s="65">
        <v>11843.94248</v>
      </c>
      <c r="EG241" s="65">
        <v>3073.6576409999998</v>
      </c>
      <c r="EH241" s="65">
        <v>992.81700000000001</v>
      </c>
      <c r="EI241" s="65">
        <v>4764.9425629999996</v>
      </c>
      <c r="EJ241" s="65">
        <v>12489.93641</v>
      </c>
      <c r="EK241" s="65">
        <v>3379.0715909999999</v>
      </c>
      <c r="EL241" s="65">
        <v>1255.5265999999999</v>
      </c>
      <c r="EM241" s="65">
        <v>5457.4380190000002</v>
      </c>
      <c r="EN241" s="65">
        <v>10827.79341</v>
      </c>
      <c r="EO241" s="65">
        <v>3471.65</v>
      </c>
      <c r="EP241" s="65">
        <v>297.108</v>
      </c>
      <c r="EQ241" s="65">
        <v>6808.0039999999999</v>
      </c>
      <c r="ER241" s="65">
        <v>10197.704879999999</v>
      </c>
      <c r="ES241" s="65">
        <v>3471.65</v>
      </c>
      <c r="ET241" s="65">
        <v>1289.925</v>
      </c>
      <c r="EU241" s="65">
        <v>6357.1919809999999</v>
      </c>
      <c r="EV241" s="65">
        <v>10544.59123</v>
      </c>
      <c r="EW241" s="65">
        <v>3471.65</v>
      </c>
      <c r="EX241" s="65">
        <v>189.37799999999999</v>
      </c>
      <c r="EY241" s="65">
        <v>5982.0605839999998</v>
      </c>
      <c r="EZ241" s="65">
        <v>10655.499529999999</v>
      </c>
      <c r="FA241" s="65">
        <v>3471.65</v>
      </c>
      <c r="FB241" s="65">
        <v>314.09208239999998</v>
      </c>
      <c r="FC241" s="65">
        <v>5207.4087099999997</v>
      </c>
    </row>
    <row r="242" spans="2:159" ht="12" x14ac:dyDescent="0.2">
      <c r="B242" s="65" t="s">
        <v>1</v>
      </c>
      <c r="C242" s="65" t="s">
        <v>44</v>
      </c>
      <c r="AK242" s="65">
        <v>713.70583999999997</v>
      </c>
      <c r="AN242" s="65">
        <v>2933.3964799999999</v>
      </c>
      <c r="AP242" s="65">
        <v>265.18428</v>
      </c>
      <c r="AR242" s="65">
        <v>2299.9702120000002</v>
      </c>
      <c r="AS242" s="65">
        <v>713.70583999999997</v>
      </c>
      <c r="AU242" s="65">
        <v>1535.4497200000001</v>
      </c>
      <c r="AV242" s="65">
        <v>1936.857207</v>
      </c>
      <c r="AW242" s="65">
        <v>713.70583999999997</v>
      </c>
      <c r="AX242" s="65">
        <v>265.18428</v>
      </c>
      <c r="AY242" s="65">
        <v>1535.4497200000001</v>
      </c>
      <c r="AZ242" s="65">
        <v>2933.3964799999999</v>
      </c>
      <c r="BA242" s="65">
        <v>713.70583999999997</v>
      </c>
      <c r="BC242" s="65">
        <v>1535.4497200000001</v>
      </c>
      <c r="BD242" s="65">
        <v>2933.3964799999999</v>
      </c>
      <c r="BE242" s="65">
        <v>713.70583999999997</v>
      </c>
      <c r="BG242" s="65">
        <v>1535.4497200000001</v>
      </c>
      <c r="BH242" s="65">
        <v>2933.3964799999999</v>
      </c>
      <c r="BJ242" s="65">
        <v>265.18428</v>
      </c>
      <c r="BK242" s="65">
        <v>1535.4497200000001</v>
      </c>
      <c r="BL242" s="65">
        <v>2933.3964799999999</v>
      </c>
      <c r="BM242" s="65">
        <v>713.70583999999997</v>
      </c>
      <c r="BO242" s="65">
        <v>1535.4497200000001</v>
      </c>
      <c r="BP242" s="65">
        <v>3180.6924800000002</v>
      </c>
      <c r="BR242" s="65">
        <v>287.54028</v>
      </c>
      <c r="BS242" s="65">
        <v>1664.89372</v>
      </c>
      <c r="BT242" s="65">
        <v>3180.6924800000002</v>
      </c>
      <c r="BW242" s="65">
        <v>1664.89372</v>
      </c>
      <c r="BX242" s="65">
        <v>3597.3119999999999</v>
      </c>
      <c r="BY242" s="65">
        <v>875.23885710000002</v>
      </c>
      <c r="BZ242" s="65">
        <v>325.2034286</v>
      </c>
      <c r="CA242" s="65">
        <v>1882.9680000000001</v>
      </c>
      <c r="CB242" s="65">
        <v>3597.3119999999999</v>
      </c>
      <c r="CC242" s="65">
        <v>875.23885710000002</v>
      </c>
      <c r="CD242" s="65">
        <v>325.2034286</v>
      </c>
      <c r="CE242" s="65">
        <v>1882.9680000000001</v>
      </c>
      <c r="CF242" s="65">
        <v>3597.3119999999999</v>
      </c>
      <c r="CG242" s="65">
        <v>60.167999999999999</v>
      </c>
      <c r="CH242" s="65">
        <v>325.2034286</v>
      </c>
      <c r="CI242" s="65">
        <v>1882.9680000000001</v>
      </c>
      <c r="CJ242" s="65">
        <v>3597.3119999999999</v>
      </c>
      <c r="CL242" s="65">
        <v>325.2034286</v>
      </c>
      <c r="CM242" s="65">
        <v>1882.9680000000001</v>
      </c>
      <c r="CN242" s="65">
        <v>3597.3119999999999</v>
      </c>
      <c r="CO242" s="65">
        <v>713.70583999999997</v>
      </c>
      <c r="CP242" s="65">
        <v>287.54028</v>
      </c>
      <c r="CQ242" s="65">
        <v>1882.9680000000001</v>
      </c>
      <c r="CR242" s="65">
        <v>3652.5197899999998</v>
      </c>
      <c r="CS242" s="65">
        <v>888.67110960000002</v>
      </c>
      <c r="CT242" s="65">
        <v>65.010031350000006</v>
      </c>
      <c r="CU242" s="65">
        <v>1911.8658270000001</v>
      </c>
      <c r="CV242" s="65">
        <v>4665.2554030000001</v>
      </c>
      <c r="CW242" s="65">
        <v>1135.0733009999999</v>
      </c>
      <c r="CX242" s="65">
        <v>265.18428</v>
      </c>
      <c r="CY242" s="65">
        <v>2441.9696250000002</v>
      </c>
      <c r="CZ242" s="65">
        <v>5648.2048880000002</v>
      </c>
      <c r="DA242" s="65">
        <v>1374.228421</v>
      </c>
      <c r="DB242" s="65">
        <v>223.06752800000001</v>
      </c>
      <c r="DC242" s="65">
        <v>2956.482246</v>
      </c>
      <c r="DD242" s="65">
        <v>5983.3709140000001</v>
      </c>
      <c r="DE242" s="65">
        <v>1455.775513</v>
      </c>
      <c r="DF242" s="65">
        <v>540.90741519999995</v>
      </c>
      <c r="DG242" s="65">
        <v>3131.920713</v>
      </c>
      <c r="DH242" s="65">
        <v>5986.0589140000002</v>
      </c>
      <c r="DI242" s="65">
        <v>1538.83584</v>
      </c>
      <c r="DJ242" s="65">
        <v>571.76927999999998</v>
      </c>
      <c r="DK242" s="65">
        <v>3204.4350159999999</v>
      </c>
      <c r="DL242" s="65">
        <v>5986.0589140000002</v>
      </c>
      <c r="DM242" s="65">
        <v>1538.83584</v>
      </c>
      <c r="DN242" s="65">
        <v>571.76927999999998</v>
      </c>
      <c r="DO242" s="65">
        <v>3310.61472</v>
      </c>
      <c r="DP242" s="65">
        <v>5983.3709140000001</v>
      </c>
      <c r="DQ242" s="65">
        <v>415.33410329999998</v>
      </c>
      <c r="DR242" s="65">
        <v>571.76927999999998</v>
      </c>
      <c r="DS242" s="65">
        <v>3310.61472</v>
      </c>
      <c r="DT242" s="65">
        <v>5983.3709140000001</v>
      </c>
      <c r="DU242" s="65">
        <v>1488.6958400000001</v>
      </c>
      <c r="DV242" s="65">
        <v>571.76927999999998</v>
      </c>
      <c r="DW242" s="65">
        <v>3310.61472</v>
      </c>
      <c r="DX242" s="65">
        <v>5983.3709140000001</v>
      </c>
      <c r="DY242" s="65">
        <v>1538.83584</v>
      </c>
      <c r="DZ242" s="65">
        <v>287.54028</v>
      </c>
      <c r="EA242" s="65">
        <v>3310.61472</v>
      </c>
      <c r="EB242" s="65">
        <v>5983.3709140000001</v>
      </c>
      <c r="EC242" s="65">
        <v>1538.83584</v>
      </c>
      <c r="ED242" s="65">
        <v>268.91028</v>
      </c>
      <c r="EE242" s="65">
        <v>3310.61472</v>
      </c>
      <c r="EF242" s="65">
        <v>5983.3709140000001</v>
      </c>
      <c r="EG242" s="65">
        <v>1538.83584</v>
      </c>
      <c r="EH242" s="65">
        <v>571.76927999999998</v>
      </c>
      <c r="EI242" s="65">
        <v>3310.61472</v>
      </c>
      <c r="EJ242" s="65">
        <v>5983.3709140000001</v>
      </c>
      <c r="EK242" s="65">
        <v>1538.83584</v>
      </c>
      <c r="EL242" s="65">
        <v>571.76927999999998</v>
      </c>
      <c r="EM242" s="65">
        <v>3310.61472</v>
      </c>
      <c r="EN242" s="65">
        <v>5983.3709140000001</v>
      </c>
      <c r="EO242" s="65">
        <v>1538.83584</v>
      </c>
      <c r="EP242" s="65">
        <v>571.76927999999998</v>
      </c>
      <c r="EQ242" s="65">
        <v>2209.0509820000002</v>
      </c>
      <c r="ER242" s="65">
        <v>5983.3709140000001</v>
      </c>
      <c r="ES242" s="65">
        <v>1538.83584</v>
      </c>
      <c r="ET242" s="65">
        <v>571.76927999999998</v>
      </c>
      <c r="EU242" s="65">
        <v>3310.61472</v>
      </c>
      <c r="EV242" s="65">
        <v>5758.1253980000001</v>
      </c>
      <c r="EW242" s="65">
        <v>1538.83584</v>
      </c>
      <c r="EX242" s="65">
        <v>302.85899999999998</v>
      </c>
      <c r="EY242" s="65">
        <v>3310.61472</v>
      </c>
      <c r="EZ242" s="65">
        <v>3843.54835</v>
      </c>
      <c r="FA242" s="65">
        <v>1595.29784</v>
      </c>
      <c r="FB242" s="65">
        <v>308.51927999999998</v>
      </c>
      <c r="FC242" s="65">
        <v>3432.08572</v>
      </c>
    </row>
    <row r="243" spans="2:159" ht="12" x14ac:dyDescent="0.2">
      <c r="B243" s="65" t="s">
        <v>1</v>
      </c>
      <c r="C243" s="65" t="s">
        <v>45</v>
      </c>
    </row>
    <row r="244" spans="2:159" ht="12" x14ac:dyDescent="0.2">
      <c r="B244" s="65" t="s">
        <v>1</v>
      </c>
      <c r="C244" s="65" t="s">
        <v>46</v>
      </c>
    </row>
    <row r="245" spans="2:159" ht="12" x14ac:dyDescent="0.2">
      <c r="B245" s="65" t="s">
        <v>1</v>
      </c>
      <c r="C245" s="65" t="s">
        <v>15</v>
      </c>
      <c r="D245" s="65">
        <v>59020.30528</v>
      </c>
      <c r="E245" s="65">
        <v>53698.557760000003</v>
      </c>
      <c r="F245" s="65">
        <v>50880.999589999999</v>
      </c>
      <c r="G245" s="65">
        <v>54609.255899999996</v>
      </c>
      <c r="H245" s="65">
        <v>60099.190699999999</v>
      </c>
      <c r="I245" s="65">
        <v>54868.503900000003</v>
      </c>
      <c r="J245" s="65">
        <v>52018.419560000002</v>
      </c>
      <c r="K245" s="65">
        <v>56025.60385</v>
      </c>
      <c r="L245" s="65">
        <v>62504.459340000001</v>
      </c>
      <c r="M245" s="65">
        <v>57178.251270000001</v>
      </c>
      <c r="N245" s="65">
        <v>55374.498919999998</v>
      </c>
      <c r="O245" s="65">
        <v>60030.936580000001</v>
      </c>
      <c r="P245" s="65">
        <v>63521.911419999997</v>
      </c>
      <c r="Q245" s="65">
        <v>57597.51382</v>
      </c>
      <c r="R245" s="65">
        <v>53891.287510000002</v>
      </c>
      <c r="S245" s="65">
        <v>60538.06983</v>
      </c>
      <c r="T245" s="65">
        <v>61521.426820000001</v>
      </c>
      <c r="U245" s="65">
        <v>55212.588770000002</v>
      </c>
      <c r="V245" s="65">
        <v>51797.710030000002</v>
      </c>
      <c r="W245" s="65">
        <v>58429.232400000001</v>
      </c>
      <c r="X245" s="65">
        <v>63517.311240000003</v>
      </c>
      <c r="Y245" s="65">
        <v>59688.486140000001</v>
      </c>
      <c r="Z245" s="65">
        <v>55690.081299999998</v>
      </c>
      <c r="AA245" s="65">
        <v>60928.999060000002</v>
      </c>
      <c r="AB245" s="65">
        <v>66997.015480000002</v>
      </c>
      <c r="AC245" s="65">
        <v>61155.132270000002</v>
      </c>
      <c r="AD245" s="65">
        <v>62428.847829999999</v>
      </c>
      <c r="AE245" s="65">
        <v>64498.42598</v>
      </c>
      <c r="AF245" s="65">
        <v>71077.189100000003</v>
      </c>
      <c r="AG245" s="65">
        <v>68323.382169999997</v>
      </c>
      <c r="AH245" s="65">
        <v>64799.07877</v>
      </c>
      <c r="AI245" s="65">
        <v>68824.208750000005</v>
      </c>
      <c r="AJ245" s="65">
        <v>75366.97193</v>
      </c>
      <c r="AK245" s="65">
        <v>68220.663100000005</v>
      </c>
      <c r="AL245" s="65">
        <v>66986.748980000004</v>
      </c>
      <c r="AM245" s="65">
        <v>70223.687900000004</v>
      </c>
      <c r="AN245" s="65">
        <v>77548.46686</v>
      </c>
      <c r="AO245" s="65">
        <v>70788.207020000002</v>
      </c>
      <c r="AP245" s="65">
        <v>70855.197029999996</v>
      </c>
      <c r="AQ245" s="65">
        <v>71298.084940000001</v>
      </c>
      <c r="AR245" s="65">
        <v>78826.362880000001</v>
      </c>
      <c r="AS245" s="65">
        <v>73442.988989999998</v>
      </c>
      <c r="AT245" s="65">
        <v>71099.705440000005</v>
      </c>
      <c r="AU245" s="65">
        <v>72936.895919999995</v>
      </c>
      <c r="AV245" s="65">
        <v>79384.072100000005</v>
      </c>
      <c r="AW245" s="65">
        <v>74566.498779999994</v>
      </c>
      <c r="AX245" s="65">
        <v>69859.471369999999</v>
      </c>
      <c r="AY245" s="65">
        <v>73313.755659999995</v>
      </c>
      <c r="AZ245" s="65">
        <v>81725.911989999993</v>
      </c>
      <c r="BA245" s="65">
        <v>74697.738159999994</v>
      </c>
      <c r="BB245" s="65">
        <v>71831.14675</v>
      </c>
      <c r="BC245" s="65">
        <v>74500.900510000007</v>
      </c>
      <c r="BD245" s="65">
        <v>83226.216780000002</v>
      </c>
      <c r="BE245" s="65">
        <v>75965.590530000001</v>
      </c>
      <c r="BF245" s="65">
        <v>71914.032800000001</v>
      </c>
      <c r="BG245" s="65">
        <v>75457.04449</v>
      </c>
      <c r="BH245" s="65">
        <v>83773.427979999993</v>
      </c>
      <c r="BI245" s="65">
        <v>75783.332030000005</v>
      </c>
      <c r="BJ245" s="65">
        <v>69768.034409999993</v>
      </c>
      <c r="BK245" s="65">
        <v>75740.002389999994</v>
      </c>
      <c r="BL245" s="65">
        <v>85877.412930000006</v>
      </c>
      <c r="BM245" s="65">
        <v>78321.075889999993</v>
      </c>
      <c r="BN245" s="65">
        <v>72720.016369999998</v>
      </c>
      <c r="BO245" s="65">
        <v>77333.508409999995</v>
      </c>
      <c r="BP245" s="65">
        <v>88686.652430000002</v>
      </c>
      <c r="BQ245" s="65">
        <v>80335.226479999998</v>
      </c>
      <c r="BR245" s="65">
        <v>75422.224170000001</v>
      </c>
      <c r="BS245" s="65">
        <v>79880.621190000005</v>
      </c>
      <c r="BT245" s="65">
        <v>90528.894979999997</v>
      </c>
      <c r="BU245" s="65">
        <v>79586.306190000003</v>
      </c>
      <c r="BV245" s="65">
        <v>75434.321620000002</v>
      </c>
      <c r="BW245" s="65">
        <v>80650.666129999998</v>
      </c>
      <c r="BX245" s="65">
        <v>94848.461479999998</v>
      </c>
      <c r="BY245" s="65">
        <v>81905.628330000007</v>
      </c>
      <c r="BZ245" s="65">
        <v>77170.222750000001</v>
      </c>
      <c r="CA245" s="65">
        <v>84839.983680000005</v>
      </c>
      <c r="CB245" s="65">
        <v>96999.488190000004</v>
      </c>
      <c r="CC245" s="65">
        <v>84817.779540000003</v>
      </c>
      <c r="CD245" s="65">
        <v>77115.646680000005</v>
      </c>
      <c r="CE245" s="65">
        <v>86265.849260000003</v>
      </c>
      <c r="CF245" s="65">
        <v>98198.304680000001</v>
      </c>
      <c r="CG245" s="65">
        <v>84619.302769999995</v>
      </c>
      <c r="CH245" s="65">
        <v>77250.806079999995</v>
      </c>
      <c r="CI245" s="65">
        <v>86932.435920000004</v>
      </c>
      <c r="CJ245" s="65">
        <v>99366.762279999995</v>
      </c>
      <c r="CK245" s="65">
        <v>86529.111690000005</v>
      </c>
      <c r="CL245" s="65">
        <v>76532.153909999994</v>
      </c>
      <c r="CM245" s="65">
        <v>87573.528839999999</v>
      </c>
      <c r="CN245" s="65">
        <v>100521.96739999999</v>
      </c>
      <c r="CO245" s="65">
        <v>87338.564710000006</v>
      </c>
      <c r="CP245" s="65">
        <v>76503.555309999996</v>
      </c>
      <c r="CQ245" s="65">
        <v>88178.206520000007</v>
      </c>
      <c r="CR245" s="65">
        <v>101750.5631</v>
      </c>
      <c r="CS245" s="65">
        <v>87034.291870000001</v>
      </c>
      <c r="CT245" s="65">
        <v>80428.461689999996</v>
      </c>
      <c r="CU245" s="65">
        <v>88821.299599999998</v>
      </c>
      <c r="CV245" s="65">
        <v>102796.8907</v>
      </c>
      <c r="CW245" s="65">
        <v>90065.715750000003</v>
      </c>
      <c r="CX245" s="65">
        <v>78580.189620000005</v>
      </c>
      <c r="CY245" s="65">
        <v>89385.489400000006</v>
      </c>
      <c r="CZ245" s="65">
        <v>103779.84020000001</v>
      </c>
      <c r="DA245" s="65">
        <v>87837.684370000003</v>
      </c>
      <c r="DB245" s="65">
        <v>80909.965989999997</v>
      </c>
      <c r="DC245" s="65">
        <v>89900.00202</v>
      </c>
      <c r="DD245" s="65">
        <v>104636.12790000001</v>
      </c>
      <c r="DE245" s="65">
        <v>89863.796700000006</v>
      </c>
      <c r="DF245" s="65">
        <v>75457.963780000005</v>
      </c>
      <c r="DG245" s="65">
        <v>90509.797030000002</v>
      </c>
      <c r="DH245" s="65">
        <v>107204.0028</v>
      </c>
      <c r="DI245" s="65">
        <v>92310.655050000001</v>
      </c>
      <c r="DJ245" s="65">
        <v>81695.386289999995</v>
      </c>
      <c r="DK245" s="65">
        <v>92777.070269999997</v>
      </c>
      <c r="DL245" s="65">
        <v>107204.0028</v>
      </c>
      <c r="DM245" s="65">
        <v>90294.089850000004</v>
      </c>
      <c r="DN245" s="65">
        <v>84324.384099999996</v>
      </c>
      <c r="DO245" s="65">
        <v>92599.687000000005</v>
      </c>
      <c r="DP245" s="65">
        <v>107201.31479999999</v>
      </c>
      <c r="DQ245" s="65">
        <v>90954.419639999993</v>
      </c>
      <c r="DR245" s="65">
        <v>77812.093380000006</v>
      </c>
      <c r="DS245" s="65">
        <v>92521.296019999994</v>
      </c>
      <c r="DT245" s="65">
        <v>107201.31479999999</v>
      </c>
      <c r="DU245" s="65">
        <v>92396.998160000003</v>
      </c>
      <c r="DV245" s="65">
        <v>82262.871450000006</v>
      </c>
      <c r="DW245" s="65">
        <v>92342.490279999998</v>
      </c>
      <c r="DX245" s="65">
        <v>107201.31479999999</v>
      </c>
      <c r="DY245" s="65">
        <v>92431.226219999997</v>
      </c>
      <c r="DZ245" s="65">
        <v>81014.303650000002</v>
      </c>
      <c r="EA245" s="65">
        <v>92750.878920000003</v>
      </c>
      <c r="EB245" s="65">
        <v>107159.0028</v>
      </c>
      <c r="EC245" s="65">
        <v>93133.638800000001</v>
      </c>
      <c r="ED245" s="65">
        <v>83040.247090000004</v>
      </c>
      <c r="EE245" s="65">
        <v>92009.521829999998</v>
      </c>
      <c r="EF245" s="65">
        <v>107026.5517</v>
      </c>
      <c r="EG245" s="65">
        <v>93730.058000000005</v>
      </c>
      <c r="EH245" s="65">
        <v>82798.061610000004</v>
      </c>
      <c r="EI245" s="65">
        <v>91670.212450000006</v>
      </c>
      <c r="EJ245" s="65">
        <v>107757.8913</v>
      </c>
      <c r="EK245" s="65">
        <v>94035.471950000006</v>
      </c>
      <c r="EL245" s="65">
        <v>85064.574080000006</v>
      </c>
      <c r="EM245" s="65">
        <v>92362.707909999997</v>
      </c>
      <c r="EN245" s="65">
        <v>106304.29210000001</v>
      </c>
      <c r="EO245" s="65">
        <v>94390.497950000004</v>
      </c>
      <c r="EP245" s="65">
        <v>83381.793359999996</v>
      </c>
      <c r="EQ245" s="65">
        <v>91836.888959999997</v>
      </c>
      <c r="ER245" s="65">
        <v>105681.5561</v>
      </c>
      <c r="ES245" s="65">
        <v>94546.260949999996</v>
      </c>
      <c r="ET245" s="65">
        <v>85236.370859999995</v>
      </c>
      <c r="EU245" s="65">
        <v>92389.585219999994</v>
      </c>
      <c r="EV245" s="65">
        <v>106363.13619999999</v>
      </c>
      <c r="EW245" s="65">
        <v>95241.046059999993</v>
      </c>
      <c r="EX245" s="65">
        <v>82191.284629999995</v>
      </c>
      <c r="EY245" s="65">
        <v>93574.637759999998</v>
      </c>
      <c r="EZ245" s="65">
        <v>105428.4811</v>
      </c>
      <c r="FA245" s="65">
        <v>96176.786519999994</v>
      </c>
      <c r="FB245" s="65">
        <v>82928.916769999996</v>
      </c>
      <c r="FC245" s="65">
        <v>92833.099289999998</v>
      </c>
    </row>
    <row r="246" spans="2:159" ht="12" x14ac:dyDescent="0.2">
      <c r="B246" s="65" t="s">
        <v>25</v>
      </c>
      <c r="C246" s="65" t="s">
        <v>36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3055.15551</v>
      </c>
      <c r="W246" s="65">
        <v>3152.108561</v>
      </c>
      <c r="X246" s="65">
        <v>3165.3962339999998</v>
      </c>
      <c r="Y246" s="65">
        <v>3324.0349729999998</v>
      </c>
      <c r="Z246" s="65">
        <v>3064.8995100000002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5497.6634469999999</v>
      </c>
      <c r="AO246" s="65">
        <v>5773.1873729999998</v>
      </c>
      <c r="AP246" s="65">
        <v>5574.5538450000004</v>
      </c>
      <c r="AQ246" s="65">
        <v>3301.155197</v>
      </c>
      <c r="AR246" s="65">
        <v>7188.6440339999999</v>
      </c>
      <c r="AS246" s="65">
        <v>6246.5298400000001</v>
      </c>
      <c r="AT246" s="65">
        <v>3314.5895099999998</v>
      </c>
      <c r="AU246" s="65">
        <v>7180.2656610000004</v>
      </c>
      <c r="AV246" s="65">
        <v>7188.6440339999999</v>
      </c>
      <c r="AW246" s="65">
        <v>7548.9140729999999</v>
      </c>
      <c r="AX246" s="65">
        <v>7289.18451</v>
      </c>
      <c r="AY246" s="65">
        <v>7180.2656610000004</v>
      </c>
      <c r="AZ246" s="65">
        <v>7188.6440339999999</v>
      </c>
      <c r="BA246" s="65">
        <v>7548.9140729999999</v>
      </c>
      <c r="BB246" s="65">
        <v>7289.18451</v>
      </c>
      <c r="BC246" s="65">
        <v>7180.2656610000004</v>
      </c>
      <c r="BD246" s="65">
        <v>7188.6440339999999</v>
      </c>
      <c r="BE246" s="65">
        <v>7548.9140729999999</v>
      </c>
      <c r="BF246" s="65">
        <v>3314.5895099999998</v>
      </c>
      <c r="BG246" s="65">
        <v>7180.2656610000004</v>
      </c>
      <c r="BH246" s="65">
        <v>7188.6440339999999</v>
      </c>
      <c r="BI246" s="65">
        <v>4985.6059740000001</v>
      </c>
      <c r="BJ246" s="65">
        <v>7289.18451</v>
      </c>
      <c r="BK246" s="65">
        <v>7180.2656610000004</v>
      </c>
      <c r="BL246" s="65">
        <v>7188.6440339999999</v>
      </c>
      <c r="BM246" s="65">
        <v>7548.9140729999999</v>
      </c>
      <c r="BN246" s="65">
        <v>4062.5400380000001</v>
      </c>
      <c r="BO246" s="65">
        <v>7180.2656610000004</v>
      </c>
      <c r="BP246" s="65">
        <v>7188.6440339999999</v>
      </c>
      <c r="BQ246" s="65">
        <v>7548.9140729999999</v>
      </c>
      <c r="BR246" s="65">
        <v>7289.18451</v>
      </c>
      <c r="BS246" s="65">
        <v>7180.2656610000004</v>
      </c>
      <c r="BT246" s="65">
        <v>8997.7370339999998</v>
      </c>
      <c r="BU246" s="65">
        <v>8932.3751709999997</v>
      </c>
      <c r="BV246" s="65">
        <v>5016.3587719999996</v>
      </c>
      <c r="BW246" s="65">
        <v>8987.2501609999999</v>
      </c>
      <c r="BX246" s="65">
        <v>8997.7370339999998</v>
      </c>
      <c r="BY246" s="65">
        <v>9448.6725729999998</v>
      </c>
      <c r="BZ246" s="65">
        <v>7289.18451</v>
      </c>
      <c r="CA246" s="65">
        <v>8987.2501609999999</v>
      </c>
      <c r="CB246" s="65">
        <v>8997.7370339999998</v>
      </c>
      <c r="CC246" s="65">
        <v>9448.6725729999998</v>
      </c>
      <c r="CD246" s="65">
        <v>9123.5795099999996</v>
      </c>
      <c r="CE246" s="65">
        <v>8987.2501609999999</v>
      </c>
      <c r="CF246" s="65">
        <v>8997.7370339999998</v>
      </c>
      <c r="CG246" s="65">
        <v>9448.6725729999998</v>
      </c>
      <c r="CH246" s="65">
        <v>9123.5795099999996</v>
      </c>
      <c r="CI246" s="65">
        <v>8987.2501609999999</v>
      </c>
      <c r="CJ246" s="65">
        <v>8997.7370339999998</v>
      </c>
      <c r="CK246" s="65">
        <v>9448.6725729999998</v>
      </c>
      <c r="CL246" s="65">
        <v>7931.8520600000002</v>
      </c>
      <c r="CM246" s="65">
        <v>8987.2501609999999</v>
      </c>
      <c r="CN246" s="65">
        <v>8997.7370339999998</v>
      </c>
      <c r="CO246" s="65">
        <v>9414.4034109999993</v>
      </c>
      <c r="CP246" s="65">
        <v>7215.8477549999998</v>
      </c>
      <c r="CQ246" s="65">
        <v>8987.2501609999999</v>
      </c>
      <c r="CR246" s="65">
        <v>8997.7370339999998</v>
      </c>
      <c r="CS246" s="65">
        <v>9448.6725729999998</v>
      </c>
      <c r="CT246" s="65">
        <v>6527.747867</v>
      </c>
      <c r="CU246" s="65">
        <v>8987.2501609999999</v>
      </c>
      <c r="CV246" s="65">
        <v>8997.7370339999998</v>
      </c>
      <c r="CW246" s="65">
        <v>6955.6253909999996</v>
      </c>
      <c r="CX246" s="65">
        <v>9123.5795099999996</v>
      </c>
      <c r="CY246" s="65">
        <v>8987.2501609999999</v>
      </c>
      <c r="CZ246" s="65">
        <v>8997.7370339999998</v>
      </c>
      <c r="DA246" s="65">
        <v>9448.6725729999998</v>
      </c>
      <c r="DB246" s="65">
        <v>5084.699552</v>
      </c>
      <c r="DC246" s="65">
        <v>8987.2501609999999</v>
      </c>
      <c r="DD246" s="65">
        <v>8997.7370339999998</v>
      </c>
      <c r="DE246" s="65">
        <v>9213.8998800000008</v>
      </c>
      <c r="DF246" s="65">
        <v>9123.5795099999996</v>
      </c>
      <c r="DG246" s="65">
        <v>8903.7096199999996</v>
      </c>
      <c r="DH246" s="65">
        <v>8997.7370339999998</v>
      </c>
      <c r="DI246" s="65">
        <v>9301.1927269999996</v>
      </c>
      <c r="DJ246" s="65">
        <v>8516.4445400000004</v>
      </c>
      <c r="DK246" s="65">
        <v>8987.2501609999999</v>
      </c>
      <c r="DL246" s="65">
        <v>8997.7370339999998</v>
      </c>
      <c r="DM246" s="65">
        <v>9448.6725729999998</v>
      </c>
      <c r="DN246" s="65">
        <v>9123.5795099999996</v>
      </c>
      <c r="DO246" s="65">
        <v>8987.2501609999999</v>
      </c>
      <c r="DP246" s="65">
        <v>8997.7370339999998</v>
      </c>
      <c r="DQ246" s="65">
        <v>9448.6725729999998</v>
      </c>
      <c r="DR246" s="65">
        <v>8964.6992499999997</v>
      </c>
      <c r="DS246" s="65">
        <v>8927.1590130000004</v>
      </c>
      <c r="DT246" s="65">
        <v>8997.7370339999998</v>
      </c>
      <c r="DU246" s="65">
        <v>9408.497754</v>
      </c>
      <c r="DV246" s="65">
        <v>8888.3082269999995</v>
      </c>
      <c r="DW246" s="65">
        <v>8987.2501609999999</v>
      </c>
      <c r="DX246" s="65">
        <v>8997.7370339999998</v>
      </c>
      <c r="DY246" s="65">
        <v>9448.6725729999998</v>
      </c>
      <c r="DZ246" s="65">
        <v>7592.2403750000003</v>
      </c>
      <c r="EA246" s="65">
        <v>8987.2501609999999</v>
      </c>
      <c r="EB246" s="65">
        <v>8997.7370339999998</v>
      </c>
      <c r="EC246" s="65">
        <v>9448.6725729999998</v>
      </c>
      <c r="ED246" s="65">
        <v>3869.3033959999998</v>
      </c>
      <c r="EE246" s="65">
        <v>8987.2501609999999</v>
      </c>
      <c r="EF246" s="65">
        <v>8997.7370339999998</v>
      </c>
      <c r="EG246" s="65">
        <v>9448.6725729999998</v>
      </c>
      <c r="EH246" s="65">
        <v>7715.910132</v>
      </c>
      <c r="EI246" s="65">
        <v>8987.2501609999999</v>
      </c>
      <c r="EJ246" s="65">
        <v>8997.7370339999998</v>
      </c>
      <c r="EK246" s="65">
        <v>9448.6725729999998</v>
      </c>
      <c r="EL246" s="65">
        <v>9123.5795099999996</v>
      </c>
      <c r="EM246" s="65">
        <v>7747.6528760000001</v>
      </c>
      <c r="EN246" s="65">
        <v>8997.7370339999998</v>
      </c>
      <c r="EO246" s="65">
        <v>9448.6725729999998</v>
      </c>
      <c r="EP246" s="65">
        <v>6012.829866</v>
      </c>
      <c r="EQ246" s="65">
        <v>8987.2501609999999</v>
      </c>
      <c r="ER246" s="65">
        <v>8997.7370339999998</v>
      </c>
      <c r="ES246" s="65">
        <v>9448.6725729999998</v>
      </c>
      <c r="ET246" s="65">
        <v>9123.5795099999996</v>
      </c>
      <c r="EU246" s="65">
        <v>6578.2617190000001</v>
      </c>
      <c r="EV246" s="65">
        <v>8022.4529229999998</v>
      </c>
      <c r="EW246" s="65">
        <v>9448.6725729999998</v>
      </c>
      <c r="EX246" s="65">
        <v>4857.621956</v>
      </c>
      <c r="EY246" s="65">
        <v>5072.0456610000001</v>
      </c>
      <c r="EZ246" s="65">
        <v>8997.7370339999998</v>
      </c>
      <c r="FA246" s="65">
        <v>9448.6725729999998</v>
      </c>
      <c r="FB246" s="65">
        <v>7289.18451</v>
      </c>
      <c r="FC246" s="65">
        <v>8885.7090470000003</v>
      </c>
    </row>
    <row r="247" spans="2:159" ht="12" x14ac:dyDescent="0.2">
      <c r="B247" s="65" t="s">
        <v>25</v>
      </c>
      <c r="C247" s="65" t="s">
        <v>37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1057.634421</v>
      </c>
      <c r="T247" s="65">
        <v>1450.2824439999999</v>
      </c>
      <c r="U247" s="65">
        <v>1343.6051709999999</v>
      </c>
      <c r="V247" s="65">
        <v>1466.6883539999999</v>
      </c>
      <c r="W247" s="65">
        <v>1471.6101269999999</v>
      </c>
      <c r="X247" s="65">
        <v>1493.2448440000001</v>
      </c>
      <c r="Y247" s="65">
        <v>1487.2962709999999</v>
      </c>
      <c r="Z247" s="65">
        <v>104.151</v>
      </c>
      <c r="AA247" s="65">
        <v>1514.307327</v>
      </c>
      <c r="AB247" s="65">
        <v>1614.2644439999999</v>
      </c>
      <c r="AC247" s="65">
        <v>1342.7241710000001</v>
      </c>
      <c r="AD247" s="65">
        <v>696.65719349999995</v>
      </c>
      <c r="AE247" s="65">
        <v>1638.0036270000001</v>
      </c>
      <c r="AF247" s="65">
        <v>1689.581244</v>
      </c>
      <c r="AG247" s="65">
        <v>1683.8473710000001</v>
      </c>
      <c r="AH247" s="65">
        <v>1708.694154</v>
      </c>
      <c r="AI247" s="65">
        <v>1610.824527</v>
      </c>
      <c r="AJ247" s="65">
        <v>1701.6920439999999</v>
      </c>
      <c r="AK247" s="65">
        <v>1695.9170710000001</v>
      </c>
      <c r="AL247" s="65">
        <v>1555.1049539999999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401.69365599999998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4226.1490709999998</v>
      </c>
      <c r="BB247" s="65">
        <v>2372.1123720000001</v>
      </c>
      <c r="BC247" s="65">
        <v>4302.9009269999997</v>
      </c>
      <c r="BD247" s="65">
        <v>4240.5400440000003</v>
      </c>
      <c r="BE247" s="65">
        <v>4226.1490709999998</v>
      </c>
      <c r="BF247" s="65">
        <v>2466.6693719999998</v>
      </c>
      <c r="BG247" s="65">
        <v>4302.9009269999997</v>
      </c>
      <c r="BH247" s="65">
        <v>4240.5400440000003</v>
      </c>
      <c r="BI247" s="65">
        <v>4096.2015709999996</v>
      </c>
      <c r="BJ247" s="65">
        <v>1293.481953</v>
      </c>
      <c r="BK247" s="65">
        <v>4302.9009269999997</v>
      </c>
      <c r="BL247" s="65">
        <v>4240.5400440000003</v>
      </c>
      <c r="BM247" s="65">
        <v>1695.9170710000001</v>
      </c>
      <c r="BN247" s="65">
        <v>1720.9419539999999</v>
      </c>
      <c r="BO247" s="65">
        <v>4302.9009269999997</v>
      </c>
      <c r="BP247" s="65">
        <v>4240.5400440000003</v>
      </c>
      <c r="BQ247" s="65">
        <v>4226.1490709999998</v>
      </c>
      <c r="BR247" s="65">
        <v>3467.425655</v>
      </c>
      <c r="BS247" s="65">
        <v>4302.9009269999997</v>
      </c>
      <c r="BT247" s="65">
        <v>4240.5400440000003</v>
      </c>
      <c r="BU247" s="65">
        <v>3320.8809259999998</v>
      </c>
      <c r="BV247" s="65">
        <v>1962.5358450000001</v>
      </c>
      <c r="BW247" s="65">
        <v>4302.9009269999997</v>
      </c>
      <c r="BX247" s="65">
        <v>4240.5400440000003</v>
      </c>
      <c r="BY247" s="65">
        <v>3301.8836940000001</v>
      </c>
      <c r="BZ247" s="65">
        <v>4288.5099540000001</v>
      </c>
      <c r="CA247" s="65">
        <v>4302.9009269999997</v>
      </c>
      <c r="CB247" s="65">
        <v>4240.5400440000003</v>
      </c>
      <c r="CC247" s="65">
        <v>4226.1490709999998</v>
      </c>
      <c r="CD247" s="65">
        <v>4141.8045540000003</v>
      </c>
      <c r="CE247" s="65">
        <v>4302.9009269999997</v>
      </c>
      <c r="CF247" s="65">
        <v>4240.5400440000003</v>
      </c>
      <c r="CG247" s="65">
        <v>3553.0904529999998</v>
      </c>
      <c r="CH247" s="65">
        <v>4288.5099540000001</v>
      </c>
      <c r="CI247" s="65">
        <v>4302.9009269999997</v>
      </c>
      <c r="CJ247" s="65">
        <v>4240.5400440000003</v>
      </c>
      <c r="CK247" s="65">
        <v>1729.496819</v>
      </c>
      <c r="CL247" s="65">
        <v>4245.0615539999999</v>
      </c>
      <c r="CM247" s="65">
        <v>4302.9009269999997</v>
      </c>
      <c r="CN247" s="65">
        <v>4240.5400440000003</v>
      </c>
      <c r="CO247" s="65">
        <v>1695.9170710000001</v>
      </c>
      <c r="CP247" s="65">
        <v>4288.5099540000001</v>
      </c>
      <c r="CQ247" s="65">
        <v>4302.9009269999997</v>
      </c>
      <c r="CR247" s="65">
        <v>4240.5400440000003</v>
      </c>
      <c r="CS247" s="65">
        <v>2763.512737</v>
      </c>
      <c r="CT247" s="65">
        <v>4288.5099540000001</v>
      </c>
      <c r="CU247" s="65">
        <v>4302.9009269999997</v>
      </c>
      <c r="CV247" s="65">
        <v>4240.5400440000003</v>
      </c>
      <c r="CW247" s="65">
        <v>2915.120821</v>
      </c>
      <c r="CX247" s="65">
        <v>4288.5099540000001</v>
      </c>
      <c r="CY247" s="65">
        <v>4302.9009269999997</v>
      </c>
      <c r="CZ247" s="65">
        <v>4240.5400440000003</v>
      </c>
      <c r="DA247" s="65">
        <v>4226.1490709999998</v>
      </c>
      <c r="DB247" s="65">
        <v>2201.4121220000002</v>
      </c>
      <c r="DC247" s="65">
        <v>4302.9009269999997</v>
      </c>
      <c r="DD247" s="65">
        <v>4240.5400440000003</v>
      </c>
      <c r="DE247" s="65">
        <v>1695.9170710000001</v>
      </c>
      <c r="DF247" s="65">
        <v>2733.4050000000002</v>
      </c>
      <c r="DG247" s="65">
        <v>4027.2262879999998</v>
      </c>
      <c r="DH247" s="65">
        <v>4240.5400440000003</v>
      </c>
      <c r="DI247" s="65">
        <v>4226.1490709999998</v>
      </c>
      <c r="DJ247" s="65">
        <v>4230.2034679999997</v>
      </c>
      <c r="DK247" s="65">
        <v>4302.9009269999997</v>
      </c>
      <c r="DL247" s="65">
        <v>4240.5400440000003</v>
      </c>
      <c r="DM247" s="65">
        <v>4150.2068710000003</v>
      </c>
      <c r="DN247" s="65">
        <v>4288.5099540000001</v>
      </c>
      <c r="DO247" s="65">
        <v>4302.9009269999997</v>
      </c>
      <c r="DP247" s="65">
        <v>4240.5400440000003</v>
      </c>
      <c r="DQ247" s="65">
        <v>4226.1490709999998</v>
      </c>
      <c r="DR247" s="65">
        <v>4062.8643539999998</v>
      </c>
      <c r="DS247" s="65">
        <v>4302.9009269999997</v>
      </c>
      <c r="DT247" s="65">
        <v>4240.5400440000003</v>
      </c>
      <c r="DU247" s="65">
        <v>3564.7020710000002</v>
      </c>
      <c r="DV247" s="65">
        <v>1720.9419539999999</v>
      </c>
      <c r="DW247" s="65">
        <v>4289.1465820000003</v>
      </c>
      <c r="DX247" s="65">
        <v>4240.5400440000003</v>
      </c>
      <c r="DY247" s="65">
        <v>4226.1490709999998</v>
      </c>
      <c r="DZ247" s="65">
        <v>3425.611817</v>
      </c>
      <c r="EA247" s="65">
        <v>4249.6962279999998</v>
      </c>
      <c r="EB247" s="65">
        <v>4240.5400440000003</v>
      </c>
      <c r="EC247" s="65">
        <v>4226.1490709999998</v>
      </c>
      <c r="ED247" s="65">
        <v>4288.5099540000001</v>
      </c>
      <c r="EE247" s="65">
        <v>4302.9009269999997</v>
      </c>
      <c r="EF247" s="65">
        <v>4240.5400440000003</v>
      </c>
      <c r="EG247" s="65">
        <v>4226.1490709999998</v>
      </c>
      <c r="EH247" s="65">
        <v>4276.2671389999996</v>
      </c>
      <c r="EI247" s="65">
        <v>4302.9009269999997</v>
      </c>
      <c r="EJ247" s="65">
        <v>3181.141905</v>
      </c>
      <c r="EK247" s="65">
        <v>4226.1490709999998</v>
      </c>
      <c r="EL247" s="65">
        <v>4288.5099540000001</v>
      </c>
      <c r="EM247" s="65">
        <v>4302.9009269999997</v>
      </c>
      <c r="EN247" s="65">
        <v>4240.5400440000003</v>
      </c>
      <c r="EO247" s="65">
        <v>4226.1490709999998</v>
      </c>
      <c r="EP247" s="65">
        <v>1720.9419539999999</v>
      </c>
      <c r="EQ247" s="65">
        <v>4302.9009269999997</v>
      </c>
      <c r="ER247" s="65">
        <v>4153.3957129999999</v>
      </c>
      <c r="ES247" s="65">
        <v>4226.1490709999998</v>
      </c>
      <c r="ET247" s="65">
        <v>4288.5099540000001</v>
      </c>
      <c r="EU247" s="65">
        <v>4279.6886940000004</v>
      </c>
      <c r="EV247" s="65">
        <v>4227.4137140000003</v>
      </c>
      <c r="EW247" s="65">
        <v>4226.1490709999998</v>
      </c>
      <c r="EX247" s="65">
        <v>4288.5099540000001</v>
      </c>
      <c r="EY247" s="65">
        <v>4302.9009269999997</v>
      </c>
      <c r="EZ247" s="65">
        <v>4240.5400440000003</v>
      </c>
      <c r="FA247" s="65">
        <v>4226.1490709999998</v>
      </c>
      <c r="FB247" s="65">
        <v>1720.9419539999999</v>
      </c>
      <c r="FC247" s="65">
        <v>2121.0984010000002</v>
      </c>
    </row>
    <row r="248" spans="2:159" ht="12" x14ac:dyDescent="0.2">
      <c r="B248" s="65" t="s">
        <v>25</v>
      </c>
      <c r="C248" s="65" t="s">
        <v>38</v>
      </c>
      <c r="D248" s="65">
        <v>144.55912000000001</v>
      </c>
      <c r="F248" s="65">
        <v>143.71866</v>
      </c>
      <c r="G248" s="65">
        <v>142.87819999999999</v>
      </c>
      <c r="H248" s="65">
        <v>144.55912000000001</v>
      </c>
      <c r="J248" s="65">
        <v>143.71866</v>
      </c>
      <c r="L248" s="65">
        <v>144.55912000000001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T248" s="65">
        <v>149.54712000000001</v>
      </c>
      <c r="U248" s="65">
        <v>150.24268799999999</v>
      </c>
      <c r="V248" s="65">
        <v>148.67766</v>
      </c>
      <c r="W248" s="65">
        <v>147.8082</v>
      </c>
      <c r="X248" s="65">
        <v>149.54712000000001</v>
      </c>
      <c r="Y248" s="65">
        <v>5.0111999999999997</v>
      </c>
      <c r="Z248" s="65">
        <v>148.67766</v>
      </c>
      <c r="AA248" s="65">
        <v>147.8082</v>
      </c>
      <c r="AB248" s="65">
        <v>149.54712000000001</v>
      </c>
      <c r="AC248" s="65">
        <v>5.0111999999999997</v>
      </c>
      <c r="AD248" s="65">
        <v>4.9589999999999996</v>
      </c>
      <c r="AE248" s="65">
        <v>147.8082</v>
      </c>
      <c r="AF248" s="65">
        <v>149.54712000000001</v>
      </c>
      <c r="AG248" s="65">
        <v>5.0111999999999997</v>
      </c>
      <c r="AH248" s="65">
        <v>4.9589999999999996</v>
      </c>
      <c r="AI248" s="65">
        <v>147.8082</v>
      </c>
      <c r="AJ248" s="65">
        <v>228.66712000000001</v>
      </c>
      <c r="AK248" s="65">
        <v>84.499200000000002</v>
      </c>
      <c r="AM248" s="65">
        <v>4.93</v>
      </c>
      <c r="AN248" s="65">
        <v>228.66712000000001</v>
      </c>
      <c r="AO248" s="65">
        <v>84.499200000000002</v>
      </c>
      <c r="AP248" s="65">
        <v>222.37866</v>
      </c>
      <c r="AQ248" s="65">
        <v>226.00819999999999</v>
      </c>
      <c r="AR248" s="65">
        <v>228.66712000000001</v>
      </c>
      <c r="AS248" s="65">
        <v>229.73068799999999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84.499200000000002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84.499200000000002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222.37866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143.71866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150.24268799999999</v>
      </c>
      <c r="DJ248" s="65">
        <v>143.71866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ht="12" x14ac:dyDescent="0.2">
      <c r="B249" s="65" t="s">
        <v>25</v>
      </c>
      <c r="C249" s="65" t="s">
        <v>39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U249" s="65">
        <v>70.470818109999996</v>
      </c>
      <c r="W249" s="65">
        <v>42.587837630000003</v>
      </c>
      <c r="X249" s="65">
        <v>55.99690957</v>
      </c>
      <c r="Y249" s="65">
        <v>70.470818109999996</v>
      </c>
      <c r="AA249" s="65">
        <v>42.587837630000003</v>
      </c>
      <c r="AD249" s="65">
        <v>38.104794169999998</v>
      </c>
      <c r="AE249" s="65">
        <v>42.587837630000003</v>
      </c>
      <c r="AF249" s="65">
        <v>55.99690957</v>
      </c>
      <c r="AH249" s="65">
        <v>38.104794169999998</v>
      </c>
      <c r="AI249" s="65">
        <v>42.587837630000003</v>
      </c>
      <c r="AJ249" s="65">
        <v>55.99690957</v>
      </c>
      <c r="AL249" s="65">
        <v>38.104794169999998</v>
      </c>
      <c r="AM249" s="65">
        <v>42.587837630000003</v>
      </c>
      <c r="AO249" s="65">
        <v>70.470818109999996</v>
      </c>
      <c r="AP249" s="65">
        <v>38.104794169999998</v>
      </c>
      <c r="AQ249" s="65">
        <v>42.587837630000003</v>
      </c>
      <c r="AR249" s="65">
        <v>55.99690957</v>
      </c>
      <c r="AT249" s="65">
        <v>38.104794169999998</v>
      </c>
      <c r="AU249" s="65">
        <v>42.587837630000003</v>
      </c>
      <c r="AV249" s="65">
        <v>55.99690957</v>
      </c>
      <c r="AW249" s="65">
        <v>70.470818109999996</v>
      </c>
      <c r="AX249" s="65">
        <v>38.104794169999998</v>
      </c>
      <c r="AY249" s="65">
        <v>42.587837630000003</v>
      </c>
      <c r="AZ249" s="65">
        <v>55.99690957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ht="12" x14ac:dyDescent="0.2">
      <c r="B250" s="65" t="s">
        <v>25</v>
      </c>
      <c r="C250" s="65" t="s">
        <v>40</v>
      </c>
    </row>
    <row r="251" spans="2:159" ht="12" x14ac:dyDescent="0.2">
      <c r="B251" s="65" t="s">
        <v>25</v>
      </c>
      <c r="C251" s="65" t="s">
        <v>41</v>
      </c>
      <c r="E251" s="65">
        <v>16.65456</v>
      </c>
      <c r="F251" s="65">
        <v>18.001619999999999</v>
      </c>
      <c r="G251" s="65">
        <v>21.430499999999999</v>
      </c>
      <c r="I251" s="65">
        <v>16.65456</v>
      </c>
      <c r="J251" s="65">
        <v>18.001619999999999</v>
      </c>
      <c r="K251" s="65">
        <v>21.430499999999999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X251" s="65">
        <v>232.13033999999999</v>
      </c>
      <c r="Y251" s="65">
        <v>17.660959999999999</v>
      </c>
      <c r="Z251" s="65">
        <v>18.001619999999999</v>
      </c>
      <c r="AG251" s="65">
        <v>8.3436099030000008</v>
      </c>
      <c r="AI251" s="65">
        <v>52.825499999999998</v>
      </c>
      <c r="AJ251" s="65">
        <v>353.24784</v>
      </c>
      <c r="AK251" s="65">
        <v>16.65456</v>
      </c>
      <c r="AM251" s="65">
        <v>80.388000000000005</v>
      </c>
      <c r="AP251" s="65">
        <v>18.001619999999999</v>
      </c>
      <c r="AR251" s="65">
        <v>353.24784</v>
      </c>
      <c r="AS251" s="65">
        <v>62.47296</v>
      </c>
      <c r="AT251" s="65">
        <v>18.001619999999999</v>
      </c>
      <c r="AU251" s="65">
        <v>80.388000000000005</v>
      </c>
      <c r="AV251" s="65">
        <v>353.24784</v>
      </c>
      <c r="AW251" s="65">
        <v>16.65456</v>
      </c>
      <c r="AX251" s="65">
        <v>67.525919999999999</v>
      </c>
      <c r="AZ251" s="65">
        <v>353.24784</v>
      </c>
      <c r="BA251" s="65">
        <v>16.65456</v>
      </c>
      <c r="BB251" s="65">
        <v>18.001619999999999</v>
      </c>
      <c r="BC251" s="65">
        <v>80.388000000000005</v>
      </c>
      <c r="BD251" s="65">
        <v>353.24784</v>
      </c>
      <c r="BE251" s="65">
        <v>62.47296</v>
      </c>
      <c r="BF251" s="65">
        <v>18.001619999999999</v>
      </c>
      <c r="BG251" s="65">
        <v>80.388000000000005</v>
      </c>
      <c r="BH251" s="65">
        <v>353.24784</v>
      </c>
      <c r="BI251" s="65">
        <v>62.47296</v>
      </c>
      <c r="BJ251" s="65">
        <v>67.525919999999999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18.001619999999999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18.001619999999999</v>
      </c>
      <c r="FC251" s="65">
        <v>80.388000000000005</v>
      </c>
    </row>
    <row r="252" spans="2:159" ht="12" x14ac:dyDescent="0.2">
      <c r="B252" s="65" t="s">
        <v>25</v>
      </c>
      <c r="C252" s="65" t="s">
        <v>42</v>
      </c>
    </row>
    <row r="253" spans="2:159" ht="12" x14ac:dyDescent="0.2">
      <c r="B253" s="65" t="s">
        <v>25</v>
      </c>
      <c r="C253" s="65" t="s">
        <v>43</v>
      </c>
      <c r="AF253" s="65">
        <v>1.706231469</v>
      </c>
      <c r="AI253" s="65">
        <v>1.343080995</v>
      </c>
      <c r="AK253" s="65">
        <v>0.74119999999999997</v>
      </c>
      <c r="AP253" s="65">
        <v>0.27539999999999998</v>
      </c>
      <c r="AQ253" s="65">
        <v>0.13769999999999999</v>
      </c>
      <c r="AR253" s="65">
        <v>8.775047423E-2</v>
      </c>
      <c r="AS253" s="65">
        <v>0.2254504742</v>
      </c>
      <c r="AV253" s="65">
        <v>1.706231469</v>
      </c>
      <c r="AW253" s="65">
        <v>0.13769999999999999</v>
      </c>
      <c r="BA253" s="65">
        <v>0.74119999999999997</v>
      </c>
      <c r="BB253" s="65">
        <v>0.27539999999999998</v>
      </c>
      <c r="BC253" s="65">
        <v>1.5946</v>
      </c>
      <c r="BE253" s="65">
        <v>0.74119999999999997</v>
      </c>
      <c r="BF253" s="65">
        <v>0.27539999999999998</v>
      </c>
      <c r="BG253" s="65">
        <v>1.5946</v>
      </c>
      <c r="BJ253" s="65">
        <v>0.27539999999999998</v>
      </c>
      <c r="BK253" s="65">
        <v>1.5946</v>
      </c>
      <c r="BL253" s="65">
        <v>3.0464000000000002</v>
      </c>
      <c r="BN253" s="65">
        <v>0.27539999999999998</v>
      </c>
      <c r="BO253" s="65">
        <v>1.5946</v>
      </c>
      <c r="BP253" s="65">
        <v>3.0464000000000002</v>
      </c>
      <c r="BR253" s="65">
        <v>0.27539999999999998</v>
      </c>
      <c r="BS253" s="65">
        <v>1.5946</v>
      </c>
      <c r="BT253" s="65">
        <v>3.0464000000000002</v>
      </c>
      <c r="BU253" s="65">
        <v>0.74119999999999997</v>
      </c>
      <c r="BV253" s="65">
        <v>0.27539999999999998</v>
      </c>
      <c r="BW253" s="65">
        <v>1.5946</v>
      </c>
      <c r="BX253" s="65">
        <v>3.0464000000000002</v>
      </c>
      <c r="BY253" s="65">
        <v>0.74119999999999997</v>
      </c>
      <c r="BZ253" s="65">
        <v>0.27539999999999998</v>
      </c>
      <c r="CA253" s="65">
        <v>1.5946</v>
      </c>
      <c r="CB253" s="65">
        <v>3.0464000000000002</v>
      </c>
      <c r="CC253" s="65">
        <v>0.74119999999999997</v>
      </c>
      <c r="CD253" s="65">
        <v>0.27539999999999998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G253" s="65">
        <v>1.5946</v>
      </c>
      <c r="DH253" s="65">
        <v>3.0464000000000002</v>
      </c>
      <c r="DI253" s="65">
        <v>0.74119999999999997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V253" s="65">
        <v>3.0464000000000002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A253" s="65">
        <v>0.74119999999999997</v>
      </c>
      <c r="FB253" s="65">
        <v>0.27539999999999998</v>
      </c>
      <c r="FC253" s="65">
        <v>1.5946</v>
      </c>
    </row>
    <row r="254" spans="2:159" ht="12" x14ac:dyDescent="0.2">
      <c r="B254" s="65" t="s">
        <v>25</v>
      </c>
      <c r="C254" s="65" t="s">
        <v>44</v>
      </c>
      <c r="AK254" s="65">
        <v>0.65400000000000003</v>
      </c>
      <c r="AN254" s="65">
        <v>2.6880000000000002</v>
      </c>
      <c r="AP254" s="65">
        <v>0.24299999999999999</v>
      </c>
      <c r="AS254" s="65">
        <v>0.65400000000000003</v>
      </c>
      <c r="AU254" s="65">
        <v>1.407</v>
      </c>
      <c r="AW254" s="65">
        <v>0.65400000000000003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C254" s="65">
        <v>1.407</v>
      </c>
      <c r="BD254" s="65">
        <v>2.6880000000000002</v>
      </c>
      <c r="BE254" s="65">
        <v>0.65400000000000003</v>
      </c>
      <c r="BG254" s="65">
        <v>1.407</v>
      </c>
      <c r="BH254" s="65">
        <v>2.6880000000000002</v>
      </c>
      <c r="BJ254" s="65">
        <v>0.24299999999999999</v>
      </c>
      <c r="BK254" s="65">
        <v>1.407</v>
      </c>
      <c r="BL254" s="65">
        <v>2.6880000000000002</v>
      </c>
      <c r="BM254" s="65">
        <v>0.65400000000000003</v>
      </c>
      <c r="BO254" s="65">
        <v>1.407</v>
      </c>
      <c r="BP254" s="65">
        <v>2.6880000000000002</v>
      </c>
      <c r="BR254" s="65">
        <v>0.24299999999999999</v>
      </c>
      <c r="BS254" s="65">
        <v>1.407</v>
      </c>
      <c r="BT254" s="65">
        <v>2.6880000000000002</v>
      </c>
      <c r="BW254" s="65">
        <v>1.407</v>
      </c>
      <c r="BX254" s="65">
        <v>2.6880000000000002</v>
      </c>
      <c r="BY254" s="65">
        <v>0.65400000000000003</v>
      </c>
      <c r="BZ254" s="65">
        <v>0.24299999999999999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H254" s="65">
        <v>0.24299999999999999</v>
      </c>
      <c r="CI254" s="65">
        <v>1.407</v>
      </c>
      <c r="CJ254" s="65">
        <v>2.6880000000000002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I254" s="65">
        <v>0.65400000000000003</v>
      </c>
      <c r="DJ254" s="65">
        <v>0.24299999999999999</v>
      </c>
      <c r="DK254" s="65">
        <v>1.407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ht="12" x14ac:dyDescent="0.2">
      <c r="B255" s="65" t="s">
        <v>25</v>
      </c>
      <c r="C255" s="65" t="s">
        <v>45</v>
      </c>
    </row>
    <row r="256" spans="2:159" ht="12" x14ac:dyDescent="0.2">
      <c r="B256" s="65" t="s">
        <v>25</v>
      </c>
      <c r="C256" s="65" t="s">
        <v>46</v>
      </c>
    </row>
    <row r="257" spans="2:159" ht="12" x14ac:dyDescent="0.2">
      <c r="B257" s="65" t="s">
        <v>25</v>
      </c>
      <c r="C257" s="65" t="s">
        <v>15</v>
      </c>
      <c r="D257" s="65">
        <v>4560.8679080000002</v>
      </c>
      <c r="E257" s="65">
        <v>4593.8669220000002</v>
      </c>
      <c r="F257" s="65">
        <v>4617.517938</v>
      </c>
      <c r="G257" s="65">
        <v>4583.5099259999997</v>
      </c>
      <c r="H257" s="65">
        <v>4560.8679080000002</v>
      </c>
      <c r="I257" s="65">
        <v>4593.8669220000002</v>
      </c>
      <c r="J257" s="65">
        <v>3254.9805839999999</v>
      </c>
      <c r="K257" s="65">
        <v>4440.6317259999996</v>
      </c>
      <c r="L257" s="65">
        <v>4560.8679080000002</v>
      </c>
      <c r="M257" s="65">
        <v>4593.8669220000002</v>
      </c>
      <c r="N257" s="65">
        <v>4617.517938</v>
      </c>
      <c r="O257" s="65">
        <v>4583.5099259999997</v>
      </c>
      <c r="P257" s="65">
        <v>4561.7519080000002</v>
      </c>
      <c r="Q257" s="65">
        <v>4739.9794099999999</v>
      </c>
      <c r="R257" s="65">
        <v>4618.4119380000002</v>
      </c>
      <c r="S257" s="65">
        <v>4274.0347199999997</v>
      </c>
      <c r="T257" s="65">
        <v>4811.6131079999996</v>
      </c>
      <c r="U257" s="65">
        <v>4878.2624500000002</v>
      </c>
      <c r="V257" s="65">
        <v>4670.5215239999998</v>
      </c>
      <c r="W257" s="65">
        <v>4814.1147259999998</v>
      </c>
      <c r="X257" s="65">
        <v>5096.3154480000003</v>
      </c>
      <c r="Y257" s="65">
        <v>4904.4742219999998</v>
      </c>
      <c r="Z257" s="65">
        <v>3335.7297899999999</v>
      </c>
      <c r="AA257" s="65">
        <v>4866.4103260000002</v>
      </c>
      <c r="AB257" s="65">
        <v>4999.0489980000002</v>
      </c>
      <c r="AC257" s="65">
        <v>4745.1117439999998</v>
      </c>
      <c r="AD257" s="65">
        <v>4020.206498</v>
      </c>
      <c r="AE257" s="65">
        <v>5059.8664259999996</v>
      </c>
      <c r="AF257" s="65">
        <v>5164.5871390000002</v>
      </c>
      <c r="AG257" s="65">
        <v>5128.7264539999996</v>
      </c>
      <c r="AH257" s="65">
        <v>5065.2164579999999</v>
      </c>
      <c r="AI257" s="65">
        <v>5119.3362070000003</v>
      </c>
      <c r="AJ257" s="65">
        <v>5608.474948</v>
      </c>
      <c r="AK257" s="65">
        <v>5231.1616039999999</v>
      </c>
      <c r="AL257" s="65">
        <v>4907.799258</v>
      </c>
      <c r="AM257" s="65">
        <v>5119.6839259999997</v>
      </c>
      <c r="AN257" s="65">
        <v>7430.7106110000004</v>
      </c>
      <c r="AO257" s="65">
        <v>7624.0744619999996</v>
      </c>
      <c r="AP257" s="65">
        <v>7574.4992730000004</v>
      </c>
      <c r="AQ257" s="65">
        <v>5296.6058620000003</v>
      </c>
      <c r="AR257" s="65">
        <v>9528.3356980000008</v>
      </c>
      <c r="AS257" s="65">
        <v>6941.306595</v>
      </c>
      <c r="AT257" s="65">
        <v>5318.9755379999997</v>
      </c>
      <c r="AU257" s="65">
        <v>9257.3736260000005</v>
      </c>
      <c r="AV257" s="65">
        <v>9529.9541790000003</v>
      </c>
      <c r="AW257" s="65">
        <v>9562.4789099999998</v>
      </c>
      <c r="AX257" s="65">
        <v>9343.3378379999995</v>
      </c>
      <c r="AY257" s="65">
        <v>9176.9856259999997</v>
      </c>
      <c r="AZ257" s="65">
        <v>12069.783949999999</v>
      </c>
      <c r="BA257" s="65">
        <v>12022.84359</v>
      </c>
      <c r="BB257" s="65">
        <v>9945.0163570000004</v>
      </c>
      <c r="BC257" s="65">
        <v>11835.15223</v>
      </c>
      <c r="BD257" s="65">
        <v>12069.783949999999</v>
      </c>
      <c r="BE257" s="65">
        <v>11993.901320000001</v>
      </c>
      <c r="BF257" s="65">
        <v>6064.9783559999996</v>
      </c>
      <c r="BG257" s="65">
        <v>11835.15223</v>
      </c>
      <c r="BH257" s="65">
        <v>12069.783949999999</v>
      </c>
      <c r="BI257" s="65">
        <v>9444.4820120000004</v>
      </c>
      <c r="BJ257" s="65">
        <v>8916.1532370000004</v>
      </c>
      <c r="BK257" s="65">
        <v>11835.15223</v>
      </c>
      <c r="BL257" s="65">
        <v>12072.83035</v>
      </c>
      <c r="BM257" s="65">
        <v>9537.6887920000008</v>
      </c>
      <c r="BN257" s="65">
        <v>6116.7257659999996</v>
      </c>
      <c r="BO257" s="65">
        <v>11835.15223</v>
      </c>
      <c r="BP257" s="65">
        <v>12072.83035</v>
      </c>
      <c r="BQ257" s="65">
        <v>11992.50612</v>
      </c>
      <c r="BR257" s="65">
        <v>11090.096939999999</v>
      </c>
      <c r="BS257" s="65">
        <v>11835.15223</v>
      </c>
      <c r="BT257" s="65">
        <v>13881.923349999999</v>
      </c>
      <c r="BU257" s="65">
        <v>12546.20095</v>
      </c>
      <c r="BV257" s="65">
        <v>7312.1383919999998</v>
      </c>
      <c r="BW257" s="65">
        <v>13642.13673</v>
      </c>
      <c r="BX257" s="65">
        <v>13881.923349999999</v>
      </c>
      <c r="BY257" s="65">
        <v>13114.62593</v>
      </c>
      <c r="BZ257" s="65">
        <v>11911.18124</v>
      </c>
      <c r="CA257" s="65">
        <v>13642.13673</v>
      </c>
      <c r="CB257" s="65">
        <v>13881.923349999999</v>
      </c>
      <c r="CC257" s="65">
        <v>14038.891310000001</v>
      </c>
      <c r="CD257" s="65">
        <v>13598.87084</v>
      </c>
      <c r="CE257" s="65">
        <v>13642.13673</v>
      </c>
      <c r="CF257" s="65">
        <v>13881.923349999999</v>
      </c>
      <c r="CG257" s="65">
        <v>13365.178690000001</v>
      </c>
      <c r="CH257" s="65">
        <v>13740.61724</v>
      </c>
      <c r="CI257" s="65">
        <v>13642.13673</v>
      </c>
      <c r="CJ257" s="65">
        <v>13881.923349999999</v>
      </c>
      <c r="CK257" s="65">
        <v>11541.585059999999</v>
      </c>
      <c r="CL257" s="65">
        <v>12510.400390000001</v>
      </c>
      <c r="CM257" s="65">
        <v>13642.13673</v>
      </c>
      <c r="CN257" s="65">
        <v>13881.923349999999</v>
      </c>
      <c r="CO257" s="65">
        <v>11474.390149999999</v>
      </c>
      <c r="CP257" s="65">
        <v>11799.73969</v>
      </c>
      <c r="CQ257" s="65">
        <v>13642.13673</v>
      </c>
      <c r="CR257" s="65">
        <v>13881.923349999999</v>
      </c>
      <c r="CS257" s="65">
        <v>12576.25498</v>
      </c>
      <c r="CT257" s="65">
        <v>11065.882600000001</v>
      </c>
      <c r="CU257" s="65">
        <v>13642.13673</v>
      </c>
      <c r="CV257" s="65">
        <v>13881.923349999999</v>
      </c>
      <c r="CW257" s="65">
        <v>10234.81588</v>
      </c>
      <c r="CX257" s="65">
        <v>13745.57624</v>
      </c>
      <c r="CY257" s="65">
        <v>13642.13673</v>
      </c>
      <c r="CZ257" s="65">
        <v>13881.923349999999</v>
      </c>
      <c r="DA257" s="65">
        <v>14038.891310000001</v>
      </c>
      <c r="DB257" s="65">
        <v>7619.3554480000003</v>
      </c>
      <c r="DC257" s="65">
        <v>13642.13673</v>
      </c>
      <c r="DD257" s="65">
        <v>13881.923349999999</v>
      </c>
      <c r="DE257" s="65">
        <v>11273.886619999999</v>
      </c>
      <c r="DF257" s="65">
        <v>12190.47128</v>
      </c>
      <c r="DG257" s="65">
        <v>13282.921549999999</v>
      </c>
      <c r="DH257" s="65">
        <v>13879.235350000001</v>
      </c>
      <c r="DI257" s="65">
        <v>13811.92346</v>
      </c>
      <c r="DJ257" s="65">
        <v>12996.51578</v>
      </c>
      <c r="DK257" s="65">
        <v>13642.13673</v>
      </c>
      <c r="DL257" s="65">
        <v>13879.235350000001</v>
      </c>
      <c r="DM257" s="65">
        <v>13962.94911</v>
      </c>
      <c r="DN257" s="65">
        <v>13745.57624</v>
      </c>
      <c r="DO257" s="65">
        <v>13642.13673</v>
      </c>
      <c r="DP257" s="65">
        <v>13881.923349999999</v>
      </c>
      <c r="DQ257" s="65">
        <v>14038.891310000001</v>
      </c>
      <c r="DR257" s="65">
        <v>13361.050380000001</v>
      </c>
      <c r="DS257" s="65">
        <v>13582.04558</v>
      </c>
      <c r="DT257" s="65">
        <v>13881.923349999999</v>
      </c>
      <c r="DU257" s="65">
        <v>13337.269490000001</v>
      </c>
      <c r="DV257" s="65">
        <v>10942.73695</v>
      </c>
      <c r="DW257" s="65">
        <v>13628.382379999999</v>
      </c>
      <c r="DX257" s="65">
        <v>13881.923349999999</v>
      </c>
      <c r="DY257" s="65">
        <v>14038.891310000001</v>
      </c>
      <c r="DZ257" s="65">
        <v>11351.338970000001</v>
      </c>
      <c r="EA257" s="65">
        <v>13588.93203</v>
      </c>
      <c r="EB257" s="65">
        <v>13881.923349999999</v>
      </c>
      <c r="EC257" s="65">
        <v>14038.891310000001</v>
      </c>
      <c r="ED257" s="65">
        <v>8491.3001239999994</v>
      </c>
      <c r="EE257" s="65">
        <v>13642.13673</v>
      </c>
      <c r="EF257" s="65">
        <v>13881.923349999999</v>
      </c>
      <c r="EG257" s="65">
        <v>14038.891310000001</v>
      </c>
      <c r="EH257" s="65">
        <v>12325.66404</v>
      </c>
      <c r="EI257" s="65">
        <v>13640.54213</v>
      </c>
      <c r="EJ257" s="65">
        <v>12822.52521</v>
      </c>
      <c r="EK257" s="65">
        <v>14038.891310000001</v>
      </c>
      <c r="EL257" s="65">
        <v>13696.051939999999</v>
      </c>
      <c r="EM257" s="65">
        <v>12402.53944</v>
      </c>
      <c r="EN257" s="65">
        <v>13881.923349999999</v>
      </c>
      <c r="EO257" s="65">
        <v>14038.891310000001</v>
      </c>
      <c r="EP257" s="65">
        <v>8067.2585939999999</v>
      </c>
      <c r="EQ257" s="65">
        <v>13642.13673</v>
      </c>
      <c r="ER257" s="65">
        <v>13794.77902</v>
      </c>
      <c r="ES257" s="65">
        <v>14038.891310000001</v>
      </c>
      <c r="ET257" s="65">
        <v>13745.57624</v>
      </c>
      <c r="EU257" s="65">
        <v>11208.34145</v>
      </c>
      <c r="EV257" s="65">
        <v>12893.512909999999</v>
      </c>
      <c r="EW257" s="65">
        <v>14038.891310000001</v>
      </c>
      <c r="EX257" s="65">
        <v>9479.3756840000005</v>
      </c>
      <c r="EY257" s="65">
        <v>9726.9322260000008</v>
      </c>
      <c r="EZ257" s="65">
        <v>13881.923349999999</v>
      </c>
      <c r="FA257" s="65">
        <v>14038.891310000001</v>
      </c>
      <c r="FB257" s="65">
        <v>9294.0889380000008</v>
      </c>
      <c r="FC257" s="65">
        <v>11358.793089999999</v>
      </c>
    </row>
    <row r="258" spans="2:159" ht="12" x14ac:dyDescent="0.2">
      <c r="B258" s="65" t="s">
        <v>26</v>
      </c>
      <c r="C258" s="65" t="s">
        <v>36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</row>
    <row r="259" spans="2:159" ht="12" x14ac:dyDescent="0.2">
      <c r="B259" s="65" t="s">
        <v>26</v>
      </c>
      <c r="C259" s="65" t="s">
        <v>37</v>
      </c>
    </row>
    <row r="260" spans="2:159" ht="12" x14ac:dyDescent="0.2">
      <c r="B260" s="65" t="s">
        <v>26</v>
      </c>
      <c r="C260" s="65" t="s">
        <v>38</v>
      </c>
    </row>
    <row r="261" spans="2:159" ht="12" x14ac:dyDescent="0.2">
      <c r="B261" s="65" t="s">
        <v>26</v>
      </c>
      <c r="C261" s="65" t="s">
        <v>39</v>
      </c>
    </row>
    <row r="262" spans="2:159" ht="12" x14ac:dyDescent="0.2">
      <c r="B262" s="65" t="s">
        <v>26</v>
      </c>
      <c r="C262" s="65" t="s">
        <v>40</v>
      </c>
    </row>
    <row r="263" spans="2:159" ht="12" x14ac:dyDescent="0.2">
      <c r="B263" s="65" t="s">
        <v>26</v>
      </c>
      <c r="C263" s="65" t="s">
        <v>41</v>
      </c>
    </row>
    <row r="264" spans="2:159" ht="12" x14ac:dyDescent="0.2">
      <c r="B264" s="65" t="s">
        <v>26</v>
      </c>
      <c r="C264" s="65" t="s">
        <v>42</v>
      </c>
    </row>
    <row r="265" spans="2:159" ht="12" x14ac:dyDescent="0.2">
      <c r="B265" s="65" t="s">
        <v>26</v>
      </c>
      <c r="C265" s="65" t="s">
        <v>43</v>
      </c>
    </row>
    <row r="266" spans="2:159" ht="12" x14ac:dyDescent="0.2">
      <c r="B266" s="65" t="s">
        <v>26</v>
      </c>
      <c r="C266" s="65" t="s">
        <v>44</v>
      </c>
    </row>
    <row r="267" spans="2:159" ht="12" x14ac:dyDescent="0.2">
      <c r="B267" s="65" t="s">
        <v>26</v>
      </c>
      <c r="C267" s="65" t="s">
        <v>45</v>
      </c>
    </row>
    <row r="268" spans="2:159" ht="12" x14ac:dyDescent="0.2">
      <c r="B268" s="65" t="s">
        <v>26</v>
      </c>
      <c r="C268" s="65" t="s">
        <v>46</v>
      </c>
    </row>
    <row r="269" spans="2:159" ht="12" x14ac:dyDescent="0.2">
      <c r="B269" s="65" t="s">
        <v>26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0</v>
      </c>
      <c r="CC269" s="65">
        <v>0</v>
      </c>
      <c r="CD269" s="65">
        <v>0</v>
      </c>
      <c r="CE269" s="65">
        <v>0</v>
      </c>
      <c r="CF269" s="65">
        <v>0</v>
      </c>
      <c r="CG269" s="65">
        <v>0</v>
      </c>
      <c r="CH269" s="65">
        <v>0</v>
      </c>
      <c r="CI269" s="65">
        <v>0</v>
      </c>
      <c r="CJ269" s="65">
        <v>0</v>
      </c>
      <c r="CK269" s="65">
        <v>0</v>
      </c>
      <c r="CL269" s="65">
        <v>0</v>
      </c>
      <c r="CM269" s="65">
        <v>0</v>
      </c>
      <c r="CN269" s="65">
        <v>0</v>
      </c>
      <c r="CO269" s="65">
        <v>0</v>
      </c>
      <c r="CP269" s="65">
        <v>0</v>
      </c>
      <c r="CQ269" s="65">
        <v>0</v>
      </c>
      <c r="CR269" s="65">
        <v>0</v>
      </c>
      <c r="CS269" s="65">
        <v>0</v>
      </c>
      <c r="CT269" s="65">
        <v>0</v>
      </c>
      <c r="CU269" s="65">
        <v>0</v>
      </c>
      <c r="CV269" s="65">
        <v>0</v>
      </c>
      <c r="CW269" s="65">
        <v>0</v>
      </c>
      <c r="CX269" s="65">
        <v>0</v>
      </c>
      <c r="CY269" s="65">
        <v>0</v>
      </c>
      <c r="CZ269" s="65">
        <v>0</v>
      </c>
      <c r="DA269" s="65">
        <v>0</v>
      </c>
      <c r="DB269" s="65">
        <v>0</v>
      </c>
      <c r="DC269" s="65">
        <v>0</v>
      </c>
      <c r="DD269" s="65">
        <v>0</v>
      </c>
      <c r="DE269" s="65">
        <v>0</v>
      </c>
      <c r="DF269" s="65">
        <v>0</v>
      </c>
      <c r="DG269" s="65">
        <v>0</v>
      </c>
      <c r="DH269" s="65">
        <v>0</v>
      </c>
      <c r="DI269" s="65">
        <v>0</v>
      </c>
      <c r="DJ269" s="65">
        <v>0</v>
      </c>
      <c r="DK269" s="65">
        <v>0</v>
      </c>
      <c r="DL269" s="65">
        <v>0</v>
      </c>
      <c r="DM269" s="65">
        <v>0</v>
      </c>
      <c r="DN269" s="65">
        <v>0</v>
      </c>
      <c r="DO269" s="65">
        <v>0</v>
      </c>
      <c r="DP269" s="65">
        <v>0</v>
      </c>
      <c r="DQ269" s="65">
        <v>0</v>
      </c>
      <c r="DR269" s="65">
        <v>0</v>
      </c>
      <c r="DS269" s="65">
        <v>0</v>
      </c>
      <c r="DT269" s="65">
        <v>0</v>
      </c>
      <c r="DU269" s="65">
        <v>0</v>
      </c>
      <c r="DV269" s="65">
        <v>0</v>
      </c>
      <c r="DW269" s="65">
        <v>0</v>
      </c>
      <c r="DX269" s="65">
        <v>0</v>
      </c>
      <c r="DY269" s="65">
        <v>0</v>
      </c>
      <c r="DZ269" s="65">
        <v>0</v>
      </c>
      <c r="EA269" s="65">
        <v>0</v>
      </c>
      <c r="EB269" s="65">
        <v>0</v>
      </c>
      <c r="EC269" s="65">
        <v>0</v>
      </c>
      <c r="ED269" s="65">
        <v>0</v>
      </c>
      <c r="EE269" s="65">
        <v>0</v>
      </c>
      <c r="EF269" s="65">
        <v>0</v>
      </c>
      <c r="EG269" s="65">
        <v>0</v>
      </c>
      <c r="EH269" s="65">
        <v>0</v>
      </c>
      <c r="EI269" s="65">
        <v>0</v>
      </c>
      <c r="EJ269" s="65">
        <v>0</v>
      </c>
      <c r="EK269" s="65">
        <v>0</v>
      </c>
      <c r="EL269" s="65">
        <v>0</v>
      </c>
      <c r="EM269" s="65">
        <v>0</v>
      </c>
      <c r="EN269" s="65">
        <v>0</v>
      </c>
      <c r="EO269" s="65">
        <v>0</v>
      </c>
      <c r="EP269" s="65">
        <v>0</v>
      </c>
      <c r="EQ269" s="65">
        <v>0</v>
      </c>
      <c r="ER269" s="65">
        <v>0</v>
      </c>
      <c r="ES269" s="65">
        <v>0</v>
      </c>
      <c r="ET269" s="65">
        <v>0</v>
      </c>
      <c r="EU269" s="65">
        <v>0</v>
      </c>
      <c r="EV269" s="65">
        <v>0</v>
      </c>
      <c r="EW269" s="65">
        <v>0</v>
      </c>
      <c r="EX269" s="65">
        <v>0</v>
      </c>
      <c r="EY269" s="65">
        <v>0</v>
      </c>
      <c r="EZ269" s="65">
        <v>0</v>
      </c>
      <c r="FA269" s="65">
        <v>0</v>
      </c>
      <c r="FB269" s="65">
        <v>0</v>
      </c>
      <c r="FC269" s="65">
        <v>0</v>
      </c>
    </row>
    <row r="270" spans="2:159" ht="12" x14ac:dyDescent="0.2">
      <c r="B270" s="65" t="s">
        <v>60</v>
      </c>
      <c r="C270" s="65" t="s">
        <v>36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ht="12" x14ac:dyDescent="0.2">
      <c r="B271" s="65" t="s">
        <v>60</v>
      </c>
      <c r="C271" s="65" t="s">
        <v>37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ht="12" x14ac:dyDescent="0.2">
      <c r="B272" s="65" t="s">
        <v>60</v>
      </c>
      <c r="C272" s="65" t="s">
        <v>38</v>
      </c>
      <c r="G272" s="65">
        <v>0.2</v>
      </c>
      <c r="K272" s="65">
        <v>0.2</v>
      </c>
      <c r="L272" s="65">
        <v>1.0927800000000001</v>
      </c>
      <c r="O272" s="65">
        <v>0.42</v>
      </c>
      <c r="P272" s="65">
        <v>2.3927800000000001</v>
      </c>
      <c r="S272" s="65">
        <v>0.84060000000000001</v>
      </c>
      <c r="T272" s="65">
        <v>3.69278</v>
      </c>
      <c r="W272" s="65">
        <v>0.64059999999999995</v>
      </c>
      <c r="X272" s="65">
        <v>101.64388</v>
      </c>
      <c r="AA272" s="65">
        <v>89.387600000000006</v>
      </c>
      <c r="AB272" s="65">
        <v>174.7655</v>
      </c>
      <c r="AE272" s="65">
        <v>160.4614</v>
      </c>
      <c r="AF272" s="65">
        <v>366.6026</v>
      </c>
      <c r="AI272" s="65">
        <v>223.14840000000001</v>
      </c>
      <c r="AJ272" s="65">
        <v>248.23292000000001</v>
      </c>
      <c r="AM272" s="65">
        <v>190.98140000000001</v>
      </c>
      <c r="AN272" s="65">
        <v>405.55970000000002</v>
      </c>
      <c r="AQ272" s="65">
        <v>311.96899999999999</v>
      </c>
      <c r="AR272" s="65">
        <v>331.71969999999999</v>
      </c>
      <c r="AU272" s="65">
        <v>250.96899999999999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ht="12" x14ac:dyDescent="0.2">
      <c r="B273" s="65" t="s">
        <v>60</v>
      </c>
      <c r="C273" s="65" t="s">
        <v>39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ht="12" x14ac:dyDescent="0.2">
      <c r="B274" s="65" t="s">
        <v>60</v>
      </c>
      <c r="C274" s="65" t="s">
        <v>40</v>
      </c>
    </row>
    <row r="275" spans="2:159" ht="12" x14ac:dyDescent="0.2">
      <c r="B275" s="65" t="s">
        <v>60</v>
      </c>
      <c r="C275" s="65" t="s">
        <v>41</v>
      </c>
    </row>
    <row r="276" spans="2:159" ht="12" x14ac:dyDescent="0.2">
      <c r="B276" s="65" t="s">
        <v>60</v>
      </c>
      <c r="C276" s="65" t="s">
        <v>42</v>
      </c>
    </row>
    <row r="277" spans="2:159" ht="12" x14ac:dyDescent="0.2">
      <c r="B277" s="65" t="s">
        <v>60</v>
      </c>
      <c r="C277" s="65" t="s">
        <v>43</v>
      </c>
    </row>
    <row r="278" spans="2:159" ht="12" x14ac:dyDescent="0.2">
      <c r="B278" s="65" t="s">
        <v>60</v>
      </c>
      <c r="C278" s="65" t="s">
        <v>44</v>
      </c>
    </row>
    <row r="279" spans="2:159" ht="12" x14ac:dyDescent="0.2">
      <c r="B279" s="65" t="s">
        <v>60</v>
      </c>
      <c r="C279" s="65" t="s">
        <v>45</v>
      </c>
    </row>
    <row r="280" spans="2:159" ht="12" x14ac:dyDescent="0.2">
      <c r="B280" s="65" t="s">
        <v>60</v>
      </c>
      <c r="C280" s="65" t="s">
        <v>46</v>
      </c>
    </row>
    <row r="281" spans="2:159" ht="12" x14ac:dyDescent="0.2">
      <c r="B281" s="65" t="s">
        <v>60</v>
      </c>
      <c r="C281" s="65" t="s">
        <v>15</v>
      </c>
      <c r="D281" s="65">
        <v>0.28132000000000001</v>
      </c>
      <c r="E281" s="65">
        <v>0</v>
      </c>
      <c r="F281" s="65">
        <v>0</v>
      </c>
      <c r="G281" s="65">
        <v>0.41639999999999999</v>
      </c>
      <c r="H281" s="65">
        <v>0.28132000000000001</v>
      </c>
      <c r="I281" s="65">
        <v>0</v>
      </c>
      <c r="J281" s="65">
        <v>0</v>
      </c>
      <c r="K281" s="65">
        <v>0.41639999999999999</v>
      </c>
      <c r="L281" s="65">
        <v>2.7827799999999998</v>
      </c>
      <c r="M281" s="65">
        <v>0</v>
      </c>
      <c r="N281" s="65">
        <v>0</v>
      </c>
      <c r="O281" s="65">
        <v>1.72</v>
      </c>
      <c r="P281" s="65">
        <v>4.0827799999999996</v>
      </c>
      <c r="Q281" s="65">
        <v>0</v>
      </c>
      <c r="R281" s="65">
        <v>0</v>
      </c>
      <c r="S281" s="65">
        <v>2.1406000000000001</v>
      </c>
      <c r="T281" s="65">
        <v>5.3827800000000003</v>
      </c>
      <c r="U281" s="65">
        <v>0</v>
      </c>
      <c r="V281" s="65">
        <v>0</v>
      </c>
      <c r="W281" s="65">
        <v>1.9406000000000001</v>
      </c>
      <c r="X281" s="65">
        <v>144.93387999999999</v>
      </c>
      <c r="Y281" s="65">
        <v>0</v>
      </c>
      <c r="Z281" s="65">
        <v>0</v>
      </c>
      <c r="AA281" s="65">
        <v>122.6876</v>
      </c>
      <c r="AB281" s="65">
        <v>290.85550000000001</v>
      </c>
      <c r="AC281" s="65">
        <v>0</v>
      </c>
      <c r="AD281" s="65">
        <v>0</v>
      </c>
      <c r="AE281" s="65">
        <v>249.76140000000001</v>
      </c>
      <c r="AF281" s="65">
        <v>525.59259999999995</v>
      </c>
      <c r="AG281" s="65">
        <v>0</v>
      </c>
      <c r="AH281" s="65">
        <v>0</v>
      </c>
      <c r="AI281" s="65">
        <v>345.44839999999999</v>
      </c>
      <c r="AJ281" s="65">
        <v>407.22291999999999</v>
      </c>
      <c r="AK281" s="65">
        <v>0</v>
      </c>
      <c r="AL281" s="65">
        <v>0</v>
      </c>
      <c r="AM281" s="65">
        <v>313.28140000000002</v>
      </c>
      <c r="AN281" s="65">
        <v>564.54970000000003</v>
      </c>
      <c r="AO281" s="65">
        <v>0</v>
      </c>
      <c r="AP281" s="65">
        <v>0</v>
      </c>
      <c r="AQ281" s="65">
        <v>434.26900000000001</v>
      </c>
      <c r="AR281" s="65">
        <v>490.7097</v>
      </c>
      <c r="AS281" s="65">
        <v>0</v>
      </c>
      <c r="AT281" s="65">
        <v>0</v>
      </c>
      <c r="AU281" s="65">
        <v>373.26900000000001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ht="12" x14ac:dyDescent="0.2">
      <c r="B282" s="65" t="s">
        <v>61</v>
      </c>
      <c r="C282" s="65" t="s">
        <v>36</v>
      </c>
    </row>
    <row r="283" spans="2:159" ht="12" x14ac:dyDescent="0.2">
      <c r="B283" s="65" t="s">
        <v>61</v>
      </c>
      <c r="C283" s="65" t="s">
        <v>37</v>
      </c>
    </row>
    <row r="284" spans="2:159" ht="12" x14ac:dyDescent="0.2">
      <c r="B284" s="65" t="s">
        <v>61</v>
      </c>
      <c r="C284" s="65" t="s">
        <v>38</v>
      </c>
    </row>
    <row r="285" spans="2:159" ht="12" x14ac:dyDescent="0.2">
      <c r="B285" s="65" t="s">
        <v>61</v>
      </c>
      <c r="C285" s="65" t="s">
        <v>39</v>
      </c>
    </row>
    <row r="286" spans="2:159" ht="12" x14ac:dyDescent="0.2">
      <c r="B286" s="65" t="s">
        <v>61</v>
      </c>
      <c r="C286" s="65" t="s">
        <v>40</v>
      </c>
    </row>
    <row r="287" spans="2:159" ht="12" x14ac:dyDescent="0.2">
      <c r="B287" s="65" t="s">
        <v>61</v>
      </c>
      <c r="C287" s="65" t="s">
        <v>41</v>
      </c>
    </row>
    <row r="288" spans="2:159" ht="12" x14ac:dyDescent="0.2">
      <c r="B288" s="65" t="s">
        <v>61</v>
      </c>
      <c r="C288" s="65" t="s">
        <v>42</v>
      </c>
    </row>
    <row r="289" spans="2:159" ht="12" x14ac:dyDescent="0.2">
      <c r="B289" s="65" t="s">
        <v>61</v>
      </c>
      <c r="C289" s="65" t="s">
        <v>43</v>
      </c>
    </row>
    <row r="290" spans="2:159" ht="12" x14ac:dyDescent="0.2">
      <c r="B290" s="65" t="s">
        <v>61</v>
      </c>
      <c r="C290" s="65" t="s">
        <v>44</v>
      </c>
    </row>
    <row r="291" spans="2:159" ht="12" x14ac:dyDescent="0.2">
      <c r="B291" s="65" t="s">
        <v>61</v>
      </c>
      <c r="C291" s="65" t="s">
        <v>45</v>
      </c>
    </row>
    <row r="292" spans="2:159" ht="12" x14ac:dyDescent="0.2">
      <c r="B292" s="65" t="s">
        <v>61</v>
      </c>
      <c r="C292" s="65" t="s">
        <v>46</v>
      </c>
    </row>
    <row r="293" spans="2:159" ht="12" x14ac:dyDescent="0.2">
      <c r="B293" s="65" t="s">
        <v>61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ht="12" x14ac:dyDescent="0.2">
      <c r="B294" s="65" t="s">
        <v>62</v>
      </c>
      <c r="C294" s="65" t="s">
        <v>36</v>
      </c>
    </row>
    <row r="295" spans="2:159" ht="12" x14ac:dyDescent="0.2">
      <c r="B295" s="65" t="s">
        <v>62</v>
      </c>
      <c r="C295" s="65" t="s">
        <v>37</v>
      </c>
    </row>
    <row r="296" spans="2:159" ht="12" x14ac:dyDescent="0.2">
      <c r="B296" s="65" t="s">
        <v>62</v>
      </c>
      <c r="C296" s="65" t="s">
        <v>38</v>
      </c>
    </row>
    <row r="297" spans="2:159" ht="12" x14ac:dyDescent="0.2">
      <c r="B297" s="65" t="s">
        <v>62</v>
      </c>
      <c r="C297" s="65" t="s">
        <v>39</v>
      </c>
    </row>
    <row r="298" spans="2:159" ht="12" x14ac:dyDescent="0.2">
      <c r="B298" s="65" t="s">
        <v>62</v>
      </c>
      <c r="C298" s="65" t="s">
        <v>40</v>
      </c>
    </row>
    <row r="299" spans="2:159" ht="12" x14ac:dyDescent="0.2">
      <c r="B299" s="65" t="s">
        <v>62</v>
      </c>
      <c r="C299" s="65" t="s">
        <v>41</v>
      </c>
    </row>
    <row r="300" spans="2:159" ht="12" x14ac:dyDescent="0.2">
      <c r="B300" s="65" t="s">
        <v>62</v>
      </c>
      <c r="C300" s="65" t="s">
        <v>42</v>
      </c>
    </row>
    <row r="301" spans="2:159" ht="12" x14ac:dyDescent="0.2">
      <c r="B301" s="65" t="s">
        <v>62</v>
      </c>
      <c r="C301" s="65" t="s">
        <v>43</v>
      </c>
    </row>
    <row r="302" spans="2:159" ht="12" x14ac:dyDescent="0.2">
      <c r="B302" s="65" t="s">
        <v>62</v>
      </c>
      <c r="C302" s="65" t="s">
        <v>44</v>
      </c>
    </row>
    <row r="303" spans="2:159" ht="12" x14ac:dyDescent="0.2">
      <c r="B303" s="65" t="s">
        <v>62</v>
      </c>
      <c r="C303" s="65" t="s">
        <v>45</v>
      </c>
    </row>
    <row r="304" spans="2:159" ht="12" x14ac:dyDescent="0.2">
      <c r="B304" s="65" t="s">
        <v>62</v>
      </c>
      <c r="C304" s="65" t="s">
        <v>46</v>
      </c>
    </row>
    <row r="305" spans="2:159" ht="12" x14ac:dyDescent="0.2">
      <c r="B305" s="65" t="s">
        <v>62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0</v>
      </c>
      <c r="CC305" s="65">
        <v>0</v>
      </c>
      <c r="CD305" s="65">
        <v>0</v>
      </c>
      <c r="CE305" s="65">
        <v>0</v>
      </c>
      <c r="CF305" s="65">
        <v>0</v>
      </c>
      <c r="CG305" s="65">
        <v>0</v>
      </c>
      <c r="CH305" s="65">
        <v>0</v>
      </c>
      <c r="CI305" s="65">
        <v>0</v>
      </c>
      <c r="CJ305" s="65">
        <v>0</v>
      </c>
      <c r="CK305" s="65">
        <v>0</v>
      </c>
      <c r="CL305" s="65">
        <v>0</v>
      </c>
      <c r="CM305" s="65">
        <v>0</v>
      </c>
      <c r="CN305" s="65">
        <v>0</v>
      </c>
      <c r="CO305" s="65">
        <v>0</v>
      </c>
      <c r="CP305" s="65">
        <v>0</v>
      </c>
      <c r="CQ305" s="65">
        <v>0</v>
      </c>
      <c r="CR305" s="65">
        <v>0</v>
      </c>
      <c r="CS305" s="65">
        <v>0</v>
      </c>
      <c r="CT305" s="65">
        <v>0</v>
      </c>
      <c r="CU305" s="65">
        <v>0</v>
      </c>
      <c r="CV305" s="65">
        <v>0</v>
      </c>
      <c r="CW305" s="65">
        <v>0</v>
      </c>
      <c r="CX305" s="65">
        <v>0</v>
      </c>
      <c r="CY305" s="65">
        <v>0</v>
      </c>
      <c r="CZ305" s="65">
        <v>0</v>
      </c>
      <c r="DA305" s="65">
        <v>0</v>
      </c>
      <c r="DB305" s="65">
        <v>0</v>
      </c>
      <c r="DC305" s="65">
        <v>0</v>
      </c>
      <c r="DD305" s="65">
        <v>0</v>
      </c>
      <c r="DE305" s="65">
        <v>0</v>
      </c>
      <c r="DF305" s="65">
        <v>0</v>
      </c>
      <c r="DG305" s="65">
        <v>0</v>
      </c>
      <c r="DH305" s="65">
        <v>0</v>
      </c>
      <c r="DI305" s="65">
        <v>0</v>
      </c>
      <c r="DJ305" s="65">
        <v>0</v>
      </c>
      <c r="DK305" s="65">
        <v>0</v>
      </c>
      <c r="DL305" s="65">
        <v>0</v>
      </c>
      <c r="DM305" s="65">
        <v>0</v>
      </c>
      <c r="DN305" s="65">
        <v>0</v>
      </c>
      <c r="DO305" s="65">
        <v>0</v>
      </c>
      <c r="DP305" s="65">
        <v>0</v>
      </c>
      <c r="DQ305" s="65">
        <v>0</v>
      </c>
      <c r="DR305" s="65">
        <v>0</v>
      </c>
      <c r="DS305" s="65">
        <v>0</v>
      </c>
      <c r="DT305" s="65">
        <v>0</v>
      </c>
      <c r="DU305" s="65">
        <v>0</v>
      </c>
      <c r="DV305" s="65">
        <v>0</v>
      </c>
      <c r="DW305" s="65">
        <v>0</v>
      </c>
      <c r="DX305" s="65">
        <v>0</v>
      </c>
      <c r="DY305" s="65">
        <v>0</v>
      </c>
      <c r="DZ305" s="65">
        <v>0</v>
      </c>
      <c r="EA305" s="65">
        <v>0</v>
      </c>
      <c r="EB305" s="65">
        <v>0</v>
      </c>
      <c r="EC305" s="65">
        <v>0</v>
      </c>
      <c r="ED305" s="65">
        <v>0</v>
      </c>
      <c r="EE305" s="65">
        <v>0</v>
      </c>
      <c r="EF305" s="65">
        <v>0</v>
      </c>
      <c r="EG305" s="65">
        <v>0</v>
      </c>
      <c r="EH305" s="65">
        <v>0</v>
      </c>
      <c r="EI305" s="65">
        <v>0</v>
      </c>
      <c r="EJ305" s="65">
        <v>0</v>
      </c>
      <c r="EK305" s="65">
        <v>0</v>
      </c>
      <c r="EL305" s="65">
        <v>0</v>
      </c>
      <c r="EM305" s="65">
        <v>0</v>
      </c>
      <c r="EN305" s="65">
        <v>0</v>
      </c>
      <c r="EO305" s="65">
        <v>0</v>
      </c>
      <c r="EP305" s="65">
        <v>0</v>
      </c>
      <c r="EQ305" s="65">
        <v>0</v>
      </c>
      <c r="ER305" s="65">
        <v>0</v>
      </c>
      <c r="ES305" s="65">
        <v>0</v>
      </c>
      <c r="ET305" s="65">
        <v>0</v>
      </c>
      <c r="EU305" s="65">
        <v>0</v>
      </c>
      <c r="EV305" s="65">
        <v>0</v>
      </c>
      <c r="EW305" s="65">
        <v>0</v>
      </c>
      <c r="EX305" s="65">
        <v>0</v>
      </c>
      <c r="EY305" s="65">
        <v>0</v>
      </c>
      <c r="EZ305" s="65">
        <v>0</v>
      </c>
      <c r="FA305" s="65">
        <v>0</v>
      </c>
      <c r="FB305" s="65">
        <v>0</v>
      </c>
      <c r="FC305" s="65">
        <v>0</v>
      </c>
    </row>
    <row r="306" spans="2:159" ht="12" x14ac:dyDescent="0.2">
      <c r="B306" s="65" t="s">
        <v>63</v>
      </c>
      <c r="C306" s="65" t="s">
        <v>36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7766.8238689999998</v>
      </c>
      <c r="EV306" s="65">
        <v>11260.722589999999</v>
      </c>
      <c r="EY306" s="65">
        <v>8662.0943000000007</v>
      </c>
      <c r="EZ306" s="65">
        <v>12395.942880000001</v>
      </c>
      <c r="FC306" s="65">
        <v>9535.3406799999993</v>
      </c>
    </row>
    <row r="307" spans="2:159" ht="12" x14ac:dyDescent="0.2">
      <c r="B307" s="65" t="s">
        <v>63</v>
      </c>
      <c r="C307" s="65" t="s">
        <v>37</v>
      </c>
    </row>
    <row r="308" spans="2:159" ht="12" x14ac:dyDescent="0.2">
      <c r="B308" s="65" t="s">
        <v>63</v>
      </c>
      <c r="C308" s="65" t="s">
        <v>38</v>
      </c>
    </row>
    <row r="309" spans="2:159" ht="12" x14ac:dyDescent="0.2">
      <c r="B309" s="65" t="s">
        <v>63</v>
      </c>
      <c r="C309" s="65" t="s">
        <v>39</v>
      </c>
    </row>
    <row r="310" spans="2:159" ht="12" x14ac:dyDescent="0.2">
      <c r="B310" s="65" t="s">
        <v>63</v>
      </c>
      <c r="C310" s="65" t="s">
        <v>40</v>
      </c>
    </row>
    <row r="311" spans="2:159" ht="12" x14ac:dyDescent="0.2">
      <c r="B311" s="65" t="s">
        <v>63</v>
      </c>
      <c r="C311" s="65" t="s">
        <v>41</v>
      </c>
    </row>
    <row r="312" spans="2:159" ht="12" x14ac:dyDescent="0.2">
      <c r="B312" s="65" t="s">
        <v>63</v>
      </c>
      <c r="C312" s="65" t="s">
        <v>42</v>
      </c>
    </row>
    <row r="313" spans="2:159" ht="12" x14ac:dyDescent="0.2">
      <c r="B313" s="65" t="s">
        <v>63</v>
      </c>
      <c r="C313" s="65" t="s">
        <v>43</v>
      </c>
    </row>
    <row r="314" spans="2:159" ht="12" x14ac:dyDescent="0.2">
      <c r="B314" s="65" t="s">
        <v>63</v>
      </c>
      <c r="C314" s="65" t="s">
        <v>44</v>
      </c>
    </row>
    <row r="315" spans="2:159" ht="12" x14ac:dyDescent="0.2">
      <c r="B315" s="65" t="s">
        <v>63</v>
      </c>
      <c r="C315" s="65" t="s">
        <v>45</v>
      </c>
    </row>
    <row r="316" spans="2:159" ht="12" x14ac:dyDescent="0.2">
      <c r="B316" s="65" t="s">
        <v>63</v>
      </c>
      <c r="C316" s="65" t="s">
        <v>46</v>
      </c>
    </row>
    <row r="317" spans="2:159" ht="12" x14ac:dyDescent="0.2">
      <c r="B317" s="65" t="s">
        <v>63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7766.8238689999998</v>
      </c>
      <c r="EV317" s="65">
        <v>11260.722589999999</v>
      </c>
      <c r="EW317" s="65">
        <v>0</v>
      </c>
      <c r="EX317" s="65">
        <v>0</v>
      </c>
      <c r="EY317" s="65">
        <v>8662.0943000000007</v>
      </c>
      <c r="EZ317" s="65">
        <v>12395.942880000001</v>
      </c>
      <c r="FA317" s="65">
        <v>0</v>
      </c>
      <c r="FB317" s="65">
        <v>0</v>
      </c>
      <c r="FC317" s="65">
        <v>9535.3406799999993</v>
      </c>
    </row>
    <row r="318" spans="2:159" ht="12" x14ac:dyDescent="0.2">
      <c r="B318" s="65" t="s">
        <v>64</v>
      </c>
      <c r="C318" s="65" t="s">
        <v>36</v>
      </c>
    </row>
    <row r="319" spans="2:159" ht="12" x14ac:dyDescent="0.2">
      <c r="B319" s="65" t="s">
        <v>64</v>
      </c>
      <c r="C319" s="65" t="s">
        <v>37</v>
      </c>
    </row>
    <row r="320" spans="2:159" ht="12" x14ac:dyDescent="0.2">
      <c r="B320" s="65" t="s">
        <v>64</v>
      </c>
      <c r="C320" s="65" t="s">
        <v>38</v>
      </c>
    </row>
    <row r="321" spans="2:159" ht="12" x14ac:dyDescent="0.2">
      <c r="B321" s="65" t="s">
        <v>64</v>
      </c>
      <c r="C321" s="65" t="s">
        <v>39</v>
      </c>
    </row>
    <row r="322" spans="2:159" ht="12" x14ac:dyDescent="0.2">
      <c r="B322" s="65" t="s">
        <v>64</v>
      </c>
      <c r="C322" s="65" t="s">
        <v>40</v>
      </c>
    </row>
    <row r="323" spans="2:159" ht="12" x14ac:dyDescent="0.2">
      <c r="B323" s="65" t="s">
        <v>64</v>
      </c>
      <c r="C323" s="65" t="s">
        <v>41</v>
      </c>
    </row>
    <row r="324" spans="2:159" ht="12" x14ac:dyDescent="0.2">
      <c r="B324" s="65" t="s">
        <v>64</v>
      </c>
      <c r="C324" s="65" t="s">
        <v>42</v>
      </c>
    </row>
    <row r="325" spans="2:159" ht="12" x14ac:dyDescent="0.2">
      <c r="B325" s="65" t="s">
        <v>64</v>
      </c>
      <c r="C325" s="65" t="s">
        <v>43</v>
      </c>
    </row>
    <row r="326" spans="2:159" ht="12" x14ac:dyDescent="0.2">
      <c r="B326" s="65" t="s">
        <v>64</v>
      </c>
      <c r="C326" s="65" t="s">
        <v>44</v>
      </c>
    </row>
    <row r="327" spans="2:159" ht="12" x14ac:dyDescent="0.2">
      <c r="B327" s="65" t="s">
        <v>64</v>
      </c>
      <c r="C327" s="65" t="s">
        <v>45</v>
      </c>
    </row>
    <row r="328" spans="2:159" ht="12" x14ac:dyDescent="0.2">
      <c r="B328" s="65" t="s">
        <v>64</v>
      </c>
      <c r="C328" s="65" t="s">
        <v>46</v>
      </c>
    </row>
    <row r="329" spans="2:159" ht="12" x14ac:dyDescent="0.2">
      <c r="B329" s="65" t="s">
        <v>64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ht="12" x14ac:dyDescent="0.2">
      <c r="B330" s="65" t="s">
        <v>65</v>
      </c>
      <c r="C330" s="65" t="s">
        <v>36</v>
      </c>
    </row>
    <row r="331" spans="2:159" ht="12" x14ac:dyDescent="0.2">
      <c r="B331" s="65" t="s">
        <v>65</v>
      </c>
      <c r="C331" s="65" t="s">
        <v>37</v>
      </c>
    </row>
    <row r="332" spans="2:159" ht="12" x14ac:dyDescent="0.2">
      <c r="B332" s="65" t="s">
        <v>65</v>
      </c>
      <c r="C332" s="65" t="s">
        <v>38</v>
      </c>
    </row>
    <row r="333" spans="2:159" ht="12" x14ac:dyDescent="0.2">
      <c r="B333" s="65" t="s">
        <v>65</v>
      </c>
      <c r="C333" s="65" t="s">
        <v>39</v>
      </c>
    </row>
    <row r="334" spans="2:159" ht="12" x14ac:dyDescent="0.2">
      <c r="B334" s="65" t="s">
        <v>65</v>
      </c>
      <c r="C334" s="65" t="s">
        <v>40</v>
      </c>
    </row>
    <row r="335" spans="2:159" ht="12" x14ac:dyDescent="0.2">
      <c r="B335" s="65" t="s">
        <v>65</v>
      </c>
      <c r="C335" s="65" t="s">
        <v>41</v>
      </c>
    </row>
    <row r="336" spans="2:159" ht="12" x14ac:dyDescent="0.2">
      <c r="B336" s="65" t="s">
        <v>65</v>
      </c>
      <c r="C336" s="65" t="s">
        <v>42</v>
      </c>
    </row>
    <row r="337" spans="2:159" ht="12" x14ac:dyDescent="0.2">
      <c r="B337" s="65" t="s">
        <v>65</v>
      </c>
      <c r="C337" s="65" t="s">
        <v>43</v>
      </c>
    </row>
    <row r="338" spans="2:159" ht="12" x14ac:dyDescent="0.2">
      <c r="B338" s="65" t="s">
        <v>65</v>
      </c>
      <c r="C338" s="65" t="s">
        <v>44</v>
      </c>
    </row>
    <row r="339" spans="2:159" ht="12" x14ac:dyDescent="0.2">
      <c r="B339" s="65" t="s">
        <v>65</v>
      </c>
      <c r="C339" s="65" t="s">
        <v>45</v>
      </c>
    </row>
    <row r="340" spans="2:159" ht="12" x14ac:dyDescent="0.2">
      <c r="B340" s="65" t="s">
        <v>65</v>
      </c>
      <c r="C340" s="65" t="s">
        <v>46</v>
      </c>
    </row>
    <row r="341" spans="2:159" ht="12" x14ac:dyDescent="0.2">
      <c r="B341" s="65" t="s">
        <v>65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ht="12" x14ac:dyDescent="0.2">
      <c r="B342" s="65" t="s">
        <v>66</v>
      </c>
      <c r="C342" s="65" t="s">
        <v>36</v>
      </c>
    </row>
    <row r="343" spans="2:159" ht="12" x14ac:dyDescent="0.2">
      <c r="B343" s="65" t="s">
        <v>66</v>
      </c>
      <c r="C343" s="65" t="s">
        <v>37</v>
      </c>
    </row>
    <row r="344" spans="2:159" ht="12" x14ac:dyDescent="0.2">
      <c r="B344" s="65" t="s">
        <v>66</v>
      </c>
      <c r="C344" s="65" t="s">
        <v>38</v>
      </c>
    </row>
    <row r="345" spans="2:159" ht="12" x14ac:dyDescent="0.2">
      <c r="B345" s="65" t="s">
        <v>66</v>
      </c>
      <c r="C345" s="65" t="s">
        <v>39</v>
      </c>
    </row>
    <row r="346" spans="2:159" ht="12" x14ac:dyDescent="0.2">
      <c r="B346" s="65" t="s">
        <v>66</v>
      </c>
      <c r="C346" s="65" t="s">
        <v>40</v>
      </c>
    </row>
    <row r="347" spans="2:159" ht="12" x14ac:dyDescent="0.2">
      <c r="B347" s="65" t="s">
        <v>66</v>
      </c>
      <c r="C347" s="65" t="s">
        <v>41</v>
      </c>
    </row>
    <row r="348" spans="2:159" ht="12" x14ac:dyDescent="0.2">
      <c r="B348" s="65" t="s">
        <v>66</v>
      </c>
      <c r="C348" s="65" t="s">
        <v>42</v>
      </c>
    </row>
    <row r="349" spans="2:159" ht="12" x14ac:dyDescent="0.2">
      <c r="B349" s="65" t="s">
        <v>66</v>
      </c>
      <c r="C349" s="65" t="s">
        <v>43</v>
      </c>
    </row>
    <row r="350" spans="2:159" ht="12" x14ac:dyDescent="0.2">
      <c r="B350" s="65" t="s">
        <v>66</v>
      </c>
      <c r="C350" s="65" t="s">
        <v>44</v>
      </c>
    </row>
    <row r="351" spans="2:159" ht="12" x14ac:dyDescent="0.2">
      <c r="B351" s="65" t="s">
        <v>66</v>
      </c>
      <c r="C351" s="65" t="s">
        <v>45</v>
      </c>
    </row>
    <row r="352" spans="2:159" ht="12" x14ac:dyDescent="0.2">
      <c r="B352" s="65" t="s">
        <v>66</v>
      </c>
      <c r="C352" s="65" t="s">
        <v>46</v>
      </c>
    </row>
    <row r="353" spans="2:159" ht="12" x14ac:dyDescent="0.2">
      <c r="B353" s="65" t="s">
        <v>66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ht="12" x14ac:dyDescent="0.2">
      <c r="B354" s="65" t="s">
        <v>67</v>
      </c>
      <c r="C354" s="65" t="s">
        <v>36</v>
      </c>
    </row>
    <row r="355" spans="2:159" ht="12" x14ac:dyDescent="0.2">
      <c r="B355" s="65" t="s">
        <v>67</v>
      </c>
      <c r="C355" s="65" t="s">
        <v>37</v>
      </c>
    </row>
    <row r="356" spans="2:159" ht="12" x14ac:dyDescent="0.2">
      <c r="B356" s="65" t="s">
        <v>67</v>
      </c>
      <c r="C356" s="65" t="s">
        <v>38</v>
      </c>
    </row>
    <row r="357" spans="2:159" ht="12" x14ac:dyDescent="0.2">
      <c r="B357" s="65" t="s">
        <v>67</v>
      </c>
      <c r="C357" s="65" t="s">
        <v>39</v>
      </c>
    </row>
    <row r="358" spans="2:159" ht="12" x14ac:dyDescent="0.2">
      <c r="B358" s="65" t="s">
        <v>67</v>
      </c>
      <c r="C358" s="65" t="s">
        <v>40</v>
      </c>
    </row>
    <row r="359" spans="2:159" ht="12" x14ac:dyDescent="0.2">
      <c r="B359" s="65" t="s">
        <v>67</v>
      </c>
      <c r="C359" s="65" t="s">
        <v>41</v>
      </c>
    </row>
    <row r="360" spans="2:159" ht="12" x14ac:dyDescent="0.2">
      <c r="B360" s="65" t="s">
        <v>67</v>
      </c>
      <c r="C360" s="65" t="s">
        <v>42</v>
      </c>
    </row>
    <row r="361" spans="2:159" ht="12" x14ac:dyDescent="0.2">
      <c r="B361" s="65" t="s">
        <v>67</v>
      </c>
      <c r="C361" s="65" t="s">
        <v>43</v>
      </c>
    </row>
    <row r="362" spans="2:159" ht="12" x14ac:dyDescent="0.2">
      <c r="B362" s="65" t="s">
        <v>67</v>
      </c>
      <c r="C362" s="65" t="s">
        <v>44</v>
      </c>
    </row>
    <row r="363" spans="2:159" ht="12" x14ac:dyDescent="0.2">
      <c r="B363" s="65" t="s">
        <v>67</v>
      </c>
      <c r="C363" s="65" t="s">
        <v>45</v>
      </c>
    </row>
    <row r="364" spans="2:159" ht="12" x14ac:dyDescent="0.2">
      <c r="B364" s="65" t="s">
        <v>67</v>
      </c>
      <c r="C364" s="65" t="s">
        <v>46</v>
      </c>
    </row>
    <row r="365" spans="2:159" ht="12" x14ac:dyDescent="0.2">
      <c r="B365" s="65" t="s">
        <v>67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ht="12" x14ac:dyDescent="0.2">
      <c r="B366" s="65" t="s">
        <v>27</v>
      </c>
      <c r="C366" s="65" t="s">
        <v>36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ht="12" x14ac:dyDescent="0.2">
      <c r="B367" s="65" t="s">
        <v>27</v>
      </c>
      <c r="C367" s="65" t="s">
        <v>37</v>
      </c>
      <c r="D367" s="65">
        <v>3.61</v>
      </c>
      <c r="E367" s="65">
        <v>3.61</v>
      </c>
      <c r="F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7.22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3.61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7.22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642.58000000000004</v>
      </c>
      <c r="BU367" s="65">
        <v>642.58000000000004</v>
      </c>
      <c r="BV367" s="65">
        <v>642.58000000000004</v>
      </c>
      <c r="BW367" s="65">
        <v>642.58000000000004</v>
      </c>
      <c r="BX367" s="65">
        <v>642.58000000000004</v>
      </c>
      <c r="BY367" s="65">
        <v>642.58000000000004</v>
      </c>
      <c r="BZ367" s="65">
        <v>10.83</v>
      </c>
      <c r="CA367" s="65">
        <v>642.58000000000004</v>
      </c>
      <c r="CB367" s="65">
        <v>638.97</v>
      </c>
      <c r="CC367" s="65">
        <v>638.97</v>
      </c>
      <c r="CD367" s="65">
        <v>638.97</v>
      </c>
      <c r="CE367" s="65">
        <v>638.97</v>
      </c>
      <c r="CF367" s="65">
        <v>638.97</v>
      </c>
      <c r="CG367" s="65">
        <v>638.97</v>
      </c>
      <c r="CH367" s="65">
        <v>7.22</v>
      </c>
      <c r="CI367" s="65">
        <v>638.97</v>
      </c>
      <c r="CJ367" s="65">
        <v>638.97</v>
      </c>
      <c r="CK367" s="65">
        <v>638.97</v>
      </c>
      <c r="CL367" s="65">
        <v>638.97</v>
      </c>
      <c r="CM367" s="65">
        <v>638.97</v>
      </c>
      <c r="CN367" s="65">
        <v>638.97</v>
      </c>
      <c r="CO367" s="65">
        <v>638.97</v>
      </c>
      <c r="CP367" s="65">
        <v>638.97</v>
      </c>
      <c r="CQ367" s="65">
        <v>638.97</v>
      </c>
      <c r="CR367" s="65">
        <v>638.97</v>
      </c>
      <c r="CS367" s="65">
        <v>638.97</v>
      </c>
      <c r="CT367" s="65">
        <v>638.97</v>
      </c>
      <c r="CU367" s="65">
        <v>638.97</v>
      </c>
      <c r="CV367" s="65">
        <v>631.75</v>
      </c>
      <c r="CW367" s="65">
        <v>631.75</v>
      </c>
      <c r="CX367" s="65">
        <v>631.75</v>
      </c>
      <c r="CY367" s="65">
        <v>631.75</v>
      </c>
      <c r="CZ367" s="65">
        <v>631.75</v>
      </c>
      <c r="DA367" s="65">
        <v>631.75</v>
      </c>
      <c r="DB367" s="65">
        <v>631.75</v>
      </c>
      <c r="DC367" s="65">
        <v>631.75</v>
      </c>
      <c r="DD367" s="65">
        <v>631.75</v>
      </c>
      <c r="DE367" s="65">
        <v>631.75</v>
      </c>
      <c r="DF367" s="65">
        <v>631.75</v>
      </c>
      <c r="DG367" s="65">
        <v>631.75</v>
      </c>
      <c r="DH367" s="65">
        <v>631.75</v>
      </c>
      <c r="DI367" s="65">
        <v>631.75</v>
      </c>
      <c r="DJ367" s="65">
        <v>631.75</v>
      </c>
      <c r="DK367" s="65">
        <v>631.75</v>
      </c>
      <c r="DL367" s="65">
        <v>631.75</v>
      </c>
      <c r="DM367" s="65">
        <v>631.75</v>
      </c>
      <c r="DN367" s="65">
        <v>631.75</v>
      </c>
      <c r="DO367" s="65">
        <v>631.75</v>
      </c>
      <c r="DP367" s="65">
        <v>631.75</v>
      </c>
      <c r="DQ367" s="65">
        <v>631.75</v>
      </c>
      <c r="DR367" s="65">
        <v>631.75</v>
      </c>
      <c r="DS367" s="65">
        <v>631.75</v>
      </c>
      <c r="DT367" s="65">
        <v>631.75</v>
      </c>
      <c r="DU367" s="65">
        <v>631.75</v>
      </c>
      <c r="DV367" s="65">
        <v>631.75</v>
      </c>
      <c r="DW367" s="65">
        <v>631.75</v>
      </c>
      <c r="DX367" s="65">
        <v>631.75</v>
      </c>
      <c r="DY367" s="65">
        <v>631.75</v>
      </c>
      <c r="DZ367" s="65">
        <v>631.75</v>
      </c>
      <c r="EA367" s="65">
        <v>631.75</v>
      </c>
      <c r="EB367" s="65">
        <v>631.75</v>
      </c>
      <c r="EC367" s="65">
        <v>631.75</v>
      </c>
      <c r="ED367" s="65">
        <v>631.75</v>
      </c>
      <c r="EE367" s="65">
        <v>631.75</v>
      </c>
      <c r="EF367" s="65">
        <v>631.75</v>
      </c>
      <c r="EG367" s="65">
        <v>631.75</v>
      </c>
      <c r="EH367" s="65">
        <v>631.75</v>
      </c>
      <c r="EI367" s="65">
        <v>631.75</v>
      </c>
      <c r="EJ367" s="65">
        <v>631.75</v>
      </c>
      <c r="EK367" s="65">
        <v>631.75</v>
      </c>
      <c r="EL367" s="65">
        <v>631.75</v>
      </c>
      <c r="EM367" s="65">
        <v>631.75</v>
      </c>
      <c r="EN367" s="65">
        <v>631.75</v>
      </c>
      <c r="EO367" s="65">
        <v>631.75</v>
      </c>
      <c r="EP367" s="65">
        <v>631.75</v>
      </c>
      <c r="EQ367" s="65">
        <v>631.75</v>
      </c>
      <c r="ER367" s="65">
        <v>631.75</v>
      </c>
      <c r="ES367" s="65">
        <v>631.75</v>
      </c>
      <c r="ET367" s="65">
        <v>631.75</v>
      </c>
      <c r="EU367" s="65">
        <v>631.75</v>
      </c>
      <c r="EV367" s="65">
        <v>631.75</v>
      </c>
      <c r="EW367" s="65">
        <v>631.75</v>
      </c>
      <c r="EX367" s="65">
        <v>631.75</v>
      </c>
      <c r="EY367" s="65">
        <v>631.75</v>
      </c>
      <c r="EZ367" s="65">
        <v>631.75</v>
      </c>
      <c r="FA367" s="65">
        <v>631.75</v>
      </c>
      <c r="FB367" s="65">
        <v>631.75</v>
      </c>
      <c r="FC367" s="65">
        <v>631.75</v>
      </c>
    </row>
    <row r="368" spans="2:159" ht="12" x14ac:dyDescent="0.2">
      <c r="B368" s="65" t="s">
        <v>27</v>
      </c>
      <c r="C368" s="65" t="s">
        <v>38</v>
      </c>
      <c r="E368" s="65">
        <v>27.074999999999999</v>
      </c>
      <c r="G368" s="65">
        <v>27.074999999999999</v>
      </c>
      <c r="I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T368" s="65">
        <v>27.074999999999999</v>
      </c>
      <c r="U368" s="65">
        <v>27.074999999999999</v>
      </c>
      <c r="V368" s="65">
        <v>27.074999999999999</v>
      </c>
      <c r="W368" s="65">
        <v>27.074999999999999</v>
      </c>
      <c r="Y368" s="65">
        <v>27.074999999999999</v>
      </c>
      <c r="Z368" s="65">
        <v>27.074999999999999</v>
      </c>
      <c r="AC368" s="65">
        <v>42.237000000000002</v>
      </c>
      <c r="AD368" s="65">
        <v>135.375</v>
      </c>
      <c r="AE368" s="65">
        <v>27.074999999999999</v>
      </c>
      <c r="AF368" s="65">
        <v>177.61199999999999</v>
      </c>
      <c r="AG368" s="65">
        <v>27.074999999999999</v>
      </c>
      <c r="AH368" s="65">
        <v>150.53700000000001</v>
      </c>
      <c r="AI368" s="65">
        <v>42.237000000000002</v>
      </c>
      <c r="AJ368" s="65">
        <v>15.162000000000001</v>
      </c>
      <c r="AK368" s="65">
        <v>42.237000000000002</v>
      </c>
      <c r="AM368" s="65">
        <v>42.237000000000002</v>
      </c>
      <c r="AN368" s="65">
        <v>177.61199999999999</v>
      </c>
      <c r="AQ368" s="65">
        <v>177.61199999999999</v>
      </c>
      <c r="AR368" s="65">
        <v>42.237000000000002</v>
      </c>
      <c r="AS368" s="65">
        <v>42.237000000000002</v>
      </c>
      <c r="AT368" s="65">
        <v>42.237000000000002</v>
      </c>
      <c r="AU368" s="65">
        <v>177.61199999999999</v>
      </c>
      <c r="AV368" s="65">
        <v>177.61199999999999</v>
      </c>
      <c r="AX368" s="65">
        <v>177.61199999999999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15.162000000000001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ht="12" x14ac:dyDescent="0.2">
      <c r="B369" s="65" t="s">
        <v>27</v>
      </c>
      <c r="C369" s="65" t="s">
        <v>39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ht="12" x14ac:dyDescent="0.2">
      <c r="B370" s="65" t="s">
        <v>27</v>
      </c>
      <c r="C370" s="65" t="s">
        <v>40</v>
      </c>
    </row>
    <row r="371" spans="2:159" ht="12" x14ac:dyDescent="0.2">
      <c r="B371" s="65" t="s">
        <v>27</v>
      </c>
      <c r="C371" s="65" t="s">
        <v>41</v>
      </c>
    </row>
    <row r="372" spans="2:159" ht="12" x14ac:dyDescent="0.2">
      <c r="B372" s="65" t="s">
        <v>27</v>
      </c>
      <c r="C372" s="65" t="s">
        <v>42</v>
      </c>
    </row>
    <row r="373" spans="2:159" ht="12" x14ac:dyDescent="0.2">
      <c r="B373" s="65" t="s">
        <v>27</v>
      </c>
      <c r="C373" s="65" t="s">
        <v>43</v>
      </c>
    </row>
    <row r="374" spans="2:159" ht="12" x14ac:dyDescent="0.2">
      <c r="B374" s="65" t="s">
        <v>27</v>
      </c>
      <c r="C374" s="65" t="s">
        <v>44</v>
      </c>
    </row>
    <row r="375" spans="2:159" ht="12" x14ac:dyDescent="0.2">
      <c r="B375" s="65" t="s">
        <v>27</v>
      </c>
      <c r="C375" s="65" t="s">
        <v>45</v>
      </c>
    </row>
    <row r="376" spans="2:159" ht="12" x14ac:dyDescent="0.2">
      <c r="B376" s="65" t="s">
        <v>27</v>
      </c>
      <c r="C376" s="65" t="s">
        <v>46</v>
      </c>
    </row>
    <row r="377" spans="2:159" ht="12" x14ac:dyDescent="0.2">
      <c r="B377" s="65" t="s">
        <v>27</v>
      </c>
      <c r="C377" s="65" t="s">
        <v>15</v>
      </c>
      <c r="D377" s="65">
        <v>3.61</v>
      </c>
      <c r="E377" s="65">
        <v>30.684999999999999</v>
      </c>
      <c r="F377" s="65">
        <v>3.61</v>
      </c>
      <c r="G377" s="65">
        <v>27.074999999999999</v>
      </c>
      <c r="H377" s="65">
        <v>3.61</v>
      </c>
      <c r="I377" s="65">
        <v>30.684999999999999</v>
      </c>
      <c r="J377" s="65">
        <v>3.61</v>
      </c>
      <c r="K377" s="65">
        <v>30.684999999999999</v>
      </c>
      <c r="L377" s="65">
        <v>260.642</v>
      </c>
      <c r="M377" s="65">
        <v>257.03199999999998</v>
      </c>
      <c r="N377" s="65">
        <v>233.56700000000001</v>
      </c>
      <c r="O377" s="65">
        <v>260.642</v>
      </c>
      <c r="P377" s="65">
        <v>298.00549999999998</v>
      </c>
      <c r="Q377" s="65">
        <v>298.00549999999998</v>
      </c>
      <c r="R377" s="65">
        <v>270.93049999999999</v>
      </c>
      <c r="S377" s="65">
        <v>270.93049999999999</v>
      </c>
      <c r="T377" s="65">
        <v>298.00549999999998</v>
      </c>
      <c r="U377" s="65">
        <v>298.00549999999998</v>
      </c>
      <c r="V377" s="65">
        <v>68.048500000000004</v>
      </c>
      <c r="W377" s="65">
        <v>294.39550000000003</v>
      </c>
      <c r="X377" s="65">
        <v>270.93049999999999</v>
      </c>
      <c r="Y377" s="65">
        <v>298.00549999999998</v>
      </c>
      <c r="Z377" s="65">
        <v>298.00549999999998</v>
      </c>
      <c r="AA377" s="65">
        <v>270.93049999999999</v>
      </c>
      <c r="AB377" s="65">
        <v>278.15050000000002</v>
      </c>
      <c r="AC377" s="65">
        <v>309.5575</v>
      </c>
      <c r="AD377" s="65">
        <v>413.52550000000002</v>
      </c>
      <c r="AE377" s="65">
        <v>305.22550000000001</v>
      </c>
      <c r="AF377" s="65">
        <v>603.77250000000004</v>
      </c>
      <c r="AG377" s="65">
        <v>453.2355</v>
      </c>
      <c r="AH377" s="65">
        <v>576.69749999999999</v>
      </c>
      <c r="AI377" s="65">
        <v>468.39749999999998</v>
      </c>
      <c r="AJ377" s="65">
        <v>486.44749999999999</v>
      </c>
      <c r="AK377" s="65">
        <v>513.52250000000004</v>
      </c>
      <c r="AL377" s="65">
        <v>467.6755</v>
      </c>
      <c r="AM377" s="65">
        <v>513.52250000000004</v>
      </c>
      <c r="AN377" s="65">
        <v>653.41</v>
      </c>
      <c r="AO377" s="65">
        <v>475.798</v>
      </c>
      <c r="AP377" s="65">
        <v>475.798</v>
      </c>
      <c r="AQ377" s="65">
        <v>653.41</v>
      </c>
      <c r="AR377" s="65">
        <v>518.03499999999997</v>
      </c>
      <c r="AS377" s="65">
        <v>510.815</v>
      </c>
      <c r="AT377" s="65">
        <v>518.03499999999997</v>
      </c>
      <c r="AU377" s="65">
        <v>653.41</v>
      </c>
      <c r="AV377" s="65">
        <v>653.41</v>
      </c>
      <c r="AW377" s="65">
        <v>475.798</v>
      </c>
      <c r="AX377" s="65">
        <v>653.41</v>
      </c>
      <c r="AY377" s="65">
        <v>653.41</v>
      </c>
      <c r="AZ377" s="65">
        <v>626.33500000000004</v>
      </c>
      <c r="BA377" s="65">
        <v>626.33500000000004</v>
      </c>
      <c r="BB377" s="65">
        <v>626.33500000000004</v>
      </c>
      <c r="BC377" s="65">
        <v>626.33500000000004</v>
      </c>
      <c r="BD377" s="65">
        <v>626.33500000000004</v>
      </c>
      <c r="BE377" s="65">
        <v>475.798</v>
      </c>
      <c r="BF377" s="65">
        <v>626.33500000000004</v>
      </c>
      <c r="BG377" s="65">
        <v>626.33500000000004</v>
      </c>
      <c r="BH377" s="65">
        <v>626.33500000000004</v>
      </c>
      <c r="BI377" s="65">
        <v>622.72500000000002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490.96</v>
      </c>
      <c r="BR377" s="65">
        <v>626.33500000000004</v>
      </c>
      <c r="BS377" s="65">
        <v>626.33500000000004</v>
      </c>
      <c r="BT377" s="65">
        <v>1258.085</v>
      </c>
      <c r="BU377" s="65">
        <v>1258.085</v>
      </c>
      <c r="BV377" s="65">
        <v>1258.085</v>
      </c>
      <c r="BW377" s="65">
        <v>1258.085</v>
      </c>
      <c r="BX377" s="65">
        <v>1258.085</v>
      </c>
      <c r="BY377" s="65">
        <v>1258.085</v>
      </c>
      <c r="BZ377" s="65">
        <v>626.33500000000004</v>
      </c>
      <c r="CA377" s="65">
        <v>1258.085</v>
      </c>
      <c r="CB377" s="65">
        <v>987.15449999999998</v>
      </c>
      <c r="CC377" s="65">
        <v>987.15449999999998</v>
      </c>
      <c r="CD377" s="65">
        <v>987.15449999999998</v>
      </c>
      <c r="CE377" s="65">
        <v>987.15449999999998</v>
      </c>
      <c r="CF377" s="65">
        <v>987.15449999999998</v>
      </c>
      <c r="CG377" s="65">
        <v>987.15449999999998</v>
      </c>
      <c r="CH377" s="65">
        <v>204.86750000000001</v>
      </c>
      <c r="CI377" s="65">
        <v>987.15449999999998</v>
      </c>
      <c r="CJ377" s="65">
        <v>987.15449999999998</v>
      </c>
      <c r="CK377" s="65">
        <v>987.15449999999998</v>
      </c>
      <c r="CL377" s="65">
        <v>987.15449999999998</v>
      </c>
      <c r="CM377" s="65">
        <v>987.15449999999998</v>
      </c>
      <c r="CN377" s="65">
        <v>987.15449999999998</v>
      </c>
      <c r="CO377" s="65">
        <v>987.15449999999998</v>
      </c>
      <c r="CP377" s="65">
        <v>987.15449999999998</v>
      </c>
      <c r="CQ377" s="65">
        <v>987.15449999999998</v>
      </c>
      <c r="CR377" s="65">
        <v>987.15449999999998</v>
      </c>
      <c r="CS377" s="65">
        <v>987.15449999999998</v>
      </c>
      <c r="CT377" s="65">
        <v>836.61749999999995</v>
      </c>
      <c r="CU377" s="65">
        <v>987.15449999999998</v>
      </c>
      <c r="CV377" s="65">
        <v>979.93449999999996</v>
      </c>
      <c r="CW377" s="65">
        <v>979.93449999999996</v>
      </c>
      <c r="CX377" s="65">
        <v>979.93449999999996</v>
      </c>
      <c r="CY377" s="65">
        <v>979.93449999999996</v>
      </c>
      <c r="CZ377" s="65">
        <v>979.93449999999996</v>
      </c>
      <c r="DA377" s="65">
        <v>979.93449999999996</v>
      </c>
      <c r="DB377" s="65">
        <v>979.93449999999996</v>
      </c>
      <c r="DC377" s="65">
        <v>979.93449999999996</v>
      </c>
      <c r="DD377" s="65">
        <v>979.93449999999996</v>
      </c>
      <c r="DE377" s="65">
        <v>979.93449999999996</v>
      </c>
      <c r="DF377" s="65">
        <v>979.93449999999996</v>
      </c>
      <c r="DG377" s="65">
        <v>979.93449999999996</v>
      </c>
      <c r="DH377" s="65">
        <v>979.93449999999996</v>
      </c>
      <c r="DI377" s="65">
        <v>829.39750000000004</v>
      </c>
      <c r="DJ377" s="65">
        <v>829.39750000000004</v>
      </c>
      <c r="DK377" s="65">
        <v>979.93449999999996</v>
      </c>
      <c r="DL377" s="65">
        <v>979.93449999999996</v>
      </c>
      <c r="DM377" s="65">
        <v>979.93449999999996</v>
      </c>
      <c r="DN377" s="65">
        <v>979.93449999999996</v>
      </c>
      <c r="DO377" s="65">
        <v>979.93449999999996</v>
      </c>
      <c r="DP377" s="65">
        <v>979.93449999999996</v>
      </c>
      <c r="DQ377" s="65">
        <v>979.93449999999996</v>
      </c>
      <c r="DR377" s="65">
        <v>979.93449999999996</v>
      </c>
      <c r="DS377" s="65">
        <v>979.93449999999996</v>
      </c>
      <c r="DT377" s="65">
        <v>979.93449999999996</v>
      </c>
      <c r="DU377" s="65">
        <v>979.93449999999996</v>
      </c>
      <c r="DV377" s="65">
        <v>979.93449999999996</v>
      </c>
      <c r="DW377" s="65">
        <v>979.93449999999996</v>
      </c>
      <c r="DX377" s="65">
        <v>979.93449999999996</v>
      </c>
      <c r="DY377" s="65">
        <v>979.93449999999996</v>
      </c>
      <c r="DZ377" s="65">
        <v>979.93449999999996</v>
      </c>
      <c r="EA377" s="65">
        <v>979.93449999999996</v>
      </c>
      <c r="EB377" s="65">
        <v>979.93449999999996</v>
      </c>
      <c r="EC377" s="65">
        <v>979.93449999999996</v>
      </c>
      <c r="ED377" s="65">
        <v>979.93449999999996</v>
      </c>
      <c r="EE377" s="65">
        <v>979.93449999999996</v>
      </c>
      <c r="EF377" s="65">
        <v>979.93449999999996</v>
      </c>
      <c r="EG377" s="65">
        <v>979.93449999999996</v>
      </c>
      <c r="EH377" s="65">
        <v>979.93449999999996</v>
      </c>
      <c r="EI377" s="65">
        <v>979.93449999999996</v>
      </c>
      <c r="EJ377" s="65">
        <v>631.75</v>
      </c>
      <c r="EK377" s="65">
        <v>631.75</v>
      </c>
      <c r="EL377" s="65">
        <v>631.75</v>
      </c>
      <c r="EM377" s="65">
        <v>631.75</v>
      </c>
      <c r="EN377" s="65">
        <v>631.75</v>
      </c>
      <c r="EO377" s="65">
        <v>631.75</v>
      </c>
      <c r="EP377" s="65">
        <v>631.75</v>
      </c>
      <c r="EQ377" s="65">
        <v>631.75</v>
      </c>
      <c r="ER377" s="65">
        <v>631.75</v>
      </c>
      <c r="ES377" s="65">
        <v>631.75</v>
      </c>
      <c r="ET377" s="65">
        <v>631.75</v>
      </c>
      <c r="EU377" s="65">
        <v>631.75</v>
      </c>
      <c r="EV377" s="65">
        <v>631.75</v>
      </c>
      <c r="EW377" s="65">
        <v>631.75</v>
      </c>
      <c r="EX377" s="65">
        <v>631.75</v>
      </c>
      <c r="EY377" s="65">
        <v>631.75</v>
      </c>
      <c r="EZ377" s="65">
        <v>631.75</v>
      </c>
      <c r="FA377" s="65">
        <v>631.75</v>
      </c>
      <c r="FB377" s="65">
        <v>631.75</v>
      </c>
      <c r="FC377" s="65">
        <v>631.75</v>
      </c>
    </row>
    <row r="378" spans="2:159" ht="12" x14ac:dyDescent="0.2">
      <c r="B378" s="65" t="s">
        <v>28</v>
      </c>
      <c r="C378" s="65" t="s">
        <v>36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ht="12" x14ac:dyDescent="0.2">
      <c r="B379" s="65" t="s">
        <v>28</v>
      </c>
      <c r="C379" s="65" t="s">
        <v>37</v>
      </c>
      <c r="D379" s="65">
        <v>20.742837189999999</v>
      </c>
      <c r="E379" s="65">
        <v>11.2698432</v>
      </c>
      <c r="F379" s="65">
        <v>22.388296390000001</v>
      </c>
      <c r="G379" s="65">
        <v>38.285974189999997</v>
      </c>
      <c r="H379" s="65">
        <v>28.93520599</v>
      </c>
      <c r="I379" s="65">
        <v>20.112216889999999</v>
      </c>
      <c r="J379" s="65">
        <v>35.125081989999998</v>
      </c>
      <c r="K379" s="65">
        <v>43.402808989999997</v>
      </c>
      <c r="L379" s="65">
        <v>57.248552590000003</v>
      </c>
      <c r="M379" s="65">
        <v>40.898994440000003</v>
      </c>
      <c r="N379" s="65">
        <v>52.137538990000003</v>
      </c>
      <c r="O379" s="65">
        <v>85.872828889999994</v>
      </c>
      <c r="P379" s="65">
        <v>58.921177389999997</v>
      </c>
      <c r="Q379" s="65">
        <v>42.211675040000003</v>
      </c>
      <c r="R379" s="65">
        <v>45.124933390000002</v>
      </c>
      <c r="S379" s="65">
        <v>85.378026890000001</v>
      </c>
      <c r="T379" s="65">
        <v>59.851793229999998</v>
      </c>
      <c r="U379" s="65">
        <v>49.14734378</v>
      </c>
      <c r="V379" s="65">
        <v>61.222103709999999</v>
      </c>
      <c r="W379" s="65">
        <v>89.736941450000003</v>
      </c>
      <c r="X379" s="65">
        <v>69.162220509999997</v>
      </c>
      <c r="Y379" s="65">
        <v>47.313956840000003</v>
      </c>
      <c r="Z379" s="65">
        <v>40.077021600000002</v>
      </c>
      <c r="AA379" s="65">
        <v>94.631406409999997</v>
      </c>
      <c r="AB379" s="65">
        <v>80.071149309999996</v>
      </c>
      <c r="AC379" s="65">
        <v>24.41149326</v>
      </c>
      <c r="AD379" s="65">
        <v>56.980001229999999</v>
      </c>
      <c r="AE379" s="65">
        <v>103.19672009999999</v>
      </c>
      <c r="AF379" s="65">
        <v>80.769693309999994</v>
      </c>
      <c r="AG379" s="65">
        <v>47.926347079999999</v>
      </c>
      <c r="AH379" s="65">
        <v>80.769693309999994</v>
      </c>
      <c r="AI379" s="65">
        <v>115.6412814</v>
      </c>
      <c r="AJ379" s="65">
        <v>80.672673309999993</v>
      </c>
      <c r="AK379" s="65">
        <v>60.50450498</v>
      </c>
      <c r="AL379" s="65">
        <v>67.393351870000004</v>
      </c>
      <c r="AM379" s="65">
        <v>121.00901</v>
      </c>
      <c r="AN379" s="65">
        <v>80.672673309999993</v>
      </c>
      <c r="AO379" s="65">
        <v>55.539021380000001</v>
      </c>
      <c r="AP379" s="65">
        <v>80.672673309999993</v>
      </c>
      <c r="AQ379" s="65">
        <v>121.00901</v>
      </c>
      <c r="AR379" s="65">
        <v>80.672673309999993</v>
      </c>
      <c r="AS379" s="65">
        <v>55.06171209</v>
      </c>
      <c r="AT379" s="65">
        <v>80.672673309999993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60.50450498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120.7295924</v>
      </c>
      <c r="BH379" s="65">
        <v>80.486394910000001</v>
      </c>
      <c r="BI379" s="65">
        <v>54.049667360000001</v>
      </c>
      <c r="BJ379" s="65">
        <v>66.026728149999997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57.189991319999997</v>
      </c>
      <c r="CE379" s="65">
        <v>110.8860014</v>
      </c>
      <c r="CF379" s="65">
        <v>62.708488920000001</v>
      </c>
      <c r="CG379" s="65">
        <v>44.82687825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45.800231400000001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4.07484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ht="12" x14ac:dyDescent="0.2">
      <c r="B380" s="65" t="s">
        <v>28</v>
      </c>
      <c r="C380" s="65" t="s">
        <v>38</v>
      </c>
    </row>
    <row r="381" spans="2:159" ht="12" x14ac:dyDescent="0.2">
      <c r="B381" s="65" t="s">
        <v>28</v>
      </c>
      <c r="C381" s="65" t="s">
        <v>39</v>
      </c>
    </row>
    <row r="382" spans="2:159" ht="12" x14ac:dyDescent="0.2">
      <c r="B382" s="65" t="s">
        <v>28</v>
      </c>
      <c r="C382" s="65" t="s">
        <v>40</v>
      </c>
    </row>
    <row r="383" spans="2:159" ht="12" x14ac:dyDescent="0.2">
      <c r="B383" s="65" t="s">
        <v>28</v>
      </c>
      <c r="C383" s="65" t="s">
        <v>41</v>
      </c>
    </row>
    <row r="384" spans="2:159" ht="12" x14ac:dyDescent="0.2">
      <c r="B384" s="65" t="s">
        <v>28</v>
      </c>
      <c r="C384" s="65" t="s">
        <v>42</v>
      </c>
    </row>
    <row r="385" spans="2:159" ht="12" x14ac:dyDescent="0.2">
      <c r="B385" s="65" t="s">
        <v>28</v>
      </c>
      <c r="C385" s="65" t="s">
        <v>43</v>
      </c>
    </row>
    <row r="386" spans="2:159" ht="12" x14ac:dyDescent="0.2">
      <c r="B386" s="65" t="s">
        <v>28</v>
      </c>
      <c r="C386" s="65" t="s">
        <v>44</v>
      </c>
    </row>
    <row r="387" spans="2:159" ht="12" x14ac:dyDescent="0.2">
      <c r="B387" s="65" t="s">
        <v>28</v>
      </c>
      <c r="C387" s="65" t="s">
        <v>45</v>
      </c>
    </row>
    <row r="388" spans="2:159" ht="12" x14ac:dyDescent="0.2">
      <c r="B388" s="65" t="s">
        <v>28</v>
      </c>
      <c r="C388" s="65" t="s">
        <v>46</v>
      </c>
    </row>
    <row r="389" spans="2:159" ht="12" x14ac:dyDescent="0.2">
      <c r="B389" s="65" t="s">
        <v>28</v>
      </c>
      <c r="C389" s="65" t="s">
        <v>15</v>
      </c>
      <c r="D389" s="65">
        <v>21.84770095</v>
      </c>
      <c r="E389" s="65">
        <v>12.098491020000001</v>
      </c>
      <c r="F389" s="65">
        <v>23.493160150000001</v>
      </c>
      <c r="G389" s="65">
        <v>39.943269829999998</v>
      </c>
      <c r="H389" s="65">
        <v>30.040069750000001</v>
      </c>
      <c r="I389" s="65">
        <v>20.94086471</v>
      </c>
      <c r="J389" s="65">
        <v>36.229945749999999</v>
      </c>
      <c r="K389" s="65">
        <v>45.060104629999998</v>
      </c>
      <c r="L389" s="65">
        <v>58.353416350000003</v>
      </c>
      <c r="M389" s="65">
        <v>41.727642260000003</v>
      </c>
      <c r="N389" s="65">
        <v>53.242402749999997</v>
      </c>
      <c r="O389" s="65">
        <v>87.530124529999995</v>
      </c>
      <c r="P389" s="65">
        <v>60.026041149999998</v>
      </c>
      <c r="Q389" s="65">
        <v>43.040322860000003</v>
      </c>
      <c r="R389" s="65">
        <v>46.229797150000003</v>
      </c>
      <c r="S389" s="65">
        <v>87.035322530000002</v>
      </c>
      <c r="T389" s="65">
        <v>60.956656989999999</v>
      </c>
      <c r="U389" s="65">
        <v>49.9759916</v>
      </c>
      <c r="V389" s="65">
        <v>62.32696747</v>
      </c>
      <c r="W389" s="65">
        <v>91.394237090000004</v>
      </c>
      <c r="X389" s="65">
        <v>70.267084269999998</v>
      </c>
      <c r="Y389" s="65">
        <v>48.142604660000003</v>
      </c>
      <c r="Z389" s="65">
        <v>41.181885360000003</v>
      </c>
      <c r="AA389" s="65">
        <v>96.288702049999998</v>
      </c>
      <c r="AB389" s="65">
        <v>81.176013069999996</v>
      </c>
      <c r="AC389" s="65">
        <v>25.240141080000001</v>
      </c>
      <c r="AD389" s="65">
        <v>58.08486499</v>
      </c>
      <c r="AE389" s="65">
        <v>104.85401570000001</v>
      </c>
      <c r="AF389" s="65">
        <v>81.874557069999994</v>
      </c>
      <c r="AG389" s="65">
        <v>48.7549949</v>
      </c>
      <c r="AH389" s="65">
        <v>81.874557069999994</v>
      </c>
      <c r="AI389" s="65">
        <v>117.2985771</v>
      </c>
      <c r="AJ389" s="65">
        <v>81.777537069999994</v>
      </c>
      <c r="AK389" s="65">
        <v>61.333152800000001</v>
      </c>
      <c r="AL389" s="65">
        <v>68.498215630000004</v>
      </c>
      <c r="AM389" s="65">
        <v>122.6663056</v>
      </c>
      <c r="AN389" s="65">
        <v>81.777537069999994</v>
      </c>
      <c r="AO389" s="65">
        <v>56.367669200000002</v>
      </c>
      <c r="AP389" s="65">
        <v>81.777537069999994</v>
      </c>
      <c r="AQ389" s="65">
        <v>122.6663056</v>
      </c>
      <c r="AR389" s="65">
        <v>81.777537069999994</v>
      </c>
      <c r="AS389" s="65">
        <v>55.890359910000001</v>
      </c>
      <c r="AT389" s="65">
        <v>81.777537069999994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61.333152800000001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122.386888</v>
      </c>
      <c r="BH389" s="65">
        <v>81.591258670000002</v>
      </c>
      <c r="BI389" s="65">
        <v>54.878315180000001</v>
      </c>
      <c r="BJ389" s="65">
        <v>67.131591909999997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57.189991319999997</v>
      </c>
      <c r="CE389" s="65">
        <v>110.8860014</v>
      </c>
      <c r="CF389" s="65">
        <v>62.708488920000001</v>
      </c>
      <c r="CG389" s="65">
        <v>44.82687825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45.800231400000001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4.07484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ht="12" x14ac:dyDescent="0.2">
      <c r="B390" s="65" t="s">
        <v>29</v>
      </c>
      <c r="C390" s="65" t="s">
        <v>36</v>
      </c>
    </row>
    <row r="391" spans="2:159" ht="12" x14ac:dyDescent="0.2">
      <c r="B391" s="65" t="s">
        <v>29</v>
      </c>
      <c r="C391" s="65" t="s">
        <v>37</v>
      </c>
    </row>
    <row r="392" spans="2:159" ht="12" x14ac:dyDescent="0.2">
      <c r="B392" s="65" t="s">
        <v>29</v>
      </c>
      <c r="C392" s="65" t="s">
        <v>38</v>
      </c>
      <c r="D392" s="65">
        <v>353.42779999999999</v>
      </c>
      <c r="E392" s="65">
        <v>430.73750000000001</v>
      </c>
      <c r="F392" s="65">
        <v>709.70550000000003</v>
      </c>
      <c r="G392" s="65">
        <v>647.98199999999997</v>
      </c>
      <c r="H392" s="65">
        <v>576.99356</v>
      </c>
      <c r="I392" s="65">
        <v>652.06949999999995</v>
      </c>
      <c r="J392" s="65">
        <v>782.53700000000003</v>
      </c>
      <c r="K392" s="65">
        <v>776.7174</v>
      </c>
      <c r="L392" s="65">
        <v>970.86351999999999</v>
      </c>
      <c r="M392" s="65">
        <v>564.51499999999999</v>
      </c>
      <c r="N392" s="65">
        <v>823.63750000000005</v>
      </c>
      <c r="O392" s="65">
        <v>752.55420000000004</v>
      </c>
      <c r="P392" s="65">
        <v>965.34195999999997</v>
      </c>
      <c r="Q392" s="65">
        <v>851.13549999999998</v>
      </c>
      <c r="R392" s="65">
        <v>1189.6402</v>
      </c>
      <c r="S392" s="65">
        <v>1097.8853999999999</v>
      </c>
      <c r="T392" s="65">
        <v>1596.43022</v>
      </c>
      <c r="U392" s="65">
        <v>1726.2817500000001</v>
      </c>
      <c r="V392" s="65">
        <v>2723.76685</v>
      </c>
      <c r="W392" s="65">
        <v>1697.1125999999999</v>
      </c>
      <c r="X392" s="65">
        <v>1090.03026</v>
      </c>
      <c r="Y392" s="65">
        <v>1124.4369509999999</v>
      </c>
      <c r="Z392" s="65">
        <v>2867.9472500000002</v>
      </c>
      <c r="AA392" s="65">
        <v>1555.9311</v>
      </c>
      <c r="AB392" s="65">
        <v>1493.33008</v>
      </c>
      <c r="AC392" s="65">
        <v>2038.4655</v>
      </c>
      <c r="AD392" s="65">
        <v>2378.0081500000001</v>
      </c>
      <c r="AE392" s="65">
        <v>1970.9652000000001</v>
      </c>
      <c r="AF392" s="65">
        <v>3017.9946450000002</v>
      </c>
      <c r="AG392" s="65">
        <v>1841.2592500000001</v>
      </c>
      <c r="AH392" s="65">
        <v>3231.9983499999998</v>
      </c>
      <c r="AI392" s="65">
        <v>3372.275028</v>
      </c>
      <c r="AJ392" s="65">
        <v>2310.5150199999998</v>
      </c>
      <c r="AK392" s="65">
        <v>2419.2629999999999</v>
      </c>
      <c r="AL392" s="65">
        <v>1912.6954000000001</v>
      </c>
      <c r="AM392" s="65">
        <v>2588.9328</v>
      </c>
      <c r="AN392" s="65">
        <v>3113.0956999999999</v>
      </c>
      <c r="AO392" s="65">
        <v>1587.8225990000001</v>
      </c>
      <c r="AP392" s="65">
        <v>2406.6276499999999</v>
      </c>
      <c r="AQ392" s="65">
        <v>4245.1305000000002</v>
      </c>
      <c r="AR392" s="65">
        <v>2792.5548199999998</v>
      </c>
      <c r="AS392" s="65">
        <v>2603.7482660000001</v>
      </c>
      <c r="AT392" s="65">
        <v>4119.8578390000002</v>
      </c>
      <c r="AU392" s="65">
        <v>3865.1388000000002</v>
      </c>
      <c r="AV392" s="65">
        <v>3113.0956999999999</v>
      </c>
      <c r="AW392" s="65">
        <v>1591.6847499999999</v>
      </c>
      <c r="AX392" s="65">
        <v>4812.0557600000002</v>
      </c>
      <c r="AY392" s="65">
        <v>4187.9246409999996</v>
      </c>
      <c r="AZ392" s="65">
        <v>3113.0956999999999</v>
      </c>
      <c r="BA392" s="65">
        <v>3074.3490000000002</v>
      </c>
      <c r="BB392" s="65">
        <v>4952.6522500000001</v>
      </c>
      <c r="BC392" s="65">
        <v>4245.1305000000002</v>
      </c>
      <c r="BD392" s="65">
        <v>3113.0956999999999</v>
      </c>
      <c r="BE392" s="65">
        <v>1976.47425</v>
      </c>
      <c r="BF392" s="65">
        <v>4952.6522500000001</v>
      </c>
      <c r="BG392" s="65">
        <v>4245.1305000000002</v>
      </c>
      <c r="BH392" s="65">
        <v>3113.0956999999999</v>
      </c>
      <c r="BI392" s="65">
        <v>3537.6087499999999</v>
      </c>
      <c r="BJ392" s="65">
        <v>4952.6522500000001</v>
      </c>
      <c r="BK392" s="65">
        <v>4245.1305000000002</v>
      </c>
      <c r="BL392" s="65">
        <v>3102.2496999999998</v>
      </c>
      <c r="BM392" s="65">
        <v>3525.2837500000001</v>
      </c>
      <c r="BN392" s="65">
        <v>4935.39725</v>
      </c>
      <c r="BO392" s="65">
        <v>4230.3405000000002</v>
      </c>
      <c r="BP392" s="65">
        <v>3099.0707000000002</v>
      </c>
      <c r="BQ392" s="65">
        <v>2137.6426299999998</v>
      </c>
      <c r="BR392" s="65">
        <v>4930.3397500000001</v>
      </c>
      <c r="BS392" s="65">
        <v>4226.0055000000002</v>
      </c>
      <c r="BT392" s="65">
        <v>3077.4666999999999</v>
      </c>
      <c r="BU392" s="65">
        <v>3497.1212500000001</v>
      </c>
      <c r="BV392" s="65">
        <v>4895.9697500000002</v>
      </c>
      <c r="BW392" s="65">
        <v>4196.5455000000002</v>
      </c>
      <c r="BX392" s="65">
        <v>3020.9861000000001</v>
      </c>
      <c r="BY392" s="65">
        <v>3432.9387499999998</v>
      </c>
      <c r="BZ392" s="65">
        <v>4806.1142499999996</v>
      </c>
      <c r="CA392" s="65">
        <v>4119.5264999999999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3331.67625</v>
      </c>
      <c r="CH392" s="65">
        <v>2129.0741499999999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1102.0817500000001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16.25</v>
      </c>
      <c r="DJ392" s="65">
        <v>22.75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ht="12" x14ac:dyDescent="0.2">
      <c r="B393" s="65" t="s">
        <v>29</v>
      </c>
      <c r="C393" s="65" t="s">
        <v>39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ht="12" x14ac:dyDescent="0.2">
      <c r="B394" s="65" t="s">
        <v>29</v>
      </c>
      <c r="C394" s="65" t="s">
        <v>40</v>
      </c>
    </row>
    <row r="395" spans="2:159" ht="12" x14ac:dyDescent="0.2">
      <c r="B395" s="65" t="s">
        <v>29</v>
      </c>
      <c r="C395" s="65" t="s">
        <v>41</v>
      </c>
    </row>
    <row r="396" spans="2:159" ht="12" x14ac:dyDescent="0.2">
      <c r="B396" s="65" t="s">
        <v>29</v>
      </c>
      <c r="C396" s="65" t="s">
        <v>42</v>
      </c>
    </row>
    <row r="397" spans="2:159" ht="12" x14ac:dyDescent="0.2">
      <c r="B397" s="65" t="s">
        <v>29</v>
      </c>
      <c r="C397" s="65" t="s">
        <v>43</v>
      </c>
    </row>
    <row r="398" spans="2:159" ht="12" x14ac:dyDescent="0.2">
      <c r="B398" s="65" t="s">
        <v>29</v>
      </c>
      <c r="C398" s="65" t="s">
        <v>44</v>
      </c>
    </row>
    <row r="399" spans="2:159" ht="12" x14ac:dyDescent="0.2">
      <c r="B399" s="65" t="s">
        <v>29</v>
      </c>
      <c r="C399" s="65" t="s">
        <v>45</v>
      </c>
    </row>
    <row r="400" spans="2:159" ht="12" x14ac:dyDescent="0.2">
      <c r="B400" s="65" t="s">
        <v>29</v>
      </c>
      <c r="C400" s="65" t="s">
        <v>46</v>
      </c>
    </row>
    <row r="401" spans="2:159" ht="12" x14ac:dyDescent="0.2">
      <c r="B401" s="65" t="s">
        <v>29</v>
      </c>
      <c r="C401" s="65" t="s">
        <v>15</v>
      </c>
      <c r="D401" s="65">
        <v>353.42779999999999</v>
      </c>
      <c r="E401" s="65">
        <v>430.73750000000001</v>
      </c>
      <c r="F401" s="65">
        <v>709.70550000000003</v>
      </c>
      <c r="G401" s="65">
        <v>647.98199999999997</v>
      </c>
      <c r="H401" s="65">
        <v>576.99356</v>
      </c>
      <c r="I401" s="65">
        <v>652.06949999999995</v>
      </c>
      <c r="J401" s="65">
        <v>782.53700000000003</v>
      </c>
      <c r="K401" s="65">
        <v>776.7174</v>
      </c>
      <c r="L401" s="65">
        <v>970.86351999999999</v>
      </c>
      <c r="M401" s="65">
        <v>564.51499999999999</v>
      </c>
      <c r="N401" s="65">
        <v>823.63750000000005</v>
      </c>
      <c r="O401" s="65">
        <v>752.55420000000004</v>
      </c>
      <c r="P401" s="65">
        <v>965.34195999999997</v>
      </c>
      <c r="Q401" s="65">
        <v>851.13549999999998</v>
      </c>
      <c r="R401" s="65">
        <v>1189.6402</v>
      </c>
      <c r="S401" s="65">
        <v>1097.8853999999999</v>
      </c>
      <c r="T401" s="65">
        <v>1596.43022</v>
      </c>
      <c r="U401" s="65">
        <v>1726.2817500000001</v>
      </c>
      <c r="V401" s="65">
        <v>2723.76685</v>
      </c>
      <c r="W401" s="65">
        <v>1697.1125999999999</v>
      </c>
      <c r="X401" s="65">
        <v>1090.03026</v>
      </c>
      <c r="Y401" s="65">
        <v>1124.4369509999999</v>
      </c>
      <c r="Z401" s="65">
        <v>2867.9472500000002</v>
      </c>
      <c r="AA401" s="65">
        <v>1555.9311</v>
      </c>
      <c r="AB401" s="65">
        <v>1546.1300799999999</v>
      </c>
      <c r="AC401" s="65">
        <v>2098.4654999999998</v>
      </c>
      <c r="AD401" s="65">
        <v>2462.0081500000001</v>
      </c>
      <c r="AE401" s="65">
        <v>2042.9652000000001</v>
      </c>
      <c r="AF401" s="65">
        <v>3070.7946449999999</v>
      </c>
      <c r="AG401" s="65">
        <v>1901.2592500000001</v>
      </c>
      <c r="AH401" s="65">
        <v>3315.9983499999998</v>
      </c>
      <c r="AI401" s="65">
        <v>3444.275028</v>
      </c>
      <c r="AJ401" s="65">
        <v>2363.31502</v>
      </c>
      <c r="AK401" s="65">
        <v>2479.2629999999999</v>
      </c>
      <c r="AL401" s="65">
        <v>1996.6954000000001</v>
      </c>
      <c r="AM401" s="65">
        <v>2660.9328</v>
      </c>
      <c r="AN401" s="65">
        <v>3165.8957</v>
      </c>
      <c r="AO401" s="65">
        <v>1647.8225990000001</v>
      </c>
      <c r="AP401" s="65">
        <v>2490.6276499999999</v>
      </c>
      <c r="AQ401" s="65">
        <v>4317.1305000000002</v>
      </c>
      <c r="AR401" s="65">
        <v>2845.35482</v>
      </c>
      <c r="AS401" s="65">
        <v>2663.7482660000001</v>
      </c>
      <c r="AT401" s="65">
        <v>4203.8578390000002</v>
      </c>
      <c r="AU401" s="65">
        <v>3937.1388000000002</v>
      </c>
      <c r="AV401" s="65">
        <v>3165.8957</v>
      </c>
      <c r="AW401" s="65">
        <v>1651.6847499999999</v>
      </c>
      <c r="AX401" s="65">
        <v>4896.0557600000002</v>
      </c>
      <c r="AY401" s="65">
        <v>4259.9246409999996</v>
      </c>
      <c r="AZ401" s="65">
        <v>3165.8957</v>
      </c>
      <c r="BA401" s="65">
        <v>3134.3490000000002</v>
      </c>
      <c r="BB401" s="65">
        <v>5036.6522500000001</v>
      </c>
      <c r="BC401" s="65">
        <v>4317.1305000000002</v>
      </c>
      <c r="BD401" s="65">
        <v>3165.8957</v>
      </c>
      <c r="BE401" s="65">
        <v>2036.47425</v>
      </c>
      <c r="BF401" s="65">
        <v>5036.6522500000001</v>
      </c>
      <c r="BG401" s="65">
        <v>4317.1305000000002</v>
      </c>
      <c r="BH401" s="65">
        <v>3165.8957</v>
      </c>
      <c r="BI401" s="65">
        <v>3597.6087499999999</v>
      </c>
      <c r="BJ401" s="65">
        <v>5036.6522500000001</v>
      </c>
      <c r="BK401" s="65">
        <v>4317.1305000000002</v>
      </c>
      <c r="BL401" s="65">
        <v>3155.0497</v>
      </c>
      <c r="BM401" s="65">
        <v>3585.2837500000001</v>
      </c>
      <c r="BN401" s="65">
        <v>5019.39725</v>
      </c>
      <c r="BO401" s="65">
        <v>4302.3405000000002</v>
      </c>
      <c r="BP401" s="65">
        <v>3151.8706999999999</v>
      </c>
      <c r="BQ401" s="65">
        <v>2197.6426299999998</v>
      </c>
      <c r="BR401" s="65">
        <v>5014.3397500000001</v>
      </c>
      <c r="BS401" s="65">
        <v>4298.0055000000002</v>
      </c>
      <c r="BT401" s="65">
        <v>3130.2667000000001</v>
      </c>
      <c r="BU401" s="65">
        <v>3557.1212500000001</v>
      </c>
      <c r="BV401" s="65">
        <v>4979.9697500000002</v>
      </c>
      <c r="BW401" s="65">
        <v>4268.5455000000002</v>
      </c>
      <c r="BX401" s="65">
        <v>3073.7860999999998</v>
      </c>
      <c r="BY401" s="65">
        <v>3492.9387499999998</v>
      </c>
      <c r="BZ401" s="65">
        <v>4890.1142499999996</v>
      </c>
      <c r="CA401" s="65">
        <v>4191.5264999999999</v>
      </c>
      <c r="CB401" s="65">
        <v>3013.7150999999999</v>
      </c>
      <c r="CC401" s="65">
        <v>3424.67625</v>
      </c>
      <c r="CD401" s="65">
        <v>4794.5467500000004</v>
      </c>
      <c r="CE401" s="65">
        <v>4109.6115</v>
      </c>
      <c r="CF401" s="65">
        <v>2984.6750999999999</v>
      </c>
      <c r="CG401" s="65">
        <v>3391.67625</v>
      </c>
      <c r="CH401" s="65">
        <v>2213.0741499999999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1186.0817500000001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16.25</v>
      </c>
      <c r="DJ401" s="65">
        <v>22.75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ht="12" x14ac:dyDescent="0.2">
      <c r="B402" s="65" t="s">
        <v>30</v>
      </c>
      <c r="C402" s="65" t="s">
        <v>36</v>
      </c>
    </row>
    <row r="403" spans="2:159" ht="12" x14ac:dyDescent="0.2">
      <c r="B403" s="65" t="s">
        <v>30</v>
      </c>
      <c r="C403" s="65" t="s">
        <v>37</v>
      </c>
    </row>
    <row r="404" spans="2:159" ht="12" x14ac:dyDescent="0.2">
      <c r="B404" s="65" t="s">
        <v>30</v>
      </c>
      <c r="C404" s="65" t="s">
        <v>38</v>
      </c>
    </row>
    <row r="405" spans="2:159" ht="12" x14ac:dyDescent="0.2">
      <c r="B405" s="65" t="s">
        <v>30</v>
      </c>
      <c r="C405" s="65" t="s">
        <v>39</v>
      </c>
    </row>
    <row r="406" spans="2:159" ht="12" x14ac:dyDescent="0.2">
      <c r="B406" s="65" t="s">
        <v>30</v>
      </c>
      <c r="C406" s="65" t="s">
        <v>40</v>
      </c>
    </row>
    <row r="407" spans="2:159" ht="12" x14ac:dyDescent="0.2">
      <c r="B407" s="65" t="s">
        <v>30</v>
      </c>
      <c r="C407" s="65" t="s">
        <v>41</v>
      </c>
    </row>
    <row r="408" spans="2:159" ht="12" x14ac:dyDescent="0.2">
      <c r="B408" s="65" t="s">
        <v>30</v>
      </c>
      <c r="C408" s="65" t="s">
        <v>42</v>
      </c>
    </row>
    <row r="409" spans="2:159" ht="12" x14ac:dyDescent="0.2">
      <c r="B409" s="65" t="s">
        <v>30</v>
      </c>
      <c r="C409" s="65" t="s">
        <v>43</v>
      </c>
    </row>
    <row r="410" spans="2:159" ht="12" x14ac:dyDescent="0.2">
      <c r="B410" s="65" t="s">
        <v>30</v>
      </c>
      <c r="C410" s="65" t="s">
        <v>44</v>
      </c>
    </row>
    <row r="411" spans="2:159" ht="12" x14ac:dyDescent="0.2">
      <c r="B411" s="65" t="s">
        <v>30</v>
      </c>
      <c r="C411" s="65" t="s">
        <v>45</v>
      </c>
    </row>
    <row r="412" spans="2:159" ht="12" x14ac:dyDescent="0.2">
      <c r="B412" s="65" t="s">
        <v>30</v>
      </c>
      <c r="C412" s="65" t="s">
        <v>46</v>
      </c>
    </row>
    <row r="413" spans="2:159" ht="12" x14ac:dyDescent="0.2">
      <c r="B413" s="65" t="s">
        <v>30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ht="12" x14ac:dyDescent="0.2">
      <c r="B414" s="65" t="s">
        <v>31</v>
      </c>
      <c r="C414" s="65" t="s">
        <v>36</v>
      </c>
    </row>
    <row r="415" spans="2:159" ht="12" x14ac:dyDescent="0.2">
      <c r="B415" s="65" t="s">
        <v>31</v>
      </c>
      <c r="C415" s="65" t="s">
        <v>37</v>
      </c>
    </row>
    <row r="416" spans="2:159" ht="12" x14ac:dyDescent="0.2">
      <c r="B416" s="65" t="s">
        <v>31</v>
      </c>
      <c r="C416" s="65" t="s">
        <v>38</v>
      </c>
      <c r="AS416" s="65">
        <v>540.3890007</v>
      </c>
      <c r="AT416" s="65">
        <v>756.54460099999994</v>
      </c>
      <c r="AU416" s="65">
        <v>648.46680089999995</v>
      </c>
      <c r="AV416" s="65">
        <v>1754.5646079999999</v>
      </c>
      <c r="AW416" s="65">
        <v>1993.8234179999999</v>
      </c>
      <c r="AY416" s="65">
        <v>2392.5881020000002</v>
      </c>
      <c r="AZ416" s="65">
        <v>2028.855096</v>
      </c>
      <c r="BA416" s="65">
        <v>2305.5171540000001</v>
      </c>
      <c r="BB416" s="65">
        <v>3227.7240160000001</v>
      </c>
      <c r="BC416" s="65">
        <v>2766.6205850000001</v>
      </c>
      <c r="BD416" s="65">
        <v>3454.0498729999999</v>
      </c>
      <c r="BE416" s="65">
        <v>3925.056673</v>
      </c>
      <c r="BF416" s="65">
        <v>5495.0793430000003</v>
      </c>
      <c r="BG416" s="65">
        <v>4710.0680080000002</v>
      </c>
      <c r="BH416" s="65">
        <v>4132.0096780000003</v>
      </c>
      <c r="BI416" s="65">
        <v>4695.4655439999997</v>
      </c>
      <c r="BJ416" s="65">
        <v>6573.6517610000001</v>
      </c>
      <c r="BK416" s="65">
        <v>5634.5586519999997</v>
      </c>
      <c r="BL416" s="65">
        <v>5504.734915</v>
      </c>
      <c r="BM416" s="65">
        <v>6255.3805849999999</v>
      </c>
      <c r="BN416" s="65">
        <v>8757.532819</v>
      </c>
      <c r="BO416" s="65">
        <v>7506.4567020000004</v>
      </c>
      <c r="BP416" s="65">
        <v>6171.6557709999997</v>
      </c>
      <c r="BQ416" s="65">
        <v>7013.2451940000001</v>
      </c>
      <c r="BR416" s="65">
        <v>4526.2889850000001</v>
      </c>
      <c r="BS416" s="65">
        <v>8415.8942330000009</v>
      </c>
      <c r="BT416" s="65">
        <v>6376.7281359999997</v>
      </c>
      <c r="BU416" s="65">
        <v>7246.2819719999998</v>
      </c>
      <c r="BV416" s="65">
        <v>10144.794760000001</v>
      </c>
      <c r="BW416" s="65">
        <v>8695.5383669999992</v>
      </c>
      <c r="BX416" s="65">
        <v>6376.7281359999997</v>
      </c>
      <c r="BY416" s="65">
        <v>7246.2819719999998</v>
      </c>
      <c r="BZ416" s="65">
        <v>10144.794760000001</v>
      </c>
      <c r="CA416" s="65">
        <v>8695.5383669999992</v>
      </c>
      <c r="CB416" s="65">
        <v>6376.7281359999997</v>
      </c>
      <c r="CC416" s="65">
        <v>7246.2819719999998</v>
      </c>
      <c r="CD416" s="65">
        <v>9369.0118450000009</v>
      </c>
      <c r="CE416" s="65">
        <v>8695.5383669999992</v>
      </c>
      <c r="CF416" s="65">
        <v>6376.7281359999997</v>
      </c>
      <c r="CG416" s="65">
        <v>7246.2819719999998</v>
      </c>
      <c r="CH416" s="65">
        <v>10144.794760000001</v>
      </c>
      <c r="CI416" s="65">
        <v>8695.5383669999992</v>
      </c>
      <c r="CJ416" s="65">
        <v>6376.7281359999997</v>
      </c>
      <c r="CK416" s="65">
        <v>7246.2819719999998</v>
      </c>
      <c r="CL416" s="65">
        <v>10144.794760000001</v>
      </c>
      <c r="CM416" s="65">
        <v>8695.5383669999992</v>
      </c>
      <c r="CN416" s="65">
        <v>6376.7281359999997</v>
      </c>
      <c r="CO416" s="65">
        <v>7246.2819719999998</v>
      </c>
      <c r="CP416" s="65">
        <v>10144.794760000001</v>
      </c>
      <c r="CQ416" s="65">
        <v>8695.5383669999992</v>
      </c>
      <c r="CR416" s="65">
        <v>6376.7281359999997</v>
      </c>
      <c r="CS416" s="65">
        <v>7246.2819719999998</v>
      </c>
      <c r="CT416" s="65">
        <v>10144.794760000001</v>
      </c>
      <c r="CU416" s="65">
        <v>8695.5383669999992</v>
      </c>
      <c r="CV416" s="65">
        <v>6376.7281359999997</v>
      </c>
      <c r="CW416" s="65">
        <v>7246.2819719999998</v>
      </c>
      <c r="CX416" s="65">
        <v>9224.8369789999997</v>
      </c>
      <c r="CY416" s="65">
        <v>8695.5383669999992</v>
      </c>
      <c r="CZ416" s="65">
        <v>6376.7281359999997</v>
      </c>
      <c r="DA416" s="65">
        <v>7246.2819719999998</v>
      </c>
      <c r="DB416" s="65">
        <v>10144.794760000001</v>
      </c>
      <c r="DC416" s="65">
        <v>8695.5383669999992</v>
      </c>
      <c r="DD416" s="65">
        <v>6376.7281359999997</v>
      </c>
      <c r="DE416" s="65">
        <v>7246.2819719999998</v>
      </c>
      <c r="DF416" s="65">
        <v>10144.794760000001</v>
      </c>
      <c r="DG416" s="65">
        <v>8695.5383669999992</v>
      </c>
      <c r="DH416" s="65">
        <v>6376.7281359999997</v>
      </c>
      <c r="DI416" s="65">
        <v>7246.2819719999998</v>
      </c>
      <c r="DJ416" s="65">
        <v>10144.794760000001</v>
      </c>
      <c r="DK416" s="65">
        <v>8695.5383669999992</v>
      </c>
      <c r="DL416" s="65">
        <v>6376.7281359999997</v>
      </c>
      <c r="DM416" s="65">
        <v>7246.2819719999998</v>
      </c>
      <c r="DN416" s="65">
        <v>10144.794760000001</v>
      </c>
      <c r="DO416" s="65">
        <v>8695.5383669999992</v>
      </c>
      <c r="DP416" s="65">
        <v>6376.7281359999997</v>
      </c>
      <c r="DQ416" s="65">
        <v>7246.2819719999998</v>
      </c>
      <c r="DR416" s="65">
        <v>10144.794760000001</v>
      </c>
      <c r="DS416" s="65">
        <v>8695.5383669999992</v>
      </c>
      <c r="DT416" s="65">
        <v>6376.7281359999997</v>
      </c>
      <c r="DU416" s="65">
        <v>7246.2819719999998</v>
      </c>
      <c r="DV416" s="65">
        <v>10144.794760000001</v>
      </c>
      <c r="DW416" s="65">
        <v>8695.5383669999992</v>
      </c>
      <c r="DX416" s="65">
        <v>6376.7281359999997</v>
      </c>
      <c r="DY416" s="65">
        <v>7246.2819719999998</v>
      </c>
      <c r="DZ416" s="65">
        <v>10144.794760000001</v>
      </c>
      <c r="EA416" s="65">
        <v>8695.5383669999992</v>
      </c>
      <c r="EB416" s="65">
        <v>6376.7281359999997</v>
      </c>
      <c r="EC416" s="65">
        <v>7246.2819719999998</v>
      </c>
      <c r="ED416" s="65">
        <v>10144.794760000001</v>
      </c>
      <c r="EE416" s="65">
        <v>8695.5383669999992</v>
      </c>
      <c r="EF416" s="65">
        <v>6376.7281359999997</v>
      </c>
      <c r="EG416" s="65">
        <v>7246.2819719999998</v>
      </c>
      <c r="EH416" s="65">
        <v>10144.794760000001</v>
      </c>
      <c r="EI416" s="65">
        <v>8695.5383669999992</v>
      </c>
      <c r="EJ416" s="65">
        <v>6376.7281359999997</v>
      </c>
      <c r="EK416" s="65">
        <v>7246.2819719999998</v>
      </c>
      <c r="EL416" s="65">
        <v>10144.794760000001</v>
      </c>
      <c r="EM416" s="65">
        <v>8695.5383669999992</v>
      </c>
      <c r="EN416" s="65">
        <v>6376.7281359999997</v>
      </c>
      <c r="EO416" s="65">
        <v>7246.2819719999998</v>
      </c>
      <c r="EP416" s="65">
        <v>10144.794760000001</v>
      </c>
      <c r="EQ416" s="65">
        <v>8695.5383669999992</v>
      </c>
      <c r="ER416" s="65">
        <v>6376.7281359999997</v>
      </c>
      <c r="ES416" s="65">
        <v>7246.2819719999998</v>
      </c>
      <c r="ET416" s="65">
        <v>10144.794760000001</v>
      </c>
      <c r="EU416" s="65">
        <v>8695.5383669999992</v>
      </c>
      <c r="EV416" s="65">
        <v>6376.7281359999997</v>
      </c>
      <c r="EW416" s="65">
        <v>7246.2819719999998</v>
      </c>
      <c r="EX416" s="65">
        <v>10144.794760000001</v>
      </c>
      <c r="EY416" s="65">
        <v>8695.5383669999992</v>
      </c>
      <c r="EZ416" s="65">
        <v>6376.7281359999997</v>
      </c>
      <c r="FA416" s="65">
        <v>7246.2819719999998</v>
      </c>
      <c r="FB416" s="65">
        <v>10144.794760000001</v>
      </c>
      <c r="FC416" s="65">
        <v>8695.5383669999992</v>
      </c>
    </row>
    <row r="417" spans="2:159" ht="12" x14ac:dyDescent="0.2">
      <c r="B417" s="65" t="s">
        <v>31</v>
      </c>
      <c r="C417" s="65" t="s">
        <v>39</v>
      </c>
    </row>
    <row r="418" spans="2:159" ht="12" x14ac:dyDescent="0.2">
      <c r="B418" s="65" t="s">
        <v>31</v>
      </c>
      <c r="C418" s="65" t="s">
        <v>40</v>
      </c>
    </row>
    <row r="419" spans="2:159" ht="12" x14ac:dyDescent="0.2">
      <c r="B419" s="65" t="s">
        <v>31</v>
      </c>
      <c r="C419" s="65" t="s">
        <v>41</v>
      </c>
    </row>
    <row r="420" spans="2:159" ht="12" x14ac:dyDescent="0.2">
      <c r="B420" s="65" t="s">
        <v>31</v>
      </c>
      <c r="C420" s="65" t="s">
        <v>42</v>
      </c>
    </row>
    <row r="421" spans="2:159" ht="12" x14ac:dyDescent="0.2">
      <c r="B421" s="65" t="s">
        <v>31</v>
      </c>
      <c r="C421" s="65" t="s">
        <v>43</v>
      </c>
    </row>
    <row r="422" spans="2:159" ht="12" x14ac:dyDescent="0.2">
      <c r="B422" s="65" t="s">
        <v>31</v>
      </c>
      <c r="C422" s="65" t="s">
        <v>44</v>
      </c>
    </row>
    <row r="423" spans="2:159" ht="12" x14ac:dyDescent="0.2">
      <c r="B423" s="65" t="s">
        <v>31</v>
      </c>
      <c r="C423" s="65" t="s">
        <v>45</v>
      </c>
    </row>
    <row r="424" spans="2:159" ht="12" x14ac:dyDescent="0.2">
      <c r="B424" s="65" t="s">
        <v>31</v>
      </c>
      <c r="C424" s="65" t="s">
        <v>46</v>
      </c>
    </row>
    <row r="425" spans="2:159" ht="12" x14ac:dyDescent="0.2">
      <c r="B425" s="65" t="s">
        <v>31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0</v>
      </c>
      <c r="AS425" s="65">
        <v>540.3890007</v>
      </c>
      <c r="AT425" s="65">
        <v>756.54460099999994</v>
      </c>
      <c r="AU425" s="65">
        <v>648.46680089999995</v>
      </c>
      <c r="AV425" s="65">
        <v>1754.5646079999999</v>
      </c>
      <c r="AW425" s="65">
        <v>1993.8234179999999</v>
      </c>
      <c r="AX425" s="65">
        <v>0</v>
      </c>
      <c r="AY425" s="65">
        <v>2392.5881020000002</v>
      </c>
      <c r="AZ425" s="65">
        <v>2028.855096</v>
      </c>
      <c r="BA425" s="65">
        <v>2305.5171540000001</v>
      </c>
      <c r="BB425" s="65">
        <v>3227.7240160000001</v>
      </c>
      <c r="BC425" s="65">
        <v>2766.6205850000001</v>
      </c>
      <c r="BD425" s="65">
        <v>3454.0498729999999</v>
      </c>
      <c r="BE425" s="65">
        <v>3925.056673</v>
      </c>
      <c r="BF425" s="65">
        <v>5495.0793430000003</v>
      </c>
      <c r="BG425" s="65">
        <v>4710.0680080000002</v>
      </c>
      <c r="BH425" s="65">
        <v>4132.0096780000003</v>
      </c>
      <c r="BI425" s="65">
        <v>4695.4655439999997</v>
      </c>
      <c r="BJ425" s="65">
        <v>6573.6517610000001</v>
      </c>
      <c r="BK425" s="65">
        <v>5634.5586519999997</v>
      </c>
      <c r="BL425" s="65">
        <v>5504.734915</v>
      </c>
      <c r="BM425" s="65">
        <v>6255.3805849999999</v>
      </c>
      <c r="BN425" s="65">
        <v>8757.532819</v>
      </c>
      <c r="BO425" s="65">
        <v>7506.4567020000004</v>
      </c>
      <c r="BP425" s="65">
        <v>6171.6557709999997</v>
      </c>
      <c r="BQ425" s="65">
        <v>7013.2451940000001</v>
      </c>
      <c r="BR425" s="65">
        <v>4526.2889850000001</v>
      </c>
      <c r="BS425" s="65">
        <v>8415.8942330000009</v>
      </c>
      <c r="BT425" s="65">
        <v>6376.7281359999997</v>
      </c>
      <c r="BU425" s="65">
        <v>7246.2819719999998</v>
      </c>
      <c r="BV425" s="65">
        <v>10144.794760000001</v>
      </c>
      <c r="BW425" s="65">
        <v>8695.5383669999992</v>
      </c>
      <c r="BX425" s="65">
        <v>6376.7281359999997</v>
      </c>
      <c r="BY425" s="65">
        <v>7246.2819719999998</v>
      </c>
      <c r="BZ425" s="65">
        <v>10144.794760000001</v>
      </c>
      <c r="CA425" s="65">
        <v>8695.5383669999992</v>
      </c>
      <c r="CB425" s="65">
        <v>6376.7281359999997</v>
      </c>
      <c r="CC425" s="65">
        <v>7246.2819719999998</v>
      </c>
      <c r="CD425" s="65">
        <v>9369.0118450000009</v>
      </c>
      <c r="CE425" s="65">
        <v>8695.5383669999992</v>
      </c>
      <c r="CF425" s="65">
        <v>6376.7281359999997</v>
      </c>
      <c r="CG425" s="65">
        <v>7246.2819719999998</v>
      </c>
      <c r="CH425" s="65">
        <v>10144.794760000001</v>
      </c>
      <c r="CI425" s="65">
        <v>8695.5383669999992</v>
      </c>
      <c r="CJ425" s="65">
        <v>6376.7281359999997</v>
      </c>
      <c r="CK425" s="65">
        <v>7246.2819719999998</v>
      </c>
      <c r="CL425" s="65">
        <v>10144.794760000001</v>
      </c>
      <c r="CM425" s="65">
        <v>8695.5383669999992</v>
      </c>
      <c r="CN425" s="65">
        <v>6376.7281359999997</v>
      </c>
      <c r="CO425" s="65">
        <v>7246.2819719999998</v>
      </c>
      <c r="CP425" s="65">
        <v>10144.794760000001</v>
      </c>
      <c r="CQ425" s="65">
        <v>8695.5383669999992</v>
      </c>
      <c r="CR425" s="65">
        <v>6376.7281359999997</v>
      </c>
      <c r="CS425" s="65">
        <v>7246.2819719999998</v>
      </c>
      <c r="CT425" s="65">
        <v>10144.794760000001</v>
      </c>
      <c r="CU425" s="65">
        <v>8695.5383669999992</v>
      </c>
      <c r="CV425" s="65">
        <v>6376.7281359999997</v>
      </c>
      <c r="CW425" s="65">
        <v>7246.2819719999998</v>
      </c>
      <c r="CX425" s="65">
        <v>9224.8369789999997</v>
      </c>
      <c r="CY425" s="65">
        <v>8695.5383669999992</v>
      </c>
      <c r="CZ425" s="65">
        <v>6376.7281359999997</v>
      </c>
      <c r="DA425" s="65">
        <v>7246.2819719999998</v>
      </c>
      <c r="DB425" s="65">
        <v>10144.794760000001</v>
      </c>
      <c r="DC425" s="65">
        <v>8695.5383669999992</v>
      </c>
      <c r="DD425" s="65">
        <v>6376.7281359999997</v>
      </c>
      <c r="DE425" s="65">
        <v>7246.2819719999998</v>
      </c>
      <c r="DF425" s="65">
        <v>10144.794760000001</v>
      </c>
      <c r="DG425" s="65">
        <v>8695.5383669999992</v>
      </c>
      <c r="DH425" s="65">
        <v>6376.7281359999997</v>
      </c>
      <c r="DI425" s="65">
        <v>7246.2819719999998</v>
      </c>
      <c r="DJ425" s="65">
        <v>10144.794760000001</v>
      </c>
      <c r="DK425" s="65">
        <v>8695.5383669999992</v>
      </c>
      <c r="DL425" s="65">
        <v>6376.7281359999997</v>
      </c>
      <c r="DM425" s="65">
        <v>7246.2819719999998</v>
      </c>
      <c r="DN425" s="65">
        <v>10144.794760000001</v>
      </c>
      <c r="DO425" s="65">
        <v>8695.5383669999992</v>
      </c>
      <c r="DP425" s="65">
        <v>6376.7281359999997</v>
      </c>
      <c r="DQ425" s="65">
        <v>7246.2819719999998</v>
      </c>
      <c r="DR425" s="65">
        <v>10144.794760000001</v>
      </c>
      <c r="DS425" s="65">
        <v>8695.5383669999992</v>
      </c>
      <c r="DT425" s="65">
        <v>6376.7281359999997</v>
      </c>
      <c r="DU425" s="65">
        <v>7246.2819719999998</v>
      </c>
      <c r="DV425" s="65">
        <v>10144.794760000001</v>
      </c>
      <c r="DW425" s="65">
        <v>8695.5383669999992</v>
      </c>
      <c r="DX425" s="65">
        <v>6376.7281359999997</v>
      </c>
      <c r="DY425" s="65">
        <v>7246.2819719999998</v>
      </c>
      <c r="DZ425" s="65">
        <v>10144.794760000001</v>
      </c>
      <c r="EA425" s="65">
        <v>8695.5383669999992</v>
      </c>
      <c r="EB425" s="65">
        <v>6376.7281359999997</v>
      </c>
      <c r="EC425" s="65">
        <v>7246.2819719999998</v>
      </c>
      <c r="ED425" s="65">
        <v>10144.794760000001</v>
      </c>
      <c r="EE425" s="65">
        <v>8695.5383669999992</v>
      </c>
      <c r="EF425" s="65">
        <v>6376.7281359999997</v>
      </c>
      <c r="EG425" s="65">
        <v>7246.2819719999998</v>
      </c>
      <c r="EH425" s="65">
        <v>10144.794760000001</v>
      </c>
      <c r="EI425" s="65">
        <v>8695.5383669999992</v>
      </c>
      <c r="EJ425" s="65">
        <v>6376.7281359999997</v>
      </c>
      <c r="EK425" s="65">
        <v>7246.2819719999998</v>
      </c>
      <c r="EL425" s="65">
        <v>10144.794760000001</v>
      </c>
      <c r="EM425" s="65">
        <v>8695.5383669999992</v>
      </c>
      <c r="EN425" s="65">
        <v>6376.7281359999997</v>
      </c>
      <c r="EO425" s="65">
        <v>7246.2819719999998</v>
      </c>
      <c r="EP425" s="65">
        <v>10144.794760000001</v>
      </c>
      <c r="EQ425" s="65">
        <v>8695.5383669999992</v>
      </c>
      <c r="ER425" s="65">
        <v>6376.7281359999997</v>
      </c>
      <c r="ES425" s="65">
        <v>7246.2819719999998</v>
      </c>
      <c r="ET425" s="65">
        <v>10144.794760000001</v>
      </c>
      <c r="EU425" s="65">
        <v>8695.5383669999992</v>
      </c>
      <c r="EV425" s="65">
        <v>6376.7281359999997</v>
      </c>
      <c r="EW425" s="65">
        <v>7246.2819719999998</v>
      </c>
      <c r="EX425" s="65">
        <v>10144.794760000001</v>
      </c>
      <c r="EY425" s="65">
        <v>8695.5383669999992</v>
      </c>
      <c r="EZ425" s="65">
        <v>6376.7281359999997</v>
      </c>
      <c r="FA425" s="65">
        <v>7246.2819719999998</v>
      </c>
      <c r="FB425" s="65">
        <v>10144.794760000001</v>
      </c>
      <c r="FC425" s="65">
        <v>8695.5383669999992</v>
      </c>
    </row>
    <row r="426" spans="2:159" ht="12" x14ac:dyDescent="0.2">
      <c r="B426" s="65" t="s">
        <v>32</v>
      </c>
      <c r="C426" s="65" t="s">
        <v>36</v>
      </c>
    </row>
    <row r="427" spans="2:159" ht="12" x14ac:dyDescent="0.2">
      <c r="B427" s="65" t="s">
        <v>32</v>
      </c>
      <c r="C427" s="65" t="s">
        <v>37</v>
      </c>
      <c r="CV427" s="65">
        <v>88.826647249999994</v>
      </c>
      <c r="CW427" s="65">
        <v>66.619985439999994</v>
      </c>
      <c r="CX427" s="65">
        <v>88.826647249999994</v>
      </c>
      <c r="CY427" s="65">
        <v>133.2399709</v>
      </c>
      <c r="CZ427" s="65">
        <v>184.4080486</v>
      </c>
      <c r="DA427" s="65">
        <v>138.3060365</v>
      </c>
      <c r="DB427" s="65">
        <v>184.4080486</v>
      </c>
      <c r="DC427" s="65">
        <v>276.61207289999999</v>
      </c>
      <c r="DD427" s="65">
        <v>244.8203335</v>
      </c>
      <c r="DE427" s="65">
        <v>183.6152501</v>
      </c>
      <c r="DF427" s="65">
        <v>244.8203335</v>
      </c>
      <c r="DG427" s="65">
        <v>367.23050030000002</v>
      </c>
      <c r="DH427" s="65">
        <v>712.00710260000005</v>
      </c>
      <c r="DI427" s="65">
        <v>534.00532699999997</v>
      </c>
      <c r="DJ427" s="65">
        <v>712.00710260000005</v>
      </c>
      <c r="DK427" s="65">
        <v>1068.0106539999999</v>
      </c>
      <c r="DL427" s="65">
        <v>712.00710260000005</v>
      </c>
      <c r="DM427" s="65">
        <v>534.00532699999997</v>
      </c>
      <c r="DN427" s="65">
        <v>712.00710260000005</v>
      </c>
      <c r="DO427" s="65">
        <v>1068.0106539999999</v>
      </c>
      <c r="DP427" s="65">
        <v>712.00710260000005</v>
      </c>
      <c r="DQ427" s="65">
        <v>534.00532699999997</v>
      </c>
      <c r="DR427" s="65">
        <v>712.00710260000005</v>
      </c>
      <c r="DS427" s="65">
        <v>1068.0106539999999</v>
      </c>
      <c r="DT427" s="65">
        <v>712.00710260000005</v>
      </c>
      <c r="DU427" s="65">
        <v>534.00532699999997</v>
      </c>
      <c r="DV427" s="65">
        <v>712.00710260000005</v>
      </c>
      <c r="DW427" s="65">
        <v>1068.0106539999999</v>
      </c>
      <c r="DX427" s="65">
        <v>712.00710260000005</v>
      </c>
      <c r="DY427" s="65">
        <v>534.00532699999997</v>
      </c>
      <c r="DZ427" s="65">
        <v>712.00710260000005</v>
      </c>
      <c r="EA427" s="65">
        <v>1068.0106539999999</v>
      </c>
      <c r="EB427" s="65">
        <v>712.00710260000005</v>
      </c>
      <c r="EC427" s="65">
        <v>534.00532699999997</v>
      </c>
      <c r="ED427" s="65">
        <v>712.00710260000005</v>
      </c>
      <c r="EE427" s="65">
        <v>1068.0106539999999</v>
      </c>
      <c r="EF427" s="65">
        <v>712.00710260000005</v>
      </c>
      <c r="EG427" s="65">
        <v>534.00532699999997</v>
      </c>
      <c r="EH427" s="65">
        <v>712.00710260000005</v>
      </c>
      <c r="EI427" s="65">
        <v>1068.0106539999999</v>
      </c>
      <c r="EJ427" s="65">
        <v>712.00710260000005</v>
      </c>
      <c r="EK427" s="65">
        <v>534.00532699999997</v>
      </c>
      <c r="EL427" s="65">
        <v>712.00710260000005</v>
      </c>
      <c r="EM427" s="65">
        <v>1068.0106539999999</v>
      </c>
      <c r="EN427" s="65">
        <v>712.00710260000005</v>
      </c>
      <c r="EO427" s="65">
        <v>534.00532699999997</v>
      </c>
      <c r="EP427" s="65">
        <v>712.00710260000005</v>
      </c>
      <c r="EQ427" s="65">
        <v>1068.0106539999999</v>
      </c>
      <c r="ER427" s="65">
        <v>712.00710260000005</v>
      </c>
      <c r="ES427" s="65">
        <v>534.00532699999997</v>
      </c>
      <c r="ET427" s="65">
        <v>712.00710260000005</v>
      </c>
      <c r="EU427" s="65">
        <v>1068.0106539999999</v>
      </c>
      <c r="EV427" s="65">
        <v>712.00710260000005</v>
      </c>
      <c r="EW427" s="65">
        <v>534.00532699999997</v>
      </c>
      <c r="EX427" s="65">
        <v>712.00710260000005</v>
      </c>
      <c r="EY427" s="65">
        <v>1068.0106539999999</v>
      </c>
      <c r="EZ427" s="65">
        <v>712.00710260000005</v>
      </c>
      <c r="FA427" s="65">
        <v>534.00532699999997</v>
      </c>
      <c r="FB427" s="65">
        <v>712.00710260000005</v>
      </c>
      <c r="FC427" s="65">
        <v>1068.0106539999999</v>
      </c>
    </row>
    <row r="428" spans="2:159" ht="12" x14ac:dyDescent="0.2">
      <c r="B428" s="65" t="s">
        <v>32</v>
      </c>
      <c r="C428" s="65" t="s">
        <v>38</v>
      </c>
    </row>
    <row r="429" spans="2:159" ht="12" x14ac:dyDescent="0.2">
      <c r="B429" s="65" t="s">
        <v>32</v>
      </c>
      <c r="C429" s="65" t="s">
        <v>39</v>
      </c>
    </row>
    <row r="430" spans="2:159" ht="12" x14ac:dyDescent="0.2">
      <c r="B430" s="65" t="s">
        <v>32</v>
      </c>
      <c r="C430" s="65" t="s">
        <v>40</v>
      </c>
    </row>
    <row r="431" spans="2:159" ht="12" x14ac:dyDescent="0.2">
      <c r="B431" s="65" t="s">
        <v>32</v>
      </c>
      <c r="C431" s="65" t="s">
        <v>41</v>
      </c>
    </row>
    <row r="432" spans="2:159" ht="12" x14ac:dyDescent="0.2">
      <c r="B432" s="65" t="s">
        <v>32</v>
      </c>
      <c r="C432" s="65" t="s">
        <v>42</v>
      </c>
    </row>
    <row r="433" spans="2:159" ht="12" x14ac:dyDescent="0.2">
      <c r="B433" s="65" t="s">
        <v>32</v>
      </c>
      <c r="C433" s="65" t="s">
        <v>43</v>
      </c>
    </row>
    <row r="434" spans="2:159" ht="12" x14ac:dyDescent="0.2">
      <c r="B434" s="65" t="s">
        <v>32</v>
      </c>
      <c r="C434" s="65" t="s">
        <v>44</v>
      </c>
    </row>
    <row r="435" spans="2:159" ht="12" x14ac:dyDescent="0.2">
      <c r="B435" s="65" t="s">
        <v>32</v>
      </c>
      <c r="C435" s="65" t="s">
        <v>45</v>
      </c>
    </row>
    <row r="436" spans="2:159" ht="12" x14ac:dyDescent="0.2">
      <c r="B436" s="65" t="s">
        <v>32</v>
      </c>
      <c r="C436" s="65" t="s">
        <v>46</v>
      </c>
    </row>
    <row r="437" spans="2:159" ht="12" x14ac:dyDescent="0.2">
      <c r="B437" s="65" t="s">
        <v>32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88.826647249999994</v>
      </c>
      <c r="CW437" s="65">
        <v>66.619985439999994</v>
      </c>
      <c r="CX437" s="65">
        <v>88.826647249999994</v>
      </c>
      <c r="CY437" s="65">
        <v>133.2399709</v>
      </c>
      <c r="CZ437" s="65">
        <v>184.4080486</v>
      </c>
      <c r="DA437" s="65">
        <v>138.3060365</v>
      </c>
      <c r="DB437" s="65">
        <v>184.4080486</v>
      </c>
      <c r="DC437" s="65">
        <v>276.61207289999999</v>
      </c>
      <c r="DD437" s="65">
        <v>244.8203335</v>
      </c>
      <c r="DE437" s="65">
        <v>183.6152501</v>
      </c>
      <c r="DF437" s="65">
        <v>244.8203335</v>
      </c>
      <c r="DG437" s="65">
        <v>367.23050030000002</v>
      </c>
      <c r="DH437" s="65">
        <v>712.00710260000005</v>
      </c>
      <c r="DI437" s="65">
        <v>534.00532699999997</v>
      </c>
      <c r="DJ437" s="65">
        <v>712.00710260000005</v>
      </c>
      <c r="DK437" s="65">
        <v>1068.0106539999999</v>
      </c>
      <c r="DL437" s="65">
        <v>712.00710260000005</v>
      </c>
      <c r="DM437" s="65">
        <v>534.00532699999997</v>
      </c>
      <c r="DN437" s="65">
        <v>712.00710260000005</v>
      </c>
      <c r="DO437" s="65">
        <v>1068.0106539999999</v>
      </c>
      <c r="DP437" s="65">
        <v>712.00710260000005</v>
      </c>
      <c r="DQ437" s="65">
        <v>534.00532699999997</v>
      </c>
      <c r="DR437" s="65">
        <v>712.00710260000005</v>
      </c>
      <c r="DS437" s="65">
        <v>1068.0106539999999</v>
      </c>
      <c r="DT437" s="65">
        <v>712.00710260000005</v>
      </c>
      <c r="DU437" s="65">
        <v>534.00532699999997</v>
      </c>
      <c r="DV437" s="65">
        <v>712.00710260000005</v>
      </c>
      <c r="DW437" s="65">
        <v>1068.0106539999999</v>
      </c>
      <c r="DX437" s="65">
        <v>712.00710260000005</v>
      </c>
      <c r="DY437" s="65">
        <v>534.00532699999997</v>
      </c>
      <c r="DZ437" s="65">
        <v>712.00710260000005</v>
      </c>
      <c r="EA437" s="65">
        <v>1068.0106539999999</v>
      </c>
      <c r="EB437" s="65">
        <v>712.00710260000005</v>
      </c>
      <c r="EC437" s="65">
        <v>534.00532699999997</v>
      </c>
      <c r="ED437" s="65">
        <v>712.00710260000005</v>
      </c>
      <c r="EE437" s="65">
        <v>1068.0106539999999</v>
      </c>
      <c r="EF437" s="65">
        <v>712.00710260000005</v>
      </c>
      <c r="EG437" s="65">
        <v>534.00532699999997</v>
      </c>
      <c r="EH437" s="65">
        <v>712.00710260000005</v>
      </c>
      <c r="EI437" s="65">
        <v>1068.0106539999999</v>
      </c>
      <c r="EJ437" s="65">
        <v>712.00710260000005</v>
      </c>
      <c r="EK437" s="65">
        <v>534.00532699999997</v>
      </c>
      <c r="EL437" s="65">
        <v>712.00710260000005</v>
      </c>
      <c r="EM437" s="65">
        <v>1068.0106539999999</v>
      </c>
      <c r="EN437" s="65">
        <v>712.00710260000005</v>
      </c>
      <c r="EO437" s="65">
        <v>534.00532699999997</v>
      </c>
      <c r="EP437" s="65">
        <v>712.00710260000005</v>
      </c>
      <c r="EQ437" s="65">
        <v>1068.0106539999999</v>
      </c>
      <c r="ER437" s="65">
        <v>712.00710260000005</v>
      </c>
      <c r="ES437" s="65">
        <v>534.00532699999997</v>
      </c>
      <c r="ET437" s="65">
        <v>712.00710260000005</v>
      </c>
      <c r="EU437" s="65">
        <v>1068.0106539999999</v>
      </c>
      <c r="EV437" s="65">
        <v>712.00710260000005</v>
      </c>
      <c r="EW437" s="65">
        <v>534.00532699999997</v>
      </c>
      <c r="EX437" s="65">
        <v>712.00710260000005</v>
      </c>
      <c r="EY437" s="65">
        <v>1068.0106539999999</v>
      </c>
      <c r="EZ437" s="65">
        <v>712.00710260000005</v>
      </c>
      <c r="FA437" s="65">
        <v>534.00532699999997</v>
      </c>
      <c r="FB437" s="65">
        <v>712.00710260000005</v>
      </c>
      <c r="FC437" s="65">
        <v>1068.0106539999999</v>
      </c>
    </row>
    <row r="438" spans="2:159" ht="12" x14ac:dyDescent="0.2">
      <c r="B438" s="65" t="s">
        <v>33</v>
      </c>
      <c r="C438" s="65" t="s">
        <v>36</v>
      </c>
    </row>
    <row r="439" spans="2:159" ht="12" x14ac:dyDescent="0.2">
      <c r="B439" s="65" t="s">
        <v>33</v>
      </c>
      <c r="C439" s="65" t="s">
        <v>37</v>
      </c>
    </row>
    <row r="440" spans="2:159" ht="12" x14ac:dyDescent="0.2">
      <c r="B440" s="65" t="s">
        <v>33</v>
      </c>
      <c r="C440" s="65" t="s">
        <v>38</v>
      </c>
      <c r="BX440" s="65">
        <v>352.21965829999999</v>
      </c>
      <c r="BY440" s="65">
        <v>400.2496117</v>
      </c>
      <c r="CA440" s="65">
        <v>480.29953410000002</v>
      </c>
      <c r="CB440" s="65">
        <v>2090.6934510000001</v>
      </c>
      <c r="CD440" s="65">
        <v>3326.1032180000002</v>
      </c>
      <c r="CE440" s="65">
        <v>2850.9456150000001</v>
      </c>
      <c r="CF440" s="65">
        <v>3532.3655829999998</v>
      </c>
      <c r="CG440" s="65">
        <v>4014.0517989999998</v>
      </c>
      <c r="CH440" s="65">
        <v>5619.6725180000003</v>
      </c>
      <c r="CI440" s="65">
        <v>4816.8621579999999</v>
      </c>
      <c r="CJ440" s="65">
        <v>5283.8273419999996</v>
      </c>
      <c r="CK440" s="65">
        <v>6004.349252</v>
      </c>
      <c r="CL440" s="65">
        <v>8406.0889530000004</v>
      </c>
      <c r="CM440" s="65">
        <v>7205.219102</v>
      </c>
      <c r="CN440" s="65">
        <v>7000.6415999999999</v>
      </c>
      <c r="CO440" s="65">
        <v>7955.2745459999996</v>
      </c>
      <c r="CP440" s="65">
        <v>11137.38436</v>
      </c>
      <c r="CQ440" s="65">
        <v>9546.3294549999991</v>
      </c>
      <c r="CR440" s="65">
        <v>8767.1721440000001</v>
      </c>
      <c r="CS440" s="65">
        <v>9962.6956190000001</v>
      </c>
      <c r="CT440" s="65">
        <v>13947.773870000001</v>
      </c>
      <c r="CU440" s="65">
        <v>11955.23474</v>
      </c>
      <c r="CV440" s="65">
        <v>10005.999900000001</v>
      </c>
      <c r="CW440" s="65">
        <v>11370.45443</v>
      </c>
      <c r="CX440" s="65">
        <v>15918.636210000001</v>
      </c>
      <c r="CY440" s="65">
        <v>13644.545319999999</v>
      </c>
      <c r="CZ440" s="65">
        <v>11800.48785</v>
      </c>
      <c r="DA440" s="65">
        <v>13409.64529</v>
      </c>
      <c r="DB440" s="65">
        <v>18773.503400000001</v>
      </c>
      <c r="DC440" s="65">
        <v>16091.574339999999</v>
      </c>
      <c r="DD440" s="65">
        <v>13167.92002</v>
      </c>
      <c r="DE440" s="65">
        <v>14963.545480000001</v>
      </c>
      <c r="DF440" s="65">
        <v>20948.963670000001</v>
      </c>
      <c r="DG440" s="65">
        <v>17956.254580000001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13468.189039999999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19295.012709999999</v>
      </c>
      <c r="DW440" s="65">
        <v>18000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13801.436100000001</v>
      </c>
      <c r="EM440" s="65">
        <v>18000</v>
      </c>
      <c r="EN440" s="65">
        <v>13200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12933.433139999999</v>
      </c>
      <c r="EU440" s="65">
        <v>18000</v>
      </c>
      <c r="EV440" s="65">
        <v>13200</v>
      </c>
      <c r="EW440" s="65">
        <v>15000</v>
      </c>
      <c r="EX440" s="65">
        <v>21000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ht="12" x14ac:dyDescent="0.2">
      <c r="B441" s="65" t="s">
        <v>33</v>
      </c>
      <c r="C441" s="65" t="s">
        <v>39</v>
      </c>
    </row>
    <row r="442" spans="2:159" ht="12" x14ac:dyDescent="0.2">
      <c r="B442" s="65" t="s">
        <v>33</v>
      </c>
      <c r="C442" s="65" t="s">
        <v>40</v>
      </c>
    </row>
    <row r="443" spans="2:159" ht="12" x14ac:dyDescent="0.2">
      <c r="B443" s="65" t="s">
        <v>33</v>
      </c>
      <c r="C443" s="65" t="s">
        <v>41</v>
      </c>
    </row>
    <row r="444" spans="2:159" ht="12" x14ac:dyDescent="0.2">
      <c r="B444" s="65" t="s">
        <v>33</v>
      </c>
      <c r="C444" s="65" t="s">
        <v>42</v>
      </c>
    </row>
    <row r="445" spans="2:159" ht="12" x14ac:dyDescent="0.2">
      <c r="B445" s="65" t="s">
        <v>33</v>
      </c>
      <c r="C445" s="65" t="s">
        <v>43</v>
      </c>
    </row>
    <row r="446" spans="2:159" ht="12" x14ac:dyDescent="0.2">
      <c r="B446" s="65" t="s">
        <v>33</v>
      </c>
      <c r="C446" s="65" t="s">
        <v>44</v>
      </c>
    </row>
    <row r="447" spans="2:159" ht="12" x14ac:dyDescent="0.2">
      <c r="B447" s="65" t="s">
        <v>33</v>
      </c>
      <c r="C447" s="65" t="s">
        <v>45</v>
      </c>
    </row>
    <row r="448" spans="2:159" ht="12" x14ac:dyDescent="0.2">
      <c r="B448" s="65" t="s">
        <v>33</v>
      </c>
      <c r="C448" s="65" t="s">
        <v>46</v>
      </c>
    </row>
    <row r="449" spans="2:159" ht="12" x14ac:dyDescent="0.2">
      <c r="B449" s="65" t="s">
        <v>33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352.21965829999999</v>
      </c>
      <c r="BY449" s="65">
        <v>400.2496117</v>
      </c>
      <c r="BZ449" s="65">
        <v>0</v>
      </c>
      <c r="CA449" s="65">
        <v>480.29953410000002</v>
      </c>
      <c r="CB449" s="65">
        <v>2090.6934510000001</v>
      </c>
      <c r="CC449" s="65">
        <v>0</v>
      </c>
      <c r="CD449" s="65">
        <v>3326.1032180000002</v>
      </c>
      <c r="CE449" s="65">
        <v>2850.9456150000001</v>
      </c>
      <c r="CF449" s="65">
        <v>3532.3655829999998</v>
      </c>
      <c r="CG449" s="65">
        <v>4014.0517989999998</v>
      </c>
      <c r="CH449" s="65">
        <v>5619.6725180000003</v>
      </c>
      <c r="CI449" s="65">
        <v>4816.8621579999999</v>
      </c>
      <c r="CJ449" s="65">
        <v>5283.8273419999996</v>
      </c>
      <c r="CK449" s="65">
        <v>6004.349252</v>
      </c>
      <c r="CL449" s="65">
        <v>8406.0889530000004</v>
      </c>
      <c r="CM449" s="65">
        <v>7205.219102</v>
      </c>
      <c r="CN449" s="65">
        <v>7000.6415999999999</v>
      </c>
      <c r="CO449" s="65">
        <v>7955.2745459999996</v>
      </c>
      <c r="CP449" s="65">
        <v>11137.38436</v>
      </c>
      <c r="CQ449" s="65">
        <v>9546.3294549999991</v>
      </c>
      <c r="CR449" s="65">
        <v>8767.1721440000001</v>
      </c>
      <c r="CS449" s="65">
        <v>9962.6956190000001</v>
      </c>
      <c r="CT449" s="65">
        <v>13947.773870000001</v>
      </c>
      <c r="CU449" s="65">
        <v>11955.23474</v>
      </c>
      <c r="CV449" s="65">
        <v>10005.999900000001</v>
      </c>
      <c r="CW449" s="65">
        <v>11370.45443</v>
      </c>
      <c r="CX449" s="65">
        <v>15918.636210000001</v>
      </c>
      <c r="CY449" s="65">
        <v>13644.545319999999</v>
      </c>
      <c r="CZ449" s="65">
        <v>11800.48785</v>
      </c>
      <c r="DA449" s="65">
        <v>13409.64529</v>
      </c>
      <c r="DB449" s="65">
        <v>18773.503400000001</v>
      </c>
      <c r="DC449" s="65">
        <v>16091.574339999999</v>
      </c>
      <c r="DD449" s="65">
        <v>13167.92002</v>
      </c>
      <c r="DE449" s="65">
        <v>14963.545480000001</v>
      </c>
      <c r="DF449" s="65">
        <v>20948.963670000001</v>
      </c>
      <c r="DG449" s="65">
        <v>17956.254580000001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13468.189039999999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19295.012709999999</v>
      </c>
      <c r="DW449" s="65">
        <v>18000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13801.436100000001</v>
      </c>
      <c r="EM449" s="65">
        <v>18000</v>
      </c>
      <c r="EN449" s="65">
        <v>13200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12933.433139999999</v>
      </c>
      <c r="EU449" s="65">
        <v>18000</v>
      </c>
      <c r="EV449" s="65">
        <v>13200</v>
      </c>
      <c r="EW449" s="65">
        <v>15000</v>
      </c>
      <c r="EX449" s="65">
        <v>21000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ht="12" x14ac:dyDescent="0.2">
      <c r="B450" s="65" t="s">
        <v>34</v>
      </c>
      <c r="C450" s="65" t="s">
        <v>36</v>
      </c>
    </row>
    <row r="451" spans="2:159" ht="12" x14ac:dyDescent="0.2">
      <c r="B451" s="65" t="s">
        <v>34</v>
      </c>
      <c r="C451" s="65" t="s">
        <v>37</v>
      </c>
      <c r="ER451" s="65">
        <v>89.345658959999994</v>
      </c>
      <c r="ES451" s="65">
        <v>67.009244219999999</v>
      </c>
      <c r="ET451" s="65">
        <v>89.345658959999994</v>
      </c>
      <c r="EU451" s="65">
        <v>134.0184884</v>
      </c>
      <c r="EV451" s="65">
        <v>169.27726179999999</v>
      </c>
      <c r="EW451" s="65">
        <v>126.9579463</v>
      </c>
      <c r="EX451" s="65">
        <v>169.27726179999999</v>
      </c>
      <c r="EY451" s="65">
        <v>253.91589260000001</v>
      </c>
      <c r="EZ451" s="65">
        <v>249.51637120000001</v>
      </c>
      <c r="FA451" s="65">
        <v>187.13727840000001</v>
      </c>
      <c r="FB451" s="65">
        <v>249.51637120000001</v>
      </c>
      <c r="FC451" s="65">
        <v>374.27455680000003</v>
      </c>
    </row>
    <row r="452" spans="2:159" ht="12" x14ac:dyDescent="0.2">
      <c r="B452" s="65" t="s">
        <v>34</v>
      </c>
      <c r="C452" s="65" t="s">
        <v>38</v>
      </c>
    </row>
    <row r="453" spans="2:159" ht="12" x14ac:dyDescent="0.2">
      <c r="B453" s="65" t="s">
        <v>34</v>
      </c>
      <c r="C453" s="65" t="s">
        <v>39</v>
      </c>
    </row>
    <row r="454" spans="2:159" ht="12" x14ac:dyDescent="0.2">
      <c r="B454" s="65" t="s">
        <v>34</v>
      </c>
      <c r="C454" s="65" t="s">
        <v>40</v>
      </c>
    </row>
    <row r="455" spans="2:159" ht="12" x14ac:dyDescent="0.2">
      <c r="B455" s="65" t="s">
        <v>34</v>
      </c>
      <c r="C455" s="65" t="s">
        <v>41</v>
      </c>
    </row>
    <row r="456" spans="2:159" ht="12" x14ac:dyDescent="0.2">
      <c r="B456" s="65" t="s">
        <v>34</v>
      </c>
      <c r="C456" s="65" t="s">
        <v>42</v>
      </c>
    </row>
    <row r="457" spans="2:159" ht="12" x14ac:dyDescent="0.2">
      <c r="B457" s="65" t="s">
        <v>34</v>
      </c>
      <c r="C457" s="65" t="s">
        <v>43</v>
      </c>
    </row>
    <row r="458" spans="2:159" ht="12" x14ac:dyDescent="0.2">
      <c r="B458" s="65" t="s">
        <v>34</v>
      </c>
      <c r="C458" s="65" t="s">
        <v>44</v>
      </c>
    </row>
    <row r="459" spans="2:159" ht="12" x14ac:dyDescent="0.2">
      <c r="B459" s="65" t="s">
        <v>34</v>
      </c>
      <c r="C459" s="65" t="s">
        <v>45</v>
      </c>
    </row>
    <row r="460" spans="2:159" ht="12" x14ac:dyDescent="0.2">
      <c r="B460" s="65" t="s">
        <v>34</v>
      </c>
      <c r="C460" s="65" t="s">
        <v>46</v>
      </c>
    </row>
    <row r="461" spans="2:159" ht="12" x14ac:dyDescent="0.2">
      <c r="B461" s="65" t="s">
        <v>34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89.345658959999994</v>
      </c>
      <c r="ES461" s="65">
        <v>67.009244219999999</v>
      </c>
      <c r="ET461" s="65">
        <v>89.345658959999994</v>
      </c>
      <c r="EU461" s="65">
        <v>134.0184884</v>
      </c>
      <c r="EV461" s="65">
        <v>169.27726179999999</v>
      </c>
      <c r="EW461" s="65">
        <v>126.9579463</v>
      </c>
      <c r="EX461" s="65">
        <v>169.27726179999999</v>
      </c>
      <c r="EY461" s="65">
        <v>253.91589260000001</v>
      </c>
      <c r="EZ461" s="65">
        <v>249.51637120000001</v>
      </c>
      <c r="FA461" s="65">
        <v>187.13727840000001</v>
      </c>
      <c r="FB461" s="65">
        <v>249.51637120000001</v>
      </c>
      <c r="FC461" s="65">
        <v>374.27455680000003</v>
      </c>
    </row>
    <row r="462" spans="2:159" ht="12" x14ac:dyDescent="0.2">
      <c r="B462" s="65" t="s">
        <v>35</v>
      </c>
      <c r="C462" s="65" t="s">
        <v>36</v>
      </c>
    </row>
    <row r="463" spans="2:159" ht="12" x14ac:dyDescent="0.2">
      <c r="B463" s="65" t="s">
        <v>35</v>
      </c>
      <c r="C463" s="65" t="s">
        <v>37</v>
      </c>
    </row>
    <row r="464" spans="2:159" ht="12" x14ac:dyDescent="0.2">
      <c r="B464" s="65" t="s">
        <v>35</v>
      </c>
      <c r="C464" s="65" t="s">
        <v>38</v>
      </c>
      <c r="DL464" s="65">
        <v>1422.330035</v>
      </c>
      <c r="DM464" s="65">
        <v>1616.2841309999999</v>
      </c>
      <c r="DN464" s="65">
        <v>2262.797783</v>
      </c>
      <c r="DO464" s="65">
        <v>1939.5409569999999</v>
      </c>
      <c r="DP464" s="65">
        <v>2451.6137239999998</v>
      </c>
      <c r="DQ464" s="65">
        <v>2785.9246859999998</v>
      </c>
      <c r="DR464" s="65">
        <v>3900.2945610000002</v>
      </c>
      <c r="DS464" s="65">
        <v>3343.1096240000002</v>
      </c>
      <c r="DT464" s="65">
        <v>3442.8531079999998</v>
      </c>
      <c r="DU464" s="65">
        <v>3912.3330780000001</v>
      </c>
      <c r="DV464" s="65">
        <v>5477.2663089999996</v>
      </c>
      <c r="DW464" s="65">
        <v>4694.7996929999999</v>
      </c>
      <c r="DX464" s="65">
        <v>4441.7448109999996</v>
      </c>
      <c r="DY464" s="65">
        <v>5047.437285</v>
      </c>
      <c r="DZ464" s="65">
        <v>7066.4121990000003</v>
      </c>
      <c r="EA464" s="65">
        <v>6056.9247420000002</v>
      </c>
      <c r="EB464" s="65">
        <v>5461.5859609999998</v>
      </c>
      <c r="EC464" s="65">
        <v>6206.347683</v>
      </c>
      <c r="ED464" s="65">
        <v>8688.8867559999999</v>
      </c>
      <c r="EE464" s="65">
        <v>7447.6172200000001</v>
      </c>
      <c r="EF464" s="65">
        <v>6677.2551780000003</v>
      </c>
      <c r="EG464" s="65">
        <v>7587.7899749999997</v>
      </c>
      <c r="EH464" s="65">
        <v>10622.90596</v>
      </c>
      <c r="EI464" s="65">
        <v>9105.3479700000007</v>
      </c>
      <c r="EJ464" s="65">
        <v>7601.3305719999998</v>
      </c>
      <c r="EK464" s="65">
        <v>8637.87565</v>
      </c>
      <c r="EL464" s="65">
        <v>12093.02591</v>
      </c>
      <c r="EM464" s="65">
        <v>10365.450779999999</v>
      </c>
      <c r="EN464" s="65">
        <v>8573.6956210000008</v>
      </c>
      <c r="EO464" s="65">
        <v>9742.8359330000003</v>
      </c>
      <c r="EP464" s="65">
        <v>13639.970310000001</v>
      </c>
      <c r="EQ464" s="65">
        <v>11691.403120000001</v>
      </c>
      <c r="ER464" s="65">
        <v>9509.2934819999991</v>
      </c>
      <c r="ES464" s="65">
        <v>10806.01532</v>
      </c>
      <c r="ET464" s="65">
        <v>15128.42145</v>
      </c>
      <c r="EU464" s="65">
        <v>12967.21838</v>
      </c>
      <c r="EV464" s="65">
        <v>9755.4828859999998</v>
      </c>
      <c r="EW464" s="65">
        <v>11085.77601</v>
      </c>
      <c r="EX464" s="65">
        <v>15520.08641</v>
      </c>
      <c r="EY464" s="65">
        <v>13302.931210000001</v>
      </c>
      <c r="EZ464" s="65">
        <v>10004.05783</v>
      </c>
      <c r="FA464" s="65">
        <v>11368.247530000001</v>
      </c>
      <c r="FB464" s="65">
        <v>15915.546539999999</v>
      </c>
      <c r="FC464" s="65">
        <v>13641.89704</v>
      </c>
    </row>
    <row r="465" spans="2:159" ht="12" x14ac:dyDescent="0.2">
      <c r="B465" s="65" t="s">
        <v>35</v>
      </c>
      <c r="C465" s="65" t="s">
        <v>39</v>
      </c>
    </row>
    <row r="466" spans="2:159" ht="12" x14ac:dyDescent="0.2">
      <c r="B466" s="65" t="s">
        <v>35</v>
      </c>
      <c r="C466" s="65" t="s">
        <v>40</v>
      </c>
    </row>
    <row r="467" spans="2:159" ht="12" x14ac:dyDescent="0.2">
      <c r="B467" s="65" t="s">
        <v>35</v>
      </c>
      <c r="C467" s="65" t="s">
        <v>41</v>
      </c>
    </row>
    <row r="468" spans="2:159" ht="12" x14ac:dyDescent="0.2">
      <c r="B468" s="65" t="s">
        <v>35</v>
      </c>
      <c r="C468" s="65" t="s">
        <v>42</v>
      </c>
    </row>
    <row r="469" spans="2:159" ht="12" x14ac:dyDescent="0.2">
      <c r="B469" s="65" t="s">
        <v>35</v>
      </c>
      <c r="C469" s="65" t="s">
        <v>43</v>
      </c>
    </row>
    <row r="470" spans="2:159" ht="12" x14ac:dyDescent="0.2">
      <c r="B470" s="65" t="s">
        <v>35</v>
      </c>
      <c r="C470" s="65" t="s">
        <v>44</v>
      </c>
    </row>
    <row r="471" spans="2:159" ht="12" x14ac:dyDescent="0.2">
      <c r="B471" s="65" t="s">
        <v>35</v>
      </c>
      <c r="C471" s="65" t="s">
        <v>45</v>
      </c>
    </row>
    <row r="472" spans="2:159" ht="12" x14ac:dyDescent="0.2">
      <c r="B472" s="65" t="s">
        <v>35</v>
      </c>
      <c r="C472" s="65" t="s">
        <v>46</v>
      </c>
    </row>
    <row r="473" spans="2:159" ht="12" x14ac:dyDescent="0.2">
      <c r="B473" s="65" t="s">
        <v>35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1422.330035</v>
      </c>
      <c r="DM473" s="65">
        <v>1616.2841309999999</v>
      </c>
      <c r="DN473" s="65">
        <v>2262.797783</v>
      </c>
      <c r="DO473" s="65">
        <v>1939.5409569999999</v>
      </c>
      <c r="DP473" s="65">
        <v>2451.6137239999998</v>
      </c>
      <c r="DQ473" s="65">
        <v>2785.9246859999998</v>
      </c>
      <c r="DR473" s="65">
        <v>3900.2945610000002</v>
      </c>
      <c r="DS473" s="65">
        <v>3343.1096240000002</v>
      </c>
      <c r="DT473" s="65">
        <v>3442.8531079999998</v>
      </c>
      <c r="DU473" s="65">
        <v>3912.3330780000001</v>
      </c>
      <c r="DV473" s="65">
        <v>5477.2663089999996</v>
      </c>
      <c r="DW473" s="65">
        <v>4694.7996929999999</v>
      </c>
      <c r="DX473" s="65">
        <v>4441.7448109999996</v>
      </c>
      <c r="DY473" s="65">
        <v>5047.437285</v>
      </c>
      <c r="DZ473" s="65">
        <v>7066.4121990000003</v>
      </c>
      <c r="EA473" s="65">
        <v>6056.9247420000002</v>
      </c>
      <c r="EB473" s="65">
        <v>5461.5859609999998</v>
      </c>
      <c r="EC473" s="65">
        <v>6206.347683</v>
      </c>
      <c r="ED473" s="65">
        <v>8688.8867559999999</v>
      </c>
      <c r="EE473" s="65">
        <v>7447.6172200000001</v>
      </c>
      <c r="EF473" s="65">
        <v>6677.2551780000003</v>
      </c>
      <c r="EG473" s="65">
        <v>7587.7899749999997</v>
      </c>
      <c r="EH473" s="65">
        <v>10622.90596</v>
      </c>
      <c r="EI473" s="65">
        <v>9105.3479700000007</v>
      </c>
      <c r="EJ473" s="65">
        <v>7601.3305719999998</v>
      </c>
      <c r="EK473" s="65">
        <v>8637.87565</v>
      </c>
      <c r="EL473" s="65">
        <v>12093.02591</v>
      </c>
      <c r="EM473" s="65">
        <v>10365.450779999999</v>
      </c>
      <c r="EN473" s="65">
        <v>8573.6956210000008</v>
      </c>
      <c r="EO473" s="65">
        <v>9742.8359330000003</v>
      </c>
      <c r="EP473" s="65">
        <v>13639.970310000001</v>
      </c>
      <c r="EQ473" s="65">
        <v>11691.403120000001</v>
      </c>
      <c r="ER473" s="65">
        <v>9509.2934819999991</v>
      </c>
      <c r="ES473" s="65">
        <v>10806.01532</v>
      </c>
      <c r="ET473" s="65">
        <v>15128.42145</v>
      </c>
      <c r="EU473" s="65">
        <v>12967.21838</v>
      </c>
      <c r="EV473" s="65">
        <v>9755.4828859999998</v>
      </c>
      <c r="EW473" s="65">
        <v>11085.77601</v>
      </c>
      <c r="EX473" s="65">
        <v>15520.08641</v>
      </c>
      <c r="EY473" s="65">
        <v>13302.931210000001</v>
      </c>
      <c r="EZ473" s="65">
        <v>10004.05783</v>
      </c>
      <c r="FA473" s="65">
        <v>11368.247530000001</v>
      </c>
      <c r="FB473" s="65">
        <v>15915.546539999999</v>
      </c>
      <c r="FC473" s="65">
        <v>13641.89704</v>
      </c>
    </row>
    <row r="474" spans="2:159" ht="12" x14ac:dyDescent="0.2">
      <c r="B474" s="65" t="s">
        <v>228</v>
      </c>
      <c r="C474" s="65" t="s">
        <v>36</v>
      </c>
    </row>
    <row r="475" spans="2:159" ht="12" x14ac:dyDescent="0.2">
      <c r="B475" s="65" t="s">
        <v>228</v>
      </c>
      <c r="C475" s="65" t="s">
        <v>37</v>
      </c>
    </row>
    <row r="476" spans="2:159" ht="12" x14ac:dyDescent="0.2">
      <c r="B476" s="65" t="s">
        <v>228</v>
      </c>
      <c r="C476" s="65" t="s">
        <v>38</v>
      </c>
    </row>
    <row r="477" spans="2:159" ht="12" x14ac:dyDescent="0.2">
      <c r="B477" s="65" t="s">
        <v>228</v>
      </c>
      <c r="C477" s="65" t="s">
        <v>39</v>
      </c>
    </row>
    <row r="478" spans="2:159" ht="12" x14ac:dyDescent="0.2">
      <c r="B478" s="65" t="s">
        <v>228</v>
      </c>
      <c r="C478" s="65" t="s">
        <v>40</v>
      </c>
    </row>
    <row r="479" spans="2:159" ht="12" x14ac:dyDescent="0.2">
      <c r="B479" s="65" t="s">
        <v>228</v>
      </c>
      <c r="C479" s="65" t="s">
        <v>41</v>
      </c>
    </row>
    <row r="480" spans="2:159" ht="12" x14ac:dyDescent="0.2">
      <c r="B480" s="65" t="s">
        <v>228</v>
      </c>
      <c r="C480" s="65" t="s">
        <v>42</v>
      </c>
    </row>
    <row r="481" spans="2:159" ht="12" x14ac:dyDescent="0.2">
      <c r="B481" s="65" t="s">
        <v>228</v>
      </c>
      <c r="C481" s="65" t="s">
        <v>43</v>
      </c>
    </row>
    <row r="482" spans="2:159" ht="12" x14ac:dyDescent="0.2">
      <c r="B482" s="65" t="s">
        <v>228</v>
      </c>
      <c r="C482" s="65" t="s">
        <v>44</v>
      </c>
    </row>
    <row r="483" spans="2:159" ht="12" x14ac:dyDescent="0.2">
      <c r="B483" s="65" t="s">
        <v>228</v>
      </c>
      <c r="C483" s="65" t="s">
        <v>45</v>
      </c>
    </row>
    <row r="484" spans="2:159" ht="12" x14ac:dyDescent="0.2">
      <c r="B484" s="65" t="s">
        <v>228</v>
      </c>
      <c r="C484" s="65" t="s">
        <v>46</v>
      </c>
    </row>
    <row r="485" spans="2:159" ht="12" x14ac:dyDescent="0.2">
      <c r="B485" s="65" t="s">
        <v>228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ht="12" x14ac:dyDescent="0.2">
      <c r="B486" s="65" t="s">
        <v>229</v>
      </c>
      <c r="C486" s="65" t="s">
        <v>36</v>
      </c>
    </row>
    <row r="487" spans="2:159" ht="12" x14ac:dyDescent="0.2">
      <c r="B487" s="65" t="s">
        <v>229</v>
      </c>
      <c r="C487" s="65" t="s">
        <v>37</v>
      </c>
    </row>
    <row r="488" spans="2:159" ht="12" x14ac:dyDescent="0.2">
      <c r="B488" s="65" t="s">
        <v>229</v>
      </c>
      <c r="C488" s="65" t="s">
        <v>38</v>
      </c>
    </row>
    <row r="489" spans="2:159" ht="12" x14ac:dyDescent="0.2">
      <c r="B489" s="65" t="s">
        <v>229</v>
      </c>
      <c r="C489" s="65" t="s">
        <v>39</v>
      </c>
    </row>
    <row r="490" spans="2:159" ht="12" x14ac:dyDescent="0.2">
      <c r="B490" s="65" t="s">
        <v>229</v>
      </c>
      <c r="C490" s="65" t="s">
        <v>40</v>
      </c>
    </row>
    <row r="491" spans="2:159" ht="12" x14ac:dyDescent="0.2">
      <c r="B491" s="65" t="s">
        <v>229</v>
      </c>
      <c r="C491" s="65" t="s">
        <v>41</v>
      </c>
    </row>
    <row r="492" spans="2:159" ht="12" x14ac:dyDescent="0.2">
      <c r="B492" s="65" t="s">
        <v>229</v>
      </c>
      <c r="C492" s="65" t="s">
        <v>42</v>
      </c>
    </row>
    <row r="493" spans="2:159" ht="12" x14ac:dyDescent="0.2">
      <c r="B493" s="65" t="s">
        <v>229</v>
      </c>
      <c r="C493" s="65" t="s">
        <v>43</v>
      </c>
    </row>
    <row r="494" spans="2:159" ht="12" x14ac:dyDescent="0.2">
      <c r="B494" s="65" t="s">
        <v>229</v>
      </c>
      <c r="C494" s="65" t="s">
        <v>44</v>
      </c>
    </row>
    <row r="495" spans="2:159" ht="12" x14ac:dyDescent="0.2">
      <c r="B495" s="65" t="s">
        <v>229</v>
      </c>
      <c r="C495" s="65" t="s">
        <v>45</v>
      </c>
    </row>
    <row r="496" spans="2:159" ht="12" x14ac:dyDescent="0.2">
      <c r="B496" s="65" t="s">
        <v>229</v>
      </c>
      <c r="C496" s="65" t="s">
        <v>46</v>
      </c>
    </row>
    <row r="497" spans="2:159" ht="12" x14ac:dyDescent="0.2">
      <c r="B497" s="65" t="s">
        <v>229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ht="12" x14ac:dyDescent="0.2">
      <c r="B498" s="65" t="s">
        <v>230</v>
      </c>
      <c r="C498" s="65" t="s">
        <v>36</v>
      </c>
    </row>
    <row r="499" spans="2:159" ht="12" x14ac:dyDescent="0.2">
      <c r="B499" s="65" t="s">
        <v>230</v>
      </c>
      <c r="C499" s="65" t="s">
        <v>37</v>
      </c>
    </row>
    <row r="500" spans="2:159" ht="12" x14ac:dyDescent="0.2">
      <c r="B500" s="65" t="s">
        <v>230</v>
      </c>
      <c r="C500" s="65" t="s">
        <v>38</v>
      </c>
    </row>
    <row r="501" spans="2:159" ht="12" x14ac:dyDescent="0.2">
      <c r="B501" s="65" t="s">
        <v>230</v>
      </c>
      <c r="C501" s="65" t="s">
        <v>39</v>
      </c>
    </row>
    <row r="502" spans="2:159" ht="12" x14ac:dyDescent="0.2">
      <c r="B502" s="65" t="s">
        <v>230</v>
      </c>
      <c r="C502" s="65" t="s">
        <v>40</v>
      </c>
    </row>
    <row r="503" spans="2:159" ht="12" x14ac:dyDescent="0.2">
      <c r="B503" s="65" t="s">
        <v>230</v>
      </c>
      <c r="C503" s="65" t="s">
        <v>41</v>
      </c>
    </row>
    <row r="504" spans="2:159" ht="12" x14ac:dyDescent="0.2">
      <c r="B504" s="65" t="s">
        <v>230</v>
      </c>
      <c r="C504" s="65" t="s">
        <v>42</v>
      </c>
    </row>
    <row r="505" spans="2:159" ht="12" x14ac:dyDescent="0.2">
      <c r="B505" s="65" t="s">
        <v>230</v>
      </c>
      <c r="C505" s="65" t="s">
        <v>43</v>
      </c>
    </row>
    <row r="506" spans="2:159" ht="12" x14ac:dyDescent="0.2">
      <c r="B506" s="65" t="s">
        <v>230</v>
      </c>
      <c r="C506" s="65" t="s">
        <v>44</v>
      </c>
    </row>
    <row r="507" spans="2:159" ht="12" x14ac:dyDescent="0.2">
      <c r="B507" s="65" t="s">
        <v>230</v>
      </c>
      <c r="C507" s="65" t="s">
        <v>45</v>
      </c>
    </row>
    <row r="508" spans="2:159" ht="12" x14ac:dyDescent="0.2">
      <c r="B508" s="65" t="s">
        <v>230</v>
      </c>
      <c r="C508" s="65" t="s">
        <v>46</v>
      </c>
    </row>
    <row r="509" spans="2:159" ht="12" x14ac:dyDescent="0.2">
      <c r="B509" s="65" t="s">
        <v>230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ht="12" x14ac:dyDescent="0.2">
      <c r="B510" s="65" t="s">
        <v>231</v>
      </c>
      <c r="C510" s="65" t="s">
        <v>36</v>
      </c>
    </row>
    <row r="511" spans="2:159" ht="12" x14ac:dyDescent="0.2">
      <c r="B511" s="65" t="s">
        <v>231</v>
      </c>
      <c r="C511" s="65" t="s">
        <v>37</v>
      </c>
    </row>
    <row r="512" spans="2:159" ht="12" x14ac:dyDescent="0.2">
      <c r="B512" s="65" t="s">
        <v>231</v>
      </c>
      <c r="C512" s="65" t="s">
        <v>38</v>
      </c>
    </row>
    <row r="513" spans="2:159" ht="12" x14ac:dyDescent="0.2">
      <c r="B513" s="65" t="s">
        <v>231</v>
      </c>
      <c r="C513" s="65" t="s">
        <v>39</v>
      </c>
    </row>
    <row r="514" spans="2:159" ht="12" x14ac:dyDescent="0.2">
      <c r="B514" s="65" t="s">
        <v>231</v>
      </c>
      <c r="C514" s="65" t="s">
        <v>40</v>
      </c>
    </row>
    <row r="515" spans="2:159" ht="12" x14ac:dyDescent="0.2">
      <c r="B515" s="65" t="s">
        <v>231</v>
      </c>
      <c r="C515" s="65" t="s">
        <v>41</v>
      </c>
    </row>
    <row r="516" spans="2:159" ht="12" x14ac:dyDescent="0.2">
      <c r="B516" s="65" t="s">
        <v>231</v>
      </c>
      <c r="C516" s="65" t="s">
        <v>42</v>
      </c>
    </row>
    <row r="517" spans="2:159" ht="12" x14ac:dyDescent="0.2">
      <c r="B517" s="65" t="s">
        <v>231</v>
      </c>
      <c r="C517" s="65" t="s">
        <v>43</v>
      </c>
    </row>
    <row r="518" spans="2:159" ht="12" x14ac:dyDescent="0.2">
      <c r="B518" s="65" t="s">
        <v>231</v>
      </c>
      <c r="C518" s="65" t="s">
        <v>44</v>
      </c>
    </row>
    <row r="519" spans="2:159" ht="12" x14ac:dyDescent="0.2">
      <c r="B519" s="65" t="s">
        <v>231</v>
      </c>
      <c r="C519" s="65" t="s">
        <v>45</v>
      </c>
    </row>
    <row r="520" spans="2:159" ht="12" x14ac:dyDescent="0.2">
      <c r="B520" s="65" t="s">
        <v>231</v>
      </c>
      <c r="C520" s="65" t="s">
        <v>46</v>
      </c>
    </row>
    <row r="521" spans="2:159" ht="12" x14ac:dyDescent="0.2">
      <c r="B521" s="65" t="s">
        <v>231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ht="12" x14ac:dyDescent="0.2">
      <c r="B522" s="65" t="s">
        <v>232</v>
      </c>
      <c r="C522" s="65" t="s">
        <v>36</v>
      </c>
    </row>
    <row r="523" spans="2:159" ht="12" x14ac:dyDescent="0.2">
      <c r="B523" s="65" t="s">
        <v>232</v>
      </c>
      <c r="C523" s="65" t="s">
        <v>37</v>
      </c>
    </row>
    <row r="524" spans="2:159" ht="12" x14ac:dyDescent="0.2">
      <c r="B524" s="65" t="s">
        <v>232</v>
      </c>
      <c r="C524" s="65" t="s">
        <v>38</v>
      </c>
    </row>
    <row r="525" spans="2:159" ht="12" x14ac:dyDescent="0.2">
      <c r="B525" s="65" t="s">
        <v>232</v>
      </c>
      <c r="C525" s="65" t="s">
        <v>39</v>
      </c>
    </row>
    <row r="526" spans="2:159" ht="12" x14ac:dyDescent="0.2">
      <c r="B526" s="65" t="s">
        <v>232</v>
      </c>
      <c r="C526" s="65" t="s">
        <v>40</v>
      </c>
    </row>
    <row r="527" spans="2:159" ht="12" x14ac:dyDescent="0.2">
      <c r="B527" s="65" t="s">
        <v>232</v>
      </c>
      <c r="C527" s="65" t="s">
        <v>41</v>
      </c>
    </row>
    <row r="528" spans="2:159" x14ac:dyDescent="0.2">
      <c r="B528" s="65" t="s">
        <v>232</v>
      </c>
      <c r="C528" s="65" t="s">
        <v>42</v>
      </c>
    </row>
    <row r="529" spans="2:159" x14ac:dyDescent="0.2">
      <c r="B529" s="65" t="s">
        <v>232</v>
      </c>
      <c r="C529" s="65" t="s">
        <v>43</v>
      </c>
    </row>
    <row r="530" spans="2:159" x14ac:dyDescent="0.2">
      <c r="B530" s="65" t="s">
        <v>232</v>
      </c>
      <c r="C530" s="65" t="s">
        <v>44</v>
      </c>
    </row>
    <row r="531" spans="2:159" x14ac:dyDescent="0.2">
      <c r="B531" s="65" t="s">
        <v>232</v>
      </c>
      <c r="C531" s="65" t="s">
        <v>45</v>
      </c>
    </row>
    <row r="532" spans="2:159" x14ac:dyDescent="0.2">
      <c r="B532" s="65" t="s">
        <v>232</v>
      </c>
      <c r="C532" s="65" t="s">
        <v>46</v>
      </c>
    </row>
    <row r="533" spans="2:159" x14ac:dyDescent="0.2">
      <c r="B533" s="65" t="s">
        <v>232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233</v>
      </c>
      <c r="C534" s="65" t="s">
        <v>36</v>
      </c>
    </row>
    <row r="535" spans="2:159" x14ac:dyDescent="0.2">
      <c r="B535" s="65" t="s">
        <v>233</v>
      </c>
      <c r="C535" s="65" t="s">
        <v>37</v>
      </c>
    </row>
    <row r="536" spans="2:159" x14ac:dyDescent="0.2">
      <c r="B536" s="65" t="s">
        <v>233</v>
      </c>
      <c r="C536" s="65" t="s">
        <v>38</v>
      </c>
    </row>
    <row r="537" spans="2:159" x14ac:dyDescent="0.2">
      <c r="B537" s="65" t="s">
        <v>233</v>
      </c>
      <c r="C537" s="65" t="s">
        <v>39</v>
      </c>
    </row>
    <row r="538" spans="2:159" x14ac:dyDescent="0.2">
      <c r="B538" s="65" t="s">
        <v>233</v>
      </c>
      <c r="C538" s="65" t="s">
        <v>40</v>
      </c>
    </row>
    <row r="539" spans="2:159" x14ac:dyDescent="0.2">
      <c r="B539" s="65" t="s">
        <v>233</v>
      </c>
      <c r="C539" s="65" t="s">
        <v>41</v>
      </c>
    </row>
    <row r="540" spans="2:159" x14ac:dyDescent="0.2">
      <c r="B540" s="65" t="s">
        <v>233</v>
      </c>
      <c r="C540" s="65" t="s">
        <v>42</v>
      </c>
    </row>
    <row r="541" spans="2:159" x14ac:dyDescent="0.2">
      <c r="B541" s="65" t="s">
        <v>233</v>
      </c>
      <c r="C541" s="65" t="s">
        <v>43</v>
      </c>
    </row>
    <row r="542" spans="2:159" x14ac:dyDescent="0.2">
      <c r="B542" s="65" t="s">
        <v>233</v>
      </c>
      <c r="C542" s="65" t="s">
        <v>44</v>
      </c>
    </row>
    <row r="543" spans="2:159" x14ac:dyDescent="0.2">
      <c r="B543" s="65" t="s">
        <v>233</v>
      </c>
      <c r="C543" s="65" t="s">
        <v>45</v>
      </c>
    </row>
    <row r="544" spans="2:159" x14ac:dyDescent="0.2">
      <c r="B544" s="65" t="s">
        <v>233</v>
      </c>
      <c r="C544" s="65" t="s">
        <v>46</v>
      </c>
    </row>
    <row r="545" spans="2:159" x14ac:dyDescent="0.2">
      <c r="B545" s="65" t="s">
        <v>233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234</v>
      </c>
      <c r="C546" s="65" t="s">
        <v>36</v>
      </c>
    </row>
    <row r="547" spans="2:159" x14ac:dyDescent="0.2">
      <c r="B547" s="65" t="s">
        <v>234</v>
      </c>
      <c r="C547" s="65" t="s">
        <v>37</v>
      </c>
    </row>
    <row r="548" spans="2:159" x14ac:dyDescent="0.2">
      <c r="B548" s="65" t="s">
        <v>234</v>
      </c>
      <c r="C548" s="65" t="s">
        <v>38</v>
      </c>
    </row>
    <row r="549" spans="2:159" x14ac:dyDescent="0.2">
      <c r="B549" s="65" t="s">
        <v>234</v>
      </c>
      <c r="C549" s="65" t="s">
        <v>39</v>
      </c>
    </row>
    <row r="550" spans="2:159" x14ac:dyDescent="0.2">
      <c r="B550" s="65" t="s">
        <v>234</v>
      </c>
      <c r="C550" s="65" t="s">
        <v>40</v>
      </c>
    </row>
    <row r="551" spans="2:159" x14ac:dyDescent="0.2">
      <c r="B551" s="65" t="s">
        <v>234</v>
      </c>
      <c r="C551" s="65" t="s">
        <v>41</v>
      </c>
    </row>
    <row r="552" spans="2:159" x14ac:dyDescent="0.2">
      <c r="B552" s="65" t="s">
        <v>234</v>
      </c>
      <c r="C552" s="65" t="s">
        <v>42</v>
      </c>
    </row>
    <row r="553" spans="2:159" x14ac:dyDescent="0.2">
      <c r="B553" s="65" t="s">
        <v>234</v>
      </c>
      <c r="C553" s="65" t="s">
        <v>43</v>
      </c>
    </row>
    <row r="554" spans="2:159" x14ac:dyDescent="0.2">
      <c r="B554" s="65" t="s">
        <v>234</v>
      </c>
      <c r="C554" s="65" t="s">
        <v>44</v>
      </c>
    </row>
    <row r="555" spans="2:159" x14ac:dyDescent="0.2">
      <c r="B555" s="65" t="s">
        <v>234</v>
      </c>
      <c r="C555" s="65" t="s">
        <v>45</v>
      </c>
    </row>
    <row r="556" spans="2:159" x14ac:dyDescent="0.2">
      <c r="B556" s="65" t="s">
        <v>234</v>
      </c>
      <c r="C556" s="65" t="s">
        <v>46</v>
      </c>
    </row>
    <row r="557" spans="2:159" x14ac:dyDescent="0.2">
      <c r="B557" s="65" t="s">
        <v>234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235</v>
      </c>
      <c r="C558" s="65" t="s">
        <v>36</v>
      </c>
    </row>
    <row r="559" spans="2:159" x14ac:dyDescent="0.2">
      <c r="B559" s="65" t="s">
        <v>235</v>
      </c>
      <c r="C559" s="65" t="s">
        <v>37</v>
      </c>
    </row>
    <row r="560" spans="2:159" x14ac:dyDescent="0.2">
      <c r="B560" s="65" t="s">
        <v>235</v>
      </c>
      <c r="C560" s="65" t="s">
        <v>38</v>
      </c>
    </row>
    <row r="561" spans="2:159" x14ac:dyDescent="0.2">
      <c r="B561" s="65" t="s">
        <v>235</v>
      </c>
      <c r="C561" s="65" t="s">
        <v>39</v>
      </c>
    </row>
    <row r="562" spans="2:159" x14ac:dyDescent="0.2">
      <c r="B562" s="65" t="s">
        <v>235</v>
      </c>
      <c r="C562" s="65" t="s">
        <v>40</v>
      </c>
    </row>
    <row r="563" spans="2:159" x14ac:dyDescent="0.2">
      <c r="B563" s="65" t="s">
        <v>235</v>
      </c>
      <c r="C563" s="65" t="s">
        <v>41</v>
      </c>
    </row>
    <row r="564" spans="2:159" x14ac:dyDescent="0.2">
      <c r="B564" s="65" t="s">
        <v>235</v>
      </c>
      <c r="C564" s="65" t="s">
        <v>42</v>
      </c>
    </row>
    <row r="565" spans="2:159" x14ac:dyDescent="0.2">
      <c r="B565" s="65" t="s">
        <v>235</v>
      </c>
      <c r="C565" s="65" t="s">
        <v>43</v>
      </c>
    </row>
    <row r="566" spans="2:159" x14ac:dyDescent="0.2">
      <c r="B566" s="65" t="s">
        <v>235</v>
      </c>
      <c r="C566" s="65" t="s">
        <v>44</v>
      </c>
    </row>
    <row r="567" spans="2:159" x14ac:dyDescent="0.2">
      <c r="B567" s="65" t="s">
        <v>235</v>
      </c>
      <c r="C567" s="65" t="s">
        <v>45</v>
      </c>
    </row>
    <row r="568" spans="2:159" x14ac:dyDescent="0.2">
      <c r="B568" s="65" t="s">
        <v>235</v>
      </c>
      <c r="C568" s="65" t="s">
        <v>46</v>
      </c>
    </row>
    <row r="569" spans="2:159" x14ac:dyDescent="0.2">
      <c r="B569" s="65" t="s">
        <v>235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236</v>
      </c>
      <c r="C570" s="65" t="s">
        <v>36</v>
      </c>
    </row>
    <row r="571" spans="2:159" x14ac:dyDescent="0.2">
      <c r="B571" s="65" t="s">
        <v>236</v>
      </c>
      <c r="C571" s="65" t="s">
        <v>37</v>
      </c>
    </row>
    <row r="572" spans="2:159" x14ac:dyDescent="0.2">
      <c r="B572" s="65" t="s">
        <v>236</v>
      </c>
      <c r="C572" s="65" t="s">
        <v>38</v>
      </c>
    </row>
    <row r="573" spans="2:159" x14ac:dyDescent="0.2">
      <c r="B573" s="65" t="s">
        <v>236</v>
      </c>
      <c r="C573" s="65" t="s">
        <v>39</v>
      </c>
    </row>
    <row r="574" spans="2:159" x14ac:dyDescent="0.2">
      <c r="B574" s="65" t="s">
        <v>236</v>
      </c>
      <c r="C574" s="65" t="s">
        <v>40</v>
      </c>
    </row>
    <row r="575" spans="2:159" x14ac:dyDescent="0.2">
      <c r="B575" s="65" t="s">
        <v>236</v>
      </c>
      <c r="C575" s="65" t="s">
        <v>41</v>
      </c>
    </row>
    <row r="576" spans="2:159" x14ac:dyDescent="0.2">
      <c r="B576" s="65" t="s">
        <v>236</v>
      </c>
      <c r="C576" s="65" t="s">
        <v>42</v>
      </c>
    </row>
    <row r="577" spans="2:159" x14ac:dyDescent="0.2">
      <c r="B577" s="65" t="s">
        <v>236</v>
      </c>
      <c r="C577" s="65" t="s">
        <v>43</v>
      </c>
    </row>
    <row r="578" spans="2:159" x14ac:dyDescent="0.2">
      <c r="B578" s="65" t="s">
        <v>236</v>
      </c>
      <c r="C578" s="65" t="s">
        <v>44</v>
      </c>
    </row>
    <row r="579" spans="2:159" x14ac:dyDescent="0.2">
      <c r="B579" s="65" t="s">
        <v>236</v>
      </c>
      <c r="C579" s="65" t="s">
        <v>45</v>
      </c>
    </row>
    <row r="580" spans="2:159" x14ac:dyDescent="0.2">
      <c r="B580" s="65" t="s">
        <v>236</v>
      </c>
      <c r="C580" s="65" t="s">
        <v>46</v>
      </c>
    </row>
    <row r="581" spans="2:159" x14ac:dyDescent="0.2">
      <c r="B581" s="65" t="s">
        <v>236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237</v>
      </c>
      <c r="C582" s="65" t="s">
        <v>36</v>
      </c>
    </row>
    <row r="583" spans="2:159" x14ac:dyDescent="0.2">
      <c r="B583" s="65" t="s">
        <v>237</v>
      </c>
      <c r="C583" s="65" t="s">
        <v>37</v>
      </c>
    </row>
    <row r="584" spans="2:159" x14ac:dyDescent="0.2">
      <c r="B584" s="65" t="s">
        <v>237</v>
      </c>
      <c r="C584" s="65" t="s">
        <v>38</v>
      </c>
    </row>
    <row r="585" spans="2:159" x14ac:dyDescent="0.2">
      <c r="B585" s="65" t="s">
        <v>237</v>
      </c>
      <c r="C585" s="65" t="s">
        <v>39</v>
      </c>
    </row>
    <row r="586" spans="2:159" x14ac:dyDescent="0.2">
      <c r="B586" s="65" t="s">
        <v>237</v>
      </c>
      <c r="C586" s="65" t="s">
        <v>40</v>
      </c>
    </row>
    <row r="587" spans="2:159" x14ac:dyDescent="0.2">
      <c r="B587" s="65" t="s">
        <v>237</v>
      </c>
      <c r="C587" s="65" t="s">
        <v>41</v>
      </c>
    </row>
    <row r="588" spans="2:159" x14ac:dyDescent="0.2">
      <c r="B588" s="65" t="s">
        <v>237</v>
      </c>
      <c r="C588" s="65" t="s">
        <v>42</v>
      </c>
    </row>
    <row r="589" spans="2:159" x14ac:dyDescent="0.2">
      <c r="B589" s="65" t="s">
        <v>237</v>
      </c>
      <c r="C589" s="65" t="s">
        <v>43</v>
      </c>
    </row>
    <row r="590" spans="2:159" x14ac:dyDescent="0.2">
      <c r="B590" s="65" t="s">
        <v>237</v>
      </c>
      <c r="C590" s="65" t="s">
        <v>44</v>
      </c>
    </row>
    <row r="591" spans="2:159" x14ac:dyDescent="0.2">
      <c r="B591" s="65" t="s">
        <v>237</v>
      </c>
      <c r="C591" s="65" t="s">
        <v>45</v>
      </c>
    </row>
    <row r="592" spans="2:159" x14ac:dyDescent="0.2">
      <c r="B592" s="65" t="s">
        <v>237</v>
      </c>
      <c r="C592" s="65" t="s">
        <v>46</v>
      </c>
    </row>
    <row r="593" spans="2:159" x14ac:dyDescent="0.2">
      <c r="B593" s="65" t="s">
        <v>237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238</v>
      </c>
      <c r="C594" s="65" t="s">
        <v>36</v>
      </c>
    </row>
    <row r="595" spans="2:159" x14ac:dyDescent="0.2">
      <c r="B595" s="65" t="s">
        <v>238</v>
      </c>
      <c r="C595" s="65" t="s">
        <v>37</v>
      </c>
    </row>
    <row r="596" spans="2:159" x14ac:dyDescent="0.2">
      <c r="B596" s="65" t="s">
        <v>238</v>
      </c>
      <c r="C596" s="65" t="s">
        <v>38</v>
      </c>
    </row>
    <row r="597" spans="2:159" x14ac:dyDescent="0.2">
      <c r="B597" s="65" t="s">
        <v>238</v>
      </c>
      <c r="C597" s="65" t="s">
        <v>39</v>
      </c>
    </row>
    <row r="598" spans="2:159" x14ac:dyDescent="0.2">
      <c r="B598" s="65" t="s">
        <v>238</v>
      </c>
      <c r="C598" s="65" t="s">
        <v>40</v>
      </c>
    </row>
    <row r="599" spans="2:159" x14ac:dyDescent="0.2">
      <c r="B599" s="65" t="s">
        <v>238</v>
      </c>
      <c r="C599" s="65" t="s">
        <v>41</v>
      </c>
    </row>
    <row r="600" spans="2:159" x14ac:dyDescent="0.2">
      <c r="B600" s="65" t="s">
        <v>238</v>
      </c>
      <c r="C600" s="65" t="s">
        <v>42</v>
      </c>
    </row>
    <row r="601" spans="2:159" x14ac:dyDescent="0.2">
      <c r="B601" s="65" t="s">
        <v>238</v>
      </c>
      <c r="C601" s="65" t="s">
        <v>43</v>
      </c>
    </row>
    <row r="602" spans="2:159" x14ac:dyDescent="0.2">
      <c r="B602" s="65" t="s">
        <v>238</v>
      </c>
      <c r="C602" s="65" t="s">
        <v>44</v>
      </c>
    </row>
    <row r="603" spans="2:159" x14ac:dyDescent="0.2">
      <c r="B603" s="65" t="s">
        <v>238</v>
      </c>
      <c r="C603" s="65" t="s">
        <v>45</v>
      </c>
    </row>
    <row r="604" spans="2:159" x14ac:dyDescent="0.2">
      <c r="B604" s="65" t="s">
        <v>238</v>
      </c>
      <c r="C604" s="65" t="s">
        <v>46</v>
      </c>
    </row>
    <row r="605" spans="2:159" x14ac:dyDescent="0.2">
      <c r="B605" s="65" t="s">
        <v>238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239</v>
      </c>
      <c r="C606" s="65" t="s">
        <v>36</v>
      </c>
    </row>
    <row r="607" spans="2:159" x14ac:dyDescent="0.2">
      <c r="B607" s="65" t="s">
        <v>239</v>
      </c>
      <c r="C607" s="65" t="s">
        <v>37</v>
      </c>
    </row>
    <row r="608" spans="2:159" x14ac:dyDescent="0.2">
      <c r="B608" s="65" t="s">
        <v>239</v>
      </c>
      <c r="C608" s="65" t="s">
        <v>38</v>
      </c>
    </row>
    <row r="609" spans="2:159" x14ac:dyDescent="0.2">
      <c r="B609" s="65" t="s">
        <v>239</v>
      </c>
      <c r="C609" s="65" t="s">
        <v>39</v>
      </c>
    </row>
    <row r="610" spans="2:159" x14ac:dyDescent="0.2">
      <c r="B610" s="65" t="s">
        <v>239</v>
      </c>
      <c r="C610" s="65" t="s">
        <v>40</v>
      </c>
    </row>
    <row r="611" spans="2:159" x14ac:dyDescent="0.2">
      <c r="B611" s="65" t="s">
        <v>239</v>
      </c>
      <c r="C611" s="65" t="s">
        <v>41</v>
      </c>
    </row>
    <row r="612" spans="2:159" x14ac:dyDescent="0.2">
      <c r="B612" s="65" t="s">
        <v>239</v>
      </c>
      <c r="C612" s="65" t="s">
        <v>42</v>
      </c>
    </row>
    <row r="613" spans="2:159" x14ac:dyDescent="0.2">
      <c r="B613" s="65" t="s">
        <v>239</v>
      </c>
      <c r="C613" s="65" t="s">
        <v>43</v>
      </c>
    </row>
    <row r="614" spans="2:159" x14ac:dyDescent="0.2">
      <c r="B614" s="65" t="s">
        <v>239</v>
      </c>
      <c r="C614" s="65" t="s">
        <v>44</v>
      </c>
    </row>
    <row r="615" spans="2:159" x14ac:dyDescent="0.2">
      <c r="B615" s="65" t="s">
        <v>239</v>
      </c>
      <c r="C615" s="65" t="s">
        <v>45</v>
      </c>
    </row>
    <row r="616" spans="2:159" x14ac:dyDescent="0.2">
      <c r="B616" s="65" t="s">
        <v>239</v>
      </c>
      <c r="C616" s="65" t="s">
        <v>46</v>
      </c>
    </row>
    <row r="617" spans="2:159" x14ac:dyDescent="0.2">
      <c r="B617" s="65" t="s">
        <v>239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647</v>
      </c>
      <c r="C618" s="65" t="s">
        <v>36</v>
      </c>
    </row>
    <row r="619" spans="2:159" x14ac:dyDescent="0.2">
      <c r="B619" s="65" t="s">
        <v>647</v>
      </c>
      <c r="C619" s="65" t="s">
        <v>37</v>
      </c>
    </row>
    <row r="620" spans="2:159" x14ac:dyDescent="0.2">
      <c r="B620" s="65" t="s">
        <v>647</v>
      </c>
      <c r="C620" s="65" t="s">
        <v>38</v>
      </c>
    </row>
    <row r="621" spans="2:159" x14ac:dyDescent="0.2">
      <c r="B621" s="65" t="s">
        <v>647</v>
      </c>
      <c r="C621" s="65" t="s">
        <v>39</v>
      </c>
    </row>
    <row r="622" spans="2:159" x14ac:dyDescent="0.2">
      <c r="B622" s="65" t="s">
        <v>647</v>
      </c>
      <c r="C622" s="65" t="s">
        <v>40</v>
      </c>
    </row>
    <row r="623" spans="2:159" x14ac:dyDescent="0.2">
      <c r="B623" s="65" t="s">
        <v>647</v>
      </c>
      <c r="C623" s="65" t="s">
        <v>41</v>
      </c>
    </row>
    <row r="624" spans="2:159" x14ac:dyDescent="0.2">
      <c r="B624" s="65" t="s">
        <v>647</v>
      </c>
      <c r="C624" s="65" t="s">
        <v>42</v>
      </c>
    </row>
    <row r="625" spans="2:159" x14ac:dyDescent="0.2">
      <c r="B625" s="65" t="s">
        <v>647</v>
      </c>
      <c r="C625" s="65" t="s">
        <v>43</v>
      </c>
    </row>
    <row r="626" spans="2:159" x14ac:dyDescent="0.2">
      <c r="B626" s="65" t="s">
        <v>647</v>
      </c>
      <c r="C626" s="65" t="s">
        <v>44</v>
      </c>
    </row>
    <row r="627" spans="2:159" x14ac:dyDescent="0.2">
      <c r="B627" s="65" t="s">
        <v>647</v>
      </c>
      <c r="C627" s="65" t="s">
        <v>45</v>
      </c>
    </row>
    <row r="628" spans="2:159" x14ac:dyDescent="0.2">
      <c r="B628" s="65" t="s">
        <v>647</v>
      </c>
      <c r="C628" s="65" t="s">
        <v>46</v>
      </c>
    </row>
    <row r="629" spans="2:159" x14ac:dyDescent="0.2">
      <c r="B629" s="65" t="s">
        <v>647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767</v>
      </c>
      <c r="C630" s="65" t="s">
        <v>36</v>
      </c>
    </row>
    <row r="631" spans="2:159" x14ac:dyDescent="0.2">
      <c r="B631" s="65" t="s">
        <v>767</v>
      </c>
      <c r="C631" s="65" t="s">
        <v>37</v>
      </c>
    </row>
    <row r="632" spans="2:159" x14ac:dyDescent="0.2">
      <c r="B632" s="65" t="s">
        <v>767</v>
      </c>
      <c r="C632" s="65" t="s">
        <v>38</v>
      </c>
    </row>
    <row r="633" spans="2:159" x14ac:dyDescent="0.2">
      <c r="B633" s="65" t="s">
        <v>767</v>
      </c>
      <c r="C633" s="65" t="s">
        <v>39</v>
      </c>
    </row>
    <row r="634" spans="2:159" x14ac:dyDescent="0.2">
      <c r="B634" s="65" t="s">
        <v>767</v>
      </c>
      <c r="C634" s="65" t="s">
        <v>40</v>
      </c>
    </row>
    <row r="635" spans="2:159" x14ac:dyDescent="0.2">
      <c r="B635" s="65" t="s">
        <v>767</v>
      </c>
      <c r="C635" s="65" t="s">
        <v>41</v>
      </c>
    </row>
    <row r="636" spans="2:159" x14ac:dyDescent="0.2">
      <c r="B636" s="65" t="s">
        <v>767</v>
      </c>
      <c r="C636" s="65" t="s">
        <v>42</v>
      </c>
    </row>
    <row r="637" spans="2:159" x14ac:dyDescent="0.2">
      <c r="B637" s="65" t="s">
        <v>767</v>
      </c>
      <c r="C637" s="65" t="s">
        <v>43</v>
      </c>
    </row>
    <row r="638" spans="2:159" x14ac:dyDescent="0.2">
      <c r="B638" s="65" t="s">
        <v>767</v>
      </c>
      <c r="C638" s="65" t="s">
        <v>44</v>
      </c>
    </row>
    <row r="639" spans="2:159" x14ac:dyDescent="0.2">
      <c r="B639" s="65" t="s">
        <v>767</v>
      </c>
      <c r="C639" s="65" t="s">
        <v>45</v>
      </c>
    </row>
    <row r="640" spans="2:159" x14ac:dyDescent="0.2">
      <c r="B640" s="65" t="s">
        <v>767</v>
      </c>
      <c r="C640" s="65" t="s">
        <v>46</v>
      </c>
    </row>
    <row r="641" spans="2:159" x14ac:dyDescent="0.2">
      <c r="B641" s="65" t="s">
        <v>767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674</v>
      </c>
      <c r="C642" s="65" t="s">
        <v>36</v>
      </c>
      <c r="CB642" s="65">
        <v>1853.4987410000001</v>
      </c>
      <c r="CC642" s="65">
        <v>1853.4987410000001</v>
      </c>
      <c r="CD642" s="65">
        <v>1853.4987410000001</v>
      </c>
      <c r="CE642" s="65">
        <v>1853.4987410000001</v>
      </c>
      <c r="CF642" s="65">
        <v>2857.0856789999998</v>
      </c>
      <c r="CG642" s="65">
        <v>2857.0856789999998</v>
      </c>
      <c r="CH642" s="65">
        <v>2857.0856789999998</v>
      </c>
      <c r="CI642" s="65">
        <v>2857.0856789999998</v>
      </c>
      <c r="CJ642" s="65">
        <v>3933.2113920000002</v>
      </c>
      <c r="CK642" s="65">
        <v>3933.2113920000002</v>
      </c>
      <c r="CL642" s="65">
        <v>3933.2113920000002</v>
      </c>
      <c r="CM642" s="65">
        <v>3933.2113920000002</v>
      </c>
      <c r="CN642" s="65">
        <v>5744.4148660000001</v>
      </c>
      <c r="CO642" s="65">
        <v>5744.4148660000001</v>
      </c>
      <c r="CP642" s="65">
        <v>5744.4148660000001</v>
      </c>
      <c r="CQ642" s="65">
        <v>5744.4148660000001</v>
      </c>
      <c r="CR642" s="65">
        <v>7084.7732159999996</v>
      </c>
      <c r="CS642" s="65">
        <v>7084.7732159999996</v>
      </c>
      <c r="CT642" s="65">
        <v>7084.7732159999996</v>
      </c>
      <c r="CU642" s="65">
        <v>7084.7732159999996</v>
      </c>
      <c r="CV642" s="65">
        <v>9186.9016100000008</v>
      </c>
      <c r="CW642" s="65">
        <v>9186.9016100000008</v>
      </c>
      <c r="CX642" s="65">
        <v>9186.9016100000008</v>
      </c>
      <c r="CY642" s="65">
        <v>9186.9016100000008</v>
      </c>
      <c r="CZ642" s="65">
        <v>11067.9175</v>
      </c>
      <c r="DA642" s="65">
        <v>11067.9175</v>
      </c>
      <c r="DB642" s="65">
        <v>11067.9175</v>
      </c>
      <c r="DC642" s="65">
        <v>11067.9175</v>
      </c>
      <c r="DD642" s="65">
        <v>11164.95587</v>
      </c>
      <c r="DE642" s="65">
        <v>11164.95587</v>
      </c>
      <c r="DF642" s="65">
        <v>11164.95587</v>
      </c>
      <c r="DG642" s="65">
        <v>11164.95587</v>
      </c>
      <c r="DH642" s="65">
        <v>14639.57185</v>
      </c>
      <c r="DI642" s="65">
        <v>14639.57185</v>
      </c>
      <c r="DJ642" s="65">
        <v>14639.57185</v>
      </c>
      <c r="DK642" s="65">
        <v>14639.57185</v>
      </c>
      <c r="DL642" s="65">
        <v>17721.505499999999</v>
      </c>
      <c r="DM642" s="65">
        <v>17721.505499999999</v>
      </c>
      <c r="DN642" s="65">
        <v>17721.505499999999</v>
      </c>
      <c r="DO642" s="65">
        <v>17721.505499999999</v>
      </c>
      <c r="DP642" s="65">
        <v>18164.20408</v>
      </c>
      <c r="DQ642" s="65">
        <v>18164.20408</v>
      </c>
      <c r="DR642" s="65">
        <v>18164.20408</v>
      </c>
      <c r="DS642" s="65">
        <v>18164.20408</v>
      </c>
      <c r="DT642" s="65">
        <v>20490.19975</v>
      </c>
      <c r="DU642" s="65">
        <v>20490.19975</v>
      </c>
      <c r="DV642" s="65">
        <v>20490.19975</v>
      </c>
      <c r="DW642" s="65">
        <v>20490.19975</v>
      </c>
      <c r="DX642" s="65">
        <v>20982.297979999999</v>
      </c>
      <c r="DY642" s="65">
        <v>20982.297979999999</v>
      </c>
      <c r="DZ642" s="65">
        <v>20982.297979999999</v>
      </c>
      <c r="EA642" s="65">
        <v>20982.297979999999</v>
      </c>
      <c r="EB642" s="65">
        <v>23542.379720000001</v>
      </c>
      <c r="EC642" s="65">
        <v>23542.379720000001</v>
      </c>
      <c r="ED642" s="65">
        <v>23542.379720000001</v>
      </c>
      <c r="EE642" s="65">
        <v>23542.379720000001</v>
      </c>
      <c r="EF642" s="65">
        <v>26406.757180000001</v>
      </c>
      <c r="EG642" s="65">
        <v>26406.757180000001</v>
      </c>
      <c r="EH642" s="65">
        <v>26406.757180000001</v>
      </c>
      <c r="EI642" s="65">
        <v>26406.757180000001</v>
      </c>
      <c r="EJ642" s="65">
        <v>27802.72121</v>
      </c>
      <c r="EK642" s="65">
        <v>27802.72121</v>
      </c>
      <c r="EL642" s="65">
        <v>27802.72121</v>
      </c>
      <c r="EM642" s="65">
        <v>27802.72121</v>
      </c>
      <c r="EN642" s="65">
        <v>31222.49163</v>
      </c>
      <c r="EO642" s="65">
        <v>31222.49163</v>
      </c>
      <c r="EP642" s="65">
        <v>31222.49163</v>
      </c>
      <c r="EQ642" s="65">
        <v>31222.49163</v>
      </c>
      <c r="ER642" s="65">
        <v>34630.81753</v>
      </c>
      <c r="ES642" s="65">
        <v>34630.81753</v>
      </c>
      <c r="ET642" s="65">
        <v>34630.81753</v>
      </c>
      <c r="EU642" s="65">
        <v>34630.81753</v>
      </c>
      <c r="EV642" s="65">
        <v>34630.81753</v>
      </c>
      <c r="EW642" s="65">
        <v>34630.81753</v>
      </c>
      <c r="EX642" s="65">
        <v>34630.81753</v>
      </c>
      <c r="EY642" s="65">
        <v>34630.81753</v>
      </c>
      <c r="EZ642" s="65">
        <v>37862.65105</v>
      </c>
      <c r="FA642" s="65">
        <v>37862.65105</v>
      </c>
      <c r="FB642" s="65">
        <v>37862.65105</v>
      </c>
      <c r="FC642" s="65">
        <v>37862.65105</v>
      </c>
    </row>
    <row r="643" spans="2:159" x14ac:dyDescent="0.2">
      <c r="B643" s="65" t="s">
        <v>674</v>
      </c>
      <c r="C643" s="65" t="s">
        <v>37</v>
      </c>
      <c r="CB643" s="65">
        <v>2147.7285700000002</v>
      </c>
      <c r="CC643" s="65">
        <v>2147.7285700000002</v>
      </c>
      <c r="CD643" s="65">
        <v>2147.7285700000002</v>
      </c>
      <c r="CE643" s="65">
        <v>2147.7285700000002</v>
      </c>
      <c r="CF643" s="65">
        <v>3203.105732</v>
      </c>
      <c r="CG643" s="65">
        <v>3203.105732</v>
      </c>
      <c r="CH643" s="65">
        <v>3203.105732</v>
      </c>
      <c r="CI643" s="65">
        <v>3203.105732</v>
      </c>
      <c r="CJ643" s="65">
        <v>4195.055343</v>
      </c>
      <c r="CK643" s="65">
        <v>4195.055343</v>
      </c>
      <c r="CL643" s="65">
        <v>4195.055343</v>
      </c>
      <c r="CM643" s="65">
        <v>4195.055343</v>
      </c>
      <c r="CN643" s="65">
        <v>4587.2996279999998</v>
      </c>
      <c r="CO643" s="65">
        <v>4587.2996279999998</v>
      </c>
      <c r="CP643" s="65">
        <v>4587.2996279999998</v>
      </c>
      <c r="CQ643" s="65">
        <v>4587.2996279999998</v>
      </c>
      <c r="CR643" s="65">
        <v>5435.2524160000003</v>
      </c>
      <c r="CS643" s="65">
        <v>5435.2524160000003</v>
      </c>
      <c r="CT643" s="65">
        <v>5435.2524160000003</v>
      </c>
      <c r="CU643" s="65">
        <v>5435.2524160000003</v>
      </c>
      <c r="CV643" s="65">
        <v>6250.7007599999997</v>
      </c>
      <c r="CW643" s="65">
        <v>6250.7007599999997</v>
      </c>
      <c r="CX643" s="65">
        <v>6250.7007599999997</v>
      </c>
      <c r="CY643" s="65">
        <v>6250.7007599999997</v>
      </c>
      <c r="CZ643" s="65">
        <v>7102.1670830000003</v>
      </c>
      <c r="DA643" s="65">
        <v>7102.1670830000003</v>
      </c>
      <c r="DB643" s="65">
        <v>7102.1670830000003</v>
      </c>
      <c r="DC643" s="65">
        <v>7102.1670830000003</v>
      </c>
      <c r="DD643" s="65">
        <v>10370.5872</v>
      </c>
      <c r="DE643" s="65">
        <v>10370.5872</v>
      </c>
      <c r="DF643" s="65">
        <v>10370.5872</v>
      </c>
      <c r="DG643" s="65">
        <v>10370.5872</v>
      </c>
      <c r="DH643" s="65">
        <v>10370.5872</v>
      </c>
      <c r="DI643" s="65">
        <v>10370.5872</v>
      </c>
      <c r="DJ643" s="65">
        <v>10370.5872</v>
      </c>
      <c r="DK643" s="65">
        <v>10370.5872</v>
      </c>
      <c r="DL643" s="65">
        <v>10370.5872</v>
      </c>
      <c r="DM643" s="65">
        <v>10370.5872</v>
      </c>
      <c r="DN643" s="65">
        <v>10370.5872</v>
      </c>
      <c r="DO643" s="65">
        <v>10370.5872</v>
      </c>
      <c r="DP643" s="65">
        <v>12271.925929999999</v>
      </c>
      <c r="DQ643" s="65">
        <v>12271.925929999999</v>
      </c>
      <c r="DR643" s="65">
        <v>12271.925929999999</v>
      </c>
      <c r="DS643" s="65">
        <v>12271.925929999999</v>
      </c>
      <c r="DT643" s="65">
        <v>12271.925929999999</v>
      </c>
      <c r="DU643" s="65">
        <v>12271.925929999999</v>
      </c>
      <c r="DV643" s="65">
        <v>12271.925929999999</v>
      </c>
      <c r="DW643" s="65">
        <v>12271.925929999999</v>
      </c>
      <c r="DX643" s="65">
        <v>13378.773789999999</v>
      </c>
      <c r="DY643" s="65">
        <v>13378.773789999999</v>
      </c>
      <c r="DZ643" s="65">
        <v>13378.773789999999</v>
      </c>
      <c r="EA643" s="65">
        <v>13378.773789999999</v>
      </c>
      <c r="EB643" s="65">
        <v>13378.773789999999</v>
      </c>
      <c r="EC643" s="65">
        <v>13378.773789999999</v>
      </c>
      <c r="ED643" s="65">
        <v>13378.773789999999</v>
      </c>
      <c r="EE643" s="65">
        <v>13378.773789999999</v>
      </c>
      <c r="EF643" s="65">
        <v>13378.773789999999</v>
      </c>
      <c r="EG643" s="65">
        <v>13378.773789999999</v>
      </c>
      <c r="EH643" s="65">
        <v>13378.773789999999</v>
      </c>
      <c r="EI643" s="65">
        <v>13378.773789999999</v>
      </c>
      <c r="EJ643" s="65">
        <v>15562.81941</v>
      </c>
      <c r="EK643" s="65">
        <v>15562.81941</v>
      </c>
      <c r="EL643" s="65">
        <v>15562.81941</v>
      </c>
      <c r="EM643" s="65">
        <v>15562.81941</v>
      </c>
      <c r="EN643" s="65">
        <v>15562.81941</v>
      </c>
      <c r="EO643" s="65">
        <v>15562.81941</v>
      </c>
      <c r="EP643" s="65">
        <v>15562.81941</v>
      </c>
      <c r="EQ643" s="65">
        <v>15562.81941</v>
      </c>
      <c r="ER643" s="65">
        <v>16239.123670000001</v>
      </c>
      <c r="ES643" s="65">
        <v>16239.123670000001</v>
      </c>
      <c r="ET643" s="65">
        <v>16239.123670000001</v>
      </c>
      <c r="EU643" s="65">
        <v>16239.123670000001</v>
      </c>
      <c r="EV643" s="65">
        <v>20396.972949999999</v>
      </c>
      <c r="EW643" s="65">
        <v>20396.972949999999</v>
      </c>
      <c r="EX643" s="65">
        <v>20396.972949999999</v>
      </c>
      <c r="EY643" s="65">
        <v>20396.972949999999</v>
      </c>
      <c r="EZ643" s="65">
        <v>20396.972949999999</v>
      </c>
      <c r="FA643" s="65">
        <v>20396.972949999999</v>
      </c>
      <c r="FB643" s="65">
        <v>20396.972949999999</v>
      </c>
      <c r="FC643" s="65">
        <v>20396.972949999999</v>
      </c>
    </row>
    <row r="644" spans="2:159" x14ac:dyDescent="0.2">
      <c r="B644" s="65" t="s">
        <v>674</v>
      </c>
      <c r="C644" s="65" t="s">
        <v>38</v>
      </c>
    </row>
    <row r="645" spans="2:159" x14ac:dyDescent="0.2">
      <c r="B645" s="65" t="s">
        <v>674</v>
      </c>
      <c r="C645" s="65" t="s">
        <v>39</v>
      </c>
      <c r="CV645" s="65">
        <v>111.7345885</v>
      </c>
      <c r="CW645" s="65">
        <v>111.7345885</v>
      </c>
      <c r="CX645" s="65">
        <v>111.7345885</v>
      </c>
      <c r="CY645" s="65">
        <v>111.7345885</v>
      </c>
      <c r="CZ645" s="65">
        <v>446.31074239999998</v>
      </c>
      <c r="DA645" s="65">
        <v>446.31074239999998</v>
      </c>
      <c r="DB645" s="65">
        <v>446.31074239999998</v>
      </c>
      <c r="DC645" s="65">
        <v>446.31074239999998</v>
      </c>
      <c r="DD645" s="65">
        <v>446.31074239999998</v>
      </c>
      <c r="DE645" s="65">
        <v>446.31074239999998</v>
      </c>
      <c r="DF645" s="65">
        <v>446.31074239999998</v>
      </c>
      <c r="DG645" s="65">
        <v>446.31074239999998</v>
      </c>
      <c r="DH645" s="65">
        <v>446.31074239999998</v>
      </c>
      <c r="DI645" s="65">
        <v>446.31074239999998</v>
      </c>
      <c r="DJ645" s="65">
        <v>446.31074239999998</v>
      </c>
      <c r="DK645" s="65">
        <v>446.31074239999998</v>
      </c>
      <c r="DL645" s="65">
        <v>446.31074239999998</v>
      </c>
      <c r="DM645" s="65">
        <v>446.31074239999998</v>
      </c>
      <c r="DN645" s="65">
        <v>446.31074239999998</v>
      </c>
      <c r="DO645" s="65">
        <v>446.31074239999998</v>
      </c>
      <c r="DP645" s="65">
        <v>810.73963849999996</v>
      </c>
      <c r="DQ645" s="65">
        <v>810.73963849999996</v>
      </c>
      <c r="DR645" s="65">
        <v>810.73963849999996</v>
      </c>
      <c r="DS645" s="65">
        <v>810.73963849999996</v>
      </c>
      <c r="DT645" s="65">
        <v>1218.500317</v>
      </c>
      <c r="DU645" s="65">
        <v>1218.500317</v>
      </c>
      <c r="DV645" s="65">
        <v>1218.500317</v>
      </c>
      <c r="DW645" s="65">
        <v>1218.500317</v>
      </c>
      <c r="DX645" s="65">
        <v>1654.1594219999999</v>
      </c>
      <c r="DY645" s="65">
        <v>1654.1594219999999</v>
      </c>
      <c r="DZ645" s="65">
        <v>1654.1594219999999</v>
      </c>
      <c r="EA645" s="65">
        <v>1654.1594219999999</v>
      </c>
      <c r="EB645" s="65">
        <v>1654.1594219999999</v>
      </c>
      <c r="EC645" s="65">
        <v>1654.1594219999999</v>
      </c>
      <c r="ED645" s="65">
        <v>1654.1594219999999</v>
      </c>
      <c r="EE645" s="65">
        <v>1654.1594219999999</v>
      </c>
      <c r="EF645" s="65">
        <v>2228.7409710000002</v>
      </c>
      <c r="EG645" s="65">
        <v>2228.7409710000002</v>
      </c>
      <c r="EI645" s="65">
        <v>2228.7409710000002</v>
      </c>
      <c r="EJ645" s="65">
        <v>2375.8004769999998</v>
      </c>
      <c r="EK645" s="65">
        <v>2375.8004769999998</v>
      </c>
      <c r="EL645" s="65">
        <v>2375.8004769999998</v>
      </c>
      <c r="EM645" s="65">
        <v>2375.8004769999998</v>
      </c>
      <c r="EN645" s="65">
        <v>2375.8004769999998</v>
      </c>
      <c r="EO645" s="65">
        <v>2375.8004769999998</v>
      </c>
      <c r="EP645" s="65">
        <v>2375.8004769999998</v>
      </c>
      <c r="EQ645" s="65">
        <v>2375.8004769999998</v>
      </c>
      <c r="ER645" s="65">
        <v>2375.8004769999998</v>
      </c>
      <c r="ES645" s="65">
        <v>2375.8004769999998</v>
      </c>
      <c r="ET645" s="65">
        <v>2375.8004769999998</v>
      </c>
      <c r="EU645" s="65">
        <v>2375.8004769999998</v>
      </c>
      <c r="EV645" s="65">
        <v>2375.8004769999998</v>
      </c>
      <c r="EW645" s="65">
        <v>2375.8004769999998</v>
      </c>
      <c r="EX645" s="65">
        <v>2375.8004769999998</v>
      </c>
      <c r="EY645" s="65">
        <v>2375.8004769999998</v>
      </c>
      <c r="EZ645" s="65">
        <v>2375.8004769999998</v>
      </c>
      <c r="FA645" s="65">
        <v>2375.8004769999998</v>
      </c>
      <c r="FB645" s="65">
        <v>2375.8004769999998</v>
      </c>
      <c r="FC645" s="65">
        <v>2375.8004769999998</v>
      </c>
    </row>
    <row r="646" spans="2:159" x14ac:dyDescent="0.2">
      <c r="B646" s="65" t="s">
        <v>674</v>
      </c>
      <c r="C646" s="65" t="s">
        <v>40</v>
      </c>
    </row>
    <row r="647" spans="2:159" x14ac:dyDescent="0.2">
      <c r="B647" s="65" t="s">
        <v>674</v>
      </c>
      <c r="C647" s="65" t="s">
        <v>41</v>
      </c>
      <c r="DX647" s="65">
        <v>747.41059319999999</v>
      </c>
      <c r="DY647" s="65">
        <v>747.41059319999999</v>
      </c>
      <c r="DZ647" s="65">
        <v>747.41059319999999</v>
      </c>
      <c r="EA647" s="65">
        <v>747.41059319999999</v>
      </c>
      <c r="EB647" s="65">
        <v>1104.2774850000001</v>
      </c>
      <c r="EC647" s="65">
        <v>1104.2774850000001</v>
      </c>
      <c r="ED647" s="65">
        <v>1104.2774850000001</v>
      </c>
      <c r="EE647" s="65">
        <v>1104.2774850000001</v>
      </c>
      <c r="EF647" s="65">
        <v>1146.2086919999999</v>
      </c>
      <c r="EG647" s="65">
        <v>1146.2086919999999</v>
      </c>
      <c r="EH647" s="65">
        <v>1146.2086919999999</v>
      </c>
      <c r="EI647" s="65">
        <v>1146.2086919999999</v>
      </c>
      <c r="EJ647" s="65">
        <v>1188.725332</v>
      </c>
      <c r="EK647" s="65">
        <v>1188.725332</v>
      </c>
      <c r="EL647" s="65">
        <v>1188.725332</v>
      </c>
      <c r="EM647" s="65">
        <v>1188.725332</v>
      </c>
      <c r="EN647" s="65">
        <v>1230.158079</v>
      </c>
      <c r="EO647" s="65">
        <v>1230.158079</v>
      </c>
      <c r="EP647" s="65">
        <v>1230.158079</v>
      </c>
      <c r="ER647" s="65">
        <v>1272.118281</v>
      </c>
      <c r="ES647" s="65">
        <v>1272.118281</v>
      </c>
      <c r="ET647" s="65">
        <v>1272.118281</v>
      </c>
      <c r="EU647" s="65">
        <v>1272.118281</v>
      </c>
      <c r="EV647" s="65">
        <v>1309.4177440000001</v>
      </c>
      <c r="EW647" s="65">
        <v>1309.4177440000001</v>
      </c>
      <c r="EX647" s="65">
        <v>1309.4177440000001</v>
      </c>
      <c r="EY647" s="65">
        <v>1309.4177440000001</v>
      </c>
      <c r="EZ647" s="65">
        <v>1347.0715499999999</v>
      </c>
      <c r="FA647" s="65">
        <v>1347.0715499999999</v>
      </c>
      <c r="FB647" s="65">
        <v>1347.0715499999999</v>
      </c>
      <c r="FC647" s="65">
        <v>1347.0715499999999</v>
      </c>
    </row>
    <row r="648" spans="2:159" x14ac:dyDescent="0.2">
      <c r="B648" s="65" t="s">
        <v>674</v>
      </c>
      <c r="C648" s="65" t="s">
        <v>42</v>
      </c>
    </row>
    <row r="649" spans="2:159" x14ac:dyDescent="0.2">
      <c r="B649" s="65" t="s">
        <v>674</v>
      </c>
      <c r="C649" s="65" t="s">
        <v>43</v>
      </c>
    </row>
    <row r="650" spans="2:159" x14ac:dyDescent="0.2">
      <c r="B650" s="65" t="s">
        <v>674</v>
      </c>
      <c r="C650" s="65" t="s">
        <v>44</v>
      </c>
    </row>
    <row r="651" spans="2:159" x14ac:dyDescent="0.2">
      <c r="B651" s="65" t="s">
        <v>674</v>
      </c>
      <c r="C651" s="65" t="s">
        <v>45</v>
      </c>
    </row>
    <row r="652" spans="2:159" x14ac:dyDescent="0.2">
      <c r="B652" s="65" t="s">
        <v>674</v>
      </c>
      <c r="C652" s="65" t="s">
        <v>46</v>
      </c>
    </row>
    <row r="653" spans="2:159" x14ac:dyDescent="0.2">
      <c r="B653" s="65" t="s">
        <v>674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0</v>
      </c>
      <c r="BY653" s="65">
        <v>0</v>
      </c>
      <c r="BZ653" s="65">
        <v>0</v>
      </c>
      <c r="CA653" s="65">
        <v>0</v>
      </c>
      <c r="CB653" s="65">
        <v>4001.2273100000002</v>
      </c>
      <c r="CC653" s="65">
        <v>4001.2273100000002</v>
      </c>
      <c r="CD653" s="65">
        <v>4001.2273100000002</v>
      </c>
      <c r="CE653" s="65">
        <v>4001.2273100000002</v>
      </c>
      <c r="CF653" s="65">
        <v>6060.1914109999998</v>
      </c>
      <c r="CG653" s="65">
        <v>6060.1914109999998</v>
      </c>
      <c r="CH653" s="65">
        <v>6060.1914109999998</v>
      </c>
      <c r="CI653" s="65">
        <v>6060.1914109999998</v>
      </c>
      <c r="CJ653" s="65">
        <v>8128.2667350000002</v>
      </c>
      <c r="CK653" s="65">
        <v>8128.2667350000002</v>
      </c>
      <c r="CL653" s="65">
        <v>8128.2667350000002</v>
      </c>
      <c r="CM653" s="65">
        <v>8128.2667350000002</v>
      </c>
      <c r="CN653" s="65">
        <v>10331.71449</v>
      </c>
      <c r="CO653" s="65">
        <v>10331.71449</v>
      </c>
      <c r="CP653" s="65">
        <v>10331.71449</v>
      </c>
      <c r="CQ653" s="65">
        <v>10331.71449</v>
      </c>
      <c r="CR653" s="65">
        <v>12520.02563</v>
      </c>
      <c r="CS653" s="65">
        <v>12520.02563</v>
      </c>
      <c r="CT653" s="65">
        <v>12520.02563</v>
      </c>
      <c r="CU653" s="65">
        <v>12520.02563</v>
      </c>
      <c r="CV653" s="65">
        <v>15549.336960000001</v>
      </c>
      <c r="CW653" s="65">
        <v>15549.336960000001</v>
      </c>
      <c r="CX653" s="65">
        <v>15549.336960000001</v>
      </c>
      <c r="CY653" s="65">
        <v>15549.336960000001</v>
      </c>
      <c r="CZ653" s="65">
        <v>18616.395329999999</v>
      </c>
      <c r="DA653" s="65">
        <v>18616.395329999999</v>
      </c>
      <c r="DB653" s="65">
        <v>18616.395329999999</v>
      </c>
      <c r="DC653" s="65">
        <v>18616.395329999999</v>
      </c>
      <c r="DD653" s="65">
        <v>21981.853810000001</v>
      </c>
      <c r="DE653" s="65">
        <v>21981.853810000001</v>
      </c>
      <c r="DF653" s="65">
        <v>21981.853810000001</v>
      </c>
      <c r="DG653" s="65">
        <v>21981.853810000001</v>
      </c>
      <c r="DH653" s="65">
        <v>25456.469789999999</v>
      </c>
      <c r="DI653" s="65">
        <v>25456.469789999999</v>
      </c>
      <c r="DJ653" s="65">
        <v>25456.469789999999</v>
      </c>
      <c r="DK653" s="65">
        <v>25456.469789999999</v>
      </c>
      <c r="DL653" s="65">
        <v>28538.403439999998</v>
      </c>
      <c r="DM653" s="65">
        <v>28538.403439999998</v>
      </c>
      <c r="DN653" s="65">
        <v>28538.403439999998</v>
      </c>
      <c r="DO653" s="65">
        <v>28538.403439999998</v>
      </c>
      <c r="DP653" s="65">
        <v>31246.869640000001</v>
      </c>
      <c r="DQ653" s="65">
        <v>31246.869640000001</v>
      </c>
      <c r="DR653" s="65">
        <v>31246.869640000001</v>
      </c>
      <c r="DS653" s="65">
        <v>31246.869640000001</v>
      </c>
      <c r="DT653" s="65">
        <v>33980.625999999997</v>
      </c>
      <c r="DU653" s="65">
        <v>33980.625999999997</v>
      </c>
      <c r="DV653" s="65">
        <v>33980.625999999997</v>
      </c>
      <c r="DW653" s="65">
        <v>33980.625999999997</v>
      </c>
      <c r="DX653" s="65">
        <v>36762.641779999998</v>
      </c>
      <c r="DY653" s="65">
        <v>36762.641779999998</v>
      </c>
      <c r="DZ653" s="65">
        <v>36762.641779999998</v>
      </c>
      <c r="EA653" s="65">
        <v>36762.641779999998</v>
      </c>
      <c r="EB653" s="65">
        <v>39679.59042</v>
      </c>
      <c r="EC653" s="65">
        <v>39679.59042</v>
      </c>
      <c r="ED653" s="65">
        <v>39679.59042</v>
      </c>
      <c r="EE653" s="65">
        <v>39679.59042</v>
      </c>
      <c r="EF653" s="65">
        <v>43160.480640000002</v>
      </c>
      <c r="EG653" s="65">
        <v>43160.480640000002</v>
      </c>
      <c r="EH653" s="65">
        <v>40931.739659999999</v>
      </c>
      <c r="EI653" s="65">
        <v>43160.480640000002</v>
      </c>
      <c r="EJ653" s="65">
        <v>46930.066429999999</v>
      </c>
      <c r="EK653" s="65">
        <v>46930.066429999999</v>
      </c>
      <c r="EL653" s="65">
        <v>46930.066429999999</v>
      </c>
      <c r="EM653" s="65">
        <v>46930.066429999999</v>
      </c>
      <c r="EN653" s="65">
        <v>50391.269590000004</v>
      </c>
      <c r="EO653" s="65">
        <v>50391.269590000004</v>
      </c>
      <c r="EP653" s="65">
        <v>50391.269590000004</v>
      </c>
      <c r="EQ653" s="65">
        <v>49161.111510000002</v>
      </c>
      <c r="ER653" s="65">
        <v>54517.859969999998</v>
      </c>
      <c r="ES653" s="65">
        <v>54517.859969999998</v>
      </c>
      <c r="ET653" s="65">
        <v>54517.859969999998</v>
      </c>
      <c r="EU653" s="65">
        <v>54517.859969999998</v>
      </c>
      <c r="EV653" s="65">
        <v>58713.008710000002</v>
      </c>
      <c r="EW653" s="65">
        <v>58713.008710000002</v>
      </c>
      <c r="EX653" s="65">
        <v>58713.008710000002</v>
      </c>
      <c r="EY653" s="65">
        <v>58713.008710000002</v>
      </c>
      <c r="EZ653" s="65">
        <v>61982.496030000002</v>
      </c>
      <c r="FA653" s="65">
        <v>61982.496030000002</v>
      </c>
      <c r="FB653" s="65">
        <v>61982.496030000002</v>
      </c>
      <c r="FC653" s="65">
        <v>61982.496030000002</v>
      </c>
    </row>
    <row r="654" spans="2:159" x14ac:dyDescent="0.2">
      <c r="B654" s="65" t="s">
        <v>768</v>
      </c>
      <c r="C654" s="65" t="s">
        <v>36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768</v>
      </c>
      <c r="C655" s="65" t="s">
        <v>37</v>
      </c>
    </row>
    <row r="656" spans="2:159" x14ac:dyDescent="0.2">
      <c r="B656" s="65" t="s">
        <v>768</v>
      </c>
      <c r="C656" s="65" t="s">
        <v>38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1144.545644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1144.545644</v>
      </c>
    </row>
    <row r="657" spans="2:159" x14ac:dyDescent="0.2">
      <c r="B657" s="65" t="s">
        <v>768</v>
      </c>
      <c r="C657" s="65" t="s">
        <v>39</v>
      </c>
    </row>
    <row r="658" spans="2:159" x14ac:dyDescent="0.2">
      <c r="B658" s="65" t="s">
        <v>768</v>
      </c>
      <c r="C658" s="65" t="s">
        <v>40</v>
      </c>
    </row>
    <row r="659" spans="2:159" x14ac:dyDescent="0.2">
      <c r="B659" s="65" t="s">
        <v>768</v>
      </c>
      <c r="C659" s="65" t="s">
        <v>41</v>
      </c>
    </row>
    <row r="660" spans="2:159" x14ac:dyDescent="0.2">
      <c r="B660" s="65" t="s">
        <v>768</v>
      </c>
      <c r="C660" s="65" t="s">
        <v>42</v>
      </c>
    </row>
    <row r="661" spans="2:159" x14ac:dyDescent="0.2">
      <c r="B661" s="65" t="s">
        <v>768</v>
      </c>
      <c r="C661" s="65" t="s">
        <v>43</v>
      </c>
    </row>
    <row r="662" spans="2:159" x14ac:dyDescent="0.2">
      <c r="B662" s="65" t="s">
        <v>768</v>
      </c>
      <c r="C662" s="65" t="s">
        <v>44</v>
      </c>
    </row>
    <row r="663" spans="2:159" x14ac:dyDescent="0.2">
      <c r="B663" s="65" t="s">
        <v>768</v>
      </c>
      <c r="C663" s="65" t="s">
        <v>45</v>
      </c>
    </row>
    <row r="664" spans="2:159" x14ac:dyDescent="0.2">
      <c r="B664" s="65" t="s">
        <v>768</v>
      </c>
      <c r="C664" s="65" t="s">
        <v>46</v>
      </c>
    </row>
    <row r="665" spans="2:159" x14ac:dyDescent="0.2">
      <c r="B665" s="65" t="s">
        <v>768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3006.32726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3032.856464</v>
      </c>
      <c r="EZ665" s="65">
        <v>3032.856464</v>
      </c>
      <c r="FA665" s="65">
        <v>3032.856464</v>
      </c>
      <c r="FB665" s="65">
        <v>3032.856464</v>
      </c>
      <c r="FC665" s="65">
        <v>3006.32726</v>
      </c>
    </row>
    <row r="666" spans="2:159" x14ac:dyDescent="0.2">
      <c r="B666" s="65" t="s">
        <v>769</v>
      </c>
      <c r="C666" s="65" t="s">
        <v>36</v>
      </c>
      <c r="AV666" s="65">
        <v>12.083003639999999</v>
      </c>
      <c r="AW666" s="65">
        <v>12.083003639999999</v>
      </c>
      <c r="AX666" s="65">
        <v>12.083003639999999</v>
      </c>
      <c r="AY666" s="65">
        <v>12.083003639999999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2438.7917950000001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275.714224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2382.890973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2521.2218210000001</v>
      </c>
    </row>
    <row r="667" spans="2:159" x14ac:dyDescent="0.2">
      <c r="B667" s="65" t="s">
        <v>769</v>
      </c>
      <c r="C667" s="65" t="s">
        <v>37</v>
      </c>
      <c r="AV667" s="65">
        <v>235.92041839999999</v>
      </c>
      <c r="AW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769</v>
      </c>
      <c r="C668" s="65" t="s">
        <v>38</v>
      </c>
      <c r="AV668" s="65">
        <v>524.8992442</v>
      </c>
      <c r="AW668" s="65">
        <v>524.8992442</v>
      </c>
      <c r="AX668" s="65">
        <v>524.8992442</v>
      </c>
      <c r="AY668" s="65">
        <v>524.8992442</v>
      </c>
      <c r="AZ668" s="65">
        <v>965.47351960000003</v>
      </c>
      <c r="BA668" s="65">
        <v>965.47351960000003</v>
      </c>
      <c r="BB668" s="65">
        <v>524.8992442</v>
      </c>
      <c r="BC668" s="65">
        <v>965.47351960000003</v>
      </c>
      <c r="BD668" s="65">
        <v>1470.4758609999999</v>
      </c>
      <c r="BE668" s="65">
        <v>1470.4758609999999</v>
      </c>
      <c r="BF668" s="65">
        <v>1470.4758609999999</v>
      </c>
      <c r="BG668" s="65">
        <v>1470.4758609999999</v>
      </c>
      <c r="BH668" s="65">
        <v>1470.4758609999999</v>
      </c>
      <c r="BI668" s="65">
        <v>1470.4758609999999</v>
      </c>
      <c r="BJ668" s="65">
        <v>1470.4758609999999</v>
      </c>
      <c r="BK668" s="65">
        <v>1470.4758609999999</v>
      </c>
      <c r="BL668" s="65">
        <v>1470.4758609999999</v>
      </c>
      <c r="BM668" s="65">
        <v>860.18717860000004</v>
      </c>
      <c r="BN668" s="65">
        <v>1470.4758609999999</v>
      </c>
      <c r="BO668" s="65">
        <v>1470.4758609999999</v>
      </c>
      <c r="BP668" s="65">
        <v>1470.4758609999999</v>
      </c>
      <c r="BQ668" s="65">
        <v>1470.4758609999999</v>
      </c>
      <c r="BR668" s="65">
        <v>1470.4758609999999</v>
      </c>
      <c r="BS668" s="65">
        <v>1470.4758609999999</v>
      </c>
      <c r="BT668" s="65">
        <v>1470.4758609999999</v>
      </c>
      <c r="BU668" s="65">
        <v>965.47351960000003</v>
      </c>
      <c r="BV668" s="65">
        <v>1470.4758609999999</v>
      </c>
      <c r="BW668" s="65">
        <v>1470.4758609999999</v>
      </c>
      <c r="BX668" s="65">
        <v>1470.4758609999999</v>
      </c>
      <c r="BY668" s="65">
        <v>1470.4758609999999</v>
      </c>
      <c r="BZ668" s="65">
        <v>440.57427539999998</v>
      </c>
      <c r="CA668" s="65">
        <v>1470.4758609999999</v>
      </c>
      <c r="CB668" s="65">
        <v>1470.4758609999999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965.47351960000003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524.8992442</v>
      </c>
      <c r="CM668" s="65">
        <v>1470.4758609999999</v>
      </c>
      <c r="CN668" s="65">
        <v>1470.4758609999999</v>
      </c>
      <c r="CO668" s="65">
        <v>1470.4758609999999</v>
      </c>
      <c r="CP668" s="65">
        <v>1470.4758609999999</v>
      </c>
      <c r="CQ668" s="65">
        <v>1470.4758609999999</v>
      </c>
      <c r="CR668" s="65">
        <v>1470.4758609999999</v>
      </c>
      <c r="CS668" s="65">
        <v>1470.4758609999999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965.47351960000003</v>
      </c>
      <c r="CY668" s="65">
        <v>1470.4758609999999</v>
      </c>
      <c r="CZ668" s="65">
        <v>1470.4758609999999</v>
      </c>
      <c r="DA668" s="65">
        <v>524.8992442</v>
      </c>
      <c r="DB668" s="65">
        <v>1029.901586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440.57427539999998</v>
      </c>
      <c r="DJ668" s="65">
        <v>965.47351960000003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1029.901586</v>
      </c>
      <c r="DW668" s="65">
        <v>1470.4758609999999</v>
      </c>
      <c r="DX668" s="65">
        <v>1470.4758609999999</v>
      </c>
      <c r="DY668" s="65">
        <v>1470.4758609999999</v>
      </c>
      <c r="DZ668" s="65">
        <v>1029.901586</v>
      </c>
      <c r="EA668" s="65">
        <v>965.47351960000003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1029.901586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769</v>
      </c>
      <c r="C669" s="65" t="s">
        <v>39</v>
      </c>
      <c r="BP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769</v>
      </c>
      <c r="C670" s="65" t="s">
        <v>40</v>
      </c>
    </row>
    <row r="671" spans="2:159" x14ac:dyDescent="0.2">
      <c r="B671" s="65" t="s">
        <v>769</v>
      </c>
      <c r="C671" s="65" t="s">
        <v>41</v>
      </c>
    </row>
    <row r="672" spans="2:159" x14ac:dyDescent="0.2">
      <c r="B672" s="65" t="s">
        <v>769</v>
      </c>
      <c r="C672" s="65" t="s">
        <v>42</v>
      </c>
    </row>
    <row r="673" spans="2:159" x14ac:dyDescent="0.2">
      <c r="B673" s="65" t="s">
        <v>769</v>
      </c>
      <c r="C673" s="65" t="s">
        <v>43</v>
      </c>
    </row>
    <row r="674" spans="2:159" x14ac:dyDescent="0.2">
      <c r="B674" s="65" t="s">
        <v>769</v>
      </c>
      <c r="C674" s="65" t="s">
        <v>44</v>
      </c>
    </row>
    <row r="675" spans="2:159" x14ac:dyDescent="0.2">
      <c r="B675" s="65" t="s">
        <v>769</v>
      </c>
      <c r="C675" s="65" t="s">
        <v>45</v>
      </c>
    </row>
    <row r="676" spans="2:159" x14ac:dyDescent="0.2">
      <c r="B676" s="65" t="s">
        <v>769</v>
      </c>
      <c r="C676" s="65" t="s">
        <v>46</v>
      </c>
    </row>
    <row r="677" spans="2:159" x14ac:dyDescent="0.2">
      <c r="B677" s="65" t="s">
        <v>769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0</v>
      </c>
      <c r="AS677" s="65">
        <v>0</v>
      </c>
      <c r="AT677" s="65">
        <v>0</v>
      </c>
      <c r="AU677" s="65">
        <v>0</v>
      </c>
      <c r="AV677" s="65">
        <v>772.90266629999996</v>
      </c>
      <c r="AW677" s="65">
        <v>772.90266629999996</v>
      </c>
      <c r="AX677" s="65">
        <v>772.90266629999996</v>
      </c>
      <c r="AY677" s="65">
        <v>772.90266629999996</v>
      </c>
      <c r="AZ677" s="65">
        <v>1615.4390100000001</v>
      </c>
      <c r="BA677" s="65">
        <v>1615.4390100000001</v>
      </c>
      <c r="BB677" s="65">
        <v>1174.864734</v>
      </c>
      <c r="BC677" s="65">
        <v>1615.4390100000001</v>
      </c>
      <c r="BD677" s="65">
        <v>4227.618101</v>
      </c>
      <c r="BE677" s="65">
        <v>4227.618101</v>
      </c>
      <c r="BF677" s="65">
        <v>4145.188075</v>
      </c>
      <c r="BG677" s="65">
        <v>4227.618101</v>
      </c>
      <c r="BH677" s="65">
        <v>4420.9022990000003</v>
      </c>
      <c r="BI677" s="65">
        <v>4420.9022990000003</v>
      </c>
      <c r="BJ677" s="65">
        <v>4420.9022990000003</v>
      </c>
      <c r="BK677" s="65">
        <v>4420.9022990000003</v>
      </c>
      <c r="BL677" s="65">
        <v>4420.9022990000003</v>
      </c>
      <c r="BM677" s="65">
        <v>3810.6136160000001</v>
      </c>
      <c r="BN677" s="65">
        <v>4420.9022990000003</v>
      </c>
      <c r="BO677" s="65">
        <v>4420.9022990000003</v>
      </c>
      <c r="BP677" s="65">
        <v>4589.5522369999999</v>
      </c>
      <c r="BQ677" s="65">
        <v>4420.9022990000003</v>
      </c>
      <c r="BR677" s="65">
        <v>4420.9022990000003</v>
      </c>
      <c r="BS677" s="65">
        <v>4589.5522369999999</v>
      </c>
      <c r="BT677" s="65">
        <v>4589.5522369999999</v>
      </c>
      <c r="BU677" s="65">
        <v>4084.5498950000001</v>
      </c>
      <c r="BV677" s="65">
        <v>4589.5522369999999</v>
      </c>
      <c r="BW677" s="65">
        <v>4589.5522369999999</v>
      </c>
      <c r="BX677" s="65">
        <v>4589.5522369999999</v>
      </c>
      <c r="BY677" s="65">
        <v>4589.5522369999999</v>
      </c>
      <c r="BZ677" s="65">
        <v>3391.0007129999999</v>
      </c>
      <c r="CA677" s="65">
        <v>4589.5522369999999</v>
      </c>
      <c r="CB677" s="65">
        <v>4589.5522369999999</v>
      </c>
      <c r="CC677" s="65">
        <v>4589.5522369999999</v>
      </c>
      <c r="CD677" s="65">
        <v>2150.7604409999999</v>
      </c>
      <c r="CE677" s="65">
        <v>4589.5522369999999</v>
      </c>
      <c r="CF677" s="65">
        <v>4589.5522369999999</v>
      </c>
      <c r="CG677" s="65">
        <v>4084.5498950000001</v>
      </c>
      <c r="CH677" s="65">
        <v>4589.5522369999999</v>
      </c>
      <c r="CI677" s="65">
        <v>4589.5522369999999</v>
      </c>
      <c r="CJ677" s="65">
        <v>4589.5522369999999</v>
      </c>
      <c r="CK677" s="65">
        <v>4589.5522369999999</v>
      </c>
      <c r="CL677" s="65">
        <v>3312.3605739999998</v>
      </c>
      <c r="CM677" s="65">
        <v>4589.5522369999999</v>
      </c>
      <c r="CN677" s="65">
        <v>4589.5522369999999</v>
      </c>
      <c r="CO677" s="65">
        <v>4589.5522369999999</v>
      </c>
      <c r="CP677" s="65">
        <v>4589.5522369999999</v>
      </c>
      <c r="CQ677" s="65">
        <v>4589.5522369999999</v>
      </c>
      <c r="CR677" s="65">
        <v>4589.5522369999999</v>
      </c>
      <c r="CS677" s="65">
        <v>4589.5522369999999</v>
      </c>
      <c r="CT677" s="65">
        <v>4589.5522369999999</v>
      </c>
      <c r="CU677" s="65">
        <v>4589.5522369999999</v>
      </c>
      <c r="CV677" s="65">
        <v>4589.5522369999999</v>
      </c>
      <c r="CW677" s="65">
        <v>4589.5522369999999</v>
      </c>
      <c r="CX677" s="65">
        <v>4084.5498950000001</v>
      </c>
      <c r="CY677" s="65">
        <v>4589.5522369999999</v>
      </c>
      <c r="CZ677" s="65">
        <v>4589.5522369999999</v>
      </c>
      <c r="DA677" s="65">
        <v>3643.9756200000002</v>
      </c>
      <c r="DB677" s="65">
        <v>4148.9779609999996</v>
      </c>
      <c r="DC677" s="65">
        <v>4589.5522369999999</v>
      </c>
      <c r="DD677" s="65">
        <v>4589.5522369999999</v>
      </c>
      <c r="DE677" s="65">
        <v>4589.5522369999999</v>
      </c>
      <c r="DF677" s="65">
        <v>4589.5522369999999</v>
      </c>
      <c r="DG677" s="65">
        <v>4589.5522369999999</v>
      </c>
      <c r="DH677" s="65">
        <v>4589.5522369999999</v>
      </c>
      <c r="DI677" s="65">
        <v>3559.6506509999999</v>
      </c>
      <c r="DJ677" s="65">
        <v>4084.5498950000001</v>
      </c>
      <c r="DK677" s="65">
        <v>4589.5522369999999</v>
      </c>
      <c r="DL677" s="65">
        <v>4589.5522369999999</v>
      </c>
      <c r="DM677" s="65">
        <v>4589.5522369999999</v>
      </c>
      <c r="DN677" s="65">
        <v>4589.5522369999999</v>
      </c>
      <c r="DO677" s="65">
        <v>4589.5522369999999</v>
      </c>
      <c r="DP677" s="65">
        <v>4589.5522369999999</v>
      </c>
      <c r="DQ677" s="65">
        <v>4589.5522369999999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4148.9779609999996</v>
      </c>
      <c r="DW677" s="65">
        <v>4589.5522369999999</v>
      </c>
      <c r="DX677" s="65">
        <v>4589.5522369999999</v>
      </c>
      <c r="DY677" s="65">
        <v>4589.5522369999999</v>
      </c>
      <c r="DZ677" s="65">
        <v>4148.9779609999996</v>
      </c>
      <c r="EA677" s="65">
        <v>4084.5498950000001</v>
      </c>
      <c r="EB677" s="65">
        <v>4589.5522369999999</v>
      </c>
      <c r="EC677" s="65">
        <v>4589.5522369999999</v>
      </c>
      <c r="ED677" s="65">
        <v>4589.5522369999999</v>
      </c>
      <c r="EE677" s="65">
        <v>4589.5522369999999</v>
      </c>
      <c r="EF677" s="65">
        <v>4589.5522369999999</v>
      </c>
      <c r="EG677" s="65">
        <v>4589.5522369999999</v>
      </c>
      <c r="EH677" s="65">
        <v>4148.9779609999996</v>
      </c>
      <c r="EI677" s="65">
        <v>4589.5522369999999</v>
      </c>
      <c r="EJ677" s="65">
        <v>4589.5522369999999</v>
      </c>
      <c r="EK677" s="65">
        <v>4589.5522369999999</v>
      </c>
      <c r="EL677" s="65">
        <v>4589.5522369999999</v>
      </c>
      <c r="EM677" s="65">
        <v>4589.5522369999999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4589.5522369999999</v>
      </c>
      <c r="EU677" s="65">
        <v>4589.5522369999999</v>
      </c>
      <c r="EV677" s="65">
        <v>4589.5522369999999</v>
      </c>
      <c r="EW677" s="65">
        <v>4589.5522369999999</v>
      </c>
      <c r="EX677" s="65">
        <v>4589.5522369999999</v>
      </c>
      <c r="EY677" s="65">
        <v>4589.5522369999999</v>
      </c>
      <c r="EZ677" s="65">
        <v>4589.5522369999999</v>
      </c>
      <c r="FA677" s="65">
        <v>4589.5522369999999</v>
      </c>
      <c r="FB677" s="65">
        <v>4589.5522369999999</v>
      </c>
      <c r="FC677" s="65">
        <v>4396.2680380000002</v>
      </c>
    </row>
    <row r="678" spans="2:159" x14ac:dyDescent="0.2">
      <c r="B678" s="65" t="s">
        <v>770</v>
      </c>
      <c r="C678" s="65" t="s">
        <v>36</v>
      </c>
      <c r="AZ678" s="65">
        <v>579.85259470000005</v>
      </c>
      <c r="BA678" s="65">
        <v>579.85259470000005</v>
      </c>
      <c r="BB678" s="65">
        <v>214.12857260000001</v>
      </c>
      <c r="BC678" s="65">
        <v>579.85259470000005</v>
      </c>
      <c r="BD678" s="65">
        <v>837.09874609999997</v>
      </c>
      <c r="BE678" s="65">
        <v>837.09874609999997</v>
      </c>
      <c r="BF678" s="65">
        <v>837.09874609999997</v>
      </c>
      <c r="BG678" s="65">
        <v>837.09874609999997</v>
      </c>
      <c r="BH678" s="65">
        <v>1864.6240299999999</v>
      </c>
      <c r="BI678" s="65">
        <v>1864.6240299999999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1650.4954580000001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1650.4954580000001</v>
      </c>
    </row>
    <row r="679" spans="2:159" x14ac:dyDescent="0.2">
      <c r="B679" s="65" t="s">
        <v>770</v>
      </c>
      <c r="C679" s="65" t="s">
        <v>37</v>
      </c>
    </row>
    <row r="680" spans="2:159" x14ac:dyDescent="0.2">
      <c r="B680" s="65" t="s">
        <v>770</v>
      </c>
      <c r="C680" s="65" t="s">
        <v>38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770</v>
      </c>
      <c r="C681" s="65" t="s">
        <v>39</v>
      </c>
    </row>
    <row r="682" spans="2:159" x14ac:dyDescent="0.2">
      <c r="B682" s="65" t="s">
        <v>770</v>
      </c>
      <c r="C682" s="65" t="s">
        <v>40</v>
      </c>
    </row>
    <row r="683" spans="2:159" x14ac:dyDescent="0.2">
      <c r="B683" s="65" t="s">
        <v>770</v>
      </c>
      <c r="C683" s="65" t="s">
        <v>41</v>
      </c>
    </row>
    <row r="684" spans="2:159" x14ac:dyDescent="0.2">
      <c r="B684" s="65" t="s">
        <v>770</v>
      </c>
      <c r="C684" s="65" t="s">
        <v>42</v>
      </c>
    </row>
    <row r="685" spans="2:159" x14ac:dyDescent="0.2">
      <c r="B685" s="65" t="s">
        <v>770</v>
      </c>
      <c r="C685" s="65" t="s">
        <v>43</v>
      </c>
    </row>
    <row r="686" spans="2:159" x14ac:dyDescent="0.2">
      <c r="B686" s="65" t="s">
        <v>770</v>
      </c>
      <c r="C686" s="65" t="s">
        <v>44</v>
      </c>
    </row>
    <row r="687" spans="2:159" x14ac:dyDescent="0.2">
      <c r="B687" s="65" t="s">
        <v>770</v>
      </c>
      <c r="C687" s="65" t="s">
        <v>45</v>
      </c>
    </row>
    <row r="688" spans="2:159" x14ac:dyDescent="0.2">
      <c r="B688" s="65" t="s">
        <v>770</v>
      </c>
      <c r="C688" s="65" t="s">
        <v>46</v>
      </c>
    </row>
    <row r="689" spans="2:159" x14ac:dyDescent="0.2">
      <c r="B689" s="65" t="s">
        <v>770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0</v>
      </c>
      <c r="AW689" s="65">
        <v>0</v>
      </c>
      <c r="AX689" s="65">
        <v>0</v>
      </c>
      <c r="AY689" s="65">
        <v>0</v>
      </c>
      <c r="AZ689" s="65">
        <v>579.85259470000005</v>
      </c>
      <c r="BA689" s="65">
        <v>579.85259470000005</v>
      </c>
      <c r="BB689" s="65">
        <v>214.12857260000001</v>
      </c>
      <c r="BC689" s="65">
        <v>579.85259470000005</v>
      </c>
      <c r="BD689" s="65">
        <v>837.09874609999997</v>
      </c>
      <c r="BE689" s="65">
        <v>837.09874609999997</v>
      </c>
      <c r="BF689" s="65">
        <v>837.09874609999997</v>
      </c>
      <c r="BG689" s="65">
        <v>837.09874609999997</v>
      </c>
      <c r="BH689" s="65">
        <v>2075.9101879999998</v>
      </c>
      <c r="BI689" s="65">
        <v>2075.9101879999998</v>
      </c>
      <c r="BJ689" s="65">
        <v>2075.9101879999998</v>
      </c>
      <c r="BK689" s="65">
        <v>2075.9101879999998</v>
      </c>
      <c r="BL689" s="65">
        <v>2075.9101879999998</v>
      </c>
      <c r="BM689" s="65">
        <v>1864.6240299999999</v>
      </c>
      <c r="BN689" s="65">
        <v>2075.9101879999998</v>
      </c>
      <c r="BO689" s="65">
        <v>2075.9101879999998</v>
      </c>
      <c r="BP689" s="65">
        <v>2075.9101879999998</v>
      </c>
      <c r="BQ689" s="65">
        <v>2075.9101879999998</v>
      </c>
      <c r="BR689" s="65">
        <v>2075.9101879999998</v>
      </c>
      <c r="BS689" s="65">
        <v>2075.9101879999998</v>
      </c>
      <c r="BT689" s="65">
        <v>2075.9101879999998</v>
      </c>
      <c r="BU689" s="65">
        <v>2075.9101879999998</v>
      </c>
      <c r="BV689" s="65">
        <v>2075.9101879999998</v>
      </c>
      <c r="BW689" s="65">
        <v>2075.9101879999998</v>
      </c>
      <c r="BX689" s="65">
        <v>2075.9101879999998</v>
      </c>
      <c r="BY689" s="65">
        <v>2075.9101879999998</v>
      </c>
      <c r="BZ689" s="65">
        <v>2075.9101879999998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1861.7816150000001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1864.6240299999999</v>
      </c>
      <c r="EI689" s="65">
        <v>2075.9101879999998</v>
      </c>
      <c r="EJ689" s="65">
        <v>2075.9101879999998</v>
      </c>
      <c r="EK689" s="65">
        <v>2075.9101879999998</v>
      </c>
      <c r="EL689" s="65">
        <v>1864.6240299999999</v>
      </c>
      <c r="EM689" s="65">
        <v>2075.9101879999998</v>
      </c>
      <c r="EN689" s="65">
        <v>2075.9101879999998</v>
      </c>
      <c r="EO689" s="65">
        <v>2075.9101879999998</v>
      </c>
      <c r="EP689" s="65">
        <v>1864.6240299999999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2075.9101879999998</v>
      </c>
      <c r="FC689" s="65">
        <v>1861.7816150000001</v>
      </c>
    </row>
    <row r="690" spans="2:159" x14ac:dyDescent="0.2">
      <c r="B690" s="65" t="s">
        <v>696</v>
      </c>
      <c r="C690" s="65" t="s">
        <v>36</v>
      </c>
    </row>
    <row r="691" spans="2:159" x14ac:dyDescent="0.2">
      <c r="B691" s="65" t="s">
        <v>696</v>
      </c>
      <c r="C691" s="65" t="s">
        <v>37</v>
      </c>
    </row>
    <row r="692" spans="2:159" x14ac:dyDescent="0.2">
      <c r="B692" s="65" t="s">
        <v>696</v>
      </c>
      <c r="C692" s="65" t="s">
        <v>38</v>
      </c>
    </row>
    <row r="693" spans="2:159" x14ac:dyDescent="0.2">
      <c r="B693" s="65" t="s">
        <v>696</v>
      </c>
      <c r="C693" s="65" t="s">
        <v>39</v>
      </c>
    </row>
    <row r="694" spans="2:159" x14ac:dyDescent="0.2">
      <c r="B694" s="65" t="s">
        <v>696</v>
      </c>
      <c r="C694" s="65" t="s">
        <v>40</v>
      </c>
    </row>
    <row r="695" spans="2:159" x14ac:dyDescent="0.2">
      <c r="B695" s="65" t="s">
        <v>696</v>
      </c>
      <c r="C695" s="65" t="s">
        <v>41</v>
      </c>
    </row>
    <row r="696" spans="2:159" x14ac:dyDescent="0.2">
      <c r="B696" s="65" t="s">
        <v>696</v>
      </c>
      <c r="C696" s="65" t="s">
        <v>42</v>
      </c>
    </row>
    <row r="697" spans="2:159" x14ac:dyDescent="0.2">
      <c r="B697" s="65" t="s">
        <v>696</v>
      </c>
      <c r="C697" s="65" t="s">
        <v>43</v>
      </c>
    </row>
    <row r="698" spans="2:159" x14ac:dyDescent="0.2">
      <c r="B698" s="65" t="s">
        <v>696</v>
      </c>
      <c r="C698" s="65" t="s">
        <v>44</v>
      </c>
    </row>
    <row r="699" spans="2:159" x14ac:dyDescent="0.2">
      <c r="B699" s="65" t="s">
        <v>696</v>
      </c>
      <c r="C699" s="65" t="s">
        <v>45</v>
      </c>
    </row>
    <row r="700" spans="2:159" x14ac:dyDescent="0.2">
      <c r="B700" s="65" t="s">
        <v>696</v>
      </c>
      <c r="C700" s="65" t="s">
        <v>46</v>
      </c>
    </row>
    <row r="701" spans="2:159" x14ac:dyDescent="0.2">
      <c r="B701" s="65" t="s">
        <v>696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695</v>
      </c>
      <c r="C702" s="65" t="s">
        <v>36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695</v>
      </c>
      <c r="C703" s="65" t="s">
        <v>37</v>
      </c>
    </row>
    <row r="704" spans="2:159" x14ac:dyDescent="0.2">
      <c r="B704" s="65" t="s">
        <v>695</v>
      </c>
      <c r="C704" s="65" t="s">
        <v>38</v>
      </c>
    </row>
    <row r="705" spans="2:159" x14ac:dyDescent="0.2">
      <c r="B705" s="65" t="s">
        <v>695</v>
      </c>
      <c r="C705" s="65" t="s">
        <v>39</v>
      </c>
    </row>
    <row r="706" spans="2:159" x14ac:dyDescent="0.2">
      <c r="B706" s="65" t="s">
        <v>695</v>
      </c>
      <c r="C706" s="65" t="s">
        <v>40</v>
      </c>
    </row>
    <row r="707" spans="2:159" x14ac:dyDescent="0.2">
      <c r="B707" s="65" t="s">
        <v>695</v>
      </c>
      <c r="C707" s="65" t="s">
        <v>41</v>
      </c>
    </row>
    <row r="708" spans="2:159" x14ac:dyDescent="0.2">
      <c r="B708" s="65" t="s">
        <v>695</v>
      </c>
      <c r="C708" s="65" t="s">
        <v>42</v>
      </c>
    </row>
    <row r="709" spans="2:159" x14ac:dyDescent="0.2">
      <c r="B709" s="65" t="s">
        <v>695</v>
      </c>
      <c r="C709" s="65" t="s">
        <v>43</v>
      </c>
    </row>
    <row r="710" spans="2:159" x14ac:dyDescent="0.2">
      <c r="B710" s="65" t="s">
        <v>695</v>
      </c>
      <c r="C710" s="65" t="s">
        <v>44</v>
      </c>
    </row>
    <row r="711" spans="2:159" x14ac:dyDescent="0.2">
      <c r="B711" s="65" t="s">
        <v>695</v>
      </c>
      <c r="C711" s="65" t="s">
        <v>45</v>
      </c>
    </row>
    <row r="712" spans="2:159" x14ac:dyDescent="0.2">
      <c r="B712" s="65" t="s">
        <v>695</v>
      </c>
      <c r="C712" s="65" t="s">
        <v>46</v>
      </c>
    </row>
    <row r="713" spans="2:159" x14ac:dyDescent="0.2">
      <c r="B713" s="65" t="s">
        <v>695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771</v>
      </c>
      <c r="C714" s="65" t="s">
        <v>36</v>
      </c>
    </row>
    <row r="715" spans="2:159" x14ac:dyDescent="0.2">
      <c r="B715" s="65" t="s">
        <v>771</v>
      </c>
      <c r="C715" s="65" t="s">
        <v>37</v>
      </c>
    </row>
    <row r="716" spans="2:159" x14ac:dyDescent="0.2">
      <c r="B716" s="65" t="s">
        <v>771</v>
      </c>
      <c r="C716" s="65" t="s">
        <v>38</v>
      </c>
    </row>
    <row r="717" spans="2:159" x14ac:dyDescent="0.2">
      <c r="B717" s="65" t="s">
        <v>771</v>
      </c>
      <c r="C717" s="65" t="s">
        <v>39</v>
      </c>
    </row>
    <row r="718" spans="2:159" x14ac:dyDescent="0.2">
      <c r="B718" s="65" t="s">
        <v>771</v>
      </c>
      <c r="C718" s="65" t="s">
        <v>40</v>
      </c>
    </row>
    <row r="719" spans="2:159" x14ac:dyDescent="0.2">
      <c r="B719" s="65" t="s">
        <v>771</v>
      </c>
      <c r="C719" s="65" t="s">
        <v>41</v>
      </c>
    </row>
    <row r="720" spans="2:159" x14ac:dyDescent="0.2">
      <c r="B720" s="65" t="s">
        <v>771</v>
      </c>
      <c r="C720" s="65" t="s">
        <v>42</v>
      </c>
    </row>
    <row r="721" spans="2:159" x14ac:dyDescent="0.2">
      <c r="B721" s="65" t="s">
        <v>771</v>
      </c>
      <c r="C721" s="65" t="s">
        <v>43</v>
      </c>
    </row>
    <row r="722" spans="2:159" x14ac:dyDescent="0.2">
      <c r="B722" s="65" t="s">
        <v>771</v>
      </c>
      <c r="C722" s="65" t="s">
        <v>44</v>
      </c>
    </row>
    <row r="723" spans="2:159" x14ac:dyDescent="0.2">
      <c r="B723" s="65" t="s">
        <v>771</v>
      </c>
      <c r="C723" s="65" t="s">
        <v>45</v>
      </c>
    </row>
    <row r="724" spans="2:159" x14ac:dyDescent="0.2">
      <c r="B724" s="65" t="s">
        <v>771</v>
      </c>
      <c r="C724" s="65" t="s">
        <v>46</v>
      </c>
    </row>
    <row r="725" spans="2:159" x14ac:dyDescent="0.2">
      <c r="B725" s="65" t="s">
        <v>771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707</v>
      </c>
      <c r="C726" s="65" t="s">
        <v>36</v>
      </c>
    </row>
    <row r="727" spans="2:159" x14ac:dyDescent="0.2">
      <c r="B727" s="65" t="s">
        <v>707</v>
      </c>
      <c r="C727" s="65" t="s">
        <v>37</v>
      </c>
    </row>
    <row r="728" spans="2:159" x14ac:dyDescent="0.2">
      <c r="B728" s="65" t="s">
        <v>707</v>
      </c>
      <c r="C728" s="65" t="s">
        <v>38</v>
      </c>
    </row>
    <row r="729" spans="2:159" x14ac:dyDescent="0.2">
      <c r="B729" s="65" t="s">
        <v>707</v>
      </c>
      <c r="C729" s="65" t="s">
        <v>39</v>
      </c>
    </row>
    <row r="730" spans="2:159" x14ac:dyDescent="0.2">
      <c r="B730" s="65" t="s">
        <v>707</v>
      </c>
      <c r="C730" s="65" t="s">
        <v>40</v>
      </c>
    </row>
    <row r="731" spans="2:159" x14ac:dyDescent="0.2">
      <c r="B731" s="65" t="s">
        <v>707</v>
      </c>
      <c r="C731" s="65" t="s">
        <v>41</v>
      </c>
    </row>
    <row r="732" spans="2:159" x14ac:dyDescent="0.2">
      <c r="B732" s="65" t="s">
        <v>707</v>
      </c>
      <c r="C732" s="65" t="s">
        <v>42</v>
      </c>
    </row>
    <row r="733" spans="2:159" x14ac:dyDescent="0.2">
      <c r="B733" s="65" t="s">
        <v>707</v>
      </c>
      <c r="C733" s="65" t="s">
        <v>43</v>
      </c>
    </row>
    <row r="734" spans="2:159" x14ac:dyDescent="0.2">
      <c r="B734" s="65" t="s">
        <v>707</v>
      </c>
      <c r="C734" s="65" t="s">
        <v>44</v>
      </c>
    </row>
    <row r="735" spans="2:159" x14ac:dyDescent="0.2">
      <c r="B735" s="65" t="s">
        <v>707</v>
      </c>
      <c r="C735" s="65" t="s">
        <v>45</v>
      </c>
    </row>
    <row r="736" spans="2:159" x14ac:dyDescent="0.2">
      <c r="B736" s="65" t="s">
        <v>707</v>
      </c>
      <c r="C736" s="65" t="s">
        <v>46</v>
      </c>
    </row>
    <row r="737" spans="2:159" x14ac:dyDescent="0.2">
      <c r="B737" s="65" t="s">
        <v>707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720</v>
      </c>
      <c r="C738" s="65" t="s">
        <v>36</v>
      </c>
    </row>
    <row r="739" spans="2:159" x14ac:dyDescent="0.2">
      <c r="B739" s="65" t="s">
        <v>720</v>
      </c>
      <c r="C739" s="65" t="s">
        <v>37</v>
      </c>
    </row>
    <row r="740" spans="2:159" x14ac:dyDescent="0.2">
      <c r="B740" s="65" t="s">
        <v>720</v>
      </c>
      <c r="C740" s="65" t="s">
        <v>38</v>
      </c>
    </row>
    <row r="741" spans="2:159" x14ac:dyDescent="0.2">
      <c r="B741" s="65" t="s">
        <v>720</v>
      </c>
      <c r="C741" s="65" t="s">
        <v>39</v>
      </c>
    </row>
    <row r="742" spans="2:159" x14ac:dyDescent="0.2">
      <c r="B742" s="65" t="s">
        <v>720</v>
      </c>
      <c r="C742" s="65" t="s">
        <v>40</v>
      </c>
    </row>
    <row r="743" spans="2:159" x14ac:dyDescent="0.2">
      <c r="B743" s="65" t="s">
        <v>720</v>
      </c>
      <c r="C743" s="65" t="s">
        <v>41</v>
      </c>
    </row>
    <row r="744" spans="2:159" x14ac:dyDescent="0.2">
      <c r="B744" s="65" t="s">
        <v>720</v>
      </c>
      <c r="C744" s="65" t="s">
        <v>42</v>
      </c>
    </row>
    <row r="745" spans="2:159" x14ac:dyDescent="0.2">
      <c r="B745" s="65" t="s">
        <v>720</v>
      </c>
      <c r="C745" s="65" t="s">
        <v>43</v>
      </c>
    </row>
    <row r="746" spans="2:159" x14ac:dyDescent="0.2">
      <c r="B746" s="65" t="s">
        <v>720</v>
      </c>
      <c r="C746" s="65" t="s">
        <v>44</v>
      </c>
    </row>
    <row r="747" spans="2:159" x14ac:dyDescent="0.2">
      <c r="B747" s="65" t="s">
        <v>720</v>
      </c>
      <c r="C747" s="65" t="s">
        <v>45</v>
      </c>
    </row>
    <row r="748" spans="2:159" x14ac:dyDescent="0.2">
      <c r="B748" s="65" t="s">
        <v>720</v>
      </c>
      <c r="C748" s="65" t="s">
        <v>46</v>
      </c>
    </row>
    <row r="749" spans="2:159" x14ac:dyDescent="0.2">
      <c r="B749" s="65" t="s">
        <v>720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772</v>
      </c>
      <c r="C750" s="65" t="s">
        <v>36</v>
      </c>
    </row>
    <row r="751" spans="2:159" x14ac:dyDescent="0.2">
      <c r="B751" s="65" t="s">
        <v>772</v>
      </c>
      <c r="C751" s="65" t="s">
        <v>37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189.49431200000001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378.98862400000002</v>
      </c>
      <c r="CY751" s="65">
        <v>1136.965872</v>
      </c>
      <c r="CZ751" s="65">
        <v>1326.460184</v>
      </c>
      <c r="DA751" s="65">
        <v>1326.460184</v>
      </c>
      <c r="DB751" s="65">
        <v>1326.460184</v>
      </c>
      <c r="DC751" s="65">
        <v>1326.460184</v>
      </c>
      <c r="DD751" s="65">
        <v>1515.9544960000001</v>
      </c>
      <c r="DE751" s="65">
        <v>1515.9544960000001</v>
      </c>
      <c r="DF751" s="65">
        <v>1515.9544960000001</v>
      </c>
      <c r="DG751" s="65">
        <v>1515.9544960000001</v>
      </c>
      <c r="DH751" s="65">
        <v>1705.4488080000001</v>
      </c>
      <c r="DI751" s="65">
        <v>1705.4488080000001</v>
      </c>
      <c r="DJ751" s="65">
        <v>1705.4488080000001</v>
      </c>
      <c r="DK751" s="65">
        <v>1705.4488080000001</v>
      </c>
      <c r="DL751" s="65">
        <v>1705.4488080000001</v>
      </c>
      <c r="DM751" s="65">
        <v>1705.4488080000001</v>
      </c>
      <c r="DN751" s="65">
        <v>1705.4488080000001</v>
      </c>
      <c r="DO751" s="65">
        <v>1705.4488080000001</v>
      </c>
      <c r="DP751" s="65">
        <v>1705.4488080000001</v>
      </c>
      <c r="DQ751" s="65">
        <v>1705.4488080000001</v>
      </c>
      <c r="DR751" s="65">
        <v>1326.460184</v>
      </c>
      <c r="DS751" s="65">
        <v>1705.4488080000001</v>
      </c>
      <c r="DT751" s="65">
        <v>1705.4488080000001</v>
      </c>
      <c r="DU751" s="65">
        <v>1705.4488080000001</v>
      </c>
      <c r="DV751" s="65">
        <v>1705.4488080000001</v>
      </c>
      <c r="DW751" s="65">
        <v>1705.4488080000001</v>
      </c>
      <c r="DX751" s="65">
        <v>1705.4488080000001</v>
      </c>
      <c r="DY751" s="65">
        <v>1705.4488080000001</v>
      </c>
      <c r="DZ751" s="65">
        <v>1705.4488080000001</v>
      </c>
      <c r="EA751" s="65">
        <v>1705.4488080000001</v>
      </c>
      <c r="EB751" s="65">
        <v>1705.4488080000001</v>
      </c>
      <c r="EC751" s="65">
        <v>1705.4488080000001</v>
      </c>
      <c r="ED751" s="65">
        <v>1705.4488080000001</v>
      </c>
      <c r="EE751" s="65">
        <v>1705.4488080000001</v>
      </c>
      <c r="EF751" s="65">
        <v>1705.4488080000001</v>
      </c>
      <c r="EG751" s="65">
        <v>1705.4488080000001</v>
      </c>
      <c r="EH751" s="65">
        <v>1705.4488080000001</v>
      </c>
      <c r="EI751" s="65">
        <v>1705.4488080000001</v>
      </c>
      <c r="EJ751" s="65">
        <v>1705.4488080000001</v>
      </c>
      <c r="EK751" s="65">
        <v>1705.4488080000001</v>
      </c>
      <c r="EL751" s="65">
        <v>1705.4488080000001</v>
      </c>
      <c r="EM751" s="65">
        <v>1705.4488080000001</v>
      </c>
      <c r="EN751" s="65">
        <v>1705.4488080000001</v>
      </c>
      <c r="EO751" s="65">
        <v>1705.4488080000001</v>
      </c>
      <c r="EP751" s="65">
        <v>1705.4488080000001</v>
      </c>
      <c r="EQ751" s="65">
        <v>1705.4488080000001</v>
      </c>
      <c r="ER751" s="65">
        <v>1705.4488080000001</v>
      </c>
      <c r="ES751" s="65">
        <v>1705.4488080000001</v>
      </c>
      <c r="ET751" s="65">
        <v>1705.4488080000001</v>
      </c>
      <c r="EU751" s="65">
        <v>1515.9544960000001</v>
      </c>
      <c r="EV751" s="65">
        <v>1705.4488080000001</v>
      </c>
      <c r="EW751" s="65">
        <v>1705.4488080000001</v>
      </c>
      <c r="EX751" s="65">
        <v>1705.4488080000001</v>
      </c>
      <c r="EY751" s="65">
        <v>1705.4488080000001</v>
      </c>
      <c r="EZ751" s="65">
        <v>1705.4488080000001</v>
      </c>
      <c r="FA751" s="65">
        <v>1705.4488080000001</v>
      </c>
      <c r="FB751" s="65">
        <v>1705.4488080000001</v>
      </c>
      <c r="FC751" s="65">
        <v>1705.4488080000001</v>
      </c>
    </row>
    <row r="752" spans="2:159" x14ac:dyDescent="0.2">
      <c r="B752" s="65" t="s">
        <v>772</v>
      </c>
      <c r="C752" s="65" t="s">
        <v>38</v>
      </c>
    </row>
    <row r="753" spans="2:159" x14ac:dyDescent="0.2">
      <c r="B753" s="65" t="s">
        <v>772</v>
      </c>
      <c r="C753" s="65" t="s">
        <v>39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693.54918190000001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1185.286922</v>
      </c>
      <c r="DQ753" s="65">
        <v>1185.286922</v>
      </c>
      <c r="DR753" s="65">
        <v>1185.286922</v>
      </c>
      <c r="DS753" s="65">
        <v>1185.286922</v>
      </c>
      <c r="DT753" s="65">
        <v>1185.286922</v>
      </c>
      <c r="DU753" s="65">
        <v>1185.286922</v>
      </c>
      <c r="DV753" s="65">
        <v>1185.286922</v>
      </c>
      <c r="DW753" s="65">
        <v>1185.286922</v>
      </c>
      <c r="DX753" s="65">
        <v>1185.286922</v>
      </c>
      <c r="DY753" s="65">
        <v>1185.286922</v>
      </c>
      <c r="DZ753" s="65">
        <v>1185.286922</v>
      </c>
      <c r="EA753" s="65">
        <v>1185.286922</v>
      </c>
      <c r="EB753" s="65">
        <v>1185.286922</v>
      </c>
      <c r="EC753" s="65">
        <v>1185.286922</v>
      </c>
      <c r="ED753" s="65">
        <v>1185.286922</v>
      </c>
      <c r="EE753" s="65">
        <v>1185.286922</v>
      </c>
      <c r="EF753" s="65">
        <v>1185.286922</v>
      </c>
      <c r="EG753" s="65">
        <v>1185.286922</v>
      </c>
      <c r="EH753" s="65">
        <v>491.7377396</v>
      </c>
      <c r="EI753" s="65">
        <v>1185.286922</v>
      </c>
      <c r="EJ753" s="65">
        <v>1185.286922</v>
      </c>
      <c r="EK753" s="65">
        <v>1185.286922</v>
      </c>
      <c r="EL753" s="65">
        <v>1185.286922</v>
      </c>
      <c r="EM753" s="65">
        <v>1185.286922</v>
      </c>
      <c r="EN753" s="65">
        <v>1185.286922</v>
      </c>
      <c r="EO753" s="65">
        <v>1185.286922</v>
      </c>
      <c r="EP753" s="65">
        <v>1185.286922</v>
      </c>
      <c r="EQ753" s="65">
        <v>1185.286922</v>
      </c>
      <c r="ER753" s="65">
        <v>1185.286922</v>
      </c>
      <c r="ES753" s="65">
        <v>1185.286922</v>
      </c>
      <c r="ET753" s="65">
        <v>1185.286922</v>
      </c>
      <c r="EU753" s="65">
        <v>1185.286922</v>
      </c>
      <c r="EV753" s="65">
        <v>1185.286922</v>
      </c>
      <c r="EW753" s="65">
        <v>1185.286922</v>
      </c>
      <c r="EX753" s="65">
        <v>1185.286922</v>
      </c>
      <c r="EY753" s="65">
        <v>1185.286922</v>
      </c>
      <c r="EZ753" s="65">
        <v>1185.286922</v>
      </c>
      <c r="FA753" s="65">
        <v>1185.286922</v>
      </c>
      <c r="FB753" s="65">
        <v>1185.286922</v>
      </c>
      <c r="FC753" s="65">
        <v>1185.286922</v>
      </c>
    </row>
    <row r="754" spans="2:159" x14ac:dyDescent="0.2">
      <c r="B754" s="65" t="s">
        <v>772</v>
      </c>
      <c r="C754" s="65" t="s">
        <v>40</v>
      </c>
    </row>
    <row r="755" spans="2:159" x14ac:dyDescent="0.2">
      <c r="B755" s="65" t="s">
        <v>772</v>
      </c>
      <c r="C755" s="65" t="s">
        <v>41</v>
      </c>
    </row>
    <row r="756" spans="2:159" x14ac:dyDescent="0.2">
      <c r="B756" s="65" t="s">
        <v>772</v>
      </c>
      <c r="C756" s="65" t="s">
        <v>42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772</v>
      </c>
      <c r="C757" s="65" t="s">
        <v>43</v>
      </c>
    </row>
    <row r="758" spans="2:159" x14ac:dyDescent="0.2">
      <c r="B758" s="65" t="s">
        <v>772</v>
      </c>
      <c r="C758" s="65" t="s">
        <v>44</v>
      </c>
    </row>
    <row r="759" spans="2:159" x14ac:dyDescent="0.2">
      <c r="B759" s="65" t="s">
        <v>772</v>
      </c>
      <c r="C759" s="65" t="s">
        <v>45</v>
      </c>
    </row>
    <row r="760" spans="2:159" x14ac:dyDescent="0.2">
      <c r="B760" s="65" t="s">
        <v>772</v>
      </c>
      <c r="C760" s="65" t="s">
        <v>46</v>
      </c>
    </row>
    <row r="761" spans="2:159" x14ac:dyDescent="0.2">
      <c r="B761" s="65" t="s">
        <v>772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1439.2093</v>
      </c>
      <c r="CG761" s="65">
        <v>1249.7149879999999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2309.9356630000002</v>
      </c>
      <c r="CP761" s="65">
        <v>1818.1979240000001</v>
      </c>
      <c r="CQ761" s="65">
        <v>2309.9356630000002</v>
      </c>
      <c r="CR761" s="65">
        <v>2499.429975</v>
      </c>
      <c r="CS761" s="65">
        <v>2499.429975</v>
      </c>
      <c r="CT761" s="65">
        <v>2499.429975</v>
      </c>
      <c r="CU761" s="65">
        <v>2499.429975</v>
      </c>
      <c r="CV761" s="65">
        <v>2688.9242869999998</v>
      </c>
      <c r="CW761" s="65">
        <v>2688.9242869999998</v>
      </c>
      <c r="CX761" s="65">
        <v>1930.9470389999999</v>
      </c>
      <c r="CY761" s="65">
        <v>2688.9242869999998</v>
      </c>
      <c r="CZ761" s="65">
        <v>3438.3742910000001</v>
      </c>
      <c r="DA761" s="65">
        <v>3438.3742910000001</v>
      </c>
      <c r="DB761" s="65">
        <v>3438.3742910000001</v>
      </c>
      <c r="DC761" s="65">
        <v>3438.3742910000001</v>
      </c>
      <c r="DD761" s="65">
        <v>3627.8686029999999</v>
      </c>
      <c r="DE761" s="65">
        <v>3627.8686029999999</v>
      </c>
      <c r="DF761" s="65">
        <v>3627.8686029999999</v>
      </c>
      <c r="DG761" s="65">
        <v>3627.8686029999999</v>
      </c>
      <c r="DH761" s="65">
        <v>3817.3629150000002</v>
      </c>
      <c r="DI761" s="65">
        <v>3817.3629150000002</v>
      </c>
      <c r="DJ761" s="65">
        <v>3817.3629150000002</v>
      </c>
      <c r="DK761" s="65">
        <v>3817.3629150000002</v>
      </c>
      <c r="DL761" s="65">
        <v>3817.3629150000002</v>
      </c>
      <c r="DM761" s="65">
        <v>3817.3629150000002</v>
      </c>
      <c r="DN761" s="65">
        <v>3817.3629150000002</v>
      </c>
      <c r="DO761" s="65">
        <v>3817.3629150000002</v>
      </c>
      <c r="DP761" s="65">
        <v>3817.3629150000002</v>
      </c>
      <c r="DQ761" s="65">
        <v>3817.3629150000002</v>
      </c>
      <c r="DR761" s="65">
        <v>3438.3742910000001</v>
      </c>
      <c r="DS761" s="65">
        <v>3817.3629150000002</v>
      </c>
      <c r="DT761" s="65">
        <v>3817.3629150000002</v>
      </c>
      <c r="DU761" s="65">
        <v>3817.3629150000002</v>
      </c>
      <c r="DV761" s="65">
        <v>3817.3629150000002</v>
      </c>
      <c r="DW761" s="65">
        <v>3817.3629150000002</v>
      </c>
      <c r="DX761" s="65">
        <v>3817.3629150000002</v>
      </c>
      <c r="DY761" s="65">
        <v>3817.3629150000002</v>
      </c>
      <c r="DZ761" s="65">
        <v>3817.3629150000002</v>
      </c>
      <c r="EA761" s="65">
        <v>3817.3629150000002</v>
      </c>
      <c r="EB761" s="65">
        <v>3817.3629150000002</v>
      </c>
      <c r="EC761" s="65">
        <v>3817.3629150000002</v>
      </c>
      <c r="ED761" s="65">
        <v>3817.3629150000002</v>
      </c>
      <c r="EE761" s="65">
        <v>3817.3629150000002</v>
      </c>
      <c r="EF761" s="65">
        <v>3817.3629150000002</v>
      </c>
      <c r="EG761" s="65">
        <v>3817.3629150000002</v>
      </c>
      <c r="EH761" s="65">
        <v>3123.813733</v>
      </c>
      <c r="EI761" s="65">
        <v>3817.3629150000002</v>
      </c>
      <c r="EJ761" s="65">
        <v>3817.3629150000002</v>
      </c>
      <c r="EK761" s="65">
        <v>3817.3629150000002</v>
      </c>
      <c r="EL761" s="65">
        <v>3817.3629150000002</v>
      </c>
      <c r="EM761" s="65">
        <v>3817.3629150000002</v>
      </c>
      <c r="EN761" s="65">
        <v>3817.3629150000002</v>
      </c>
      <c r="EO761" s="65">
        <v>3817.3629150000002</v>
      </c>
      <c r="EP761" s="65">
        <v>3817.3629150000002</v>
      </c>
      <c r="EQ761" s="65">
        <v>3817.3629150000002</v>
      </c>
      <c r="ER761" s="65">
        <v>3817.3629150000002</v>
      </c>
      <c r="ES761" s="65">
        <v>3817.3629150000002</v>
      </c>
      <c r="ET761" s="65">
        <v>3817.3629150000002</v>
      </c>
      <c r="EU761" s="65">
        <v>3627.8686029999999</v>
      </c>
      <c r="EV761" s="65">
        <v>3817.3629150000002</v>
      </c>
      <c r="EW761" s="65">
        <v>3817.3629150000002</v>
      </c>
      <c r="EX761" s="65">
        <v>3817.3629150000002</v>
      </c>
      <c r="EY761" s="65">
        <v>3817.3629150000002</v>
      </c>
      <c r="EZ761" s="65">
        <v>3817.3629150000002</v>
      </c>
      <c r="FA761" s="65">
        <v>3817.3629150000002</v>
      </c>
      <c r="FB761" s="65">
        <v>3817.3629150000002</v>
      </c>
      <c r="FC761" s="65">
        <v>3817.3629150000002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3" width="13.44140625" style="33" bestFit="1" customWidth="1"/>
    <col min="4" max="6" width="13.6640625" style="33" bestFit="1" customWidth="1"/>
    <col min="7" max="7" width="13.44140625" style="33" bestFit="1" customWidth="1"/>
    <col min="8" max="10" width="13.6640625" style="33" bestFit="1" customWidth="1"/>
    <col min="11" max="11" width="13.44140625" style="33" bestFit="1" customWidth="1"/>
    <col min="12" max="14" width="13.6640625" style="33" bestFit="1" customWidth="1"/>
    <col min="15" max="15" width="13.44140625" style="33" bestFit="1" customWidth="1"/>
    <col min="16" max="18" width="13.6640625" style="33" bestFit="1" customWidth="1"/>
    <col min="19" max="19" width="13.44140625" style="33" bestFit="1" customWidth="1"/>
    <col min="20" max="23" width="13.6640625" style="33" bestFit="1" customWidth="1"/>
    <col min="24" max="26" width="14.109375" style="33" bestFit="1" customWidth="1"/>
    <col min="27" max="27" width="13.44140625" style="33" bestFit="1" customWidth="1"/>
    <col min="28" max="31" width="13.6640625" style="33" bestFit="1" customWidth="1"/>
    <col min="32" max="34" width="14.109375" style="33" bestFit="1" customWidth="1"/>
    <col min="35" max="35" width="13.6640625" style="33" bestFit="1" customWidth="1"/>
    <col min="36" max="38" width="14.109375" style="33" bestFit="1" customWidth="1"/>
    <col min="39" max="102" width="9.109375" style="33"/>
    <col min="103" max="106" width="9.109375" style="66"/>
    <col min="107" max="16384" width="9.109375" style="33"/>
  </cols>
  <sheetData>
    <row r="2" spans="2:258" x14ac:dyDescent="0.3">
      <c r="B2" s="12" t="s">
        <v>226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3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3">
      <c r="B4" s="16" t="s">
        <v>1</v>
      </c>
      <c r="C4" s="1">
        <f>PLANEL_GerPT_Trim_Resultado!P245</f>
        <v>63521.911419999997</v>
      </c>
      <c r="D4" s="1">
        <f>PLANEL_GerPT_Trim_Resultado!Q245</f>
        <v>57597.51382</v>
      </c>
      <c r="E4" s="1">
        <f>PLANEL_GerPT_Trim_Resultado!R245</f>
        <v>53891.287510000002</v>
      </c>
      <c r="F4" s="1">
        <f>PLANEL_GerPT_Trim_Resultado!S245</f>
        <v>60538.06983</v>
      </c>
      <c r="G4" s="1">
        <f>PLANEL_GerPT_Trim_Resultado!T245</f>
        <v>61521.426820000001</v>
      </c>
      <c r="H4" s="1">
        <f>PLANEL_GerPT_Trim_Resultado!U245</f>
        <v>55212.588770000002</v>
      </c>
      <c r="I4" s="1">
        <f>PLANEL_GerPT_Trim_Resultado!V245</f>
        <v>51797.710030000002</v>
      </c>
      <c r="J4" s="1">
        <f>PLANEL_GerPT_Trim_Resultado!W245</f>
        <v>58429.232400000001</v>
      </c>
      <c r="K4" s="1">
        <f>PLANEL_GerPT_Trim_Resultado!X245</f>
        <v>63517.311240000003</v>
      </c>
      <c r="L4" s="1">
        <f>PLANEL_GerPT_Trim_Resultado!Y245</f>
        <v>59688.486140000001</v>
      </c>
      <c r="M4" s="1">
        <f>PLANEL_GerPT_Trim_Resultado!Z245</f>
        <v>55690.081299999998</v>
      </c>
      <c r="N4" s="1">
        <f>PLANEL_GerPT_Trim_Resultado!AA245</f>
        <v>60928.999060000002</v>
      </c>
      <c r="O4" s="1">
        <f>PLANEL_GerPT_Trim_Resultado!AB245</f>
        <v>66997.015480000002</v>
      </c>
      <c r="P4" s="1">
        <f>PLANEL_GerPT_Trim_Resultado!AC245</f>
        <v>61155.132270000002</v>
      </c>
      <c r="Q4" s="1">
        <f>PLANEL_GerPT_Trim_Resultado!AD245</f>
        <v>62428.847829999999</v>
      </c>
      <c r="R4" s="1">
        <f>PLANEL_GerPT_Trim_Resultado!AE245</f>
        <v>64498.42598</v>
      </c>
      <c r="S4" s="1">
        <f>PLANEL_GerPT_Trim_Resultado!AF245</f>
        <v>71077.189100000003</v>
      </c>
      <c r="T4" s="1">
        <f>PLANEL_GerPT_Trim_Resultado!AG245</f>
        <v>68323.382169999997</v>
      </c>
      <c r="U4" s="1">
        <f>PLANEL_GerPT_Trim_Resultado!AH245</f>
        <v>64799.07877</v>
      </c>
      <c r="V4" s="1">
        <f>PLANEL_GerPT_Trim_Resultado!AI245</f>
        <v>68824.208750000005</v>
      </c>
      <c r="W4" s="1">
        <f>PLANEL_GerPT_Trim_Resultado!AJ245</f>
        <v>75366.97193</v>
      </c>
      <c r="X4" s="1">
        <f>PLANEL_GerPT_Trim_Resultado!AK245</f>
        <v>68220.663100000005</v>
      </c>
      <c r="Y4" s="1">
        <f>PLANEL_GerPT_Trim_Resultado!AL245</f>
        <v>66986.748980000004</v>
      </c>
      <c r="Z4" s="1">
        <f>PLANEL_GerPT_Trim_Resultado!AM245</f>
        <v>70223.687900000004</v>
      </c>
      <c r="AA4" s="1">
        <f>PLANEL_GerPT_Trim_Resultado!AN245</f>
        <v>77548.46686</v>
      </c>
      <c r="AB4" s="1">
        <f>PLANEL_GerPT_Trim_Resultado!AO245</f>
        <v>70788.207020000002</v>
      </c>
      <c r="AC4" s="1">
        <f>PLANEL_GerPT_Trim_Resultado!AP245</f>
        <v>70855.197029999996</v>
      </c>
      <c r="AD4" s="1">
        <f>PLANEL_GerPT_Trim_Resultado!AQ245</f>
        <v>71298.084940000001</v>
      </c>
      <c r="AE4" s="1">
        <f>PLANEL_GerPT_Trim_Resultado!AR245</f>
        <v>78826.362880000001</v>
      </c>
      <c r="AF4" s="1">
        <f>PLANEL_GerPT_Trim_Resultado!AS245</f>
        <v>73442.988989999998</v>
      </c>
      <c r="AG4" s="1">
        <f>PLANEL_GerPT_Trim_Resultado!AT245</f>
        <v>71099.705440000005</v>
      </c>
      <c r="AH4" s="1">
        <f>PLANEL_GerPT_Trim_Resultado!AU245</f>
        <v>72936.895919999995</v>
      </c>
      <c r="AI4" s="1">
        <f>PLANEL_GerPT_Trim_Resultado!AV245</f>
        <v>79384.072100000005</v>
      </c>
      <c r="AJ4" s="1">
        <f>PLANEL_GerPT_Trim_Resultado!AW245</f>
        <v>74566.498779999994</v>
      </c>
      <c r="AK4" s="1">
        <f>PLANEL_GerPT_Trim_Resultado!AX245</f>
        <v>69859.471369999999</v>
      </c>
      <c r="AL4" s="1">
        <f>PLANEL_GerPT_Trim_Resultado!AY245</f>
        <v>73313.755659999995</v>
      </c>
      <c r="AM4" s="1">
        <f>PLANEL_GerPT_Trim_Resultado!AZ245</f>
        <v>81725.911989999993</v>
      </c>
      <c r="AN4" s="1">
        <f>PLANEL_GerPT_Trim_Resultado!BA245</f>
        <v>74697.738159999994</v>
      </c>
      <c r="AO4" s="1">
        <f>PLANEL_GerPT_Trim_Resultado!BB245</f>
        <v>71831.14675</v>
      </c>
      <c r="AP4" s="1">
        <f>PLANEL_GerPT_Trim_Resultado!BC245</f>
        <v>74500.900510000007</v>
      </c>
      <c r="AQ4" s="1">
        <f>PLANEL_GerPT_Trim_Resultado!BD245</f>
        <v>83226.216780000002</v>
      </c>
      <c r="AR4" s="1">
        <f>PLANEL_GerPT_Trim_Resultado!BE245</f>
        <v>75965.590530000001</v>
      </c>
      <c r="AS4" s="1">
        <f>PLANEL_GerPT_Trim_Resultado!BF245</f>
        <v>71914.032800000001</v>
      </c>
      <c r="AT4" s="1">
        <f>PLANEL_GerPT_Trim_Resultado!BG245</f>
        <v>75457.04449</v>
      </c>
      <c r="AU4" s="1">
        <f>PLANEL_GerPT_Trim_Resultado!BH245</f>
        <v>83773.427979999993</v>
      </c>
      <c r="AV4" s="1">
        <f>PLANEL_GerPT_Trim_Resultado!BI245</f>
        <v>75783.332030000005</v>
      </c>
      <c r="AW4" s="1">
        <f>PLANEL_GerPT_Trim_Resultado!BJ245</f>
        <v>69768.034409999993</v>
      </c>
      <c r="AX4" s="1">
        <f>PLANEL_GerPT_Trim_Resultado!BK245</f>
        <v>75740.002389999994</v>
      </c>
      <c r="AY4" s="1">
        <f>PLANEL_GerPT_Trim_Resultado!BL245</f>
        <v>85877.412930000006</v>
      </c>
      <c r="AZ4" s="1">
        <f>PLANEL_GerPT_Trim_Resultado!BM245</f>
        <v>78321.075889999993</v>
      </c>
      <c r="BA4" s="1">
        <f>PLANEL_GerPT_Trim_Resultado!BN245</f>
        <v>72720.016369999998</v>
      </c>
      <c r="BB4" s="1">
        <f>PLANEL_GerPT_Trim_Resultado!BO245</f>
        <v>77333.508409999995</v>
      </c>
      <c r="BC4" s="1">
        <f>PLANEL_GerPT_Trim_Resultado!BP245</f>
        <v>88686.652430000002</v>
      </c>
      <c r="BD4" s="1">
        <f>PLANEL_GerPT_Trim_Resultado!BQ245</f>
        <v>80335.226479999998</v>
      </c>
      <c r="BE4" s="1">
        <f>PLANEL_GerPT_Trim_Resultado!BR245</f>
        <v>75422.224170000001</v>
      </c>
      <c r="BF4" s="1">
        <f>PLANEL_GerPT_Trim_Resultado!BS245</f>
        <v>79880.621190000005</v>
      </c>
      <c r="BG4" s="1">
        <f>PLANEL_GerPT_Trim_Resultado!BT245</f>
        <v>90528.894979999997</v>
      </c>
      <c r="BH4" s="1">
        <f>PLANEL_GerPT_Trim_Resultado!BU245</f>
        <v>79586.306190000003</v>
      </c>
      <c r="BI4" s="1">
        <f>PLANEL_GerPT_Trim_Resultado!BV245</f>
        <v>75434.321620000002</v>
      </c>
      <c r="BJ4" s="1">
        <f>PLANEL_GerPT_Trim_Resultado!BW245</f>
        <v>80650.666129999998</v>
      </c>
      <c r="BK4" s="1">
        <f>PLANEL_GerPT_Trim_Resultado!BX245</f>
        <v>94848.461479999998</v>
      </c>
      <c r="BL4" s="1">
        <f>PLANEL_GerPT_Trim_Resultado!BY245</f>
        <v>81905.628330000007</v>
      </c>
      <c r="BM4" s="1">
        <f>PLANEL_GerPT_Trim_Resultado!BZ245</f>
        <v>77170.222750000001</v>
      </c>
      <c r="BN4" s="1">
        <f>PLANEL_GerPT_Trim_Resultado!CA245</f>
        <v>84839.983680000005</v>
      </c>
      <c r="BO4" s="1">
        <f>PLANEL_GerPT_Trim_Resultado!CB245</f>
        <v>96999.488190000004</v>
      </c>
      <c r="BP4" s="1">
        <f>PLANEL_GerPT_Trim_Resultado!CC245</f>
        <v>84817.779540000003</v>
      </c>
      <c r="BQ4" s="1">
        <f>PLANEL_GerPT_Trim_Resultado!CD245</f>
        <v>77115.646680000005</v>
      </c>
      <c r="BR4" s="1">
        <f>PLANEL_GerPT_Trim_Resultado!CE245</f>
        <v>86265.849260000003</v>
      </c>
      <c r="BS4" s="1">
        <f>PLANEL_GerPT_Trim_Resultado!CF245</f>
        <v>98198.304680000001</v>
      </c>
      <c r="BT4" s="1">
        <f>PLANEL_GerPT_Trim_Resultado!CG245</f>
        <v>84619.302769999995</v>
      </c>
      <c r="BU4" s="1">
        <f>PLANEL_GerPT_Trim_Resultado!CH245</f>
        <v>77250.806079999995</v>
      </c>
      <c r="BV4" s="1">
        <f>PLANEL_GerPT_Trim_Resultado!CI245</f>
        <v>86932.435920000004</v>
      </c>
      <c r="BW4" s="1">
        <f>PLANEL_GerPT_Trim_Resultado!CJ245</f>
        <v>99366.762279999995</v>
      </c>
      <c r="BX4" s="1">
        <f>PLANEL_GerPT_Trim_Resultado!CK245</f>
        <v>86529.111690000005</v>
      </c>
      <c r="BY4" s="1">
        <f>PLANEL_GerPT_Trim_Resultado!CL245</f>
        <v>76532.153909999994</v>
      </c>
      <c r="BZ4" s="1">
        <f>PLANEL_GerPT_Trim_Resultado!CM245</f>
        <v>87573.528839999999</v>
      </c>
      <c r="CA4" s="1">
        <f>PLANEL_GerPT_Trim_Resultado!CN245</f>
        <v>100521.96739999999</v>
      </c>
      <c r="CB4" s="1">
        <f>PLANEL_GerPT_Trim_Resultado!CO245</f>
        <v>87338.564710000006</v>
      </c>
      <c r="CC4" s="1">
        <f>PLANEL_GerPT_Trim_Resultado!CP245</f>
        <v>76503.555309999996</v>
      </c>
      <c r="CD4" s="1">
        <f>PLANEL_GerPT_Trim_Resultado!CQ245</f>
        <v>88178.206520000007</v>
      </c>
      <c r="CE4" s="1">
        <f>PLANEL_GerPT_Trim_Resultado!CR245</f>
        <v>101750.5631</v>
      </c>
      <c r="CF4" s="1">
        <f>PLANEL_GerPT_Trim_Resultado!CS245</f>
        <v>87034.291870000001</v>
      </c>
      <c r="CG4" s="1">
        <f>PLANEL_GerPT_Trim_Resultado!CT245</f>
        <v>80428.461689999996</v>
      </c>
      <c r="CH4" s="1">
        <f>PLANEL_GerPT_Trim_Resultado!CU245</f>
        <v>88821.299599999998</v>
      </c>
      <c r="CI4" s="1">
        <f>PLANEL_GerPT_Trim_Resultado!CV245</f>
        <v>102796.8907</v>
      </c>
      <c r="CJ4" s="1">
        <f>PLANEL_GerPT_Trim_Resultado!CW245</f>
        <v>90065.715750000003</v>
      </c>
      <c r="CK4" s="1">
        <f>PLANEL_GerPT_Trim_Resultado!CX245</f>
        <v>78580.189620000005</v>
      </c>
      <c r="CL4" s="1">
        <f>PLANEL_GerPT_Trim_Resultado!CY245</f>
        <v>89385.489400000006</v>
      </c>
      <c r="CM4" s="1">
        <f>PLANEL_GerPT_Trim_Resultado!CZ245</f>
        <v>103779.84020000001</v>
      </c>
      <c r="CN4" s="1">
        <f>PLANEL_GerPT_Trim_Resultado!DA245</f>
        <v>87837.684370000003</v>
      </c>
      <c r="CO4" s="1">
        <f>PLANEL_GerPT_Trim_Resultado!DB245</f>
        <v>80909.965989999997</v>
      </c>
      <c r="CP4" s="1">
        <f>PLANEL_GerPT_Trim_Resultado!DC245</f>
        <v>89900.00202</v>
      </c>
      <c r="CQ4" s="1">
        <f>PLANEL_GerPT_Trim_Resultado!DD245</f>
        <v>104636.12790000001</v>
      </c>
      <c r="CR4" s="1">
        <f>PLANEL_GerPT_Trim_Resultado!DE245</f>
        <v>89863.796700000006</v>
      </c>
      <c r="CS4" s="1">
        <f>PLANEL_GerPT_Trim_Resultado!DF245</f>
        <v>75457.963780000005</v>
      </c>
      <c r="CT4" s="1">
        <f>PLANEL_GerPT_Trim_Resultado!DG245</f>
        <v>90509.797030000002</v>
      </c>
      <c r="CU4" s="1">
        <f>PLANEL_GerPT_Trim_Resultado!DH245</f>
        <v>107204.0028</v>
      </c>
      <c r="CV4" s="1">
        <f>PLANEL_GerPT_Trim_Resultado!DI245</f>
        <v>92310.655050000001</v>
      </c>
      <c r="CW4" s="1">
        <f>PLANEL_GerPT_Trim_Resultado!DJ245</f>
        <v>81695.386289999995</v>
      </c>
      <c r="CX4" s="1">
        <f>PLANEL_GerPT_Trim_Resultado!DK245</f>
        <v>92777.070269999997</v>
      </c>
      <c r="CY4" s="68">
        <f>PLANEL_GerPT_Trim_Resultado!DL245</f>
        <v>107204.0028</v>
      </c>
      <c r="CZ4" s="68">
        <f>PLANEL_GerPT_Trim_Resultado!DM245</f>
        <v>90294.089850000004</v>
      </c>
      <c r="DA4" s="68">
        <f>PLANEL_GerPT_Trim_Resultado!DN245</f>
        <v>84324.384099999996</v>
      </c>
      <c r="DB4" s="68">
        <f>PLANEL_GerPT_Trim_Resultado!DO245</f>
        <v>92599.687000000005</v>
      </c>
      <c r="DC4" s="1">
        <f>PLANEL_GerPT_Trim_Resultado!DP245</f>
        <v>107201.31479999999</v>
      </c>
      <c r="DD4" s="1">
        <f>PLANEL_GerPT_Trim_Resultado!DQ245</f>
        <v>90954.419639999993</v>
      </c>
      <c r="DE4" s="1">
        <f>PLANEL_GerPT_Trim_Resultado!DR245</f>
        <v>77812.093380000006</v>
      </c>
      <c r="DF4" s="1">
        <f>PLANEL_GerPT_Trim_Resultado!DS245</f>
        <v>92521.296019999994</v>
      </c>
      <c r="DG4" s="1">
        <f>PLANEL_GerPT_Trim_Resultado!DT245</f>
        <v>107201.31479999999</v>
      </c>
      <c r="DH4" s="1">
        <f>PLANEL_GerPT_Trim_Resultado!DU245</f>
        <v>92396.998160000003</v>
      </c>
      <c r="DI4" s="1">
        <f>PLANEL_GerPT_Trim_Resultado!DV245</f>
        <v>82262.871450000006</v>
      </c>
      <c r="DJ4" s="1">
        <f>PLANEL_GerPT_Trim_Resultado!DW245</f>
        <v>92342.490279999998</v>
      </c>
      <c r="DK4" s="1">
        <f>PLANEL_GerPT_Trim_Resultado!DX245</f>
        <v>107201.31479999999</v>
      </c>
      <c r="DL4" s="1">
        <f>PLANEL_GerPT_Trim_Resultado!DY245</f>
        <v>92431.226219999997</v>
      </c>
      <c r="DM4" s="1">
        <f>PLANEL_GerPT_Trim_Resultado!DZ245</f>
        <v>81014.303650000002</v>
      </c>
      <c r="DN4" s="1">
        <f>PLANEL_GerPT_Trim_Resultado!EA245</f>
        <v>92750.878920000003</v>
      </c>
      <c r="DO4" s="1">
        <f>PLANEL_GerPT_Trim_Resultado!EB245</f>
        <v>107159.0028</v>
      </c>
      <c r="DP4" s="1">
        <f>PLANEL_GerPT_Trim_Resultado!EC245</f>
        <v>93133.638800000001</v>
      </c>
      <c r="DQ4" s="1">
        <f>PLANEL_GerPT_Trim_Resultado!ED245</f>
        <v>83040.247090000004</v>
      </c>
      <c r="DR4" s="1">
        <f>PLANEL_GerPT_Trim_Resultado!EE245</f>
        <v>92009.521829999998</v>
      </c>
      <c r="DS4" s="1">
        <f>PLANEL_GerPT_Trim_Resultado!EF245</f>
        <v>107026.5517</v>
      </c>
      <c r="DT4" s="1">
        <f>PLANEL_GerPT_Trim_Resultado!EG245</f>
        <v>93730.058000000005</v>
      </c>
      <c r="DU4" s="1">
        <f>PLANEL_GerPT_Trim_Resultado!EH245</f>
        <v>82798.061610000004</v>
      </c>
      <c r="DV4" s="1">
        <f>PLANEL_GerPT_Trim_Resultado!EI245</f>
        <v>91670.212450000006</v>
      </c>
      <c r="DW4" s="1">
        <f>PLANEL_GerPT_Trim_Resultado!EJ245</f>
        <v>107757.8913</v>
      </c>
      <c r="DX4" s="1">
        <f>PLANEL_GerPT_Trim_Resultado!EK245</f>
        <v>94035.471950000006</v>
      </c>
      <c r="DY4" s="1">
        <f>PLANEL_GerPT_Trim_Resultado!EL245</f>
        <v>85064.574080000006</v>
      </c>
      <c r="DZ4" s="1">
        <f>PLANEL_GerPT_Trim_Resultado!EM245</f>
        <v>92362.707909999997</v>
      </c>
      <c r="EA4" s="1">
        <f>PLANEL_GerPT_Trim_Resultado!EN245</f>
        <v>106304.29210000001</v>
      </c>
      <c r="EB4" s="1">
        <f>PLANEL_GerPT_Trim_Resultado!EO245</f>
        <v>94390.497950000004</v>
      </c>
      <c r="EC4" s="1">
        <f>PLANEL_GerPT_Trim_Resultado!EP245</f>
        <v>83381.793359999996</v>
      </c>
      <c r="ED4" s="1">
        <f>PLANEL_GerPT_Trim_Resultado!EQ245</f>
        <v>91836.888959999997</v>
      </c>
      <c r="EE4" s="1">
        <f>PLANEL_GerPT_Trim_Resultado!ER245</f>
        <v>105681.5561</v>
      </c>
      <c r="EF4" s="1">
        <f>PLANEL_GerPT_Trim_Resultado!ES245</f>
        <v>94546.260949999996</v>
      </c>
      <c r="EG4" s="1">
        <f>PLANEL_GerPT_Trim_Resultado!ET245</f>
        <v>85236.370859999995</v>
      </c>
      <c r="EH4" s="1">
        <f>PLANEL_GerPT_Trim_Resultado!EU245</f>
        <v>92389.585219999994</v>
      </c>
      <c r="EI4" s="1">
        <f>PLANEL_GerPT_Trim_Resultado!EV245</f>
        <v>106363.13619999999</v>
      </c>
      <c r="EJ4" s="1">
        <f>PLANEL_GerPT_Trim_Resultado!EW245</f>
        <v>95241.046059999993</v>
      </c>
      <c r="EK4" s="1">
        <f>PLANEL_GerPT_Trim_Resultado!EX245</f>
        <v>82191.284629999995</v>
      </c>
      <c r="EL4" s="1">
        <f>PLANEL_GerPT_Trim_Resultado!EY245</f>
        <v>93574.637759999998</v>
      </c>
      <c r="EM4" s="1">
        <f>PLANEL_GerPT_Trim_Resultado!EZ245</f>
        <v>105428.4811</v>
      </c>
      <c r="EN4" s="1">
        <f>PLANEL_GerPT_Trim_Resultado!FA245</f>
        <v>96176.786519999994</v>
      </c>
      <c r="EO4" s="1">
        <f>PLANEL_GerPT_Trim_Resultado!FB245</f>
        <v>82928.916769999996</v>
      </c>
      <c r="EP4" s="1">
        <f>PLANEL_GerPT_Trim_Resultado!FC245</f>
        <v>92833.099289999998</v>
      </c>
    </row>
    <row r="5" spans="2:258" x14ac:dyDescent="0.3">
      <c r="B5" s="16" t="s">
        <v>2</v>
      </c>
      <c r="C5" s="1">
        <f>PLANEL_GerPT_Trim_Resultado!P257</f>
        <v>4561.7519080000002</v>
      </c>
      <c r="D5" s="1">
        <f>PLANEL_GerPT_Trim_Resultado!Q257</f>
        <v>4739.9794099999999</v>
      </c>
      <c r="E5" s="1">
        <f>PLANEL_GerPT_Trim_Resultado!R257</f>
        <v>4618.4119380000002</v>
      </c>
      <c r="F5" s="1">
        <f>PLANEL_GerPT_Trim_Resultado!S257</f>
        <v>4274.0347199999997</v>
      </c>
      <c r="G5" s="1">
        <f>PLANEL_GerPT_Trim_Resultado!T257</f>
        <v>4811.6131079999996</v>
      </c>
      <c r="H5" s="1">
        <f>PLANEL_GerPT_Trim_Resultado!U257</f>
        <v>4878.2624500000002</v>
      </c>
      <c r="I5" s="1">
        <f>PLANEL_GerPT_Trim_Resultado!V257</f>
        <v>4670.5215239999998</v>
      </c>
      <c r="J5" s="1">
        <f>PLANEL_GerPT_Trim_Resultado!W257</f>
        <v>4814.1147259999998</v>
      </c>
      <c r="K5" s="1">
        <f>PLANEL_GerPT_Trim_Resultado!X257</f>
        <v>5096.3154480000003</v>
      </c>
      <c r="L5" s="1">
        <f>PLANEL_GerPT_Trim_Resultado!Y257</f>
        <v>4904.4742219999998</v>
      </c>
      <c r="M5" s="1">
        <f>PLANEL_GerPT_Trim_Resultado!Z257</f>
        <v>3335.7297899999999</v>
      </c>
      <c r="N5" s="1">
        <f>PLANEL_GerPT_Trim_Resultado!AA257</f>
        <v>4866.4103260000002</v>
      </c>
      <c r="O5" s="1">
        <f>PLANEL_GerPT_Trim_Resultado!AB257</f>
        <v>4999.0489980000002</v>
      </c>
      <c r="P5" s="1">
        <f>PLANEL_GerPT_Trim_Resultado!AC257</f>
        <v>4745.1117439999998</v>
      </c>
      <c r="Q5" s="1">
        <f>PLANEL_GerPT_Trim_Resultado!AD257</f>
        <v>4020.206498</v>
      </c>
      <c r="R5" s="1">
        <f>PLANEL_GerPT_Trim_Resultado!AE257</f>
        <v>5059.8664259999996</v>
      </c>
      <c r="S5" s="1">
        <f>PLANEL_GerPT_Trim_Resultado!AF257</f>
        <v>5164.5871390000002</v>
      </c>
      <c r="T5" s="1">
        <f>PLANEL_GerPT_Trim_Resultado!AG257</f>
        <v>5128.7264539999996</v>
      </c>
      <c r="U5" s="1">
        <f>PLANEL_GerPT_Trim_Resultado!AH257</f>
        <v>5065.2164579999999</v>
      </c>
      <c r="V5" s="1">
        <f>PLANEL_GerPT_Trim_Resultado!AI257</f>
        <v>5119.3362070000003</v>
      </c>
      <c r="W5" s="1">
        <f>PLANEL_GerPT_Trim_Resultado!AJ257</f>
        <v>5608.474948</v>
      </c>
      <c r="X5" s="1">
        <f>PLANEL_GerPT_Trim_Resultado!AK257</f>
        <v>5231.1616039999999</v>
      </c>
      <c r="Y5" s="1">
        <f>PLANEL_GerPT_Trim_Resultado!AL257</f>
        <v>4907.799258</v>
      </c>
      <c r="Z5" s="1">
        <f>PLANEL_GerPT_Trim_Resultado!AM257</f>
        <v>5119.6839259999997</v>
      </c>
      <c r="AA5" s="1">
        <f>PLANEL_GerPT_Trim_Resultado!AN257</f>
        <v>7430.7106110000004</v>
      </c>
      <c r="AB5" s="1">
        <f>PLANEL_GerPT_Trim_Resultado!AO257</f>
        <v>7624.0744619999996</v>
      </c>
      <c r="AC5" s="1">
        <f>PLANEL_GerPT_Trim_Resultado!AP257</f>
        <v>7574.4992730000004</v>
      </c>
      <c r="AD5" s="1">
        <f>PLANEL_GerPT_Trim_Resultado!AQ257</f>
        <v>5296.6058620000003</v>
      </c>
      <c r="AE5" s="1">
        <f>PLANEL_GerPT_Trim_Resultado!AR257</f>
        <v>9528.3356980000008</v>
      </c>
      <c r="AF5" s="1">
        <f>PLANEL_GerPT_Trim_Resultado!AS257</f>
        <v>6941.306595</v>
      </c>
      <c r="AG5" s="1">
        <f>PLANEL_GerPT_Trim_Resultado!AT257</f>
        <v>5318.9755379999997</v>
      </c>
      <c r="AH5" s="1">
        <f>PLANEL_GerPT_Trim_Resultado!AU257</f>
        <v>9257.3736260000005</v>
      </c>
      <c r="AI5" s="1">
        <f>PLANEL_GerPT_Trim_Resultado!AV257</f>
        <v>9529.9541790000003</v>
      </c>
      <c r="AJ5" s="1">
        <f>PLANEL_GerPT_Trim_Resultado!AW257</f>
        <v>9562.4789099999998</v>
      </c>
      <c r="AK5" s="1">
        <f>PLANEL_GerPT_Trim_Resultado!AX257</f>
        <v>9343.3378379999995</v>
      </c>
      <c r="AL5" s="1">
        <f>PLANEL_GerPT_Trim_Resultado!AY257</f>
        <v>9176.9856259999997</v>
      </c>
      <c r="AM5" s="1">
        <f>PLANEL_GerPT_Trim_Resultado!AZ257</f>
        <v>12069.783949999999</v>
      </c>
      <c r="AN5" s="1">
        <f>PLANEL_GerPT_Trim_Resultado!BA257</f>
        <v>12022.84359</v>
      </c>
      <c r="AO5" s="1">
        <f>PLANEL_GerPT_Trim_Resultado!BB257</f>
        <v>9945.0163570000004</v>
      </c>
      <c r="AP5" s="1">
        <f>PLANEL_GerPT_Trim_Resultado!BC257</f>
        <v>11835.15223</v>
      </c>
      <c r="AQ5" s="1">
        <f>PLANEL_GerPT_Trim_Resultado!BD257</f>
        <v>12069.783949999999</v>
      </c>
      <c r="AR5" s="1">
        <f>PLANEL_GerPT_Trim_Resultado!BE257</f>
        <v>11993.901320000001</v>
      </c>
      <c r="AS5" s="1">
        <f>PLANEL_GerPT_Trim_Resultado!BF257</f>
        <v>6064.9783559999996</v>
      </c>
      <c r="AT5" s="1">
        <f>PLANEL_GerPT_Trim_Resultado!BG257</f>
        <v>11835.15223</v>
      </c>
      <c r="AU5" s="1">
        <f>PLANEL_GerPT_Trim_Resultado!BH257</f>
        <v>12069.783949999999</v>
      </c>
      <c r="AV5" s="1">
        <f>PLANEL_GerPT_Trim_Resultado!BI257</f>
        <v>9444.4820120000004</v>
      </c>
      <c r="AW5" s="1">
        <f>PLANEL_GerPT_Trim_Resultado!BJ257</f>
        <v>8916.1532370000004</v>
      </c>
      <c r="AX5" s="1">
        <f>PLANEL_GerPT_Trim_Resultado!BK257</f>
        <v>11835.15223</v>
      </c>
      <c r="AY5" s="1">
        <f>PLANEL_GerPT_Trim_Resultado!BL257</f>
        <v>12072.83035</v>
      </c>
      <c r="AZ5" s="1">
        <f>PLANEL_GerPT_Trim_Resultado!BM257</f>
        <v>9537.6887920000008</v>
      </c>
      <c r="BA5" s="1">
        <f>PLANEL_GerPT_Trim_Resultado!BN257</f>
        <v>6116.7257659999996</v>
      </c>
      <c r="BB5" s="1">
        <f>PLANEL_GerPT_Trim_Resultado!BO257</f>
        <v>11835.15223</v>
      </c>
      <c r="BC5" s="1">
        <f>PLANEL_GerPT_Trim_Resultado!BP257</f>
        <v>12072.83035</v>
      </c>
      <c r="BD5" s="1">
        <f>PLANEL_GerPT_Trim_Resultado!BQ257</f>
        <v>11992.50612</v>
      </c>
      <c r="BE5" s="1">
        <f>PLANEL_GerPT_Trim_Resultado!BR257</f>
        <v>11090.096939999999</v>
      </c>
      <c r="BF5" s="1">
        <f>PLANEL_GerPT_Trim_Resultado!BS257</f>
        <v>11835.15223</v>
      </c>
      <c r="BG5" s="1">
        <f>PLANEL_GerPT_Trim_Resultado!BT257</f>
        <v>13881.923349999999</v>
      </c>
      <c r="BH5" s="1">
        <f>PLANEL_GerPT_Trim_Resultado!BU257</f>
        <v>12546.20095</v>
      </c>
      <c r="BI5" s="1">
        <f>PLANEL_GerPT_Trim_Resultado!BV257</f>
        <v>7312.1383919999998</v>
      </c>
      <c r="BJ5" s="1">
        <f>PLANEL_GerPT_Trim_Resultado!BW257</f>
        <v>13642.13673</v>
      </c>
      <c r="BK5" s="1">
        <f>PLANEL_GerPT_Trim_Resultado!BX257</f>
        <v>13881.923349999999</v>
      </c>
      <c r="BL5" s="1">
        <f>PLANEL_GerPT_Trim_Resultado!BY257</f>
        <v>13114.62593</v>
      </c>
      <c r="BM5" s="1">
        <f>PLANEL_GerPT_Trim_Resultado!BZ257</f>
        <v>11911.18124</v>
      </c>
      <c r="BN5" s="1">
        <f>PLANEL_GerPT_Trim_Resultado!CA257</f>
        <v>13642.13673</v>
      </c>
      <c r="BO5" s="1">
        <f>PLANEL_GerPT_Trim_Resultado!CB257</f>
        <v>13881.923349999999</v>
      </c>
      <c r="BP5" s="1">
        <f>PLANEL_GerPT_Trim_Resultado!CC257</f>
        <v>14038.891310000001</v>
      </c>
      <c r="BQ5" s="1">
        <f>PLANEL_GerPT_Trim_Resultado!CD257</f>
        <v>13598.87084</v>
      </c>
      <c r="BR5" s="1">
        <f>PLANEL_GerPT_Trim_Resultado!CE257</f>
        <v>13642.13673</v>
      </c>
      <c r="BS5" s="1">
        <f>PLANEL_GerPT_Trim_Resultado!CF257</f>
        <v>13881.923349999999</v>
      </c>
      <c r="BT5" s="1">
        <f>PLANEL_GerPT_Trim_Resultado!CG257</f>
        <v>13365.178690000001</v>
      </c>
      <c r="BU5" s="1">
        <f>PLANEL_GerPT_Trim_Resultado!CH257</f>
        <v>13740.61724</v>
      </c>
      <c r="BV5" s="1">
        <f>PLANEL_GerPT_Trim_Resultado!CI257</f>
        <v>13642.13673</v>
      </c>
      <c r="BW5" s="1">
        <f>PLANEL_GerPT_Trim_Resultado!CJ257</f>
        <v>13881.923349999999</v>
      </c>
      <c r="BX5" s="1">
        <f>PLANEL_GerPT_Trim_Resultado!CK257</f>
        <v>11541.585059999999</v>
      </c>
      <c r="BY5" s="1">
        <f>PLANEL_GerPT_Trim_Resultado!CL257</f>
        <v>12510.400390000001</v>
      </c>
      <c r="BZ5" s="1">
        <f>PLANEL_GerPT_Trim_Resultado!CM257</f>
        <v>13642.13673</v>
      </c>
      <c r="CA5" s="1">
        <f>PLANEL_GerPT_Trim_Resultado!CN257</f>
        <v>13881.923349999999</v>
      </c>
      <c r="CB5" s="1">
        <f>PLANEL_GerPT_Trim_Resultado!CO257</f>
        <v>11474.390149999999</v>
      </c>
      <c r="CC5" s="1">
        <f>PLANEL_GerPT_Trim_Resultado!CP257</f>
        <v>11799.73969</v>
      </c>
      <c r="CD5" s="1">
        <f>PLANEL_GerPT_Trim_Resultado!CQ257</f>
        <v>13642.13673</v>
      </c>
      <c r="CE5" s="1">
        <f>PLANEL_GerPT_Trim_Resultado!CR257</f>
        <v>13881.923349999999</v>
      </c>
      <c r="CF5" s="1">
        <f>PLANEL_GerPT_Trim_Resultado!CS257</f>
        <v>12576.25498</v>
      </c>
      <c r="CG5" s="1">
        <f>PLANEL_GerPT_Trim_Resultado!CT257</f>
        <v>11065.882600000001</v>
      </c>
      <c r="CH5" s="1">
        <f>PLANEL_GerPT_Trim_Resultado!CU257</f>
        <v>13642.13673</v>
      </c>
      <c r="CI5" s="1">
        <f>PLANEL_GerPT_Trim_Resultado!CV257</f>
        <v>13881.923349999999</v>
      </c>
      <c r="CJ5" s="1">
        <f>PLANEL_GerPT_Trim_Resultado!CW257</f>
        <v>10234.81588</v>
      </c>
      <c r="CK5" s="1">
        <f>PLANEL_GerPT_Trim_Resultado!CX257</f>
        <v>13745.57624</v>
      </c>
      <c r="CL5" s="1">
        <f>PLANEL_GerPT_Trim_Resultado!CY257</f>
        <v>13642.13673</v>
      </c>
      <c r="CM5" s="1">
        <f>PLANEL_GerPT_Trim_Resultado!CZ257</f>
        <v>13881.923349999999</v>
      </c>
      <c r="CN5" s="1">
        <f>PLANEL_GerPT_Trim_Resultado!DA257</f>
        <v>14038.891310000001</v>
      </c>
      <c r="CO5" s="1">
        <f>PLANEL_GerPT_Trim_Resultado!DB257</f>
        <v>7619.3554480000003</v>
      </c>
      <c r="CP5" s="1">
        <f>PLANEL_GerPT_Trim_Resultado!DC257</f>
        <v>13642.13673</v>
      </c>
      <c r="CQ5" s="1">
        <f>PLANEL_GerPT_Trim_Resultado!DD257</f>
        <v>13881.923349999999</v>
      </c>
      <c r="CR5" s="1">
        <f>PLANEL_GerPT_Trim_Resultado!DE257</f>
        <v>11273.886619999999</v>
      </c>
      <c r="CS5" s="1">
        <f>PLANEL_GerPT_Trim_Resultado!DF257</f>
        <v>12190.47128</v>
      </c>
      <c r="CT5" s="1">
        <f>PLANEL_GerPT_Trim_Resultado!DG257</f>
        <v>13282.921549999999</v>
      </c>
      <c r="CU5" s="1">
        <f>PLANEL_GerPT_Trim_Resultado!DH257</f>
        <v>13879.235350000001</v>
      </c>
      <c r="CV5" s="1">
        <f>PLANEL_GerPT_Trim_Resultado!DI257</f>
        <v>13811.92346</v>
      </c>
      <c r="CW5" s="1">
        <f>PLANEL_GerPT_Trim_Resultado!DJ257</f>
        <v>12996.51578</v>
      </c>
      <c r="CX5" s="1">
        <f>PLANEL_GerPT_Trim_Resultado!DK257</f>
        <v>13642.13673</v>
      </c>
      <c r="CY5" s="68">
        <f>PLANEL_GerPT_Trim_Resultado!DL257</f>
        <v>13879.235350000001</v>
      </c>
      <c r="CZ5" s="68">
        <f>PLANEL_GerPT_Trim_Resultado!DM257</f>
        <v>13962.94911</v>
      </c>
      <c r="DA5" s="68">
        <f>PLANEL_GerPT_Trim_Resultado!DN257</f>
        <v>13745.57624</v>
      </c>
      <c r="DB5" s="68">
        <f>PLANEL_GerPT_Trim_Resultado!DO257</f>
        <v>13642.13673</v>
      </c>
      <c r="DC5" s="1">
        <f>PLANEL_GerPT_Trim_Resultado!DP257</f>
        <v>13881.923349999999</v>
      </c>
      <c r="DD5" s="1">
        <f>PLANEL_GerPT_Trim_Resultado!DQ257</f>
        <v>14038.891310000001</v>
      </c>
      <c r="DE5" s="1">
        <f>PLANEL_GerPT_Trim_Resultado!DR257</f>
        <v>13361.050380000001</v>
      </c>
      <c r="DF5" s="1">
        <f>PLANEL_GerPT_Trim_Resultado!DS257</f>
        <v>13582.04558</v>
      </c>
      <c r="DG5" s="1">
        <f>PLANEL_GerPT_Trim_Resultado!DT257</f>
        <v>13881.923349999999</v>
      </c>
      <c r="DH5" s="1">
        <f>PLANEL_GerPT_Trim_Resultado!DU257</f>
        <v>13337.269490000001</v>
      </c>
      <c r="DI5" s="1">
        <f>PLANEL_GerPT_Trim_Resultado!DV257</f>
        <v>10942.73695</v>
      </c>
      <c r="DJ5" s="1">
        <f>PLANEL_GerPT_Trim_Resultado!DW257</f>
        <v>13628.382379999999</v>
      </c>
      <c r="DK5" s="1">
        <f>PLANEL_GerPT_Trim_Resultado!DX257</f>
        <v>13881.923349999999</v>
      </c>
      <c r="DL5" s="1">
        <f>PLANEL_GerPT_Trim_Resultado!DY257</f>
        <v>14038.891310000001</v>
      </c>
      <c r="DM5" s="1">
        <f>PLANEL_GerPT_Trim_Resultado!DZ257</f>
        <v>11351.338970000001</v>
      </c>
      <c r="DN5" s="1">
        <f>PLANEL_GerPT_Trim_Resultado!EA257</f>
        <v>13588.93203</v>
      </c>
      <c r="DO5" s="1">
        <f>PLANEL_GerPT_Trim_Resultado!EB257</f>
        <v>13881.923349999999</v>
      </c>
      <c r="DP5" s="1">
        <f>PLANEL_GerPT_Trim_Resultado!EC257</f>
        <v>14038.891310000001</v>
      </c>
      <c r="DQ5" s="1">
        <f>PLANEL_GerPT_Trim_Resultado!ED257</f>
        <v>8491.3001239999994</v>
      </c>
      <c r="DR5" s="1">
        <f>PLANEL_GerPT_Trim_Resultado!EE257</f>
        <v>13642.13673</v>
      </c>
      <c r="DS5" s="1">
        <f>PLANEL_GerPT_Trim_Resultado!EF257</f>
        <v>13881.923349999999</v>
      </c>
      <c r="DT5" s="1">
        <f>PLANEL_GerPT_Trim_Resultado!EG257</f>
        <v>14038.891310000001</v>
      </c>
      <c r="DU5" s="1">
        <f>PLANEL_GerPT_Trim_Resultado!EH257</f>
        <v>12325.66404</v>
      </c>
      <c r="DV5" s="1">
        <f>PLANEL_GerPT_Trim_Resultado!EI257</f>
        <v>13640.54213</v>
      </c>
      <c r="DW5" s="1">
        <f>PLANEL_GerPT_Trim_Resultado!EJ257</f>
        <v>12822.52521</v>
      </c>
      <c r="DX5" s="1">
        <f>PLANEL_GerPT_Trim_Resultado!EK257</f>
        <v>14038.891310000001</v>
      </c>
      <c r="DY5" s="1">
        <f>PLANEL_GerPT_Trim_Resultado!EL257</f>
        <v>13696.051939999999</v>
      </c>
      <c r="DZ5" s="1">
        <f>PLANEL_GerPT_Trim_Resultado!EM257</f>
        <v>12402.53944</v>
      </c>
      <c r="EA5" s="1">
        <f>PLANEL_GerPT_Trim_Resultado!EN257</f>
        <v>13881.923349999999</v>
      </c>
      <c r="EB5" s="1">
        <f>PLANEL_GerPT_Trim_Resultado!EO257</f>
        <v>14038.891310000001</v>
      </c>
      <c r="EC5" s="1">
        <f>PLANEL_GerPT_Trim_Resultado!EP257</f>
        <v>8067.2585939999999</v>
      </c>
      <c r="ED5" s="1">
        <f>PLANEL_GerPT_Trim_Resultado!EQ257</f>
        <v>13642.13673</v>
      </c>
      <c r="EE5" s="1">
        <f>PLANEL_GerPT_Trim_Resultado!ER257</f>
        <v>13794.77902</v>
      </c>
      <c r="EF5" s="1">
        <f>PLANEL_GerPT_Trim_Resultado!ES257</f>
        <v>14038.891310000001</v>
      </c>
      <c r="EG5" s="1">
        <f>PLANEL_GerPT_Trim_Resultado!ET257</f>
        <v>13745.57624</v>
      </c>
      <c r="EH5" s="1">
        <f>PLANEL_GerPT_Trim_Resultado!EU257</f>
        <v>11208.34145</v>
      </c>
      <c r="EI5" s="1">
        <f>PLANEL_GerPT_Trim_Resultado!EV257</f>
        <v>12893.512909999999</v>
      </c>
      <c r="EJ5" s="1">
        <f>PLANEL_GerPT_Trim_Resultado!EW257</f>
        <v>14038.891310000001</v>
      </c>
      <c r="EK5" s="1">
        <f>PLANEL_GerPT_Trim_Resultado!EX257</f>
        <v>9479.3756840000005</v>
      </c>
      <c r="EL5" s="1">
        <f>PLANEL_GerPT_Trim_Resultado!EY257</f>
        <v>9726.9322260000008</v>
      </c>
      <c r="EM5" s="1">
        <f>PLANEL_GerPT_Trim_Resultado!EZ257</f>
        <v>13881.923349999999</v>
      </c>
      <c r="EN5" s="1">
        <f>PLANEL_GerPT_Trim_Resultado!FA257</f>
        <v>14038.891310000001</v>
      </c>
      <c r="EO5" s="1">
        <f>PLANEL_GerPT_Trim_Resultado!FB257</f>
        <v>9294.0889380000008</v>
      </c>
      <c r="EP5" s="1">
        <f>PLANEL_GerPT_Trim_Resultado!FC257</f>
        <v>11358.793089999999</v>
      </c>
    </row>
    <row r="6" spans="2:258" x14ac:dyDescent="0.3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3">
      <c r="B7" s="17" t="s">
        <v>47</v>
      </c>
      <c r="C7" s="18">
        <f>PLANEL_GerPT_Trim_Resultado!P149</f>
        <v>4305.6897570000001</v>
      </c>
      <c r="D7" s="18">
        <f>PLANEL_GerPT_Trim_Resultado!Q149</f>
        <v>3488.0218009999999</v>
      </c>
      <c r="E7" s="18">
        <f>PLANEL_GerPT_Trim_Resultado!R149</f>
        <v>4094.4035990000002</v>
      </c>
      <c r="F7" s="18">
        <f>PLANEL_GerPT_Trim_Resultado!S149</f>
        <v>3699.3079590000002</v>
      </c>
      <c r="G7" s="18">
        <f>PLANEL_GerPT_Trim_Resultado!T149</f>
        <v>4207.2679440000002</v>
      </c>
      <c r="H7" s="18">
        <f>PLANEL_GerPT_Trim_Resultado!U149</f>
        <v>3699.3079590000002</v>
      </c>
      <c r="I7" s="18">
        <f>PLANEL_GerPT_Trim_Resultado!V149</f>
        <v>3632.0374780000002</v>
      </c>
      <c r="J7" s="18">
        <f>PLANEL_GerPT_Trim_Resultado!W149</f>
        <v>3634.8798929999998</v>
      </c>
      <c r="K7" s="18">
        <f>PLANEL_GerPT_Trim_Resultado!X149</f>
        <v>4305.6897570000001</v>
      </c>
      <c r="L7" s="18">
        <f>PLANEL_GerPT_Trim_Resultado!Y149</f>
        <v>3028.498094</v>
      </c>
      <c r="M7" s="18">
        <f>PLANEL_GerPT_Trim_Resultado!Z149</f>
        <v>3846.1660510000002</v>
      </c>
      <c r="N7" s="18">
        <f>PLANEL_GerPT_Trim_Resultado!AA149</f>
        <v>4305.6897570000001</v>
      </c>
      <c r="O7" s="18">
        <f>PLANEL_GerPT_Trim_Resultado!AB149</f>
        <v>3952.6918609999998</v>
      </c>
      <c r="P7" s="18">
        <f>PLANEL_GerPT_Trim_Resultado!AC149</f>
        <v>4305.6897570000001</v>
      </c>
      <c r="Q7" s="18">
        <f>PLANEL_GerPT_Trim_Resultado!AD149</f>
        <v>2532.3575820000001</v>
      </c>
      <c r="R7" s="18">
        <f>PLANEL_GerPT_Trim_Resultado!AE149</f>
        <v>3239.7842519999999</v>
      </c>
      <c r="S7" s="18">
        <f>PLANEL_GerPT_Trim_Resultado!AF149</f>
        <v>2529.045286</v>
      </c>
      <c r="T7" s="18">
        <f>PLANEL_GerPT_Trim_Resultado!AG149</f>
        <v>2645.9090780000001</v>
      </c>
      <c r="U7" s="18">
        <f>PLANEL_GerPT_Trim_Resultado!AH149</f>
        <v>1065.9055049999999</v>
      </c>
      <c r="V7" s="18">
        <f>PLANEL_GerPT_Trim_Resultado!AI149</f>
        <v>2064.2712769999998</v>
      </c>
      <c r="W7" s="18">
        <f>PLANEL_GerPT_Trim_Resultado!AJ149</f>
        <v>3642.4596649999999</v>
      </c>
      <c r="X7" s="18">
        <f>PLANEL_GerPT_Trim_Resultado!AK149</f>
        <v>3614.98299</v>
      </c>
      <c r="Y7" s="18">
        <f>PLANEL_GerPT_Trim_Resultado!AL149</f>
        <v>2975.712415</v>
      </c>
      <c r="Z7" s="18">
        <f>PLANEL_GerPT_Trim_Resultado!AM149</f>
        <v>4305.6897570000001</v>
      </c>
      <c r="AA7" s="18">
        <f>PLANEL_GerPT_Trim_Resultado!AN149</f>
        <v>4094.4035990000002</v>
      </c>
      <c r="AB7" s="18">
        <f>PLANEL_GerPT_Trim_Resultado!AO149</f>
        <v>3846.1660510000002</v>
      </c>
      <c r="AC7" s="18">
        <f>PLANEL_GerPT_Trim_Resultado!AP149</f>
        <v>2962.1734430000001</v>
      </c>
      <c r="AD7" s="18">
        <f>PLANEL_GerPT_Trim_Resultado!AQ149</f>
        <v>4305.6897570000001</v>
      </c>
      <c r="AE7" s="18">
        <f>PLANEL_GerPT_Trim_Resultado!AR149</f>
        <v>4305.6897570000001</v>
      </c>
      <c r="AF7" s="18">
        <f>PLANEL_GerPT_Trim_Resultado!AS149</f>
        <v>4305.6897570000001</v>
      </c>
      <c r="AG7" s="18">
        <f>PLANEL_GerPT_Trim_Resultado!AT149</f>
        <v>3586.2921339999998</v>
      </c>
      <c r="AH7" s="18">
        <f>PLANEL_GerPT_Trim_Resultado!AU149</f>
        <v>3904.9092869999999</v>
      </c>
      <c r="AI7" s="18">
        <f>PLANEL_GerPT_Trim_Resultado!AV149</f>
        <v>4091.561185</v>
      </c>
      <c r="AJ7" s="18">
        <f>PLANEL_GerPT_Trim_Resultado!AW149</f>
        <v>3880.2750270000001</v>
      </c>
      <c r="AK7" s="18">
        <f>PLANEL_GerPT_Trim_Resultado!AX149</f>
        <v>3880.2750270000001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3514.6457519999999</v>
      </c>
      <c r="AO7" s="18">
        <f>PLANEL_GerPT_Trim_Resultado!BB149</f>
        <v>2630.8442810000001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1623.9662539999999</v>
      </c>
      <c r="AW7" s="18">
        <f>PLANEL_GerPT_Trim_Resultado!BJ149</f>
        <v>1623.9662539999999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3">
      <c r="B8" s="17" t="s">
        <v>48</v>
      </c>
      <c r="C8" s="18">
        <f>PLANEL_GerPT_Trim_Resultado!P113+PLANEL_GerPT_Trim_Resultado!P125+PLANEL_GerPT_Trim_Resultado!P137</f>
        <v>6345.975015</v>
      </c>
      <c r="D8" s="18">
        <f>PLANEL_GerPT_Trim_Resultado!Q113+PLANEL_GerPT_Trim_Resultado!Q125+PLANEL_GerPT_Trim_Resultado!Q137</f>
        <v>6146.7232000000004</v>
      </c>
      <c r="E8" s="18">
        <f>PLANEL_GerPT_Trim_Resultado!R113+PLANEL_GerPT_Trim_Resultado!R125+PLANEL_GerPT_Trim_Resultado!R137</f>
        <v>5452.4145859999999</v>
      </c>
      <c r="F8" s="18">
        <f>PLANEL_GerPT_Trim_Resultado!S113+PLANEL_GerPT_Trim_Resultado!S125+PLANEL_GerPT_Trim_Resultado!S137</f>
        <v>5665.027204</v>
      </c>
      <c r="G8" s="18">
        <f>PLANEL_GerPT_Trim_Resultado!T113+PLANEL_GerPT_Trim_Resultado!T125+PLANEL_GerPT_Trim_Resultado!T137</f>
        <v>7024.7229550000002</v>
      </c>
      <c r="H8" s="18">
        <f>PLANEL_GerPT_Trim_Resultado!U113+PLANEL_GerPT_Trim_Resultado!U125+PLANEL_GerPT_Trim_Resultado!U137</f>
        <v>6092.8421799999996</v>
      </c>
      <c r="I8" s="18">
        <f>PLANEL_GerPT_Trim_Resultado!V113+PLANEL_GerPT_Trim_Resultado!V125+PLANEL_GerPT_Trim_Resultado!V137</f>
        <v>6043.8263340000003</v>
      </c>
      <c r="J8" s="18">
        <f>PLANEL_GerPT_Trim_Resultado!W113+PLANEL_GerPT_Trim_Resultado!W125+PLANEL_GerPT_Trim_Resultado!W137</f>
        <v>6792.9605629999996</v>
      </c>
      <c r="K8" s="18">
        <f>PLANEL_GerPT_Trim_Resultado!X113+PLANEL_GerPT_Trim_Resultado!X125+PLANEL_GerPT_Trim_Resultado!X137</f>
        <v>7221.1544949999998</v>
      </c>
      <c r="L8" s="18">
        <f>PLANEL_GerPT_Trim_Resultado!Y113+PLANEL_GerPT_Trim_Resultado!Y125+PLANEL_GerPT_Trim_Resultado!Y137</f>
        <v>7001.2303419999998</v>
      </c>
      <c r="M8" s="18">
        <f>PLANEL_GerPT_Trim_Resultado!Z113+PLANEL_GerPT_Trim_Resultado!Z125+PLANEL_GerPT_Trim_Resultado!Z137</f>
        <v>6043.8263340000003</v>
      </c>
      <c r="N8" s="18">
        <f>PLANEL_GerPT_Trim_Resultado!AA113+PLANEL_GerPT_Trim_Resultado!AA125+PLANEL_GerPT_Trim_Resultado!AA137</f>
        <v>7023.2380869999997</v>
      </c>
      <c r="O8" s="18">
        <f>PLANEL_GerPT_Trim_Resultado!AB113+PLANEL_GerPT_Trim_Resultado!AB125+PLANEL_GerPT_Trim_Resultado!AB137</f>
        <v>7423.8186610000002</v>
      </c>
      <c r="P8" s="18">
        <f>PLANEL_GerPT_Trim_Resultado!AC113+PLANEL_GerPT_Trim_Resultado!AC125+PLANEL_GerPT_Trim_Resultado!AC137</f>
        <v>6375.0623910000004</v>
      </c>
      <c r="Q8" s="18">
        <f>PLANEL_GerPT_Trim_Resultado!AD113+PLANEL_GerPT_Trim_Resultado!AD125+PLANEL_GerPT_Trim_Resultado!AD137</f>
        <v>3767.336417</v>
      </c>
      <c r="R8" s="18">
        <f>PLANEL_GerPT_Trim_Resultado!AE113+PLANEL_GerPT_Trim_Resultado!AE125+PLANEL_GerPT_Trim_Resultado!AE137</f>
        <v>6394.0394399999996</v>
      </c>
      <c r="S8" s="18">
        <f>PLANEL_GerPT_Trim_Resultado!AF113+PLANEL_GerPT_Trim_Resultado!AF125+PLANEL_GerPT_Trim_Resultado!AF137</f>
        <v>5516.0846750000001</v>
      </c>
      <c r="T8" s="18">
        <f>PLANEL_GerPT_Trim_Resultado!AG113+PLANEL_GerPT_Trim_Resultado!AG125+PLANEL_GerPT_Trim_Resultado!AG137</f>
        <v>4957.7507089999999</v>
      </c>
      <c r="U8" s="18">
        <f>PLANEL_GerPT_Trim_Resultado!AH113+PLANEL_GerPT_Trim_Resultado!AH125+PLANEL_GerPT_Trim_Resultado!AH137</f>
        <v>4065.1267280000002</v>
      </c>
      <c r="V8" s="18">
        <f>PLANEL_GerPT_Trim_Resultado!AI113+PLANEL_GerPT_Trim_Resultado!AI125+PLANEL_GerPT_Trim_Resultado!AI137</f>
        <v>4926.3563729999996</v>
      </c>
      <c r="W8" s="18">
        <f>PLANEL_GerPT_Trim_Resultado!AJ113+PLANEL_GerPT_Trim_Resultado!AJ125+PLANEL_GerPT_Trim_Resultado!AJ137</f>
        <v>5396.245543</v>
      </c>
      <c r="X8" s="18">
        <f>PLANEL_GerPT_Trim_Resultado!AK113+PLANEL_GerPT_Trim_Resultado!AK125+PLANEL_GerPT_Trim_Resultado!AK137</f>
        <v>6618.9416140000003</v>
      </c>
      <c r="Y8" s="18">
        <f>PLANEL_GerPT_Trim_Resultado!AL113+PLANEL_GerPT_Trim_Resultado!AL125+PLANEL_GerPT_Trim_Resultado!AL137</f>
        <v>6935.3023249999997</v>
      </c>
      <c r="Z8" s="18">
        <f>PLANEL_GerPT_Trim_Resultado!AM113+PLANEL_GerPT_Trim_Resultado!AM125+PLANEL_GerPT_Trim_Resultado!AM137</f>
        <v>7044.1547600000004</v>
      </c>
      <c r="AA8" s="18">
        <f>PLANEL_GerPT_Trim_Resultado!AN113+PLANEL_GerPT_Trim_Resultado!AN125+PLANEL_GerPT_Trim_Resultado!AN137</f>
        <v>5749.9998960000003</v>
      </c>
      <c r="AB8" s="18">
        <f>PLANEL_GerPT_Trim_Resultado!AO113+PLANEL_GerPT_Trim_Resultado!AO125+PLANEL_GerPT_Trim_Resultado!AO137</f>
        <v>8338.2234640000006</v>
      </c>
      <c r="AC8" s="18">
        <f>PLANEL_GerPT_Trim_Resultado!AP113+PLANEL_GerPT_Trim_Resultado!AP125+PLANEL_GerPT_Trim_Resultado!AP137</f>
        <v>4732.3708640000004</v>
      </c>
      <c r="AD8" s="18">
        <f>PLANEL_GerPT_Trim_Resultado!AQ113+PLANEL_GerPT_Trim_Resultado!AQ125+PLANEL_GerPT_Trim_Resultado!AQ137</f>
        <v>7999.390539</v>
      </c>
      <c r="AE8" s="18">
        <f>PLANEL_GerPT_Trim_Resultado!AR113+PLANEL_GerPT_Trim_Resultado!AR125+PLANEL_GerPT_Trim_Resultado!AR137</f>
        <v>6202.0540849999998</v>
      </c>
      <c r="AF8" s="18">
        <f>PLANEL_GerPT_Trim_Resultado!AS113+PLANEL_GerPT_Trim_Resultado!AS125+PLANEL_GerPT_Trim_Resultado!AS137</f>
        <v>6643.1020959999996</v>
      </c>
      <c r="AG8" s="18">
        <f>PLANEL_GerPT_Trim_Resultado!AT113+PLANEL_GerPT_Trim_Resultado!AT125+PLANEL_GerPT_Trim_Resultado!AT137</f>
        <v>5157.8456779999997</v>
      </c>
      <c r="AH8" s="18">
        <f>PLANEL_GerPT_Trim_Resultado!AU113+PLANEL_GerPT_Trim_Resultado!AU125+PLANEL_GerPT_Trim_Resultado!AU137</f>
        <v>6243.5864439999996</v>
      </c>
      <c r="AI8" s="18">
        <f>PLANEL_GerPT_Trim_Resultado!AV113+PLANEL_GerPT_Trim_Resultado!AV125+PLANEL_GerPT_Trim_Resultado!AV137</f>
        <v>7730.9889409999996</v>
      </c>
      <c r="AJ8" s="18">
        <f>PLANEL_GerPT_Trim_Resultado!AW113+PLANEL_GerPT_Trim_Resultado!AW125+PLANEL_GerPT_Trim_Resultado!AW137</f>
        <v>7730.9889409999996</v>
      </c>
      <c r="AK8" s="18">
        <f>PLANEL_GerPT_Trim_Resultado!AX113+PLANEL_GerPT_Trim_Resultado!AX125+PLANEL_GerPT_Trim_Resultado!AX137</f>
        <v>6250.2803869999998</v>
      </c>
      <c r="AL8" s="18">
        <f>PLANEL_GerPT_Trim_Resultado!AY113+PLANEL_GerPT_Trim_Resultado!AY125+PLANEL_GerPT_Trim_Resultado!AY137</f>
        <v>7730.9889409999996</v>
      </c>
      <c r="AM8" s="18">
        <f>PLANEL_GerPT_Trim_Resultado!AZ113+PLANEL_GerPT_Trim_Resultado!AZ125+PLANEL_GerPT_Trim_Resultado!AZ137</f>
        <v>7303.300279</v>
      </c>
      <c r="AN8" s="18">
        <f>PLANEL_GerPT_Trim_Resultado!BA113+PLANEL_GerPT_Trim_Resultado!BA125+PLANEL_GerPT_Trim_Resultado!BA137</f>
        <v>5114.2619869999999</v>
      </c>
      <c r="AO8" s="18">
        <f>PLANEL_GerPT_Trim_Resultado!BB113+PLANEL_GerPT_Trim_Resultado!BB125+PLANEL_GerPT_Trim_Resultado!BB137</f>
        <v>4947.1393710000002</v>
      </c>
      <c r="AP8" s="18">
        <f>PLANEL_GerPT_Trim_Resultado!BC113+PLANEL_GerPT_Trim_Resultado!BC125+PLANEL_GerPT_Trim_Resultado!BC137</f>
        <v>7303.300279</v>
      </c>
      <c r="AQ8" s="18">
        <f>PLANEL_GerPT_Trim_Resultado!BD113+PLANEL_GerPT_Trim_Resultado!BD125+PLANEL_GerPT_Trim_Resultado!BD137</f>
        <v>4691.2159350000002</v>
      </c>
      <c r="AR8" s="18">
        <f>PLANEL_GerPT_Trim_Resultado!BE113+PLANEL_GerPT_Trim_Resultado!BE125+PLANEL_GerPT_Trim_Resultado!BE137</f>
        <v>3519.9515929999998</v>
      </c>
      <c r="AS8" s="18">
        <f>PLANEL_GerPT_Trim_Resultado!BF113+PLANEL_GerPT_Trim_Resultado!BF125+PLANEL_GerPT_Trim_Resultado!BF137</f>
        <v>4691.2159350000002</v>
      </c>
      <c r="AT8" s="18">
        <f>PLANEL_GerPT_Trim_Resultado!BG113+PLANEL_GerPT_Trim_Resultado!BG125+PLANEL_GerPT_Trim_Resultado!BG137</f>
        <v>4691.2159350000002</v>
      </c>
      <c r="AU8" s="18">
        <f>PLANEL_GerPT_Trim_Resultado!BH113+PLANEL_GerPT_Trim_Resultado!BH125+PLANEL_GerPT_Trim_Resultado!BH137</f>
        <v>4497.9317369999999</v>
      </c>
      <c r="AV8" s="18">
        <f>PLANEL_GerPT_Trim_Resultado!BI113+PLANEL_GerPT_Trim_Resultado!BI125+PLANEL_GerPT_Trim_Resultado!BI137</f>
        <v>4497.9317369999999</v>
      </c>
      <c r="AW8" s="18">
        <f>PLANEL_GerPT_Trim_Resultado!BJ113+PLANEL_GerPT_Trim_Resultado!BJ125+PLANEL_GerPT_Trim_Resultado!BJ137</f>
        <v>4497.9317369999999</v>
      </c>
      <c r="AX8" s="18">
        <f>PLANEL_GerPT_Trim_Resultado!BK113+PLANEL_GerPT_Trim_Resultado!BK125+PLANEL_GerPT_Trim_Resultado!BK137</f>
        <v>4497.9317369999999</v>
      </c>
      <c r="AY8" s="18">
        <f>PLANEL_GerPT_Trim_Resultado!BL113+PLANEL_GerPT_Trim_Resultado!BL125+PLANEL_GerPT_Trim_Resultado!BL137</f>
        <v>4497.9317369999999</v>
      </c>
      <c r="AZ8" s="18">
        <f>PLANEL_GerPT_Trim_Resultado!BM113+PLANEL_GerPT_Trim_Resultado!BM125+PLANEL_GerPT_Trim_Resultado!BM137</f>
        <v>3662.2618210000001</v>
      </c>
      <c r="BA8" s="18">
        <f>PLANEL_GerPT_Trim_Resultado!BN113+PLANEL_GerPT_Trim_Resultado!BN125+PLANEL_GerPT_Trim_Resultado!BN137</f>
        <v>4497.9317369999999</v>
      </c>
      <c r="BB8" s="18">
        <f>PLANEL_GerPT_Trim_Resultado!BO113+PLANEL_GerPT_Trim_Resultado!BO125+PLANEL_GerPT_Trim_Resultado!BO137</f>
        <v>4497.9317369999999</v>
      </c>
      <c r="BC8" s="18">
        <f>PLANEL_GerPT_Trim_Resultado!BP113+PLANEL_GerPT_Trim_Resultado!BP125+PLANEL_GerPT_Trim_Resultado!BP137</f>
        <v>4329.0923050000001</v>
      </c>
      <c r="BD8" s="18">
        <f>PLANEL_GerPT_Trim_Resultado!BQ113+PLANEL_GerPT_Trim_Resultado!BQ125+PLANEL_GerPT_Trim_Resultado!BQ137</f>
        <v>4329.0923050000001</v>
      </c>
      <c r="BE8" s="18">
        <f>PLANEL_GerPT_Trim_Resultado!BR113+PLANEL_GerPT_Trim_Resultado!BR125+PLANEL_GerPT_Trim_Resultado!BR137</f>
        <v>4329.0923050000001</v>
      </c>
      <c r="BF8" s="18">
        <f>PLANEL_GerPT_Trim_Resultado!BS113+PLANEL_GerPT_Trim_Resultado!BS125+PLANEL_GerPT_Trim_Resultado!BS137</f>
        <v>4329.0923050000001</v>
      </c>
      <c r="BG8" s="18">
        <f>PLANEL_GerPT_Trim_Resultado!BT113+PLANEL_GerPT_Trim_Resultado!BT125+PLANEL_GerPT_Trim_Resultado!BT137</f>
        <v>4329.0923050000001</v>
      </c>
      <c r="BH8" s="18">
        <f>PLANEL_GerPT_Trim_Resultado!BU113+PLANEL_GerPT_Trim_Resultado!BU125+PLANEL_GerPT_Trim_Resultado!BU137</f>
        <v>3837.5440589999998</v>
      </c>
      <c r="BI8" s="18">
        <f>PLANEL_GerPT_Trim_Resultado!BV113+PLANEL_GerPT_Trim_Resultado!BV125+PLANEL_GerPT_Trim_Resultado!BV137</f>
        <v>4329.0923050000001</v>
      </c>
      <c r="BJ8" s="18">
        <f>PLANEL_GerPT_Trim_Resultado!BW113+PLANEL_GerPT_Trim_Resultado!BW125+PLANEL_GerPT_Trim_Resultado!BW137</f>
        <v>4329.0923050000001</v>
      </c>
      <c r="BK8" s="18">
        <f>PLANEL_GerPT_Trim_Resultado!BX113+PLANEL_GerPT_Trim_Resultado!BX125+PLANEL_GerPT_Trim_Resultado!BX137</f>
        <v>4329.0923050000001</v>
      </c>
      <c r="BL8" s="18">
        <f>PLANEL_GerPT_Trim_Resultado!BY113+PLANEL_GerPT_Trim_Resultado!BY125+PLANEL_GerPT_Trim_Resultado!BY137</f>
        <v>4329.0923050000001</v>
      </c>
      <c r="BM8" s="18">
        <f>PLANEL_GerPT_Trim_Resultado!BZ113+PLANEL_GerPT_Trim_Resultado!BZ125+PLANEL_GerPT_Trim_Resultado!BZ137</f>
        <v>4329.0923050000001</v>
      </c>
      <c r="BN8" s="18">
        <f>PLANEL_GerPT_Trim_Resultado!CA113+PLANEL_GerPT_Trim_Resultado!CA125+PLANEL_GerPT_Trim_Resultado!CA137</f>
        <v>4329.0923050000001</v>
      </c>
      <c r="BO8" s="18">
        <f>PLANEL_GerPT_Trim_Resultado!CB113+PLANEL_GerPT_Trim_Resultado!CB125+PLANEL_GerPT_Trim_Resultado!CB137</f>
        <v>3074.0714760000001</v>
      </c>
      <c r="BP8" s="18">
        <f>PLANEL_GerPT_Trim_Resultado!CC113+PLANEL_GerPT_Trim_Resultado!CC125+PLANEL_GerPT_Trim_Resultado!CC137</f>
        <v>3074.0714760000001</v>
      </c>
      <c r="BQ8" s="18">
        <f>PLANEL_GerPT_Trim_Resultado!CD113+PLANEL_GerPT_Trim_Resultado!CD125+PLANEL_GerPT_Trim_Resultado!CD137</f>
        <v>3074.0714760000001</v>
      </c>
      <c r="BR8" s="18">
        <f>PLANEL_GerPT_Trim_Resultado!CE113+PLANEL_GerPT_Trim_Resultado!CE125+PLANEL_GerPT_Trim_Resultado!CE137</f>
        <v>3074.0714760000001</v>
      </c>
      <c r="BS8" s="18">
        <f>PLANEL_GerPT_Trim_Resultado!CF113+PLANEL_GerPT_Trim_Resultado!CF125+PLANEL_GerPT_Trim_Resultado!CF137</f>
        <v>3074.0714760000001</v>
      </c>
      <c r="BT8" s="18">
        <f>PLANEL_GerPT_Trim_Resultado!CG113+PLANEL_GerPT_Trim_Resultado!CG125+PLANEL_GerPT_Trim_Resultado!CG137</f>
        <v>3074.0714760000001</v>
      </c>
      <c r="BU8" s="18">
        <f>PLANEL_GerPT_Trim_Resultado!CH113+PLANEL_GerPT_Trim_Resultado!CH125+PLANEL_GerPT_Trim_Resultado!CH137</f>
        <v>3047.542273</v>
      </c>
      <c r="BV8" s="18">
        <f>PLANEL_GerPT_Trim_Resultado!CI113+PLANEL_GerPT_Trim_Resultado!CI125+PLANEL_GerPT_Trim_Resultado!CI137</f>
        <v>3074.0714760000001</v>
      </c>
      <c r="BW8" s="18">
        <f>PLANEL_GerPT_Trim_Resultado!CJ113+PLANEL_GerPT_Trim_Resultado!CJ125+PLANEL_GerPT_Trim_Resultado!CJ137</f>
        <v>3074.0714760000001</v>
      </c>
      <c r="BX8" s="18">
        <f>PLANEL_GerPT_Trim_Resultado!CK113+PLANEL_GerPT_Trim_Resultado!CK125+PLANEL_GerPT_Trim_Resultado!CK137</f>
        <v>3074.0714760000001</v>
      </c>
      <c r="BY8" s="18">
        <f>PLANEL_GerPT_Trim_Resultado!CL113+PLANEL_GerPT_Trim_Resultado!CL125+PLANEL_GerPT_Trim_Resultado!CL137</f>
        <v>3074.0714760000001</v>
      </c>
      <c r="BZ8" s="18">
        <f>PLANEL_GerPT_Trim_Resultado!CM113+PLANEL_GerPT_Trim_Resultado!CM125+PLANEL_GerPT_Trim_Resultado!CM137</f>
        <v>3074.0714760000001</v>
      </c>
      <c r="CA8" s="18">
        <f>PLANEL_GerPT_Trim_Resultado!CN113+PLANEL_GerPT_Trim_Resultado!CN125+PLANEL_GerPT_Trim_Resultado!CN137</f>
        <v>2080.363304</v>
      </c>
      <c r="CB8" s="18">
        <f>PLANEL_GerPT_Trim_Resultado!CO113+PLANEL_GerPT_Trim_Resultado!CO125+PLANEL_GerPT_Trim_Resultado!CO137</f>
        <v>2080.363304</v>
      </c>
      <c r="CC8" s="18">
        <f>PLANEL_GerPT_Trim_Resultado!CP113+PLANEL_GerPT_Trim_Resultado!CP125+PLANEL_GerPT_Trim_Resultado!CP137</f>
        <v>2080.363304</v>
      </c>
      <c r="CD8" s="18">
        <f>PLANEL_GerPT_Trim_Resultado!CQ113+PLANEL_GerPT_Trim_Resultado!CQ125+PLANEL_GerPT_Trim_Resultado!CQ137</f>
        <v>2080.363304</v>
      </c>
      <c r="CE8" s="18">
        <f>PLANEL_GerPT_Trim_Resultado!CR113+PLANEL_GerPT_Trim_Resultado!CR125+PLANEL_GerPT_Trim_Resultado!CR137</f>
        <v>2080.363304</v>
      </c>
      <c r="CF8" s="18">
        <f>PLANEL_GerPT_Trim_Resultado!CS113+PLANEL_GerPT_Trim_Resultado!CS125+PLANEL_GerPT_Trim_Resultado!CS137</f>
        <v>2080.363304</v>
      </c>
      <c r="CG8" s="18">
        <f>PLANEL_GerPT_Trim_Resultado!CT113+PLANEL_GerPT_Trim_Resultado!CT125+PLANEL_GerPT_Trim_Resultado!CT137</f>
        <v>909.09896179999998</v>
      </c>
      <c r="CH8" s="18">
        <f>PLANEL_GerPT_Trim_Resultado!CU113+PLANEL_GerPT_Trim_Resultado!CU125+PLANEL_GerPT_Trim_Resultado!CU137</f>
        <v>2080.363304</v>
      </c>
      <c r="CI8" s="18">
        <f>PLANEL_GerPT_Trim_Resultado!CV113+PLANEL_GerPT_Trim_Resultado!CV125+PLANEL_GerPT_Trim_Resultado!CV137</f>
        <v>2080.363304</v>
      </c>
      <c r="CJ8" s="18">
        <f>PLANEL_GerPT_Trim_Resultado!CW113+PLANEL_GerPT_Trim_Resultado!CW125+PLANEL_GerPT_Trim_Resultado!CW137</f>
        <v>2080.363304</v>
      </c>
      <c r="CK8" s="18">
        <f>PLANEL_GerPT_Trim_Resultado!CX113+PLANEL_GerPT_Trim_Resultado!CX125+PLANEL_GerPT_Trim_Resultado!CX137</f>
        <v>2080.363304</v>
      </c>
      <c r="CL8" s="18">
        <f>PLANEL_GerPT_Trim_Resultado!CY113+PLANEL_GerPT_Trim_Resultado!CY125+PLANEL_GerPT_Trim_Resultado!CY137</f>
        <v>2080.363304</v>
      </c>
      <c r="CM8" s="18">
        <f>PLANEL_GerPT_Trim_Resultado!CZ113+PLANEL_GerPT_Trim_Resultado!CZ125+PLANEL_GerPT_Trim_Resultado!CZ137</f>
        <v>1520.5971070000001</v>
      </c>
      <c r="CN8" s="18">
        <f>PLANEL_GerPT_Trim_Resultado!DA113+PLANEL_GerPT_Trim_Resultado!DA125+PLANEL_GerPT_Trim_Resultado!DA137</f>
        <v>1520.5971070000001</v>
      </c>
      <c r="CO8" s="18">
        <f>PLANEL_GerPT_Trim_Resultado!DB113+PLANEL_GerPT_Trim_Resultado!DB125+PLANEL_GerPT_Trim_Resultado!DB137</f>
        <v>1520.5971070000001</v>
      </c>
      <c r="CP8" s="18">
        <f>PLANEL_GerPT_Trim_Resultado!DC113+PLANEL_GerPT_Trim_Resultado!DC125+PLANEL_GerPT_Trim_Resultado!DC137</f>
        <v>1520.5971070000001</v>
      </c>
      <c r="CQ8" s="18">
        <f>PLANEL_GerPT_Trim_Resultado!DD113+PLANEL_GerPT_Trim_Resultado!DD125+PLANEL_GerPT_Trim_Resultado!DD137</f>
        <v>1520.5971070000001</v>
      </c>
      <c r="CR8" s="18">
        <f>PLANEL_GerPT_Trim_Resultado!DE113+PLANEL_GerPT_Trim_Resultado!DE125+PLANEL_GerPT_Trim_Resultado!DE137</f>
        <v>1520.5971070000001</v>
      </c>
      <c r="CS8" s="18">
        <f>PLANEL_GerPT_Trim_Resultado!DF113+PLANEL_GerPT_Trim_Resultado!DF125+PLANEL_GerPT_Trim_Resultado!DF137</f>
        <v>1520.5971070000001</v>
      </c>
      <c r="CT8" s="18">
        <f>PLANEL_GerPT_Trim_Resultado!DG113+PLANEL_GerPT_Trim_Resultado!DG125+PLANEL_GerPT_Trim_Resultado!DG137</f>
        <v>1520.5971070000001</v>
      </c>
      <c r="CU8" s="18">
        <f>PLANEL_GerPT_Trim_Resultado!DH113+PLANEL_GerPT_Trim_Resultado!DH125+PLANEL_GerPT_Trim_Resultado!DH137</f>
        <v>1494.0679029999999</v>
      </c>
      <c r="CV8" s="18">
        <f>PLANEL_GerPT_Trim_Resultado!DI113+PLANEL_GerPT_Trim_Resultado!DI125+PLANEL_GerPT_Trim_Resultado!DI137</f>
        <v>349.33276419999999</v>
      </c>
      <c r="CW8" s="18">
        <f>PLANEL_GerPT_Trim_Resultado!DJ113+PLANEL_GerPT_Trim_Resultado!DJ125+PLANEL_GerPT_Trim_Resultado!DJ137</f>
        <v>349.33276419999999</v>
      </c>
      <c r="CX8" s="18">
        <f>PLANEL_GerPT_Trim_Resultado!DK113+PLANEL_GerPT_Trim_Resultado!DK125+PLANEL_GerPT_Trim_Resultado!DK137</f>
        <v>1494.0679029999999</v>
      </c>
      <c r="CY8" s="69">
        <f>PLANEL_GerPT_Trim_Resultado!DL113+PLANEL_GerPT_Trim_Resultado!DL125+PLANEL_GerPT_Trim_Resultado!DL137</f>
        <v>1494.0679029999999</v>
      </c>
      <c r="CZ8" s="69">
        <f>PLANEL_GerPT_Trim_Resultado!DM113+PLANEL_GerPT_Trim_Resultado!DM125+PLANEL_GerPT_Trim_Resultado!DM137</f>
        <v>1494.0679029999999</v>
      </c>
      <c r="DA8" s="69">
        <f>PLANEL_GerPT_Trim_Resultado!DN113+PLANEL_GerPT_Trim_Resultado!DN125+PLANEL_GerPT_Trim_Resultado!DN137</f>
        <v>1494.0679029999999</v>
      </c>
      <c r="DB8" s="69">
        <f>PLANEL_GerPT_Trim_Resultado!DO113+PLANEL_GerPT_Trim_Resultado!DO125+PLANEL_GerPT_Trim_Resultado!DO137</f>
        <v>1494.0679029999999</v>
      </c>
      <c r="DC8" s="18">
        <f>PLANEL_GerPT_Trim_Resultado!DP113+PLANEL_GerPT_Trim_Resultado!DP125+PLANEL_GerPT_Trim_Resultado!DP137</f>
        <v>344.12167060000002</v>
      </c>
      <c r="DD8" s="18">
        <f>PLANEL_GerPT_Trim_Resultado!DQ113+PLANEL_GerPT_Trim_Resultado!DQ125+PLANEL_GerPT_Trim_Resultado!DQ137</f>
        <v>344.12167060000002</v>
      </c>
      <c r="DE8" s="18">
        <f>PLANEL_GerPT_Trim_Resultado!DR113+PLANEL_GerPT_Trim_Resultado!DR125+PLANEL_GerPT_Trim_Resultado!DR137</f>
        <v>344.12167060000002</v>
      </c>
      <c r="DF8" s="18">
        <f>PLANEL_GerPT_Trim_Resultado!DS113+PLANEL_GerPT_Trim_Resultado!DS125+PLANEL_GerPT_Trim_Resultado!DS137</f>
        <v>344.12167060000002</v>
      </c>
      <c r="DG8" s="18">
        <f>PLANEL_GerPT_Trim_Resultado!DT113+PLANEL_GerPT_Trim_Resultado!DT125+PLANEL_GerPT_Trim_Resultado!DT137</f>
        <v>344.12167060000002</v>
      </c>
      <c r="DH8" s="18">
        <f>PLANEL_GerPT_Trim_Resultado!DU113+PLANEL_GerPT_Trim_Resultado!DU125+PLANEL_GerPT_Trim_Resultado!DU137</f>
        <v>344.12167060000002</v>
      </c>
      <c r="DI8" s="18">
        <f>PLANEL_GerPT_Trim_Resultado!DV113+PLANEL_GerPT_Trim_Resultado!DV125+PLANEL_GerPT_Trim_Resultado!DV137</f>
        <v>344.12167060000002</v>
      </c>
      <c r="DJ8" s="18">
        <f>PLANEL_GerPT_Trim_Resultado!DW113+PLANEL_GerPT_Trim_Resultado!DW125+PLANEL_GerPT_Trim_Resultado!DW137</f>
        <v>344.12167060000002</v>
      </c>
      <c r="DK8" s="18">
        <f>PLANEL_GerPT_Trim_Resultado!DX113+PLANEL_GerPT_Trim_Resultado!DX125+PLANEL_GerPT_Trim_Resultado!DX137</f>
        <v>344.12167060000002</v>
      </c>
      <c r="DL8" s="18">
        <f>PLANEL_GerPT_Trim_Resultado!DY113+PLANEL_GerPT_Trim_Resultado!DY125+PLANEL_GerPT_Trim_Resultado!DY137</f>
        <v>344.12167060000002</v>
      </c>
      <c r="DM8" s="18">
        <f>PLANEL_GerPT_Trim_Resultado!DZ113+PLANEL_GerPT_Trim_Resultado!DZ125+PLANEL_GerPT_Trim_Resultado!DZ137</f>
        <v>344.12167060000002</v>
      </c>
      <c r="DN8" s="18">
        <f>PLANEL_GerPT_Trim_Resultado!EA113+PLANEL_GerPT_Trim_Resultado!EA125+PLANEL_GerPT_Trim_Resultado!EA137</f>
        <v>344.12167060000002</v>
      </c>
      <c r="DO8" s="18">
        <f>PLANEL_GerPT_Trim_Resultado!EB113+PLANEL_GerPT_Trim_Resultado!EB125+PLANEL_GerPT_Trim_Resultado!EB137</f>
        <v>344.12167060000002</v>
      </c>
      <c r="DP8" s="18">
        <f>PLANEL_GerPT_Trim_Resultado!EC113+PLANEL_GerPT_Trim_Resultado!EC125+PLANEL_GerPT_Trim_Resultado!EC137</f>
        <v>344.12167060000002</v>
      </c>
      <c r="DQ8" s="18">
        <f>PLANEL_GerPT_Trim_Resultado!ED113+PLANEL_GerPT_Trim_Resultado!ED125+PLANEL_GerPT_Trim_Resultado!ED137</f>
        <v>344.12167060000002</v>
      </c>
      <c r="DR8" s="18">
        <f>PLANEL_GerPT_Trim_Resultado!EE113+PLANEL_GerPT_Trim_Resultado!EE125+PLANEL_GerPT_Trim_Resultado!EE137</f>
        <v>344.12167060000002</v>
      </c>
      <c r="DS8" s="18">
        <f>PLANEL_GerPT_Trim_Resultado!EF113+PLANEL_GerPT_Trim_Resultado!EF125+PLANEL_GerPT_Trim_Resultado!EF137</f>
        <v>0</v>
      </c>
      <c r="DT8" s="18">
        <f>PLANEL_GerPT_Trim_Resultado!EG113+PLANEL_GerPT_Trim_Resultado!EG125+PLANEL_GerPT_Trim_Resultado!EG137</f>
        <v>0</v>
      </c>
      <c r="DU8" s="18">
        <f>PLANEL_GerPT_Trim_Resultado!EH113+PLANEL_GerPT_Trim_Resultado!EH125+PLANEL_GerPT_Trim_Resultado!EH137</f>
        <v>0</v>
      </c>
      <c r="DV8" s="18">
        <f>PLANEL_GerPT_Trim_Resultado!EI113+PLANEL_GerPT_Trim_Resultado!EI125+PLANEL_GerPT_Trim_Resultado!EI137</f>
        <v>0</v>
      </c>
      <c r="DW8" s="18">
        <f>PLANEL_GerPT_Trim_Resultado!EJ113+PLANEL_GerPT_Trim_Resultado!EJ125+PLANEL_GerPT_Trim_Resultado!EJ137</f>
        <v>0</v>
      </c>
      <c r="DX8" s="18">
        <f>PLANEL_GerPT_Trim_Resultado!EK113+PLANEL_GerPT_Trim_Resultado!EK125+PLANEL_GerPT_Trim_Resultado!EK137</f>
        <v>0</v>
      </c>
      <c r="DY8" s="18">
        <f>PLANEL_GerPT_Trim_Resultado!EL113+PLANEL_GerPT_Trim_Resultado!EL125+PLANEL_GerPT_Trim_Resultado!EL137</f>
        <v>0</v>
      </c>
      <c r="DZ8" s="18">
        <f>PLANEL_GerPT_Trim_Resultado!EM113+PLANEL_GerPT_Trim_Resultado!EM125+PLANEL_GerPT_Trim_Resultado!EM137</f>
        <v>0</v>
      </c>
      <c r="EA8" s="18">
        <f>PLANEL_GerPT_Trim_Resultado!EN113+PLANEL_GerPT_Trim_Resultado!EN125+PLANEL_GerPT_Trim_Resultado!EN137</f>
        <v>0</v>
      </c>
      <c r="EB8" s="18">
        <f>PLANEL_GerPT_Trim_Resultado!EO113+PLANEL_GerPT_Trim_Resultado!EO125+PLANEL_GerPT_Trim_Resultado!EO137</f>
        <v>0</v>
      </c>
      <c r="EC8" s="18">
        <f>PLANEL_GerPT_Trim_Resultado!EP113+PLANEL_GerPT_Trim_Resultado!EP125+PLANEL_GerPT_Trim_Resultado!EP137</f>
        <v>0</v>
      </c>
      <c r="ED8" s="18">
        <f>PLANEL_GerPT_Trim_Resultado!EQ113+PLANEL_GerPT_Trim_Resultado!EQ125+PLANEL_GerPT_Trim_Resultado!EQ137</f>
        <v>0</v>
      </c>
      <c r="EE8" s="18">
        <f>PLANEL_GerPT_Trim_Resultado!ER113+PLANEL_GerPT_Trim_Resultado!ER125+PLANEL_GerPT_Trim_Resultado!ER137</f>
        <v>0</v>
      </c>
      <c r="EF8" s="18">
        <f>PLANEL_GerPT_Trim_Resultado!ES113+PLANEL_GerPT_Trim_Resultado!ES125+PLANEL_GerPT_Trim_Resultado!ES137</f>
        <v>0</v>
      </c>
      <c r="EG8" s="18">
        <f>PLANEL_GerPT_Trim_Resultado!ET113+PLANEL_GerPT_Trim_Resultado!ET125+PLANEL_GerPT_Trim_Resultado!ET137</f>
        <v>0</v>
      </c>
      <c r="EH8" s="18">
        <f>PLANEL_GerPT_Trim_Resultado!EU113+PLANEL_GerPT_Trim_Resultado!EU125+PLANEL_GerPT_Trim_Resultado!EU137</f>
        <v>0</v>
      </c>
      <c r="EI8" s="18">
        <f>PLANEL_GerPT_Trim_Resultado!EV113+PLANEL_GerPT_Trim_Resultado!EV125+PLANEL_GerPT_Trim_Resultado!EV137</f>
        <v>0</v>
      </c>
      <c r="EJ8" s="18">
        <f>PLANEL_GerPT_Trim_Resultado!EW113+PLANEL_GerPT_Trim_Resultado!EW125+PLANEL_GerPT_Trim_Resultado!EW137</f>
        <v>0</v>
      </c>
      <c r="EK8" s="18">
        <f>PLANEL_GerPT_Trim_Resultado!EX113+PLANEL_GerPT_Trim_Resultado!EX125+PLANEL_GerPT_Trim_Resultado!EX137</f>
        <v>0</v>
      </c>
      <c r="EL8" s="18">
        <f>PLANEL_GerPT_Trim_Resultado!EY113+PLANEL_GerPT_Trim_Resultado!EY125+PLANEL_GerPT_Trim_Resultado!EY137</f>
        <v>0</v>
      </c>
      <c r="EM8" s="18">
        <f>PLANEL_GerPT_Trim_Resultado!EZ113+PLANEL_GerPT_Trim_Resultado!EZ125+PLANEL_GerPT_Trim_Resultado!EZ137</f>
        <v>0</v>
      </c>
      <c r="EN8" s="18">
        <f>PLANEL_GerPT_Trim_Resultado!FA113+PLANEL_GerPT_Trim_Resultado!FA125+PLANEL_GerPT_Trim_Resultado!FA137</f>
        <v>0</v>
      </c>
      <c r="EO8" s="18">
        <f>PLANEL_GerPT_Trim_Resultado!FB113+PLANEL_GerPT_Trim_Resultado!FB125+PLANEL_GerPT_Trim_Resultado!FB137</f>
        <v>0</v>
      </c>
      <c r="EP8" s="18">
        <f>PLANEL_GerPT_Trim_Resultado!FC113+PLANEL_GerPT_Trim_Resultado!FC125+PLANEL_GerPT_Trim_Resultado!FC137</f>
        <v>0</v>
      </c>
    </row>
    <row r="9" spans="2:258" x14ac:dyDescent="0.3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3">
      <c r="B10" s="19" t="s">
        <v>49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1225.7444230000001</v>
      </c>
      <c r="E10" s="20">
        <f>PLANEL_GerPT_Trim_Resultado!R65+PLANEL_GerPT_Trim_Resultado!R77+PLANEL_GerPT_Trim_Resultado!R89</f>
        <v>1085.6946539999999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1007.25</v>
      </c>
      <c r="H10" s="20">
        <f>PLANEL_GerPT_Trim_Resultado!U65+PLANEL_GerPT_Trim_Resultado!U77+PLANEL_GerPT_Trim_Resultado!U89</f>
        <v>769.02</v>
      </c>
      <c r="I10" s="20">
        <f>PLANEL_GerPT_Trim_Resultado!V65+PLANEL_GerPT_Trim_Resultado!V77+PLANEL_GerPT_Trim_Resultado!V89</f>
        <v>1296.27</v>
      </c>
      <c r="J10" s="20">
        <f>PLANEL_GerPT_Trim_Resultado!W65+PLANEL_GerPT_Trim_Resultado!W77+PLANEL_GerPT_Trim_Resultado!W89</f>
        <v>1007.25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961.77</v>
      </c>
      <c r="M10" s="20">
        <f>PLANEL_GerPT_Trim_Resultado!Z65+PLANEL_GerPT_Trim_Resultado!Z77+PLANEL_GerPT_Trim_Resultado!Z89</f>
        <v>1083.0972469999999</v>
      </c>
      <c r="N10" s="20">
        <f>PLANEL_GerPT_Trim_Resultado!AA65+PLANEL_GerPT_Trim_Resultado!AA77+PLANEL_GerPT_Trim_Resultado!AA89</f>
        <v>1024.02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136.95472849999999</v>
      </c>
      <c r="Q10" s="20">
        <f>PLANEL_GerPT_Trim_Resultado!AD65+PLANEL_GerPT_Trim_Resultado!AD77+PLANEL_GerPT_Trim_Resultado!AD89</f>
        <v>1084.77</v>
      </c>
      <c r="R10" s="20">
        <f>PLANEL_GerPT_Trim_Resultado!AE65+PLANEL_GerPT_Trim_Resultado!AE77+PLANEL_GerPT_Trim_Resultado!AE89</f>
        <v>640.5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1339.77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1469.7042779999999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1221.3317059999999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1279.02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1102.77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1281.27</v>
      </c>
      <c r="AW10" s="20">
        <f>PLANEL_GerPT_Trim_Resultado!BJ65+PLANEL_GerPT_Trim_Resultado!BJ77+PLANEL_GerPT_Trim_Resultado!BJ89</f>
        <v>1311.27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3">
      <c r="B11" s="19" t="s">
        <v>50</v>
      </c>
      <c r="C11" s="20">
        <f>PLANEL_GerPT_Trim_Resultado!P41+PLANEL_GerPT_Trim_Resultado!P53</f>
        <v>1084.05</v>
      </c>
      <c r="D11" s="20">
        <f>PLANEL_GerPT_Trim_Resultado!Q41+PLANEL_GerPT_Trim_Resultado!Q53</f>
        <v>810.3</v>
      </c>
      <c r="E11" s="20">
        <f>PLANEL_GerPT_Trim_Resultado!R41+PLANEL_GerPT_Trim_Resultado!R53</f>
        <v>728.06341090000001</v>
      </c>
      <c r="F11" s="20">
        <f>PLANEL_GerPT_Trim_Resultado!S41+PLANEL_GerPT_Trim_Resultado!S53</f>
        <v>810.3</v>
      </c>
      <c r="G11" s="20">
        <f>PLANEL_GerPT_Trim_Resultado!T41+PLANEL_GerPT_Trim_Resultado!T53</f>
        <v>270.07499999999999</v>
      </c>
      <c r="H11" s="20">
        <f>PLANEL_GerPT_Trim_Resultado!U41+PLANEL_GerPT_Trim_Resultado!U53</f>
        <v>543.82500000000005</v>
      </c>
      <c r="I11" s="20">
        <f>PLANEL_GerPT_Trim_Resultado!V41+PLANEL_GerPT_Trim_Resultado!V53</f>
        <v>636.94351819999997</v>
      </c>
      <c r="J11" s="20">
        <f>PLANEL_GerPT_Trim_Resultado!W41+PLANEL_GerPT_Trim_Resultado!W53</f>
        <v>810.3</v>
      </c>
      <c r="K11" s="20">
        <f>PLANEL_GerPT_Trim_Resultado!X41+PLANEL_GerPT_Trim_Resultado!X53</f>
        <v>904.43621710000002</v>
      </c>
      <c r="L11" s="20">
        <f>PLANEL_GerPT_Trim_Resultado!Y41+PLANEL_GerPT_Trim_Resultado!Y53</f>
        <v>270.07499999999999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804.49090430000001</v>
      </c>
      <c r="O11" s="20">
        <f>PLANEL_GerPT_Trim_Resultado!AB41+PLANEL_GerPT_Trim_Resultado!AB53</f>
        <v>273.75</v>
      </c>
      <c r="P11" s="20">
        <f>PLANEL_GerPT_Trim_Resultado!AC41+PLANEL_GerPT_Trim_Resultado!AC53</f>
        <v>540.22500000000002</v>
      </c>
      <c r="Q11" s="20">
        <f>PLANEL_GerPT_Trim_Resultado!AD41+PLANEL_GerPT_Trim_Resultado!AD53</f>
        <v>270.07499999999999</v>
      </c>
      <c r="R11" s="20">
        <f>PLANEL_GerPT_Trim_Resultado!AE41+PLANEL_GerPT_Trim_Resultado!AE53</f>
        <v>543.82500000000005</v>
      </c>
      <c r="S11" s="20">
        <f>PLANEL_GerPT_Trim_Resultado!AF41+PLANEL_GerPT_Trim_Resultado!AF53</f>
        <v>1084.05</v>
      </c>
      <c r="T11" s="20">
        <f>PLANEL_GerPT_Trim_Resultado!AG41+PLANEL_GerPT_Trim_Resultado!AG53</f>
        <v>0</v>
      </c>
      <c r="U11" s="20">
        <f>PLANEL_GerPT_Trim_Resultado!AH41+PLANEL_GerPT_Trim_Resultado!AH53</f>
        <v>1084.05</v>
      </c>
      <c r="V11" s="20">
        <f>PLANEL_GerPT_Trim_Resultado!AI41+PLANEL_GerPT_Trim_Resultado!AI53</f>
        <v>1084.05</v>
      </c>
      <c r="W11" s="20">
        <f>PLANEL_GerPT_Trim_Resultado!AJ41+PLANEL_GerPT_Trim_Resultado!AJ53</f>
        <v>1084.05</v>
      </c>
      <c r="X11" s="20">
        <f>PLANEL_GerPT_Trim_Resultado!AK41+PLANEL_GerPT_Trim_Resultado!AK53</f>
        <v>540.22500000000002</v>
      </c>
      <c r="Y11" s="20">
        <f>PLANEL_GerPT_Trim_Resultado!AL41+PLANEL_GerPT_Trim_Resultado!AL53</f>
        <v>1084.05</v>
      </c>
      <c r="Z11" s="20">
        <f>PLANEL_GerPT_Trim_Resultado!AM41+PLANEL_GerPT_Trim_Resultado!AM53</f>
        <v>860.74073329999999</v>
      </c>
      <c r="AA11" s="20">
        <f>PLANEL_GerPT_Trim_Resultado!AN41+PLANEL_GerPT_Trim_Resultado!AN53</f>
        <v>813.97500000000002</v>
      </c>
      <c r="AB11" s="20">
        <f>PLANEL_GerPT_Trim_Resultado!AO41+PLANEL_GerPT_Trim_Resultado!AO53</f>
        <v>270.07499999999999</v>
      </c>
      <c r="AC11" s="20">
        <f>PLANEL_GerPT_Trim_Resultado!AP41+PLANEL_GerPT_Trim_Resultado!AP53</f>
        <v>543.82500000000005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540.22500000000002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270.07499999999999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813.97500000000002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270.07499999999999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813.97500000000002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270.07499999999999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813.97500000000002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3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3">
      <c r="B13" s="16" t="s">
        <v>57</v>
      </c>
      <c r="C13" s="1">
        <f>PLANEL_GerPT_Trim_Resultado!P173+PLANEL_GerPT_Trim_Resultado!P185</f>
        <v>3402.8557829000001</v>
      </c>
      <c r="D13" s="1">
        <f>PLANEL_GerPT_Trim_Resultado!Q173+PLANEL_GerPT_Trim_Resultado!Q185</f>
        <v>3194.7895579999999</v>
      </c>
      <c r="E13" s="1">
        <f>PLANEL_GerPT_Trim_Resultado!R173+PLANEL_GerPT_Trim_Resultado!R185</f>
        <v>4159.7919320000001</v>
      </c>
      <c r="F13" s="1">
        <f>PLANEL_GerPT_Trim_Resultado!S173+PLANEL_GerPT_Trim_Resultado!S185</f>
        <v>3609.2822405000002</v>
      </c>
      <c r="G13" s="1">
        <f>PLANEL_GerPT_Trim_Resultado!T173+PLANEL_GerPT_Trim_Resultado!T185</f>
        <v>3783.1854503999998</v>
      </c>
      <c r="H13" s="1">
        <f>PLANEL_GerPT_Trim_Resultado!U173+PLANEL_GerPT_Trim_Resultado!U185</f>
        <v>3533.1659289999998</v>
      </c>
      <c r="I13" s="1">
        <f>PLANEL_GerPT_Trim_Resultado!V173+PLANEL_GerPT_Trim_Resultado!V185</f>
        <v>4161.5587539999997</v>
      </c>
      <c r="J13" s="1">
        <f>PLANEL_GerPT_Trim_Resultado!W173+PLANEL_GerPT_Trim_Resultado!W185</f>
        <v>3128.0567769999998</v>
      </c>
      <c r="K13" s="1">
        <f>PLANEL_GerPT_Trim_Resultado!X173+PLANEL_GerPT_Trim_Resultado!X185</f>
        <v>4603.170811</v>
      </c>
      <c r="L13" s="1">
        <f>PLANEL_GerPT_Trim_Resultado!Y173+PLANEL_GerPT_Trim_Resultado!Y185</f>
        <v>3414.3099668999998</v>
      </c>
      <c r="M13" s="1">
        <f>PLANEL_GerPT_Trim_Resultado!Z173+PLANEL_GerPT_Trim_Resultado!Z185</f>
        <v>4473.8035230000005</v>
      </c>
      <c r="N13" s="1">
        <f>PLANEL_GerPT_Trim_Resultado!AA173+PLANEL_GerPT_Trim_Resultado!AA185</f>
        <v>3494.7136872999999</v>
      </c>
      <c r="O13" s="1">
        <f>PLANEL_GerPT_Trim_Resultado!AB173+PLANEL_GerPT_Trim_Resultado!AB185</f>
        <v>3530.9437159999998</v>
      </c>
      <c r="P13" s="1">
        <f>PLANEL_GerPT_Trim_Resultado!AC173+PLANEL_GerPT_Trim_Resultado!AC185</f>
        <v>3276.6268875999999</v>
      </c>
      <c r="Q13" s="1">
        <f>PLANEL_GerPT_Trim_Resultado!AD173+PLANEL_GerPT_Trim_Resultado!AD185</f>
        <v>3514.3263483999999</v>
      </c>
      <c r="R13" s="1">
        <f>PLANEL_GerPT_Trim_Resultado!AE173+PLANEL_GerPT_Trim_Resultado!AE185</f>
        <v>3581.1597086000002</v>
      </c>
      <c r="S13" s="1">
        <f>PLANEL_GerPT_Trim_Resultado!AF173+PLANEL_GerPT_Trim_Resultado!AF185</f>
        <v>4500.3266739999999</v>
      </c>
      <c r="T13" s="1">
        <f>PLANEL_GerPT_Trim_Resultado!AG173+PLANEL_GerPT_Trim_Resultado!AG185</f>
        <v>2861.8393004999998</v>
      </c>
      <c r="U13" s="1">
        <f>PLANEL_GerPT_Trim_Resultado!AH173+PLANEL_GerPT_Trim_Resultado!AH185</f>
        <v>4443.1484039999996</v>
      </c>
      <c r="V13" s="1">
        <f>PLANEL_GerPT_Trim_Resultado!AI173+PLANEL_GerPT_Trim_Resultado!AI185</f>
        <v>3827.2762046000003</v>
      </c>
      <c r="W13" s="1">
        <f>PLANEL_GerPT_Trim_Resultado!AJ173+PLANEL_GerPT_Trim_Resultado!AJ185</f>
        <v>4835.2432879999997</v>
      </c>
      <c r="X13" s="1">
        <f>PLANEL_GerPT_Trim_Resultado!AK173+PLANEL_GerPT_Trim_Resultado!AK185</f>
        <v>3559.8187203000002</v>
      </c>
      <c r="Y13" s="1">
        <f>PLANEL_GerPT_Trim_Resultado!AL173+PLANEL_GerPT_Trim_Resultado!AL185</f>
        <v>3746.2010970000001</v>
      </c>
      <c r="Z13" s="1">
        <f>PLANEL_GerPT_Trim_Resultado!AM173+PLANEL_GerPT_Trim_Resultado!AM185</f>
        <v>4023.6870594000002</v>
      </c>
      <c r="AA13" s="1">
        <f>PLANEL_GerPT_Trim_Resultado!AN173+PLANEL_GerPT_Trim_Resultado!AN185</f>
        <v>4236.2663510000002</v>
      </c>
      <c r="AB13" s="1">
        <f>PLANEL_GerPT_Trim_Resultado!AO173+PLANEL_GerPT_Trim_Resultado!AO185</f>
        <v>3294.8338029000001</v>
      </c>
      <c r="AC13" s="1">
        <f>PLANEL_GerPT_Trim_Resultado!AP173+PLANEL_GerPT_Trim_Resultado!AP185</f>
        <v>4046.8400860000002</v>
      </c>
      <c r="AD13" s="1">
        <f>PLANEL_GerPT_Trim_Resultado!AQ173+PLANEL_GerPT_Trim_Resultado!AQ185</f>
        <v>4548.1271510000006</v>
      </c>
      <c r="AE13" s="1">
        <f>PLANEL_GerPT_Trim_Resultado!AR173+PLANEL_GerPT_Trim_Resultado!AR185</f>
        <v>4860.3658670000004</v>
      </c>
      <c r="AF13" s="1">
        <f>PLANEL_GerPT_Trim_Resultado!AS173+PLANEL_GerPT_Trim_Resultado!AS185</f>
        <v>3871.6178745000002</v>
      </c>
      <c r="AG13" s="1">
        <f>PLANEL_GerPT_Trim_Resultado!AT173+PLANEL_GerPT_Trim_Resultado!AT185</f>
        <v>4449.5661529999998</v>
      </c>
      <c r="AH13" s="1">
        <f>PLANEL_GerPT_Trim_Resultado!AU173+PLANEL_GerPT_Trim_Resultado!AU185</f>
        <v>4574.65517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2846.2940802999997</v>
      </c>
      <c r="AK13" s="1">
        <f>PLANEL_GerPT_Trim_Resultado!AX173+PLANEL_GerPT_Trim_Resultado!AX185</f>
        <v>4554.9343630000003</v>
      </c>
      <c r="AL13" s="1">
        <f>PLANEL_GerPT_Trim_Resultado!AY173+PLANEL_GerPT_Trim_Resultado!AY185</f>
        <v>4369.0404429999999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2976.6630479</v>
      </c>
      <c r="AO13" s="1">
        <f>PLANEL_GerPT_Trim_Resultado!BB173+PLANEL_GerPT_Trim_Resultado!BB185</f>
        <v>3585.1824008999997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1952.8350859</v>
      </c>
      <c r="AS13" s="1">
        <f>PLANEL_GerPT_Trim_Resultado!BF173+PLANEL_GerPT_Trim_Resultado!BF185</f>
        <v>2178.3707189000002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3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3">
      <c r="B15" s="21" t="s">
        <v>51</v>
      </c>
      <c r="C15" s="22">
        <f>PLANEL_GerPT_Trim_Resultado!P17+PLANEL_GerPT_Trim_Resultado!P29</f>
        <v>464.59149669999999</v>
      </c>
      <c r="D15" s="22">
        <f>PLANEL_GerPT_Trim_Resultado!Q17+PLANEL_GerPT_Trim_Resultado!Q29</f>
        <v>4267.545204</v>
      </c>
      <c r="E15" s="22">
        <f>PLANEL_GerPT_Trim_Resultado!R17+PLANEL_GerPT_Trim_Resultado!R29</f>
        <v>5742.4172440000002</v>
      </c>
      <c r="F15" s="22">
        <f>PLANEL_GerPT_Trim_Resultado!S17+PLANEL_GerPT_Trim_Resultado!S29</f>
        <v>3813.7750420000002</v>
      </c>
      <c r="G15" s="22">
        <f>PLANEL_GerPT_Trim_Resultado!T17+PLANEL_GerPT_Trim_Resultado!T29</f>
        <v>494.80471310000001</v>
      </c>
      <c r="H15" s="22">
        <f>PLANEL_GerPT_Trim_Resultado!U17+PLANEL_GerPT_Trim_Resultado!U29</f>
        <v>4756.5309790000001</v>
      </c>
      <c r="I15" s="22">
        <f>PLANEL_GerPT_Trim_Resultado!V17+PLANEL_GerPT_Trim_Resultado!V29</f>
        <v>6088.5243630000004</v>
      </c>
      <c r="J15" s="22">
        <f>PLANEL_GerPT_Trim_Resultado!W17+PLANEL_GerPT_Trim_Resultado!W29</f>
        <v>3999.1678619999998</v>
      </c>
      <c r="K15" s="22">
        <f>PLANEL_GerPT_Trim_Resultado!X17+PLANEL_GerPT_Trim_Resultado!X29</f>
        <v>498.03953669999999</v>
      </c>
      <c r="L15" s="22">
        <f>PLANEL_GerPT_Trim_Resultado!Y17+PLANEL_GerPT_Trim_Resultado!Y29</f>
        <v>4544.7380229999999</v>
      </c>
      <c r="M15" s="22">
        <f>PLANEL_GerPT_Trim_Resultado!Z17+PLANEL_GerPT_Trim_Resultado!Z29</f>
        <v>6384.1019370000004</v>
      </c>
      <c r="N15" s="22">
        <f>PLANEL_GerPT_Trim_Resultado!AA17+PLANEL_GerPT_Trim_Resultado!AA29</f>
        <v>4113.407862</v>
      </c>
      <c r="O15" s="22">
        <f>PLANEL_GerPT_Trim_Resultado!AB17+PLANEL_GerPT_Trim_Resultado!AB29</f>
        <v>494.75251789999999</v>
      </c>
      <c r="P15" s="22">
        <f>PLANEL_GerPT_Trim_Resultado!AC17+PLANEL_GerPT_Trim_Resultado!AC29</f>
        <v>4428.8931789999997</v>
      </c>
      <c r="Q15" s="22">
        <f>PLANEL_GerPT_Trim_Resultado!AD17+PLANEL_GerPT_Trim_Resultado!AD29</f>
        <v>6446.8104910000002</v>
      </c>
      <c r="R15" s="22">
        <f>PLANEL_GerPT_Trim_Resultado!AE17+PLANEL_GerPT_Trim_Resultado!AE29</f>
        <v>4072.1419019999998</v>
      </c>
      <c r="S15" s="22">
        <f>PLANEL_GerPT_Trim_Resultado!AF17+PLANEL_GerPT_Trim_Resultado!AF29</f>
        <v>506.81459790000002</v>
      </c>
      <c r="T15" s="22">
        <f>PLANEL_GerPT_Trim_Resultado!AG17+PLANEL_GerPT_Trim_Resultado!AG29</f>
        <v>4595.3276990000004</v>
      </c>
      <c r="U15" s="22">
        <f>PLANEL_GerPT_Trim_Resultado!AH17+PLANEL_GerPT_Trim_Resultado!AH29</f>
        <v>5783.945154</v>
      </c>
      <c r="V15" s="22">
        <f>PLANEL_GerPT_Trim_Resultado!AI17+PLANEL_GerPT_Trim_Resultado!AI29</f>
        <v>4084.3535430000002</v>
      </c>
      <c r="W15" s="22">
        <f>PLANEL_GerPT_Trim_Resultado!AJ17+PLANEL_GerPT_Trim_Resultado!AJ29</f>
        <v>499.95251789999998</v>
      </c>
      <c r="X15" s="22">
        <f>PLANEL_GerPT_Trim_Resultado!AK17+PLANEL_GerPT_Trim_Resultado!AK29</f>
        <v>4795.5191489999997</v>
      </c>
      <c r="Y15" s="22">
        <f>PLANEL_GerPT_Trim_Resultado!AL17+PLANEL_GerPT_Trim_Resultado!AL29</f>
        <v>6356.2641960000001</v>
      </c>
      <c r="Z15" s="22">
        <f>PLANEL_GerPT_Trim_Resultado!AM17+PLANEL_GerPT_Trim_Resultado!AM29</f>
        <v>4126.1050020000002</v>
      </c>
      <c r="AA15" s="22">
        <f>PLANEL_GerPT_Trim_Resultado!AN17+PLANEL_GerPT_Trim_Resultado!AN29</f>
        <v>506.81459790000002</v>
      </c>
      <c r="AB15" s="22">
        <f>PLANEL_GerPT_Trim_Resultado!AO17+PLANEL_GerPT_Trim_Resultado!AO29</f>
        <v>4457.0327219999999</v>
      </c>
      <c r="AC15" s="22">
        <f>PLANEL_GerPT_Trim_Resultado!AP17+PLANEL_GerPT_Trim_Resultado!AP29</f>
        <v>6304.8288759999996</v>
      </c>
      <c r="AD15" s="22">
        <f>PLANEL_GerPT_Trim_Resultado!AQ17+PLANEL_GerPT_Trim_Resultado!AQ29</f>
        <v>4307.9240820000005</v>
      </c>
      <c r="AE15" s="22">
        <f>PLANEL_GerPT_Trim_Resultado!AR17+PLANEL_GerPT_Trim_Resultado!AR29</f>
        <v>608.99786889999996</v>
      </c>
      <c r="AF15" s="22">
        <f>PLANEL_GerPT_Trim_Resultado!AS17+PLANEL_GerPT_Trim_Resultado!AS29</f>
        <v>5775.0906420000001</v>
      </c>
      <c r="AG15" s="22">
        <f>PLANEL_GerPT_Trim_Resultado!AT17+PLANEL_GerPT_Trim_Resultado!AT29</f>
        <v>8106.12183</v>
      </c>
      <c r="AH15" s="22">
        <f>PLANEL_GerPT_Trim_Resultado!AU17+PLANEL_GerPT_Trim_Resultado!AU29</f>
        <v>5112.4938860000002</v>
      </c>
      <c r="AI15" s="22">
        <f>PLANEL_GerPT_Trim_Resultado!AV17+PLANEL_GerPT_Trim_Resultado!AV29</f>
        <v>610.03306889999999</v>
      </c>
      <c r="AJ15" s="22">
        <f>PLANEL_GerPT_Trim_Resultado!AW17+PLANEL_GerPT_Trim_Resultado!AW29</f>
        <v>5595.6204740000003</v>
      </c>
      <c r="AK15" s="22">
        <f>PLANEL_GerPT_Trim_Resultado!AX17+PLANEL_GerPT_Trim_Resultado!AX29</f>
        <v>7529.9570709999998</v>
      </c>
      <c r="AL15" s="22">
        <f>PLANEL_GerPT_Trim_Resultado!AY17+PLANEL_GerPT_Trim_Resultado!AY29</f>
        <v>5185.281086</v>
      </c>
      <c r="AM15" s="22">
        <f>PLANEL_GerPT_Trim_Resultado!AZ17+PLANEL_GerPT_Trim_Resultado!AZ29</f>
        <v>366.83784910000003</v>
      </c>
      <c r="AN15" s="22">
        <f>PLANEL_GerPT_Trim_Resultado!BA17+PLANEL_GerPT_Trim_Resultado!BA29</f>
        <v>3576.6690290000001</v>
      </c>
      <c r="AO15" s="22">
        <f>PLANEL_GerPT_Trim_Resultado!BB17+PLANEL_GerPT_Trim_Resultado!BB29</f>
        <v>4952.3109629999999</v>
      </c>
      <c r="AP15" s="22">
        <f>PLANEL_GerPT_Trim_Resultado!BC17+PLANEL_GerPT_Trim_Resultado!BC29</f>
        <v>3118.1217179999999</v>
      </c>
      <c r="AQ15" s="22">
        <f>PLANEL_GerPT_Trim_Resultado!BD17+PLANEL_GerPT_Trim_Resultado!BD29</f>
        <v>366.83784910000003</v>
      </c>
      <c r="AR15" s="22">
        <f>PLANEL_GerPT_Trim_Resultado!BE17+PLANEL_GerPT_Trim_Resultado!BE29</f>
        <v>3567.280949</v>
      </c>
      <c r="AS15" s="22">
        <f>PLANEL_GerPT_Trim_Resultado!BF17+PLANEL_GerPT_Trim_Resultado!BF29</f>
        <v>4952.3109629999999</v>
      </c>
      <c r="AT15" s="22">
        <f>PLANEL_GerPT_Trim_Resultado!BG17+PLANEL_GerPT_Trim_Resultado!BG29</f>
        <v>3118.1217179999999</v>
      </c>
      <c r="AU15" s="22">
        <f>PLANEL_GerPT_Trim_Resultado!BH17+PLANEL_GerPT_Trim_Resultado!BH29</f>
        <v>366.83784910000003</v>
      </c>
      <c r="AV15" s="22">
        <f>PLANEL_GerPT_Trim_Resultado!BI17+PLANEL_GerPT_Trim_Resultado!BI29</f>
        <v>3418.8097389999998</v>
      </c>
      <c r="AW15" s="22">
        <f>PLANEL_GerPT_Trim_Resultado!BJ17+PLANEL_GerPT_Trim_Resultado!BJ29</f>
        <v>4854.487263</v>
      </c>
      <c r="AX15" s="22">
        <f>PLANEL_GerPT_Trim_Resultado!BK17+PLANEL_GerPT_Trim_Resultado!BK29</f>
        <v>3118.1217179999999</v>
      </c>
      <c r="AY15" s="22">
        <f>PLANEL_GerPT_Trim_Resultado!BL17+PLANEL_GerPT_Trim_Resultado!BL29</f>
        <v>366.83784910000003</v>
      </c>
      <c r="AZ15" s="22">
        <f>PLANEL_GerPT_Trim_Resultado!BM17+PLANEL_GerPT_Trim_Resultado!BM29</f>
        <v>3576.6690290000001</v>
      </c>
      <c r="BA15" s="22">
        <f>PLANEL_GerPT_Trim_Resultado!BN17+PLANEL_GerPT_Trim_Resultado!BN29</f>
        <v>4952.3109629999999</v>
      </c>
      <c r="BB15" s="22">
        <f>PLANEL_GerPT_Trim_Resultado!BO17+PLANEL_GerPT_Trim_Resultado!BO29</f>
        <v>3118.1217179999999</v>
      </c>
      <c r="BC15" s="22">
        <f>PLANEL_GerPT_Trim_Resultado!BP17+PLANEL_GerPT_Trim_Resultado!BP29</f>
        <v>366.83784910000003</v>
      </c>
      <c r="BD15" s="22">
        <f>PLANEL_GerPT_Trim_Resultado!BQ17+PLANEL_GerPT_Trim_Resultado!BQ29</f>
        <v>3567.280949</v>
      </c>
      <c r="BE15" s="22">
        <f>PLANEL_GerPT_Trim_Resultado!BR17+PLANEL_GerPT_Trim_Resultado!BR29</f>
        <v>4952.3109629999999</v>
      </c>
      <c r="BF15" s="22">
        <f>PLANEL_GerPT_Trim_Resultado!BS17+PLANEL_GerPT_Trim_Resultado!BS29</f>
        <v>3118.1217179999999</v>
      </c>
      <c r="BG15" s="22">
        <f>PLANEL_GerPT_Trim_Resultado!BT17+PLANEL_GerPT_Trim_Resultado!BT29</f>
        <v>498.3080842</v>
      </c>
      <c r="BH15" s="22">
        <f>PLANEL_GerPT_Trim_Resultado!BU17+PLANEL_GerPT_Trim_Resultado!BU29</f>
        <v>4753.9838209999998</v>
      </c>
      <c r="BI15" s="22">
        <f>PLANEL_GerPT_Trim_Resultado!BV17+PLANEL_GerPT_Trim_Resultado!BV29</f>
        <v>6727.1591369999996</v>
      </c>
      <c r="BJ15" s="22">
        <f>PLANEL_GerPT_Trim_Resultado!BW17+PLANEL_GerPT_Trim_Resultado!BW29</f>
        <v>4235.6187159999999</v>
      </c>
      <c r="BK15" s="22">
        <f>PLANEL_GerPT_Trim_Resultado!BX17+PLANEL_GerPT_Trim_Resultado!BX29</f>
        <v>498.3080842</v>
      </c>
      <c r="BL15" s="22">
        <f>PLANEL_GerPT_Trim_Resultado!BY17+PLANEL_GerPT_Trim_Resultado!BY29</f>
        <v>4697.823821</v>
      </c>
      <c r="BM15" s="22">
        <f>PLANEL_GerPT_Trim_Resultado!BZ17+PLANEL_GerPT_Trim_Resultado!BZ29</f>
        <v>6727.1591369999996</v>
      </c>
      <c r="BN15" s="22">
        <f>PLANEL_GerPT_Trim_Resultado!CA17+PLANEL_GerPT_Trim_Resultado!CA29</f>
        <v>4235.6187159999999</v>
      </c>
      <c r="BO15" s="22">
        <f>PLANEL_GerPT_Trim_Resultado!CB17+PLANEL_GerPT_Trim_Resultado!CB29</f>
        <v>352.87184430000002</v>
      </c>
      <c r="BP15" s="22">
        <f>PLANEL_GerPT_Trim_Resultado!CC17+PLANEL_GerPT_Trim_Resultado!CC29</f>
        <v>3440.5004819999999</v>
      </c>
      <c r="BQ15" s="22">
        <f>PLANEL_GerPT_Trim_Resultado!CD17+PLANEL_GerPT_Trim_Resultado!CD29</f>
        <v>4763.7698979999996</v>
      </c>
      <c r="BR15" s="22">
        <f>PLANEL_GerPT_Trim_Resultado!CE17+PLANEL_GerPT_Trim_Resultado!CE29</f>
        <v>2999.410676</v>
      </c>
      <c r="BS15" s="22">
        <f>PLANEL_GerPT_Trim_Resultado!CF17+PLANEL_GerPT_Trim_Resultado!CF29</f>
        <v>352.87184430000002</v>
      </c>
      <c r="BT15" s="22">
        <f>PLANEL_GerPT_Trim_Resultado!CG17+PLANEL_GerPT_Trim_Resultado!CG29</f>
        <v>3440.5004819999999</v>
      </c>
      <c r="BU15" s="22">
        <f>PLANEL_GerPT_Trim_Resultado!CH17+PLANEL_GerPT_Trim_Resultado!CH29</f>
        <v>4745.4098979999999</v>
      </c>
      <c r="BV15" s="22">
        <f>PLANEL_GerPT_Trim_Resultado!CI17+PLANEL_GerPT_Trim_Resultado!CI29</f>
        <v>2999.410676</v>
      </c>
      <c r="BW15" s="22">
        <f>PLANEL_GerPT_Trim_Resultado!CJ17+PLANEL_GerPT_Trim_Resultado!CJ29</f>
        <v>352.87184430000002</v>
      </c>
      <c r="BX15" s="22">
        <f>PLANEL_GerPT_Trim_Resultado!CK17+PLANEL_GerPT_Trim_Resultado!CK29</f>
        <v>3440.5004819999999</v>
      </c>
      <c r="BY15" s="22">
        <f>PLANEL_GerPT_Trim_Resultado!CL17+PLANEL_GerPT_Trim_Resultado!CL29</f>
        <v>4763.1218980000003</v>
      </c>
      <c r="BZ15" s="22">
        <f>PLANEL_GerPT_Trim_Resultado!CM17+PLANEL_GerPT_Trim_Resultado!CM29</f>
        <v>2999.410676</v>
      </c>
      <c r="CA15" s="22">
        <f>PLANEL_GerPT_Trim_Resultado!CN17+PLANEL_GerPT_Trim_Resultado!CN29</f>
        <v>352.87184430000002</v>
      </c>
      <c r="CB15" s="22">
        <f>PLANEL_GerPT_Trim_Resultado!CO17+PLANEL_GerPT_Trim_Resultado!CO29</f>
        <v>3440.5004819999999</v>
      </c>
      <c r="CC15" s="22">
        <f>PLANEL_GerPT_Trim_Resultado!CP17+PLANEL_GerPT_Trim_Resultado!CP29</f>
        <v>4763.7698979999996</v>
      </c>
      <c r="CD15" s="22">
        <f>PLANEL_GerPT_Trim_Resultado!CQ17+PLANEL_GerPT_Trim_Resultado!CQ29</f>
        <v>2999.410676</v>
      </c>
      <c r="CE15" s="22">
        <f>PLANEL_GerPT_Trim_Resultado!CR17+PLANEL_GerPT_Trim_Resultado!CR29</f>
        <v>352.87184430000002</v>
      </c>
      <c r="CF15" s="22">
        <f>PLANEL_GerPT_Trim_Resultado!CS17+PLANEL_GerPT_Trim_Resultado!CS29</f>
        <v>3440.5004819999999</v>
      </c>
      <c r="CG15" s="22">
        <f>PLANEL_GerPT_Trim_Resultado!CT17+PLANEL_GerPT_Trim_Resultado!CT29</f>
        <v>4745.4098979999999</v>
      </c>
      <c r="CH15" s="22">
        <f>PLANEL_GerPT_Trim_Resultado!CU17+PLANEL_GerPT_Trim_Resultado!CU29</f>
        <v>2999.410676</v>
      </c>
      <c r="CI15" s="22">
        <f>PLANEL_GerPT_Trim_Resultado!CV17+PLANEL_GerPT_Trim_Resultado!CV29</f>
        <v>304.51830899999999</v>
      </c>
      <c r="CJ15" s="22">
        <f>PLANEL_GerPT_Trim_Resultado!CW17+PLANEL_GerPT_Trim_Resultado!CW29</f>
        <v>2969.053512</v>
      </c>
      <c r="CK15" s="22">
        <f>PLANEL_GerPT_Trim_Resultado!CX17+PLANEL_GerPT_Trim_Resultado!CX29</f>
        <v>4110.997171</v>
      </c>
      <c r="CL15" s="22">
        <f>PLANEL_GerPT_Trim_Resultado!CY17+PLANEL_GerPT_Trim_Resultado!CY29</f>
        <v>2588.4056260000002</v>
      </c>
      <c r="CM15" s="22">
        <f>PLANEL_GerPT_Trim_Resultado!CZ17+PLANEL_GerPT_Trim_Resultado!CZ29</f>
        <v>304.51830899999999</v>
      </c>
      <c r="CN15" s="22">
        <f>PLANEL_GerPT_Trim_Resultado!DA17+PLANEL_GerPT_Trim_Resultado!DA29</f>
        <v>2969.053512</v>
      </c>
      <c r="CO15" s="22">
        <f>PLANEL_GerPT_Trim_Resultado!DB17+PLANEL_GerPT_Trim_Resultado!DB29</f>
        <v>4110.997171</v>
      </c>
      <c r="CP15" s="22">
        <f>PLANEL_GerPT_Trim_Resultado!DC17+PLANEL_GerPT_Trim_Resultado!DC29</f>
        <v>2588.4056260000002</v>
      </c>
      <c r="CQ15" s="22">
        <f>PLANEL_GerPT_Trim_Resultado!DD17+PLANEL_GerPT_Trim_Resultado!DD29</f>
        <v>304.51830899999999</v>
      </c>
      <c r="CR15" s="22">
        <f>PLANEL_GerPT_Trim_Resultado!DE17+PLANEL_GerPT_Trim_Resultado!DE29</f>
        <v>2969.053512</v>
      </c>
      <c r="CS15" s="22">
        <f>PLANEL_GerPT_Trim_Resultado!DF17+PLANEL_GerPT_Trim_Resultado!DF29</f>
        <v>4110.997171</v>
      </c>
      <c r="CT15" s="22">
        <f>PLANEL_GerPT_Trim_Resultado!DG17+PLANEL_GerPT_Trim_Resultado!DG29</f>
        <v>2588.4056260000002</v>
      </c>
      <c r="CU15" s="22">
        <f>PLANEL_GerPT_Trim_Resultado!DH17+PLANEL_GerPT_Trim_Resultado!DH29</f>
        <v>304.51830899999999</v>
      </c>
      <c r="CV15" s="22">
        <f>PLANEL_GerPT_Trim_Resultado!DI17+PLANEL_GerPT_Trim_Resultado!DI29</f>
        <v>2969.053512</v>
      </c>
      <c r="CW15" s="22">
        <f>PLANEL_GerPT_Trim_Resultado!DJ17+PLANEL_GerPT_Trim_Resultado!DJ29</f>
        <v>4110.997171</v>
      </c>
      <c r="CX15" s="22">
        <f>PLANEL_GerPT_Trim_Resultado!DK17+PLANEL_GerPT_Trim_Resultado!DK29</f>
        <v>2588.4056260000002</v>
      </c>
      <c r="CY15" s="71">
        <f>PLANEL_GerPT_Trim_Resultado!DL17+PLANEL_GerPT_Trim_Resultado!DL29</f>
        <v>304.51830899999999</v>
      </c>
      <c r="CZ15" s="71">
        <f>PLANEL_GerPT_Trim_Resultado!DM17+PLANEL_GerPT_Trim_Resultado!DM29</f>
        <v>2969.053512</v>
      </c>
      <c r="DA15" s="71">
        <f>PLANEL_GerPT_Trim_Resultado!DN17+PLANEL_GerPT_Trim_Resultado!DN29</f>
        <v>4110.997171</v>
      </c>
      <c r="DB15" s="71">
        <f>PLANEL_GerPT_Trim_Resultado!DO17+PLANEL_GerPT_Trim_Resultado!DO29</f>
        <v>2588.4056260000002</v>
      </c>
      <c r="DC15" s="22">
        <f>PLANEL_GerPT_Trim_Resultado!DP17+PLANEL_GerPT_Trim_Resultado!DP29</f>
        <v>304.51830899999999</v>
      </c>
      <c r="DD15" s="22">
        <f>PLANEL_GerPT_Trim_Resultado!DQ17+PLANEL_GerPT_Trim_Resultado!DQ29</f>
        <v>2969.053512</v>
      </c>
      <c r="DE15" s="22">
        <f>PLANEL_GerPT_Trim_Resultado!DR17+PLANEL_GerPT_Trim_Resultado!DR29</f>
        <v>4110.997171</v>
      </c>
      <c r="DF15" s="22">
        <f>PLANEL_GerPT_Trim_Resultado!DS17+PLANEL_GerPT_Trim_Resultado!DS29</f>
        <v>2588.4056260000002</v>
      </c>
      <c r="DG15" s="22">
        <f>PLANEL_GerPT_Trim_Resultado!DT17+PLANEL_GerPT_Trim_Resultado!DT29</f>
        <v>304.51830899999999</v>
      </c>
      <c r="DH15" s="22">
        <f>PLANEL_GerPT_Trim_Resultado!DU17+PLANEL_GerPT_Trim_Resultado!DU29</f>
        <v>2969.053512</v>
      </c>
      <c r="DI15" s="22">
        <f>PLANEL_GerPT_Trim_Resultado!DV17+PLANEL_GerPT_Trim_Resultado!DV29</f>
        <v>4110.997171</v>
      </c>
      <c r="DJ15" s="22">
        <f>PLANEL_GerPT_Trim_Resultado!DW17+PLANEL_GerPT_Trim_Resultado!DW29</f>
        <v>2588.4056260000002</v>
      </c>
      <c r="DK15" s="22">
        <f>PLANEL_GerPT_Trim_Resultado!DX17+PLANEL_GerPT_Trim_Resultado!DX29</f>
        <v>304.51830899999999</v>
      </c>
      <c r="DL15" s="22">
        <f>PLANEL_GerPT_Trim_Resultado!DY17+PLANEL_GerPT_Trim_Resultado!DY29</f>
        <v>2969.053512</v>
      </c>
      <c r="DM15" s="22">
        <f>PLANEL_GerPT_Trim_Resultado!DZ17+PLANEL_GerPT_Trim_Resultado!DZ29</f>
        <v>3743.7971710000002</v>
      </c>
      <c r="DN15" s="22">
        <f>PLANEL_GerPT_Trim_Resultado!EA17+PLANEL_GerPT_Trim_Resultado!EA29</f>
        <v>2588.4056260000002</v>
      </c>
      <c r="DO15" s="22">
        <f>PLANEL_GerPT_Trim_Resultado!EB17+PLANEL_GerPT_Trim_Resultado!EB29</f>
        <v>304.51830899999999</v>
      </c>
      <c r="DP15" s="22">
        <f>PLANEL_GerPT_Trim_Resultado!EC17+PLANEL_GerPT_Trim_Resultado!EC29</f>
        <v>2969.053512</v>
      </c>
      <c r="DQ15" s="22">
        <f>PLANEL_GerPT_Trim_Resultado!ED17+PLANEL_GerPT_Trim_Resultado!ED29</f>
        <v>4110.997171</v>
      </c>
      <c r="DR15" s="22">
        <f>PLANEL_GerPT_Trim_Resultado!EE17+PLANEL_GerPT_Trim_Resultado!EE29</f>
        <v>2588.4056260000002</v>
      </c>
      <c r="DS15" s="22">
        <f>PLANEL_GerPT_Trim_Resultado!EF17+PLANEL_GerPT_Trim_Resultado!EF29</f>
        <v>304.51830899999999</v>
      </c>
      <c r="DT15" s="22">
        <f>PLANEL_GerPT_Trim_Resultado!EG17+PLANEL_GerPT_Trim_Resultado!EG29</f>
        <v>2969.053512</v>
      </c>
      <c r="DU15" s="22">
        <f>PLANEL_GerPT_Trim_Resultado!EH17+PLANEL_GerPT_Trim_Resultado!EH29</f>
        <v>4110.997171</v>
      </c>
      <c r="DV15" s="22">
        <f>PLANEL_GerPT_Trim_Resultado!EI17+PLANEL_GerPT_Trim_Resultado!EI29</f>
        <v>2588.4056260000002</v>
      </c>
      <c r="DW15" s="22">
        <f>PLANEL_GerPT_Trim_Resultado!EJ17+PLANEL_GerPT_Trim_Resultado!EJ29</f>
        <v>304.51830899999999</v>
      </c>
      <c r="DX15" s="22">
        <f>PLANEL_GerPT_Trim_Resultado!EK17+PLANEL_GerPT_Trim_Resultado!EK29</f>
        <v>2969.053512</v>
      </c>
      <c r="DY15" s="22">
        <f>PLANEL_GerPT_Trim_Resultado!EL17+PLANEL_GerPT_Trim_Resultado!EL29</f>
        <v>4110.997171</v>
      </c>
      <c r="DZ15" s="22">
        <f>PLANEL_GerPT_Trim_Resultado!EM17+PLANEL_GerPT_Trim_Resultado!EM29</f>
        <v>2588.4056260000002</v>
      </c>
      <c r="EA15" s="22">
        <f>PLANEL_GerPT_Trim_Resultado!EN17+PLANEL_GerPT_Trim_Resultado!EN29</f>
        <v>304.51830899999999</v>
      </c>
      <c r="EB15" s="22">
        <f>PLANEL_GerPT_Trim_Resultado!EO17+PLANEL_GerPT_Trim_Resultado!EO29</f>
        <v>2969.053512</v>
      </c>
      <c r="EC15" s="22">
        <f>PLANEL_GerPT_Trim_Resultado!EP17+PLANEL_GerPT_Trim_Resultado!EP29</f>
        <v>4110.997171</v>
      </c>
      <c r="ED15" s="22">
        <f>PLANEL_GerPT_Trim_Resultado!EQ17+PLANEL_GerPT_Trim_Resultado!EQ29</f>
        <v>2588.4056260000002</v>
      </c>
      <c r="EE15" s="22">
        <f>PLANEL_GerPT_Trim_Resultado!ER17+PLANEL_GerPT_Trim_Resultado!ER29</f>
        <v>304.51830899999999</v>
      </c>
      <c r="EF15" s="22">
        <f>PLANEL_GerPT_Trim_Resultado!ES17+PLANEL_GerPT_Trim_Resultado!ES29</f>
        <v>2969.053512</v>
      </c>
      <c r="EG15" s="22">
        <f>PLANEL_GerPT_Trim_Resultado!ET17+PLANEL_GerPT_Trim_Resultado!ET29</f>
        <v>4110.997171</v>
      </c>
      <c r="EH15" s="22">
        <f>PLANEL_GerPT_Trim_Resultado!EU17+PLANEL_GerPT_Trim_Resultado!EU29</f>
        <v>2588.4056260000002</v>
      </c>
      <c r="EI15" s="22">
        <f>PLANEL_GerPT_Trim_Resultado!EV17+PLANEL_GerPT_Trim_Resultado!EV29</f>
        <v>304.51830899999999</v>
      </c>
      <c r="EJ15" s="22">
        <f>PLANEL_GerPT_Trim_Resultado!EW17+PLANEL_GerPT_Trim_Resultado!EW29</f>
        <v>2969.053512</v>
      </c>
      <c r="EK15" s="22">
        <f>PLANEL_GerPT_Trim_Resultado!EX17+PLANEL_GerPT_Trim_Resultado!EX29</f>
        <v>3890.6771709999998</v>
      </c>
      <c r="EL15" s="22">
        <f>PLANEL_GerPT_Trim_Resultado!EY17+PLANEL_GerPT_Trim_Resultado!EY29</f>
        <v>2588.4056260000002</v>
      </c>
      <c r="EM15" s="22">
        <f>PLANEL_GerPT_Trim_Resultado!EZ17+PLANEL_GerPT_Trim_Resultado!EZ29</f>
        <v>304.51830899999999</v>
      </c>
      <c r="EN15" s="22">
        <f>PLANEL_GerPT_Trim_Resultado!FA17+PLANEL_GerPT_Trim_Resultado!FA29</f>
        <v>2969.053512</v>
      </c>
      <c r="EO15" s="22">
        <f>PLANEL_GerPT_Trim_Resultado!FB17+PLANEL_GerPT_Trim_Resultado!FB29</f>
        <v>4110.997171</v>
      </c>
      <c r="EP15" s="22">
        <f>PLANEL_GerPT_Trim_Resultado!FC17+PLANEL_GerPT_Trim_Resultado!FC29</f>
        <v>2285.8056259999998</v>
      </c>
    </row>
    <row r="16" spans="2:258" x14ac:dyDescent="0.3">
      <c r="B16" s="21" t="s">
        <v>52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270.93049999999999</v>
      </c>
      <c r="F16" s="22">
        <f>PLANEL_GerPT_Trim_Resultado!S377</f>
        <v>270.93049999999999</v>
      </c>
      <c r="G16" s="22">
        <f>PLANEL_GerPT_Trim_Resultado!T377</f>
        <v>298.00549999999998</v>
      </c>
      <c r="H16" s="22">
        <f>PLANEL_GerPT_Trim_Resultado!U377</f>
        <v>298.00549999999998</v>
      </c>
      <c r="I16" s="22">
        <f>PLANEL_GerPT_Trim_Resultado!V377</f>
        <v>68.048500000000004</v>
      </c>
      <c r="J16" s="22">
        <f>PLANEL_GerPT_Trim_Resultado!W377</f>
        <v>294.39550000000003</v>
      </c>
      <c r="K16" s="22">
        <f>PLANEL_GerPT_Trim_Resultado!X377</f>
        <v>270.93049999999999</v>
      </c>
      <c r="L16" s="22">
        <f>PLANEL_GerPT_Trim_Resultado!Y377</f>
        <v>298.00549999999998</v>
      </c>
      <c r="M16" s="22">
        <f>PLANEL_GerPT_Trim_Resultado!Z377</f>
        <v>298.00549999999998</v>
      </c>
      <c r="N16" s="22">
        <f>PLANEL_GerPT_Trim_Resultado!AA377</f>
        <v>270.93049999999999</v>
      </c>
      <c r="O16" s="22">
        <f>PLANEL_GerPT_Trim_Resultado!AB377</f>
        <v>278.15050000000002</v>
      </c>
      <c r="P16" s="22">
        <f>PLANEL_GerPT_Trim_Resultado!AC377</f>
        <v>309.5575</v>
      </c>
      <c r="Q16" s="22">
        <f>PLANEL_GerPT_Trim_Resultado!AD377</f>
        <v>413.52550000000002</v>
      </c>
      <c r="R16" s="22">
        <f>PLANEL_GerPT_Trim_Resultado!AE377</f>
        <v>305.22550000000001</v>
      </c>
      <c r="S16" s="22">
        <f>PLANEL_GerPT_Trim_Resultado!AF377</f>
        <v>603.77250000000004</v>
      </c>
      <c r="T16" s="22">
        <f>PLANEL_GerPT_Trim_Resultado!AG377</f>
        <v>453.2355</v>
      </c>
      <c r="U16" s="22">
        <f>PLANEL_GerPT_Trim_Resultado!AH377</f>
        <v>576.69749999999999</v>
      </c>
      <c r="V16" s="22">
        <f>PLANEL_GerPT_Trim_Resultado!AI377</f>
        <v>468.39749999999998</v>
      </c>
      <c r="W16" s="22">
        <f>PLANEL_GerPT_Trim_Resultado!AJ377</f>
        <v>486.44749999999999</v>
      </c>
      <c r="X16" s="22">
        <f>PLANEL_GerPT_Trim_Resultado!AK377</f>
        <v>513.52250000000004</v>
      </c>
      <c r="Y16" s="22">
        <f>PLANEL_GerPT_Trim_Resultado!AL377</f>
        <v>467.6755</v>
      </c>
      <c r="Z16" s="22">
        <f>PLANEL_GerPT_Trim_Resultado!AM377</f>
        <v>513.52250000000004</v>
      </c>
      <c r="AA16" s="22">
        <f>PLANEL_GerPT_Trim_Resultado!AN377</f>
        <v>653.41</v>
      </c>
      <c r="AB16" s="22">
        <f>PLANEL_GerPT_Trim_Resultado!AO377</f>
        <v>475.798</v>
      </c>
      <c r="AC16" s="22">
        <f>PLANEL_GerPT_Trim_Resultado!AP377</f>
        <v>475.798</v>
      </c>
      <c r="AD16" s="22">
        <f>PLANEL_GerPT_Trim_Resultado!AQ377</f>
        <v>653.41</v>
      </c>
      <c r="AE16" s="22">
        <f>PLANEL_GerPT_Trim_Resultado!AR377</f>
        <v>518.03499999999997</v>
      </c>
      <c r="AF16" s="22">
        <f>PLANEL_GerPT_Trim_Resultado!AS377</f>
        <v>510.815</v>
      </c>
      <c r="AG16" s="22">
        <f>PLANEL_GerPT_Trim_Resultado!AT377</f>
        <v>518.03499999999997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475.798</v>
      </c>
      <c r="AK16" s="22">
        <f>PLANEL_GerPT_Trim_Resultado!AX377</f>
        <v>653.41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475.798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622.72500000000002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490.96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1258.085</v>
      </c>
      <c r="BH16" s="22">
        <f>PLANEL_GerPT_Trim_Resultado!BU377</f>
        <v>1258.085</v>
      </c>
      <c r="BI16" s="22">
        <f>PLANEL_GerPT_Trim_Resultado!BV377</f>
        <v>1258.085</v>
      </c>
      <c r="BJ16" s="22">
        <f>PLANEL_GerPT_Trim_Resultado!BW377</f>
        <v>1258.085</v>
      </c>
      <c r="BK16" s="22">
        <f>PLANEL_GerPT_Trim_Resultado!BX377</f>
        <v>1258.085</v>
      </c>
      <c r="BL16" s="22">
        <f>PLANEL_GerPT_Trim_Resultado!BY377</f>
        <v>1258.085</v>
      </c>
      <c r="BM16" s="22">
        <f>PLANEL_GerPT_Trim_Resultado!BZ377</f>
        <v>626.33500000000004</v>
      </c>
      <c r="BN16" s="22">
        <f>PLANEL_GerPT_Trim_Resultado!CA377</f>
        <v>1258.085</v>
      </c>
      <c r="BO16" s="22">
        <f>PLANEL_GerPT_Trim_Resultado!CB377</f>
        <v>987.15449999999998</v>
      </c>
      <c r="BP16" s="22">
        <f>PLANEL_GerPT_Trim_Resultado!CC377</f>
        <v>987.15449999999998</v>
      </c>
      <c r="BQ16" s="22">
        <f>PLANEL_GerPT_Trim_Resultado!CD377</f>
        <v>987.15449999999998</v>
      </c>
      <c r="BR16" s="22">
        <f>PLANEL_GerPT_Trim_Resultado!CE377</f>
        <v>987.15449999999998</v>
      </c>
      <c r="BS16" s="22">
        <f>PLANEL_GerPT_Trim_Resultado!CF377</f>
        <v>987.15449999999998</v>
      </c>
      <c r="BT16" s="22">
        <f>PLANEL_GerPT_Trim_Resultado!CG377</f>
        <v>987.15449999999998</v>
      </c>
      <c r="BU16" s="22">
        <f>PLANEL_GerPT_Trim_Resultado!CH377</f>
        <v>204.86750000000001</v>
      </c>
      <c r="BV16" s="22">
        <f>PLANEL_GerPT_Trim_Resultado!CI377</f>
        <v>987.15449999999998</v>
      </c>
      <c r="BW16" s="22">
        <f>PLANEL_GerPT_Trim_Resultado!CJ377</f>
        <v>987.15449999999998</v>
      </c>
      <c r="BX16" s="22">
        <f>PLANEL_GerPT_Trim_Resultado!CK377</f>
        <v>987.15449999999998</v>
      </c>
      <c r="BY16" s="22">
        <f>PLANEL_GerPT_Trim_Resultado!CL377</f>
        <v>987.15449999999998</v>
      </c>
      <c r="BZ16" s="22">
        <f>PLANEL_GerPT_Trim_Resultado!CM377</f>
        <v>987.15449999999998</v>
      </c>
      <c r="CA16" s="22">
        <f>PLANEL_GerPT_Trim_Resultado!CN377</f>
        <v>987.15449999999998</v>
      </c>
      <c r="CB16" s="22">
        <f>PLANEL_GerPT_Trim_Resultado!CO377</f>
        <v>987.15449999999998</v>
      </c>
      <c r="CC16" s="22">
        <f>PLANEL_GerPT_Trim_Resultado!CP377</f>
        <v>987.15449999999998</v>
      </c>
      <c r="CD16" s="22">
        <f>PLANEL_GerPT_Trim_Resultado!CQ377</f>
        <v>987.15449999999998</v>
      </c>
      <c r="CE16" s="22">
        <f>PLANEL_GerPT_Trim_Resultado!CR377</f>
        <v>987.15449999999998</v>
      </c>
      <c r="CF16" s="22">
        <f>PLANEL_GerPT_Trim_Resultado!CS377</f>
        <v>987.15449999999998</v>
      </c>
      <c r="CG16" s="22">
        <f>PLANEL_GerPT_Trim_Resultado!CT377</f>
        <v>836.61749999999995</v>
      </c>
      <c r="CH16" s="22">
        <f>PLANEL_GerPT_Trim_Resultado!CU377</f>
        <v>987.15449999999998</v>
      </c>
      <c r="CI16" s="22">
        <f>PLANEL_GerPT_Trim_Resultado!CV377</f>
        <v>979.93449999999996</v>
      </c>
      <c r="CJ16" s="22">
        <f>PLANEL_GerPT_Trim_Resultado!CW377</f>
        <v>979.93449999999996</v>
      </c>
      <c r="CK16" s="22">
        <f>PLANEL_GerPT_Trim_Resultado!CX377</f>
        <v>979.93449999999996</v>
      </c>
      <c r="CL16" s="22">
        <f>PLANEL_GerPT_Trim_Resultado!CY377</f>
        <v>979.93449999999996</v>
      </c>
      <c r="CM16" s="22">
        <f>PLANEL_GerPT_Trim_Resultado!CZ377</f>
        <v>979.93449999999996</v>
      </c>
      <c r="CN16" s="22">
        <f>PLANEL_GerPT_Trim_Resultado!DA377</f>
        <v>979.93449999999996</v>
      </c>
      <c r="CO16" s="22">
        <f>PLANEL_GerPT_Trim_Resultado!DB377</f>
        <v>979.93449999999996</v>
      </c>
      <c r="CP16" s="22">
        <f>PLANEL_GerPT_Trim_Resultado!DC377</f>
        <v>979.93449999999996</v>
      </c>
      <c r="CQ16" s="22">
        <f>PLANEL_GerPT_Trim_Resultado!DD377</f>
        <v>979.93449999999996</v>
      </c>
      <c r="CR16" s="22">
        <f>PLANEL_GerPT_Trim_Resultado!DE377</f>
        <v>979.93449999999996</v>
      </c>
      <c r="CS16" s="22">
        <f>PLANEL_GerPT_Trim_Resultado!DF377</f>
        <v>979.93449999999996</v>
      </c>
      <c r="CT16" s="22">
        <f>PLANEL_GerPT_Trim_Resultado!DG377</f>
        <v>979.93449999999996</v>
      </c>
      <c r="CU16" s="22">
        <f>PLANEL_GerPT_Trim_Resultado!DH377</f>
        <v>979.93449999999996</v>
      </c>
      <c r="CV16" s="22">
        <f>PLANEL_GerPT_Trim_Resultado!DI377</f>
        <v>829.39750000000004</v>
      </c>
      <c r="CW16" s="22">
        <f>PLANEL_GerPT_Trim_Resultado!DJ377</f>
        <v>829.39750000000004</v>
      </c>
      <c r="CX16" s="22">
        <f>PLANEL_GerPT_Trim_Resultado!DK377</f>
        <v>979.93449999999996</v>
      </c>
      <c r="CY16" s="71">
        <f>PLANEL_GerPT_Trim_Resultado!DL377</f>
        <v>979.93449999999996</v>
      </c>
      <c r="CZ16" s="71">
        <f>PLANEL_GerPT_Trim_Resultado!DM377</f>
        <v>979.93449999999996</v>
      </c>
      <c r="DA16" s="71">
        <f>PLANEL_GerPT_Trim_Resultado!DN377</f>
        <v>979.93449999999996</v>
      </c>
      <c r="DB16" s="71">
        <f>PLANEL_GerPT_Trim_Resultado!DO377</f>
        <v>979.93449999999996</v>
      </c>
      <c r="DC16" s="22">
        <f>PLANEL_GerPT_Trim_Resultado!DP377</f>
        <v>979.93449999999996</v>
      </c>
      <c r="DD16" s="22">
        <f>PLANEL_GerPT_Trim_Resultado!DQ377</f>
        <v>979.93449999999996</v>
      </c>
      <c r="DE16" s="22">
        <f>PLANEL_GerPT_Trim_Resultado!DR377</f>
        <v>979.93449999999996</v>
      </c>
      <c r="DF16" s="22">
        <f>PLANEL_GerPT_Trim_Resultado!DS377</f>
        <v>979.93449999999996</v>
      </c>
      <c r="DG16" s="22">
        <f>PLANEL_GerPT_Trim_Resultado!DT377</f>
        <v>979.93449999999996</v>
      </c>
      <c r="DH16" s="22">
        <f>PLANEL_GerPT_Trim_Resultado!DU377</f>
        <v>979.93449999999996</v>
      </c>
      <c r="DI16" s="22">
        <f>PLANEL_GerPT_Trim_Resultado!DV377</f>
        <v>979.93449999999996</v>
      </c>
      <c r="DJ16" s="22">
        <f>PLANEL_GerPT_Trim_Resultado!DW377</f>
        <v>979.93449999999996</v>
      </c>
      <c r="DK16" s="22">
        <f>PLANEL_GerPT_Trim_Resultado!DX377</f>
        <v>979.93449999999996</v>
      </c>
      <c r="DL16" s="22">
        <f>PLANEL_GerPT_Trim_Resultado!DY377</f>
        <v>979.93449999999996</v>
      </c>
      <c r="DM16" s="22">
        <f>PLANEL_GerPT_Trim_Resultado!DZ377</f>
        <v>979.93449999999996</v>
      </c>
      <c r="DN16" s="22">
        <f>PLANEL_GerPT_Trim_Resultado!EA377</f>
        <v>979.93449999999996</v>
      </c>
      <c r="DO16" s="22">
        <f>PLANEL_GerPT_Trim_Resultado!EB377</f>
        <v>979.93449999999996</v>
      </c>
      <c r="DP16" s="22">
        <f>PLANEL_GerPT_Trim_Resultado!EC377</f>
        <v>979.93449999999996</v>
      </c>
      <c r="DQ16" s="22">
        <f>PLANEL_GerPT_Trim_Resultado!ED377</f>
        <v>979.93449999999996</v>
      </c>
      <c r="DR16" s="22">
        <f>PLANEL_GerPT_Trim_Resultado!EE377</f>
        <v>979.93449999999996</v>
      </c>
      <c r="DS16" s="22">
        <f>PLANEL_GerPT_Trim_Resultado!EF377</f>
        <v>979.93449999999996</v>
      </c>
      <c r="DT16" s="22">
        <f>PLANEL_GerPT_Trim_Resultado!EG377</f>
        <v>979.93449999999996</v>
      </c>
      <c r="DU16" s="22">
        <f>PLANEL_GerPT_Trim_Resultado!EH377</f>
        <v>979.93449999999996</v>
      </c>
      <c r="DV16" s="22">
        <f>PLANEL_GerPT_Trim_Resultado!EI377</f>
        <v>979.93449999999996</v>
      </c>
      <c r="DW16" s="22">
        <f>PLANEL_GerPT_Trim_Resultado!EJ377</f>
        <v>631.75</v>
      </c>
      <c r="DX16" s="22">
        <f>PLANEL_GerPT_Trim_Resultado!EK377</f>
        <v>631.75</v>
      </c>
      <c r="DY16" s="22">
        <f>PLANEL_GerPT_Trim_Resultado!EL377</f>
        <v>631.75</v>
      </c>
      <c r="DZ16" s="22">
        <f>PLANEL_GerPT_Trim_Resultado!EM377</f>
        <v>631.75</v>
      </c>
      <c r="EA16" s="22">
        <f>PLANEL_GerPT_Trim_Resultado!EN377</f>
        <v>631.75</v>
      </c>
      <c r="EB16" s="22">
        <f>PLANEL_GerPT_Trim_Resultado!EO377</f>
        <v>631.75</v>
      </c>
      <c r="EC16" s="22">
        <f>PLANEL_GerPT_Trim_Resultado!EP377</f>
        <v>631.75</v>
      </c>
      <c r="ED16" s="22">
        <f>PLANEL_GerPT_Trim_Resultado!EQ377</f>
        <v>631.75</v>
      </c>
      <c r="EE16" s="22">
        <f>PLANEL_GerPT_Trim_Resultado!ER377</f>
        <v>631.75</v>
      </c>
      <c r="EF16" s="22">
        <f>PLANEL_GerPT_Trim_Resultado!ES377</f>
        <v>631.75</v>
      </c>
      <c r="EG16" s="22">
        <f>PLANEL_GerPT_Trim_Resultado!ET377</f>
        <v>631.75</v>
      </c>
      <c r="EH16" s="22">
        <f>PLANEL_GerPT_Trim_Resultado!EU377</f>
        <v>631.75</v>
      </c>
      <c r="EI16" s="22">
        <f>PLANEL_GerPT_Trim_Resultado!EV377</f>
        <v>631.75</v>
      </c>
      <c r="EJ16" s="22">
        <f>PLANEL_GerPT_Trim_Resultado!EW377</f>
        <v>631.75</v>
      </c>
      <c r="EK16" s="22">
        <f>PLANEL_GerPT_Trim_Resultado!EX377</f>
        <v>631.75</v>
      </c>
      <c r="EL16" s="22">
        <f>PLANEL_GerPT_Trim_Resultado!EY377</f>
        <v>631.75</v>
      </c>
      <c r="EM16" s="22">
        <f>PLANEL_GerPT_Trim_Resultado!EZ377</f>
        <v>631.75</v>
      </c>
      <c r="EN16" s="22">
        <f>PLANEL_GerPT_Trim_Resultado!FA377</f>
        <v>631.75</v>
      </c>
      <c r="EO16" s="22">
        <f>PLANEL_GerPT_Trim_Resultado!FB377</f>
        <v>631.75</v>
      </c>
      <c r="EP16" s="22">
        <f>PLANEL_GerPT_Trim_Resultado!FC377</f>
        <v>631.75</v>
      </c>
    </row>
    <row r="17" spans="2:146" x14ac:dyDescent="0.3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3">
      <c r="B18" s="29" t="s">
        <v>58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1025.3680011500001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894.17582285999993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1235.86999715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1184.9207225299999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1657.38687699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1776.2577416000001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2786.09381747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1788.5068370899999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1160.2973442699999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1172.5795556599999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2909.12913536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1652.21980205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1627.3060930699999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2123.7056410799996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2520.09301499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2147.8192157000003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3152.6692020699998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1950.0142449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3397.8729070699997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3561.5736050999999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2445.0925570700001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2540.5961527999998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2065.1936156299998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2783.5991056000003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3247.6732370700001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1704.1902682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2572.40518707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4439.7968056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2927.1323570700001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3260.02762661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5042.1799770699999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4708.2719065000001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5002.2378450699998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3706.8413208000002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4977.8332970700003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6775.1790485999991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5276.5283330700004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5501.1993068000002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8346.1538030699994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7206.4173905999996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6701.5368316700005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6022.7243669999998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10613.32285167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9149.5853960000004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7379.496636670001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8347.9526091799999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11677.43560291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10074.07604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8735.2054016700004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9897.2299249999996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13852.35085567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11921.928382000002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9398.8657996799993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9267.39232051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9615.9680636800003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12826.908726000001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9582.33416468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10859.90771851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15200.103838680001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13077.092860000001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9878.0732229799996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11195.97483021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15110.248338680001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13480.373394100001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11555.060687919999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10726.401222689999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17546.851804320002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15766.981483399999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12956.477307919999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14696.83689925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18040.249916920002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17676.474758379998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14348.82021012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16284.20454809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22785.874194399999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19574.081117179998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15797.933267320001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17934.598961489999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25106.16116132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21548.847308979999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17343.555600719999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19699.49819654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25302.171520720003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23653.510518079998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18560.527379170002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21048.74752438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28542.755002170001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25324.90213178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19747.330387399998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22364.414903099998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31300.380081400002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26954.907189099999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21155.813962299999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23941.623306699999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33497.918603500002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28883.8046565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20583.133782600002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22797.061206999999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31880.250406600004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28165.096836999997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21736.3652736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24425.32143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26628.038685600004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29737.589978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22740.348962599997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25566.211984999998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35757.0964236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31106.658645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23731.588346599998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26692.620376999999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35629.080881599999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32458.348714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24730.480049599999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27827.724584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38923.214061600003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33820.473763000002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25750.321199599999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28986.634982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40545.688618600005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35211.166240999999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26965.990416599998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30368.077273999999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42479.707822600001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36868.896991000001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27890.065810599997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31418.162948999998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36751.2638726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38128.999800999998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28862.430859599997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32523.123231999998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45496.772172600002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39454.952141000002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29887.374379559995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33653.311863219998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39008.002111559996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40864.785889400002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30213.495386399998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33993.021255300002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47546.165534400003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41320.396123600003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30542.309439799996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34335.672107400002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48021.8647738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41779.720617799998</v>
      </c>
    </row>
    <row r="19" spans="2:146" x14ac:dyDescent="0.3">
      <c r="B19" s="29" t="s">
        <v>59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3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3">
      <c r="B21" s="23" t="s">
        <v>53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4.0827799999999996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2.1406000000000001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5.3827800000000003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1.9406000000000001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144.93387999999999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122.6876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290.85550000000001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249.76140000000001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525.59259999999995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345.44839999999999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407.22291999999999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313.28140000000002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564.54970000000003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434.26900000000001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490.7097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373.26900000000001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561.76692000000003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432.1284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559.16692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430.1284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559.16692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430.1284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314.85271999999998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242.1944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66.69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51.3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1226.8413760000001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943.72413559999995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2302.2274090000001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1770.9441609999999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3382.9254219999998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2602.250325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4460.1634309999999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3430.8949469999998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5554.6673629999996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4272.8210490000001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6665.0809719999997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5126.9853629999998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7777.4185450000004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5982.6296499999999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8876.6519659999994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6828.1938200000004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10096.87103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7766.8238689999998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11260.722589999999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8662.0943000000007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12395.942880000001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9535.3406799999993</v>
      </c>
    </row>
    <row r="22" spans="2:146" x14ac:dyDescent="0.3">
      <c r="B22" s="23" t="s">
        <v>54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3">
      <c r="B23" s="96" t="s">
        <v>55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0</v>
      </c>
      <c r="BP23" s="26">
        <f>PLANEL_GerPT_Trim_Resultado!CC269</f>
        <v>0</v>
      </c>
      <c r="BQ23" s="26">
        <f>PLANEL_GerPT_Trim_Resultado!CD269</f>
        <v>0</v>
      </c>
      <c r="BR23" s="26">
        <f>PLANEL_GerPT_Trim_Resultado!CE269</f>
        <v>0</v>
      </c>
      <c r="BS23" s="26">
        <f>PLANEL_GerPT_Trim_Resultado!CF269</f>
        <v>0</v>
      </c>
      <c r="BT23" s="26">
        <f>PLANEL_GerPT_Trim_Resultado!CG269</f>
        <v>0</v>
      </c>
      <c r="BU23" s="26">
        <f>PLANEL_GerPT_Trim_Resultado!CH269</f>
        <v>0</v>
      </c>
      <c r="BV23" s="26">
        <f>PLANEL_GerPT_Trim_Resultado!CI269</f>
        <v>0</v>
      </c>
      <c r="BW23" s="26">
        <f>PLANEL_GerPT_Trim_Resultado!CJ269</f>
        <v>0</v>
      </c>
      <c r="BX23" s="26">
        <f>PLANEL_GerPT_Trim_Resultado!CK269</f>
        <v>0</v>
      </c>
      <c r="BY23" s="26">
        <f>PLANEL_GerPT_Trim_Resultado!CL269</f>
        <v>0</v>
      </c>
      <c r="BZ23" s="26">
        <f>PLANEL_GerPT_Trim_Resultado!CM269</f>
        <v>0</v>
      </c>
      <c r="CA23" s="26">
        <f>PLANEL_GerPT_Trim_Resultado!CN269</f>
        <v>0</v>
      </c>
      <c r="CB23" s="26">
        <f>PLANEL_GerPT_Trim_Resultado!CO269</f>
        <v>0</v>
      </c>
      <c r="CC23" s="26">
        <f>PLANEL_GerPT_Trim_Resultado!CP269</f>
        <v>0</v>
      </c>
      <c r="CD23" s="26">
        <f>PLANEL_GerPT_Trim_Resultado!CQ269</f>
        <v>0</v>
      </c>
      <c r="CE23" s="26">
        <f>PLANEL_GerPT_Trim_Resultado!CR269</f>
        <v>0</v>
      </c>
      <c r="CF23" s="26">
        <f>PLANEL_GerPT_Trim_Resultado!CS269</f>
        <v>0</v>
      </c>
      <c r="CG23" s="26">
        <f>PLANEL_GerPT_Trim_Resultado!CT269</f>
        <v>0</v>
      </c>
      <c r="CH23" s="26">
        <f>PLANEL_GerPT_Trim_Resultado!CU269</f>
        <v>0</v>
      </c>
      <c r="CI23" s="26">
        <f>PLANEL_GerPT_Trim_Resultado!CV269</f>
        <v>0</v>
      </c>
      <c r="CJ23" s="26">
        <f>PLANEL_GerPT_Trim_Resultado!CW269</f>
        <v>0</v>
      </c>
      <c r="CK23" s="26">
        <f>PLANEL_GerPT_Trim_Resultado!CX269</f>
        <v>0</v>
      </c>
      <c r="CL23" s="26">
        <f>PLANEL_GerPT_Trim_Resultado!CY269</f>
        <v>0</v>
      </c>
      <c r="CM23" s="26">
        <f>PLANEL_GerPT_Trim_Resultado!CZ269</f>
        <v>0</v>
      </c>
      <c r="CN23" s="26">
        <f>PLANEL_GerPT_Trim_Resultado!DA269</f>
        <v>0</v>
      </c>
      <c r="CO23" s="26">
        <f>PLANEL_GerPT_Trim_Resultado!DB269</f>
        <v>0</v>
      </c>
      <c r="CP23" s="26">
        <f>PLANEL_GerPT_Trim_Resultado!DC269</f>
        <v>0</v>
      </c>
      <c r="CQ23" s="26">
        <f>PLANEL_GerPT_Trim_Resultado!DD269</f>
        <v>0</v>
      </c>
      <c r="CR23" s="26">
        <f>PLANEL_GerPT_Trim_Resultado!DE269</f>
        <v>0</v>
      </c>
      <c r="CS23" s="26">
        <f>PLANEL_GerPT_Trim_Resultado!DF269</f>
        <v>0</v>
      </c>
      <c r="CT23" s="26">
        <f>PLANEL_GerPT_Trim_Resultado!DG269</f>
        <v>0</v>
      </c>
      <c r="CU23" s="26">
        <f>PLANEL_GerPT_Trim_Resultado!DH269</f>
        <v>0</v>
      </c>
      <c r="CV23" s="26">
        <f>PLANEL_GerPT_Trim_Resultado!DI269</f>
        <v>0</v>
      </c>
      <c r="CW23" s="26">
        <f>PLANEL_GerPT_Trim_Resultado!DJ269</f>
        <v>0</v>
      </c>
      <c r="CX23" s="26">
        <f>PLANEL_GerPT_Trim_Resultado!DK269</f>
        <v>0</v>
      </c>
      <c r="CY23" s="74">
        <f>PLANEL_GerPT_Trim_Resultado!DL269</f>
        <v>0</v>
      </c>
      <c r="CZ23" s="74">
        <f>PLANEL_GerPT_Trim_Resultado!DM269</f>
        <v>0</v>
      </c>
      <c r="DA23" s="74">
        <f>PLANEL_GerPT_Trim_Resultado!DN269</f>
        <v>0</v>
      </c>
      <c r="DB23" s="74">
        <f>PLANEL_GerPT_Trim_Resultado!DO269</f>
        <v>0</v>
      </c>
      <c r="DC23" s="26">
        <f>PLANEL_GerPT_Trim_Resultado!DP269</f>
        <v>0</v>
      </c>
      <c r="DD23" s="26">
        <f>PLANEL_GerPT_Trim_Resultado!DQ269</f>
        <v>0</v>
      </c>
      <c r="DE23" s="26">
        <f>PLANEL_GerPT_Trim_Resultado!DR269</f>
        <v>0</v>
      </c>
      <c r="DF23" s="26">
        <f>PLANEL_GerPT_Trim_Resultado!DS269</f>
        <v>0</v>
      </c>
      <c r="DG23" s="26">
        <f>PLANEL_GerPT_Trim_Resultado!DT269</f>
        <v>0</v>
      </c>
      <c r="DH23" s="26">
        <f>PLANEL_GerPT_Trim_Resultado!DU269</f>
        <v>0</v>
      </c>
      <c r="DI23" s="26">
        <f>PLANEL_GerPT_Trim_Resultado!DV269</f>
        <v>0</v>
      </c>
      <c r="DJ23" s="26">
        <f>PLANEL_GerPT_Trim_Resultado!DW269</f>
        <v>0</v>
      </c>
      <c r="DK23" s="26">
        <f>PLANEL_GerPT_Trim_Resultado!DX269</f>
        <v>0</v>
      </c>
      <c r="DL23" s="26">
        <f>PLANEL_GerPT_Trim_Resultado!DY269</f>
        <v>0</v>
      </c>
      <c r="DM23" s="26">
        <f>PLANEL_GerPT_Trim_Resultado!DZ269</f>
        <v>0</v>
      </c>
      <c r="DN23" s="26">
        <f>PLANEL_GerPT_Trim_Resultado!EA269</f>
        <v>0</v>
      </c>
      <c r="DO23" s="26">
        <f>PLANEL_GerPT_Trim_Resultado!EB269</f>
        <v>0</v>
      </c>
      <c r="DP23" s="26">
        <f>PLANEL_GerPT_Trim_Resultado!EC269</f>
        <v>0</v>
      </c>
      <c r="DQ23" s="26">
        <f>PLANEL_GerPT_Trim_Resultado!ED269</f>
        <v>0</v>
      </c>
      <c r="DR23" s="26">
        <f>PLANEL_GerPT_Trim_Resultado!EE269</f>
        <v>0</v>
      </c>
      <c r="DS23" s="26">
        <f>PLANEL_GerPT_Trim_Resultado!EF269</f>
        <v>0</v>
      </c>
      <c r="DT23" s="26">
        <f>PLANEL_GerPT_Trim_Resultado!EG269</f>
        <v>0</v>
      </c>
      <c r="DU23" s="26">
        <f>PLANEL_GerPT_Trim_Resultado!EH269</f>
        <v>0</v>
      </c>
      <c r="DV23" s="26">
        <f>PLANEL_GerPT_Trim_Resultado!EI269</f>
        <v>0</v>
      </c>
      <c r="DW23" s="26">
        <f>PLANEL_GerPT_Trim_Resultado!EJ269</f>
        <v>0</v>
      </c>
      <c r="DX23" s="26">
        <f>PLANEL_GerPT_Trim_Resultado!EK269</f>
        <v>0</v>
      </c>
      <c r="DY23" s="26">
        <f>PLANEL_GerPT_Trim_Resultado!EL269</f>
        <v>0</v>
      </c>
      <c r="DZ23" s="26">
        <f>PLANEL_GerPT_Trim_Resultado!EM269</f>
        <v>0</v>
      </c>
      <c r="EA23" s="26">
        <f>PLANEL_GerPT_Trim_Resultado!EN269</f>
        <v>0</v>
      </c>
      <c r="EB23" s="26">
        <f>PLANEL_GerPT_Trim_Resultado!EO269</f>
        <v>0</v>
      </c>
      <c r="EC23" s="26">
        <f>PLANEL_GerPT_Trim_Resultado!EP269</f>
        <v>0</v>
      </c>
      <c r="ED23" s="26">
        <f>PLANEL_GerPT_Trim_Resultado!EQ269</f>
        <v>0</v>
      </c>
      <c r="EE23" s="26">
        <f>PLANEL_GerPT_Trim_Resultado!ER269</f>
        <v>0</v>
      </c>
      <c r="EF23" s="26">
        <f>PLANEL_GerPT_Trim_Resultado!ES269</f>
        <v>0</v>
      </c>
      <c r="EG23" s="26">
        <f>PLANEL_GerPT_Trim_Resultado!ET269</f>
        <v>0</v>
      </c>
      <c r="EH23" s="26">
        <f>PLANEL_GerPT_Trim_Resultado!EU269</f>
        <v>0</v>
      </c>
      <c r="EI23" s="26">
        <f>PLANEL_GerPT_Trim_Resultado!EV269</f>
        <v>0</v>
      </c>
      <c r="EJ23" s="26">
        <f>PLANEL_GerPT_Trim_Resultado!EW269</f>
        <v>0</v>
      </c>
      <c r="EK23" s="26">
        <f>PLANEL_GerPT_Trim_Resultado!EX269</f>
        <v>0</v>
      </c>
      <c r="EL23" s="26">
        <f>PLANEL_GerPT_Trim_Resultado!EY269</f>
        <v>0</v>
      </c>
      <c r="EM23" s="26">
        <f>PLANEL_GerPT_Trim_Resultado!EZ269</f>
        <v>0</v>
      </c>
      <c r="EN23" s="26">
        <f>PLANEL_GerPT_Trim_Resultado!FA269</f>
        <v>0</v>
      </c>
      <c r="EO23" s="26">
        <f>PLANEL_GerPT_Trim_Resultado!FB269</f>
        <v>0</v>
      </c>
      <c r="EP23" s="26">
        <f>PLANEL_GerPT_Trim_Resultado!FC269</f>
        <v>0</v>
      </c>
    </row>
    <row r="24" spans="2:146" x14ac:dyDescent="0.3">
      <c r="B24" s="97" t="s">
        <v>56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3980.9457179999999</v>
      </c>
      <c r="AR24" s="32">
        <f>PLANEL_GerPT_Trim_Resultado!BE101</f>
        <v>3980.9457179999999</v>
      </c>
      <c r="AS24" s="32">
        <f>PLANEL_GerPT_Trim_Resultado!BF101</f>
        <v>3980.9457179999999</v>
      </c>
      <c r="AT24" s="32">
        <f>PLANEL_GerPT_Trim_Resultado!BG101</f>
        <v>3980.9457179999999</v>
      </c>
      <c r="AU24" s="32">
        <f>PLANEL_GerPT_Trim_Resultado!BH101</f>
        <v>5643.8297460000003</v>
      </c>
      <c r="AV24" s="32">
        <f>PLANEL_GerPT_Trim_Resultado!BI101</f>
        <v>5643.8297460000003</v>
      </c>
      <c r="AW24" s="32">
        <f>PLANEL_GerPT_Trim_Resultado!BJ101</f>
        <v>5643.8297460000003</v>
      </c>
      <c r="AX24" s="32">
        <f>PLANEL_GerPT_Trim_Resultado!BK101</f>
        <v>5643.8297460000003</v>
      </c>
      <c r="AY24" s="32">
        <f>PLANEL_GerPT_Trim_Resultado!BL101</f>
        <v>8354.3782140000003</v>
      </c>
      <c r="AZ24" s="32">
        <f>PLANEL_GerPT_Trim_Resultado!BM101</f>
        <v>8354.3782140000003</v>
      </c>
      <c r="BA24" s="32">
        <f>PLANEL_GerPT_Trim_Resultado!BN101</f>
        <v>8354.3782140000003</v>
      </c>
      <c r="BB24" s="32">
        <f>PLANEL_GerPT_Trim_Resultado!BO101</f>
        <v>8354.3782140000003</v>
      </c>
      <c r="BC24" s="32">
        <f>PLANEL_GerPT_Trim_Resultado!BP101</f>
        <v>9451.8447780000006</v>
      </c>
      <c r="BD24" s="32">
        <f>PLANEL_GerPT_Trim_Resultado!BQ101</f>
        <v>8104.5700040000002</v>
      </c>
      <c r="BE24" s="32">
        <f>PLANEL_GerPT_Trim_Resultado!BR101</f>
        <v>9451.8447780000006</v>
      </c>
      <c r="BF24" s="32">
        <f>PLANEL_GerPT_Trim_Resultado!BS101</f>
        <v>9451.8447780000006</v>
      </c>
      <c r="BG24" s="32">
        <f>PLANEL_GerPT_Trim_Resultado!BT101</f>
        <v>10279.698780000001</v>
      </c>
      <c r="BH24" s="32">
        <f>PLANEL_GerPT_Trim_Resultado!BU101</f>
        <v>10279.698780000001</v>
      </c>
      <c r="BI24" s="32">
        <f>PLANEL_GerPT_Trim_Resultado!BV101</f>
        <v>10279.698780000001</v>
      </c>
      <c r="BJ24" s="32">
        <f>PLANEL_GerPT_Trim_Resultado!BW101</f>
        <v>10279.698780000001</v>
      </c>
      <c r="BK24" s="32">
        <f>PLANEL_GerPT_Trim_Resultado!BX101</f>
        <v>10279.698780000001</v>
      </c>
      <c r="BL24" s="32">
        <f>PLANEL_GerPT_Trim_Resultado!BY101</f>
        <v>10279.698780000001</v>
      </c>
      <c r="BM24" s="32">
        <f>PLANEL_GerPT_Trim_Resultado!BZ101</f>
        <v>10279.698780000001</v>
      </c>
      <c r="BN24" s="32">
        <f>PLANEL_GerPT_Trim_Resultado!CA101</f>
        <v>10279.698780000001</v>
      </c>
      <c r="BO24" s="32">
        <f>PLANEL_GerPT_Trim_Resultado!CB101</f>
        <v>10279.698780000001</v>
      </c>
      <c r="BP24" s="32">
        <f>PLANEL_GerPT_Trim_Resultado!CC101</f>
        <v>10279.698780000001</v>
      </c>
      <c r="BQ24" s="32">
        <f>PLANEL_GerPT_Trim_Resultado!CD101</f>
        <v>10279.698780000001</v>
      </c>
      <c r="BR24" s="32">
        <f>PLANEL_GerPT_Trim_Resultado!CE101</f>
        <v>10279.698780000001</v>
      </c>
      <c r="BS24" s="32">
        <f>PLANEL_GerPT_Trim_Resultado!CF101</f>
        <v>10279.698780000001</v>
      </c>
      <c r="BT24" s="32">
        <f>PLANEL_GerPT_Trim_Resultado!CG101</f>
        <v>10279.698780000001</v>
      </c>
      <c r="BU24" s="32">
        <f>PLANEL_GerPT_Trim_Resultado!CH101</f>
        <v>10279.698780000001</v>
      </c>
      <c r="BV24" s="32">
        <f>PLANEL_GerPT_Trim_Resultado!CI101</f>
        <v>10279.698780000001</v>
      </c>
      <c r="BW24" s="32">
        <f>PLANEL_GerPT_Trim_Resultado!CJ101</f>
        <v>10279.698780000001</v>
      </c>
      <c r="BX24" s="32">
        <f>PLANEL_GerPT_Trim_Resultado!CK101</f>
        <v>10279.698780000001</v>
      </c>
      <c r="BY24" s="32">
        <f>PLANEL_GerPT_Trim_Resultado!CL101</f>
        <v>10279.698780000001</v>
      </c>
      <c r="BZ24" s="32">
        <f>PLANEL_GerPT_Trim_Resultado!CM101</f>
        <v>10279.698780000001</v>
      </c>
      <c r="CA24" s="32">
        <f>PLANEL_GerPT_Trim_Resultado!CN101</f>
        <v>10279.698780000001</v>
      </c>
      <c r="CB24" s="32">
        <f>PLANEL_GerPT_Trim_Resultado!CO101</f>
        <v>10279.698780000001</v>
      </c>
      <c r="CC24" s="32">
        <f>PLANEL_GerPT_Trim_Resultado!CP101</f>
        <v>10279.698780000001</v>
      </c>
      <c r="CD24" s="32">
        <f>PLANEL_GerPT_Trim_Resultado!CQ101</f>
        <v>10279.698780000001</v>
      </c>
      <c r="CE24" s="32">
        <f>PLANEL_GerPT_Trim_Resultado!CR101</f>
        <v>10279.698780000001</v>
      </c>
      <c r="CF24" s="32">
        <f>PLANEL_GerPT_Trim_Resultado!CS101</f>
        <v>10279.698780000001</v>
      </c>
      <c r="CG24" s="32">
        <f>PLANEL_GerPT_Trim_Resultado!CT101</f>
        <v>10279.698780000001</v>
      </c>
      <c r="CH24" s="32">
        <f>PLANEL_GerPT_Trim_Resultado!CU101</f>
        <v>10279.698780000001</v>
      </c>
      <c r="CI24" s="32">
        <f>PLANEL_GerPT_Trim_Resultado!CV101</f>
        <v>10279.698780000001</v>
      </c>
      <c r="CJ24" s="32">
        <f>PLANEL_GerPT_Trim_Resultado!CW101</f>
        <v>10279.698780000001</v>
      </c>
      <c r="CK24" s="32">
        <f>PLANEL_GerPT_Trim_Resultado!CX101</f>
        <v>8143.215252</v>
      </c>
      <c r="CL24" s="32">
        <f>PLANEL_GerPT_Trim_Resultado!CY101</f>
        <v>10279.698780000001</v>
      </c>
      <c r="CM24" s="32">
        <f>PLANEL_GerPT_Trim_Resultado!CZ101</f>
        <v>10279.698780000001</v>
      </c>
      <c r="CN24" s="32">
        <f>PLANEL_GerPT_Trim_Resultado!DA101</f>
        <v>10279.698780000001</v>
      </c>
      <c r="CO24" s="32">
        <f>PLANEL_GerPT_Trim_Resultado!DB101</f>
        <v>10279.698780000001</v>
      </c>
      <c r="CP24" s="32">
        <f>PLANEL_GerPT_Trim_Resultado!DC101</f>
        <v>10279.698780000001</v>
      </c>
      <c r="CQ24" s="32">
        <f>PLANEL_GerPT_Trim_Resultado!DD101</f>
        <v>10279.698780000001</v>
      </c>
      <c r="CR24" s="32">
        <f>PLANEL_GerPT_Trim_Resultado!DE101</f>
        <v>10279.698780000001</v>
      </c>
      <c r="CS24" s="32">
        <f>PLANEL_GerPT_Trim_Resultado!DF101</f>
        <v>10279.698780000001</v>
      </c>
      <c r="CT24" s="32">
        <f>PLANEL_GerPT_Trim_Resultado!DG101</f>
        <v>10279.698780000001</v>
      </c>
      <c r="CU24" s="32">
        <f>PLANEL_GerPT_Trim_Resultado!DH101</f>
        <v>10279.698780000001</v>
      </c>
      <c r="CV24" s="32">
        <f>PLANEL_GerPT_Trim_Resultado!DI101</f>
        <v>10279.698780000001</v>
      </c>
      <c r="CW24" s="32">
        <f>PLANEL_GerPT_Trim_Resultado!DJ101</f>
        <v>8143.215252</v>
      </c>
      <c r="CX24" s="32">
        <f>PLANEL_GerPT_Trim_Resultado!DK101</f>
        <v>10279.698780000001</v>
      </c>
      <c r="CY24" s="75">
        <f>PLANEL_GerPT_Trim_Resultado!DL101</f>
        <v>10279.698780000001</v>
      </c>
      <c r="CZ24" s="75">
        <f>PLANEL_GerPT_Trim_Resultado!DM101</f>
        <v>10279.698780000001</v>
      </c>
      <c r="DA24" s="75">
        <f>PLANEL_GerPT_Trim_Resultado!DN101</f>
        <v>10279.698780000001</v>
      </c>
      <c r="DB24" s="75">
        <f>PLANEL_GerPT_Trim_Resultado!DO101</f>
        <v>10279.698780000001</v>
      </c>
      <c r="DC24" s="32">
        <f>PLANEL_GerPT_Trim_Resultado!DP101</f>
        <v>10279.698780000001</v>
      </c>
      <c r="DD24" s="32">
        <f>PLANEL_GerPT_Trim_Resultado!DQ101</f>
        <v>10279.698780000001</v>
      </c>
      <c r="DE24" s="32">
        <f>PLANEL_GerPT_Trim_Resultado!DR101</f>
        <v>10279.698780000001</v>
      </c>
      <c r="DF24" s="32">
        <f>PLANEL_GerPT_Trim_Resultado!DS101</f>
        <v>10279.698780000001</v>
      </c>
      <c r="DG24" s="32">
        <f>PLANEL_GerPT_Trim_Resultado!DT101</f>
        <v>10279.698780000001</v>
      </c>
      <c r="DH24" s="32">
        <f>PLANEL_GerPT_Trim_Resultado!DU101</f>
        <v>10279.698780000001</v>
      </c>
      <c r="DI24" s="32">
        <f>PLANEL_GerPT_Trim_Resultado!DV101</f>
        <v>10279.698780000001</v>
      </c>
      <c r="DJ24" s="32">
        <f>PLANEL_GerPT_Trim_Resultado!DW101</f>
        <v>10279.698780000001</v>
      </c>
      <c r="DK24" s="32">
        <f>PLANEL_GerPT_Trim_Resultado!DX101</f>
        <v>10279.698780000001</v>
      </c>
      <c r="DL24" s="32">
        <f>PLANEL_GerPT_Trim_Resultado!DY101</f>
        <v>10279.698780000001</v>
      </c>
      <c r="DM24" s="32">
        <f>PLANEL_GerPT_Trim_Resultado!DZ101</f>
        <v>10279.698780000001</v>
      </c>
      <c r="DN24" s="32">
        <f>PLANEL_GerPT_Trim_Resultado!EA101</f>
        <v>10279.698780000001</v>
      </c>
      <c r="DO24" s="32">
        <f>PLANEL_GerPT_Trim_Resultado!EB101</f>
        <v>10279.698780000001</v>
      </c>
      <c r="DP24" s="32">
        <f>PLANEL_GerPT_Trim_Resultado!EC101</f>
        <v>10279.698780000001</v>
      </c>
      <c r="DQ24" s="32">
        <f>PLANEL_GerPT_Trim_Resultado!ED101</f>
        <v>10279.698780000001</v>
      </c>
      <c r="DR24" s="32">
        <f>PLANEL_GerPT_Trim_Resultado!EE101</f>
        <v>10279.698780000001</v>
      </c>
      <c r="DS24" s="32">
        <f>PLANEL_GerPT_Trim_Resultado!EF101</f>
        <v>10279.698780000001</v>
      </c>
      <c r="DT24" s="32">
        <f>PLANEL_GerPT_Trim_Resultado!EG101</f>
        <v>10279.698780000001</v>
      </c>
      <c r="DU24" s="32">
        <f>PLANEL_GerPT_Trim_Resultado!EH101</f>
        <v>10279.698780000001</v>
      </c>
      <c r="DV24" s="32">
        <f>PLANEL_GerPT_Trim_Resultado!EI101</f>
        <v>10279.698780000001</v>
      </c>
      <c r="DW24" s="32">
        <f>PLANEL_GerPT_Trim_Resultado!EJ101</f>
        <v>10279.698780000001</v>
      </c>
      <c r="DX24" s="32">
        <f>PLANEL_GerPT_Trim_Resultado!EK101</f>
        <v>10279.698780000001</v>
      </c>
      <c r="DY24" s="32">
        <f>PLANEL_GerPT_Trim_Resultado!EL101</f>
        <v>10279.698780000001</v>
      </c>
      <c r="DZ24" s="32">
        <f>PLANEL_GerPT_Trim_Resultado!EM101</f>
        <v>10279.698780000001</v>
      </c>
      <c r="EA24" s="32">
        <f>PLANEL_GerPT_Trim_Resultado!EN101</f>
        <v>10279.698780000001</v>
      </c>
      <c r="EB24" s="32">
        <f>PLANEL_GerPT_Trim_Resultado!EO101</f>
        <v>10279.698780000001</v>
      </c>
      <c r="EC24" s="32">
        <f>PLANEL_GerPT_Trim_Resultado!EP101</f>
        <v>10279.698780000001</v>
      </c>
      <c r="ED24" s="32">
        <f>PLANEL_GerPT_Trim_Resultado!EQ101</f>
        <v>10279.698780000001</v>
      </c>
      <c r="EE24" s="32">
        <f>PLANEL_GerPT_Trim_Resultado!ER101</f>
        <v>10279.698780000001</v>
      </c>
      <c r="EF24" s="32">
        <f>PLANEL_GerPT_Trim_Resultado!ES101</f>
        <v>10279.698780000001</v>
      </c>
      <c r="EG24" s="32">
        <f>PLANEL_GerPT_Trim_Resultado!ET101</f>
        <v>10279.698780000001</v>
      </c>
      <c r="EH24" s="32">
        <f>PLANEL_GerPT_Trim_Resultado!EU101</f>
        <v>10279.698780000001</v>
      </c>
      <c r="EI24" s="32">
        <f>PLANEL_GerPT_Trim_Resultado!EV101</f>
        <v>10279.698780000001</v>
      </c>
      <c r="EJ24" s="32">
        <f>PLANEL_GerPT_Trim_Resultado!EW101</f>
        <v>10279.698780000001</v>
      </c>
      <c r="EK24" s="32">
        <f>PLANEL_GerPT_Trim_Resultado!EX101</f>
        <v>10279.698780000001</v>
      </c>
      <c r="EL24" s="32">
        <f>PLANEL_GerPT_Trim_Resultado!EY101</f>
        <v>10279.698780000001</v>
      </c>
      <c r="EM24" s="32">
        <f>PLANEL_GerPT_Trim_Resultado!EZ101</f>
        <v>10279.698780000001</v>
      </c>
      <c r="EN24" s="32">
        <f>PLANEL_GerPT_Trim_Resultado!FA101</f>
        <v>10279.698780000001</v>
      </c>
      <c r="EO24" s="32">
        <f>PLANEL_GerPT_Trim_Resultado!FB101</f>
        <v>10279.698780000001</v>
      </c>
      <c r="EP24" s="32">
        <f>PLANEL_GerPT_Trim_Resultado!FC101</f>
        <v>10279.698780000001</v>
      </c>
    </row>
    <row r="25" spans="2:146" x14ac:dyDescent="0.3">
      <c r="B25" s="27" t="s">
        <v>9</v>
      </c>
      <c r="C25" s="28">
        <f>SUM(C4:C24)</f>
        <v>88575.225410750005</v>
      </c>
      <c r="D25" s="28">
        <f t="shared" ref="D25:BO25" si="0">SUM(D4:D24)</f>
        <v>84766.32978285999</v>
      </c>
      <c r="E25" s="28">
        <f t="shared" si="0"/>
        <v>83382.816415050009</v>
      </c>
      <c r="F25" s="28">
        <f t="shared" si="0"/>
        <v>87267.589862030014</v>
      </c>
      <c r="G25" s="28">
        <f t="shared" si="0"/>
        <v>87345.794897490006</v>
      </c>
      <c r="H25" s="28">
        <f t="shared" si="0"/>
        <v>83663.337552600002</v>
      </c>
      <c r="I25" s="28">
        <f t="shared" si="0"/>
        <v>83285.065362670008</v>
      </c>
      <c r="J25" s="28">
        <f t="shared" si="0"/>
        <v>86804.336202090009</v>
      </c>
      <c r="K25" s="28">
        <f t="shared" si="0"/>
        <v>91283.222979070008</v>
      </c>
      <c r="L25" s="28">
        <f t="shared" si="0"/>
        <v>87387.697887559989</v>
      </c>
      <c r="M25" s="28">
        <f t="shared" si="0"/>
        <v>86981.446861359989</v>
      </c>
      <c r="N25" s="28">
        <f t="shared" si="0"/>
        <v>90710.33862965001</v>
      </c>
      <c r="O25" s="28">
        <f t="shared" si="0"/>
        <v>93429.27707697</v>
      </c>
      <c r="P25" s="28">
        <f t="shared" si="0"/>
        <v>89500.490142180002</v>
      </c>
      <c r="Q25" s="28">
        <f t="shared" si="0"/>
        <v>89101.879725389997</v>
      </c>
      <c r="R25" s="28">
        <f t="shared" si="0"/>
        <v>92836.079868299988</v>
      </c>
      <c r="S25" s="28">
        <f t="shared" si="0"/>
        <v>98476.075523970008</v>
      </c>
      <c r="T25" s="28">
        <f t="shared" si="0"/>
        <v>94359.486199399995</v>
      </c>
      <c r="U25" s="28">
        <f t="shared" si="0"/>
        <v>93935.842470070027</v>
      </c>
      <c r="V25" s="28">
        <f t="shared" si="0"/>
        <v>97878.507181700013</v>
      </c>
      <c r="W25" s="28">
        <f t="shared" si="0"/>
        <v>103588.10461897001</v>
      </c>
      <c r="X25" s="28">
        <f t="shared" si="0"/>
        <v>99290.23187410002</v>
      </c>
      <c r="Y25" s="28">
        <f t="shared" si="0"/>
        <v>98849.810136629996</v>
      </c>
      <c r="Z25" s="28">
        <f t="shared" si="0"/>
        <v>102968.95318730004</v>
      </c>
      <c r="AA25" s="28">
        <f t="shared" si="0"/>
        <v>108662.21360197001</v>
      </c>
      <c r="AB25" s="28">
        <f t="shared" si="0"/>
        <v>104181.15183409999</v>
      </c>
      <c r="AC25" s="28">
        <f t="shared" si="0"/>
        <v>103722.73880306999</v>
      </c>
      <c r="AD25" s="28">
        <f t="shared" si="0"/>
        <v>108022.1491806</v>
      </c>
      <c r="AE25" s="28">
        <f t="shared" si="0"/>
        <v>113167.67696297001</v>
      </c>
      <c r="AF25" s="28">
        <f t="shared" si="0"/>
        <v>108497.16462511002</v>
      </c>
      <c r="AG25" s="28">
        <f t="shared" si="0"/>
        <v>108017.57279407003</v>
      </c>
      <c r="AH25" s="28">
        <f t="shared" si="0"/>
        <v>112503.71628350001</v>
      </c>
      <c r="AI25" s="28">
        <f t="shared" si="0"/>
        <v>117160.49180597003</v>
      </c>
      <c r="AJ25" s="28">
        <f t="shared" si="0"/>
        <v>112289.67157709999</v>
      </c>
      <c r="AK25" s="28">
        <f t="shared" si="0"/>
        <v>111788.35039707001</v>
      </c>
      <c r="AL25" s="28">
        <f t="shared" si="0"/>
        <v>116469.32203360001</v>
      </c>
      <c r="AM25" s="28">
        <f t="shared" si="0"/>
        <v>120320.93077107002</v>
      </c>
      <c r="AN25" s="28">
        <f t="shared" si="0"/>
        <v>112499.13191670002</v>
      </c>
      <c r="AO25" s="28">
        <f t="shared" si="0"/>
        <v>111602.97996997001</v>
      </c>
      <c r="AP25" s="28">
        <f t="shared" si="0"/>
        <v>117248.52682850003</v>
      </c>
      <c r="AQ25" s="28">
        <f t="shared" si="0"/>
        <v>122547.34350167004</v>
      </c>
      <c r="AR25" s="28">
        <f t="shared" si="0"/>
        <v>114514.16849690003</v>
      </c>
      <c r="AS25" s="28">
        <f t="shared" si="0"/>
        <v>112870.62827657002</v>
      </c>
      <c r="AT25" s="28">
        <f t="shared" si="0"/>
        <v>119448.93825490003</v>
      </c>
      <c r="AU25" s="28">
        <f t="shared" si="0"/>
        <v>125533.45016567003</v>
      </c>
      <c r="AV25" s="28">
        <f t="shared" si="0"/>
        <v>117332.79593508004</v>
      </c>
      <c r="AW25" s="28">
        <f t="shared" si="0"/>
        <v>115587.94005781003</v>
      </c>
      <c r="AX25" s="28">
        <f t="shared" si="0"/>
        <v>122419.83272090001</v>
      </c>
      <c r="AY25" s="28">
        <f t="shared" si="0"/>
        <v>129747.27281497003</v>
      </c>
      <c r="AZ25" s="28">
        <f t="shared" si="0"/>
        <v>122196.21259720001</v>
      </c>
      <c r="BA25" s="28">
        <f t="shared" si="0"/>
        <v>119610.69783187001</v>
      </c>
      <c r="BB25" s="28">
        <f t="shared" si="0"/>
        <v>126612.2736172</v>
      </c>
      <c r="BC25" s="28">
        <f t="shared" si="0"/>
        <v>133958.54755578004</v>
      </c>
      <c r="BD25" s="28">
        <f t="shared" si="0"/>
        <v>125573.44981551002</v>
      </c>
      <c r="BE25" s="28">
        <f t="shared" si="0"/>
        <v>123788.26885668002</v>
      </c>
      <c r="BF25" s="28">
        <f t="shared" si="0"/>
        <v>130802.74158400003</v>
      </c>
      <c r="BG25" s="28">
        <f t="shared" si="0"/>
        <v>138437.37438788</v>
      </c>
      <c r="BH25" s="28">
        <f t="shared" si="0"/>
        <v>130205.27815551002</v>
      </c>
      <c r="BI25" s="28">
        <f t="shared" si="0"/>
        <v>127894.22570968002</v>
      </c>
      <c r="BJ25" s="28">
        <f t="shared" si="0"/>
        <v>135260.069758</v>
      </c>
      <c r="BK25" s="28">
        <f t="shared" si="0"/>
        <v>143052.67994618</v>
      </c>
      <c r="BL25" s="28">
        <f t="shared" si="0"/>
        <v>134134.55563321002</v>
      </c>
      <c r="BM25" s="28">
        <f t="shared" si="0"/>
        <v>133507.56418768002</v>
      </c>
      <c r="BN25" s="28">
        <f t="shared" si="0"/>
        <v>139852.6678421</v>
      </c>
      <c r="BO25" s="28">
        <f t="shared" si="0"/>
        <v>141093.87350022001</v>
      </c>
      <c r="BP25" s="28">
        <f t="shared" ref="BP25:EA25" si="1">SUM(BP4:BP24)</f>
        <v>130602.69089569002</v>
      </c>
      <c r="BQ25" s="28">
        <f t="shared" si="1"/>
        <v>130604.25756332002</v>
      </c>
      <c r="BR25" s="28">
        <f t="shared" si="1"/>
        <v>136687.54909039999</v>
      </c>
      <c r="BS25" s="28">
        <f t="shared" si="1"/>
        <v>143693.84661022003</v>
      </c>
      <c r="BT25" s="28">
        <f t="shared" si="1"/>
        <v>133700.93718225</v>
      </c>
      <c r="BU25" s="28">
        <f t="shared" si="1"/>
        <v>130547.38527292</v>
      </c>
      <c r="BV25" s="28">
        <f t="shared" si="1"/>
        <v>139263.42902538</v>
      </c>
      <c r="BW25" s="28">
        <f t="shared" si="1"/>
        <v>146254.64711242003</v>
      </c>
      <c r="BX25" s="28">
        <f t="shared" si="1"/>
        <v>135374.52012109</v>
      </c>
      <c r="BY25" s="28">
        <f t="shared" si="1"/>
        <v>134170.6687334</v>
      </c>
      <c r="BZ25" s="28">
        <f t="shared" si="1"/>
        <v>141802.12830418002</v>
      </c>
      <c r="CA25" s="28">
        <f t="shared" si="1"/>
        <v>147865.25711762</v>
      </c>
      <c r="CB25" s="28">
        <f t="shared" si="1"/>
        <v>136773.46447249001</v>
      </c>
      <c r="CC25" s="28">
        <f t="shared" si="1"/>
        <v>134758.63622832001</v>
      </c>
      <c r="CD25" s="28">
        <f t="shared" si="1"/>
        <v>143387.86400398004</v>
      </c>
      <c r="CE25" s="28">
        <f t="shared" si="1"/>
        <v>150637.23369102</v>
      </c>
      <c r="CF25" s="28">
        <f t="shared" si="1"/>
        <v>139335.95569754002</v>
      </c>
      <c r="CG25" s="28">
        <f t="shared" si="1"/>
        <v>136805.53453551998</v>
      </c>
      <c r="CH25" s="28">
        <f t="shared" si="1"/>
        <v>146133.89609307999</v>
      </c>
      <c r="CI25" s="28">
        <f t="shared" si="1"/>
        <v>152842.35953417001</v>
      </c>
      <c r="CJ25" s="28">
        <f t="shared" si="1"/>
        <v>140896.52283537999</v>
      </c>
      <c r="CK25" s="28">
        <f t="shared" si="1"/>
        <v>139421.22467416999</v>
      </c>
      <c r="CL25" s="28">
        <f t="shared" si="1"/>
        <v>147949.25245678</v>
      </c>
      <c r="CM25" s="28">
        <f t="shared" si="1"/>
        <v>154452.34584540001</v>
      </c>
      <c r="CN25" s="28">
        <f t="shared" si="1"/>
        <v>143228.46806710001</v>
      </c>
      <c r="CO25" s="28">
        <f t="shared" si="1"/>
        <v>139959.12266239998</v>
      </c>
      <c r="CP25" s="28">
        <f t="shared" si="1"/>
        <v>149534.0039371</v>
      </c>
      <c r="CQ25" s="28">
        <f t="shared" si="1"/>
        <v>156472.80292029999</v>
      </c>
      <c r="CR25" s="28">
        <f t="shared" si="1"/>
        <v>144066.78411070001</v>
      </c>
      <c r="CS25" s="28">
        <f t="shared" si="1"/>
        <v>141275.77480650001</v>
      </c>
      <c r="CT25" s="28">
        <f t="shared" si="1"/>
        <v>151525.54723450003</v>
      </c>
      <c r="CU25" s="28">
        <f t="shared" si="1"/>
        <v>158190.61771660001</v>
      </c>
      <c r="CV25" s="28">
        <f t="shared" si="1"/>
        <v>146585.31585820002</v>
      </c>
      <c r="CW25" s="28">
        <f t="shared" si="1"/>
        <v>143243.2887488</v>
      </c>
      <c r="CX25" s="28">
        <f t="shared" si="1"/>
        <v>153215.90423099999</v>
      </c>
      <c r="CY25" s="76">
        <f t="shared" si="1"/>
        <v>160504.00058360002</v>
      </c>
      <c r="CZ25" s="76">
        <f t="shared" si="1"/>
        <v>147643.30867000003</v>
      </c>
      <c r="DA25" s="76">
        <f t="shared" si="1"/>
        <v>144800.8909646</v>
      </c>
      <c r="DB25" s="76">
        <f t="shared" si="1"/>
        <v>155503.43823760003</v>
      </c>
      <c r="DC25" s="28">
        <f t="shared" si="1"/>
        <v>161433.4240732</v>
      </c>
      <c r="DD25" s="28">
        <f t="shared" si="1"/>
        <v>148370.52498260001</v>
      </c>
      <c r="DE25" s="28">
        <f t="shared" si="1"/>
        <v>145883.18589019999</v>
      </c>
      <c r="DF25" s="28">
        <f t="shared" si="1"/>
        <v>156411.2985676</v>
      </c>
      <c r="DG25" s="28">
        <f t="shared" si="1"/>
        <v>163505.3614702</v>
      </c>
      <c r="DH25" s="28">
        <f t="shared" si="1"/>
        <v>150237.89007460003</v>
      </c>
      <c r="DI25" s="28">
        <f t="shared" si="1"/>
        <v>147787.63498820001</v>
      </c>
      <c r="DJ25" s="28">
        <f t="shared" si="1"/>
        <v>158461.82586060002</v>
      </c>
      <c r="DK25" s="28">
        <f t="shared" si="1"/>
        <v>165581.4911822</v>
      </c>
      <c r="DL25" s="28">
        <f t="shared" si="1"/>
        <v>152108.84416160002</v>
      </c>
      <c r="DM25" s="28">
        <f t="shared" si="1"/>
        <v>149874.6023882</v>
      </c>
      <c r="DN25" s="28">
        <f t="shared" si="1"/>
        <v>161021.53382160002</v>
      </c>
      <c r="DO25" s="28">
        <f t="shared" si="1"/>
        <v>167653.52426420001</v>
      </c>
      <c r="DP25" s="28">
        <f t="shared" si="1"/>
        <v>153970.1671396</v>
      </c>
      <c r="DQ25" s="28">
        <f t="shared" si="1"/>
        <v>151030.18153920001</v>
      </c>
      <c r="DR25" s="28">
        <f t="shared" si="1"/>
        <v>162566.0000116</v>
      </c>
      <c r="DS25" s="28">
        <f t="shared" si="1"/>
        <v>169248.0343196</v>
      </c>
      <c r="DT25" s="28">
        <f t="shared" si="1"/>
        <v>155348.90696100003</v>
      </c>
      <c r="DU25" s="28">
        <f t="shared" si="1"/>
        <v>155957.25750860001</v>
      </c>
      <c r="DV25" s="28">
        <f t="shared" si="1"/>
        <v>164137.86942500001</v>
      </c>
      <c r="DW25" s="28">
        <f t="shared" si="1"/>
        <v>170608.20424660001</v>
      </c>
      <c r="DX25" s="28">
        <f t="shared" si="1"/>
        <v>156356.22208600002</v>
      </c>
      <c r="DY25" s="28">
        <f t="shared" si="1"/>
        <v>153517.52942860001</v>
      </c>
      <c r="DZ25" s="28">
        <f t="shared" si="1"/>
        <v>165359.92479199998</v>
      </c>
      <c r="EA25" s="28">
        <f t="shared" si="1"/>
        <v>172285.60165660002</v>
      </c>
      <c r="EB25" s="28">
        <f t="shared" ref="EB25:EP25" si="2">SUM(EB4:EB24)</f>
        <v>157816.20836900003</v>
      </c>
      <c r="EC25" s="28">
        <f t="shared" si="2"/>
        <v>154951.4636626</v>
      </c>
      <c r="ED25" s="28">
        <f t="shared" si="2"/>
        <v>168245.21964200001</v>
      </c>
      <c r="EE25" s="28">
        <f t="shared" si="2"/>
        <v>173820.88391056002</v>
      </c>
      <c r="EF25" s="28">
        <f t="shared" si="2"/>
        <v>159102.16000022</v>
      </c>
      <c r="EG25" s="28">
        <f t="shared" si="2"/>
        <v>155995.58874755999</v>
      </c>
      <c r="EH25" s="28">
        <f t="shared" si="2"/>
        <v>168712.58441939999</v>
      </c>
      <c r="EI25" s="28">
        <f t="shared" si="2"/>
        <v>175091.17046739999</v>
      </c>
      <c r="EJ25" s="28">
        <f t="shared" si="2"/>
        <v>160136.65450229999</v>
      </c>
      <c r="EK25" s="28">
        <f t="shared" si="2"/>
        <v>157002.14538440001</v>
      </c>
      <c r="EL25" s="28">
        <f t="shared" si="2"/>
        <v>169767.1084006</v>
      </c>
      <c r="EM25" s="28">
        <f t="shared" si="2"/>
        <v>176608.96015079998</v>
      </c>
      <c r="EN25" s="28">
        <f t="shared" si="2"/>
        <v>161415.04581440001</v>
      </c>
      <c r="EO25" s="28">
        <f t="shared" si="2"/>
        <v>158250.5100178</v>
      </c>
      <c r="EP25" s="28">
        <f t="shared" si="2"/>
        <v>171687.40166880001</v>
      </c>
    </row>
    <row r="27" spans="2:146" x14ac:dyDescent="0.3">
      <c r="D27" s="1"/>
    </row>
    <row r="28" spans="2:146" x14ac:dyDescent="0.3">
      <c r="B28" s="12" t="s">
        <v>70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3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3">
      <c r="B30" s="16" t="s">
        <v>1</v>
      </c>
      <c r="C30" s="47">
        <f>IF(PLANEL_Pot_Trim!C4&lt;&gt;0,C4/PLANEL_Pot_Trim!C4,0)</f>
        <v>0.70787156934995854</v>
      </c>
      <c r="D30" s="47">
        <f>IF(PLANEL_Pot_Trim!D4&lt;&gt;0,D4/PLANEL_Pot_Trim!D4,0)</f>
        <v>0.64185163177539861</v>
      </c>
      <c r="E30" s="47">
        <f>IF(PLANEL_Pot_Trim!E4&lt;&gt;0,E4/PLANEL_Pot_Trim!E4,0)</f>
        <v>0.60055041498613526</v>
      </c>
      <c r="F30" s="47">
        <f>IF(PLANEL_Pot_Trim!F4&lt;&gt;0,F4/PLANEL_Pot_Trim!F4,0)</f>
        <v>0.67462041897069036</v>
      </c>
      <c r="G30" s="47">
        <f>IF(PLANEL_Pot_Trim!G4&lt;&gt;0,G4/PLANEL_Pot_Trim!G4,0)</f>
        <v>0.68557869211112021</v>
      </c>
      <c r="H30" s="47">
        <f>IF(PLANEL_Pot_Trim!H4&lt;&gt;0,H4/PLANEL_Pot_Trim!H4,0)</f>
        <v>0.61527465069617393</v>
      </c>
      <c r="I30" s="47">
        <f>IF(PLANEL_Pot_Trim!I4&lt;&gt;0,I4/PLANEL_Pot_Trim!I4,0)</f>
        <v>0.57722013503714853</v>
      </c>
      <c r="J30" s="47">
        <f>IF(PLANEL_Pot_Trim!J4&lt;&gt;0,J4/PLANEL_Pot_Trim!J4,0)</f>
        <v>0.65112008612950911</v>
      </c>
      <c r="K30" s="47">
        <f>IF(PLANEL_Pot_Trim!K4&lt;&gt;0,K4/PLANEL_Pot_Trim!K4,0)</f>
        <v>0.7078203061470244</v>
      </c>
      <c r="L30" s="47">
        <f>IF(PLANEL_Pot_Trim!L4&lt;&gt;0,L4/PLANEL_Pot_Trim!L4,0)</f>
        <v>0.66515288050261645</v>
      </c>
      <c r="M30" s="47">
        <f>IF(PLANEL_Pot_Trim!M4&lt;&gt;0,M4/PLANEL_Pot_Trim!M4,0)</f>
        <v>0.620595702582178</v>
      </c>
      <c r="N30" s="47">
        <f>IF(PLANEL_Pot_Trim!N4&lt;&gt;0,N4/PLANEL_Pot_Trim!N4,0)</f>
        <v>0.6789768320785261</v>
      </c>
      <c r="O30" s="47">
        <f>IF(PLANEL_Pot_Trim!O4&lt;&gt;0,O4/PLANEL_Pot_Trim!O4,0)</f>
        <v>0.66846373033893003</v>
      </c>
      <c r="P30" s="47">
        <f>IF(PLANEL_Pot_Trim!P4&lt;&gt;0,P4/PLANEL_Pot_Trim!P4,0)</f>
        <v>0.61017625268364983</v>
      </c>
      <c r="Q30" s="47">
        <f>IF(PLANEL_Pot_Trim!Q4&lt;&gt;0,Q4/PLANEL_Pot_Trim!Q4,0)</f>
        <v>0.6228847688545307</v>
      </c>
      <c r="R30" s="47">
        <f>IF(PLANEL_Pot_Trim!R4&lt;&gt;0,R4/PLANEL_Pot_Trim!R4,0)</f>
        <v>0.64353401599584437</v>
      </c>
      <c r="S30" s="47">
        <f>IF(PLANEL_Pot_Trim!S4&lt;&gt;0,S4/PLANEL_Pot_Trim!S4,0)</f>
        <v>0.67513209441909949</v>
      </c>
      <c r="T30" s="47">
        <f>IF(PLANEL_Pot_Trim!T4&lt;&gt;0,T4/PLANEL_Pot_Trim!T4,0)</f>
        <v>0.64897484954464324</v>
      </c>
      <c r="U30" s="47">
        <f>IF(PLANEL_Pot_Trim!U4&lt;&gt;0,U4/PLANEL_Pot_Trim!U4,0)</f>
        <v>0.6154989852633086</v>
      </c>
      <c r="V30" s="47">
        <f>IF(PLANEL_Pot_Trim!V4&lt;&gt;0,V4/PLANEL_Pot_Trim!V4,0)</f>
        <v>0.65373198896134754</v>
      </c>
      <c r="W30" s="47">
        <f>IF(PLANEL_Pot_Trim!W4&lt;&gt;0,W4/PLANEL_Pot_Trim!W4,0)</f>
        <v>0.69069320395739764</v>
      </c>
      <c r="X30" s="47">
        <f>IF(PLANEL_Pot_Trim!X4&lt;&gt;0,X4/PLANEL_Pot_Trim!X4,0)</f>
        <v>0.62520155933027699</v>
      </c>
      <c r="Y30" s="47">
        <f>IF(PLANEL_Pot_Trim!Y4&lt;&gt;0,Y4/PLANEL_Pot_Trim!Y4,0)</f>
        <v>0.61389347469948352</v>
      </c>
      <c r="Z30" s="47">
        <f>IF(PLANEL_Pot_Trim!Z4&lt;&gt;0,Z4/PLANEL_Pot_Trim!Z4,0)</f>
        <v>0.64355808316678031</v>
      </c>
      <c r="AA30" s="47">
        <f>IF(PLANEL_Pot_Trim!AA4&lt;&gt;0,AA4/PLANEL_Pot_Trim!AA4,0)</f>
        <v>0.71068529975259509</v>
      </c>
      <c r="AB30" s="47">
        <f>IF(PLANEL_Pot_Trim!AB4&lt;&gt;0,AB4/PLANEL_Pot_Trim!AB4,0)</f>
        <v>0.6487315631368944</v>
      </c>
      <c r="AC30" s="47">
        <f>IF(PLANEL_Pot_Trim!AC4&lt;&gt;0,AC4/PLANEL_Pot_Trim!AC4,0)</f>
        <v>0.64934548649689106</v>
      </c>
      <c r="AD30" s="47">
        <f>IF(PLANEL_Pot_Trim!AD4&lt;&gt;0,AD4/PLANEL_Pot_Trim!AD4,0)</f>
        <v>0.65340428920208682</v>
      </c>
      <c r="AE30" s="47">
        <f>IF(PLANEL_Pot_Trim!AE4&lt;&gt;0,AE4/PLANEL_Pot_Trim!AE4,0)</f>
        <v>0.72025847315646974</v>
      </c>
      <c r="AF30" s="47">
        <f>IF(PLANEL_Pot_Trim!AF4&lt;&gt;0,AF4/PLANEL_Pot_Trim!AF4,0)</f>
        <v>0.6710690837596186</v>
      </c>
      <c r="AG30" s="47">
        <f>IF(PLANEL_Pot_Trim!AG4&lt;&gt;0,AG4/PLANEL_Pot_Trim!AG4,0)</f>
        <v>0.64965784809896776</v>
      </c>
      <c r="AH30" s="47">
        <f>IF(PLANEL_Pot_Trim!AH4&lt;&gt;0,AH4/PLANEL_Pot_Trim!AH4,0)</f>
        <v>0.66644477016001502</v>
      </c>
      <c r="AI30" s="47">
        <f>IF(PLANEL_Pot_Trim!AI4&lt;&gt;0,AI4/PLANEL_Pot_Trim!AI4,0)</f>
        <v>0.72457318389247094</v>
      </c>
      <c r="AJ30" s="47">
        <f>IF(PLANEL_Pot_Trim!AJ4&lt;&gt;0,AJ4/PLANEL_Pot_Trim!AJ4,0)</f>
        <v>0.68060108285549448</v>
      </c>
      <c r="AK30" s="47">
        <f>IF(PLANEL_Pot_Trim!AK4&lt;&gt;0,AK4/PLANEL_Pot_Trim!AK4,0)</f>
        <v>0.63763798274094607</v>
      </c>
      <c r="AL30" s="47">
        <f>IF(PLANEL_Pot_Trim!AL4&lt;&gt;0,AL4/PLANEL_Pot_Trim!AL4,0)</f>
        <v>0.66916674789325725</v>
      </c>
      <c r="AM30" s="47">
        <f>IF(PLANEL_Pot_Trim!AM4&lt;&gt;0,AM4/PLANEL_Pot_Trim!AM4,0)</f>
        <v>0.7331716521207019</v>
      </c>
      <c r="AN30" s="47">
        <f>IF(PLANEL_Pot_Trim!AN4&lt;&gt;0,AN4/PLANEL_Pot_Trim!AN4,0)</f>
        <v>0.67012117409161498</v>
      </c>
      <c r="AO30" s="47">
        <f>IF(PLANEL_Pot_Trim!AO4&lt;&gt;0,AO4/PLANEL_Pot_Trim!AO4,0)</f>
        <v>0.64440468456156397</v>
      </c>
      <c r="AP30" s="47">
        <f>IF(PLANEL_Pot_Trim!AP4&lt;&gt;0,AP4/PLANEL_Pot_Trim!AP4,0)</f>
        <v>0.66835532307158962</v>
      </c>
      <c r="AQ30" s="47">
        <f>IF(PLANEL_Pot_Trim!AQ4&lt;&gt;0,AQ4/PLANEL_Pot_Trim!AQ4,0)</f>
        <v>0.73385411756880015</v>
      </c>
      <c r="AR30" s="47">
        <f>IF(PLANEL_Pot_Trim!AR4&lt;&gt;0,AR4/PLANEL_Pot_Trim!AR4,0)</f>
        <v>0.66983293919690234</v>
      </c>
      <c r="AS30" s="47">
        <f>IF(PLANEL_Pot_Trim!AS4&lt;&gt;0,AS4/PLANEL_Pot_Trim!AS4,0)</f>
        <v>0.63410799052372535</v>
      </c>
      <c r="AT30" s="47">
        <f>IF(PLANEL_Pot_Trim!AT4&lt;&gt;0,AT4/PLANEL_Pot_Trim!AT4,0)</f>
        <v>0.66534879201508557</v>
      </c>
      <c r="AU30" s="47">
        <f>IF(PLANEL_Pot_Trim!AU4&lt;&gt;0,AU4/PLANEL_Pot_Trim!AU4,0)</f>
        <v>0.73656472147065999</v>
      </c>
      <c r="AV30" s="47">
        <f>IF(PLANEL_Pot_Trim!AV4&lt;&gt;0,AV4/PLANEL_Pot_Trim!AV4,0)</f>
        <v>0.66631305647563766</v>
      </c>
      <c r="AW30" s="47">
        <f>IF(PLANEL_Pot_Trim!AW4&lt;&gt;0,AW4/PLANEL_Pot_Trim!AW4,0)</f>
        <v>0.61342449595145565</v>
      </c>
      <c r="AX30" s="47">
        <f>IF(PLANEL_Pot_Trim!AX4&lt;&gt;0,AX4/PLANEL_Pot_Trim!AX4,0)</f>
        <v>0.66593208741435428</v>
      </c>
      <c r="AY30" s="47">
        <f>IF(PLANEL_Pot_Trim!AY4&lt;&gt;0,AY4/PLANEL_Pot_Trim!AY4,0)</f>
        <v>0.74195623998267346</v>
      </c>
      <c r="AZ30" s="47">
        <f>IF(PLANEL_Pot_Trim!AZ4&lt;&gt;0,AZ4/PLANEL_Pot_Trim!AZ4,0)</f>
        <v>0.67667165318672362</v>
      </c>
      <c r="BA30" s="47">
        <f>IF(PLANEL_Pot_Trim!BA4&lt;&gt;0,BA4/PLANEL_Pot_Trim!BA4,0)</f>
        <v>0.62828010388882194</v>
      </c>
      <c r="BB30" s="47">
        <f>IF(PLANEL_Pot_Trim!BB4&lt;&gt;0,BB4/PLANEL_Pot_Trim!BB4,0)</f>
        <v>0.66813935314192341</v>
      </c>
      <c r="BC30" s="47">
        <f>IF(PLANEL_Pot_Trim!BC4&lt;&gt;0,BC4/PLANEL_Pot_Trim!BC4,0)</f>
        <v>0.74552969256239732</v>
      </c>
      <c r="BD30" s="47">
        <f>IF(PLANEL_Pot_Trim!BD4&lt;&gt;0,BD4/PLANEL_Pot_Trim!BD4,0)</f>
        <v>0.67532480997450761</v>
      </c>
      <c r="BE30" s="47">
        <f>IF(PLANEL_Pot_Trim!BE4&lt;&gt;0,BE4/PLANEL_Pot_Trim!BE4,0)</f>
        <v>0.63402446768654419</v>
      </c>
      <c r="BF30" s="47">
        <f>IF(PLANEL_Pot_Trim!BF4&lt;&gt;0,BF4/PLANEL_Pot_Trim!BF4,0)</f>
        <v>0.6715032457052007</v>
      </c>
      <c r="BG30" s="47">
        <f>IF(PLANEL_Pot_Trim!BG4&lt;&gt;0,BG4/PLANEL_Pot_Trim!BG4,0)</f>
        <v>0.74776044483390314</v>
      </c>
      <c r="BH30" s="47">
        <f>IF(PLANEL_Pot_Trim!BH4&lt;&gt;0,BH4/PLANEL_Pot_Trim!BH4,0)</f>
        <v>0.65737565594354308</v>
      </c>
      <c r="BI30" s="47">
        <f>IF(PLANEL_Pot_Trim!BI4&lt;&gt;0,BI4/PLANEL_Pot_Trim!BI4,0)</f>
        <v>0.62308064074764791</v>
      </c>
      <c r="BJ30" s="47">
        <f>IF(PLANEL_Pot_Trim!BJ4&lt;&gt;0,BJ4/PLANEL_Pot_Trim!BJ4,0)</f>
        <v>0.66616717231379829</v>
      </c>
      <c r="BK30" s="47">
        <f>IF(PLANEL_Pot_Trim!BK4&lt;&gt;0,BK4/PLANEL_Pot_Trim!BK4,0)</f>
        <v>0.74810747256126797</v>
      </c>
      <c r="BL30" s="47">
        <f>IF(PLANEL_Pot_Trim!BL4&lt;&gt;0,BL4/PLANEL_Pot_Trim!BL4,0)</f>
        <v>0.64602220892554318</v>
      </c>
      <c r="BM30" s="47">
        <f>IF(PLANEL_Pot_Trim!BM4&lt;&gt;0,BM4/PLANEL_Pot_Trim!BM4,0)</f>
        <v>0.60867218505875298</v>
      </c>
      <c r="BN30" s="47">
        <f>IF(PLANEL_Pot_Trim!BN4&lt;&gt;0,BN4/PLANEL_Pot_Trim!BN4,0)</f>
        <v>0.6691666345728482</v>
      </c>
      <c r="BO30" s="47">
        <f>IF(PLANEL_Pot_Trim!BO4&lt;&gt;0,BO4/PLANEL_Pot_Trim!BO4,0)</f>
        <v>0.75072209254934541</v>
      </c>
      <c r="BP30" s="47">
        <f>IF(PLANEL_Pot_Trim!BP4&lt;&gt;0,BP4/PLANEL_Pot_Trim!BP4,0)</f>
        <v>0.65644244242746719</v>
      </c>
      <c r="BQ30" s="47">
        <f>IF(PLANEL_Pot_Trim!BQ4&lt;&gt;0,BQ4/PLANEL_Pot_Trim!BQ4,0)</f>
        <v>0.5968322176144627</v>
      </c>
      <c r="BR30" s="47">
        <f>IF(PLANEL_Pot_Trim!BR4&lt;&gt;0,BR4/PLANEL_Pot_Trim!BR4,0)</f>
        <v>0.66764969671963792</v>
      </c>
      <c r="BS30" s="47">
        <f>IF(PLANEL_Pot_Trim!BS4&lt;&gt;0,BS4/PLANEL_Pot_Trim!BS4,0)</f>
        <v>0.75220456411353787</v>
      </c>
      <c r="BT30" s="47">
        <f>IF(PLANEL_Pot_Trim!BT4&lt;&gt;0,BT4/PLANEL_Pot_Trim!BT4,0)</f>
        <v>0.64818864198439774</v>
      </c>
      <c r="BU30" s="47">
        <f>IF(PLANEL_Pot_Trim!BU4&lt;&gt;0,BU4/PLANEL_Pot_Trim!BU4,0)</f>
        <v>0.59174554086431952</v>
      </c>
      <c r="BV30" s="47">
        <f>IF(PLANEL_Pot_Trim!BV4&lt;&gt;0,BV4/PLANEL_Pot_Trim!BV4,0)</f>
        <v>0.66590737265395794</v>
      </c>
      <c r="BW30" s="47">
        <f>IF(PLANEL_Pot_Trim!BW4&lt;&gt;0,BW4/PLANEL_Pot_Trim!BW4,0)</f>
        <v>0.75362193180841242</v>
      </c>
      <c r="BX30" s="47">
        <f>IF(PLANEL_Pot_Trim!BX4&lt;&gt;0,BX4/PLANEL_Pot_Trim!BX4,0)</f>
        <v>0.65625803652262948</v>
      </c>
      <c r="BY30" s="47">
        <f>IF(PLANEL_Pot_Trim!BY4&lt;&gt;0,BY4/PLANEL_Pot_Trim!BY4,0)</f>
        <v>0.58043865324493626</v>
      </c>
      <c r="BZ30" s="47">
        <f>IF(PLANEL_Pot_Trim!BZ4&lt;&gt;0,BZ4/PLANEL_Pot_Trim!BZ4,0)</f>
        <v>0.66417915272020589</v>
      </c>
      <c r="CA30" s="47">
        <f>IF(PLANEL_Pot_Trim!CA4&lt;&gt;0,CA4/PLANEL_Pot_Trim!CA4,0)</f>
        <v>0.75500066616313644</v>
      </c>
      <c r="CB30" s="47">
        <f>IF(PLANEL_Pot_Trim!CB4&lt;&gt;0,CB4/PLANEL_Pot_Trim!CB4,0)</f>
        <v>0.65598272938082391</v>
      </c>
      <c r="CC30" s="47">
        <f>IF(PLANEL_Pot_Trim!CC4&lt;&gt;0,CC4/PLANEL_Pot_Trim!CC4,0)</f>
        <v>0.57460311130856712</v>
      </c>
      <c r="CD30" s="47">
        <f>IF(PLANEL_Pot_Trim!CD4&lt;&gt;0,CD4/PLANEL_Pot_Trim!CD4,0)</f>
        <v>0.66228911337115981</v>
      </c>
      <c r="CE30" s="47">
        <f>IF(PLANEL_Pot_Trim!CE4&lt;&gt;0,CE4/PLANEL_Pot_Trim!CE4,0)</f>
        <v>0.75643798951424102</v>
      </c>
      <c r="CF30" s="47">
        <f>IF(PLANEL_Pot_Trim!CF4&lt;&gt;0,CF4/PLANEL_Pot_Trim!CF4,0)</f>
        <v>0.64703371416465849</v>
      </c>
      <c r="CG30" s="47">
        <f>IF(PLANEL_Pot_Trim!CG4&lt;&gt;0,CG4/PLANEL_Pot_Trim!CG4,0)</f>
        <v>0.59792439478407911</v>
      </c>
      <c r="CH30" s="47">
        <f>IF(PLANEL_Pot_Trim!CH4&lt;&gt;0,CH4/PLANEL_Pot_Trim!CH4,0)</f>
        <v>0.66031875646166382</v>
      </c>
      <c r="CI30" s="47">
        <f>IF(PLANEL_Pot_Trim!CI4&lt;&gt;0,CI4/PLANEL_Pot_Trim!CI4,0)</f>
        <v>0.75763633091832183</v>
      </c>
      <c r="CJ30" s="47">
        <f>IF(PLANEL_Pot_Trim!CJ4&lt;&gt;0,CJ4/PLANEL_Pot_Trim!CJ4,0)</f>
        <v>0.66380469251257723</v>
      </c>
      <c r="CK30" s="47">
        <f>IF(PLANEL_Pot_Trim!CK4&lt;&gt;0,CK4/PLANEL_Pot_Trim!CK4,0)</f>
        <v>0.57915376760089887</v>
      </c>
      <c r="CL30" s="47">
        <f>IF(PLANEL_Pot_Trim!CL4&lt;&gt;0,CL4/PLANEL_Pot_Trim!CL4,0)</f>
        <v>0.6587912704868859</v>
      </c>
      <c r="CM30" s="47">
        <f>IF(PLANEL_Pot_Trim!CM4&lt;&gt;0,CM4/PLANEL_Pot_Trim!CM4,0)</f>
        <v>0.75874609036155349</v>
      </c>
      <c r="CN30" s="47">
        <f>IF(PLANEL_Pot_Trim!CN4&lt;&gt;0,CN4/PLANEL_Pot_Trim!CN4,0)</f>
        <v>0.6421911950694027</v>
      </c>
      <c r="CO30" s="47">
        <f>IF(PLANEL_Pot_Trim!CO4&lt;&gt;0,CO4/PLANEL_Pot_Trim!CO4,0)</f>
        <v>0.59154186639611683</v>
      </c>
      <c r="CP30" s="47">
        <f>IF(PLANEL_Pot_Trim!CP4&lt;&gt;0,CP4/PLANEL_Pot_Trim!CP4,0)</f>
        <v>0.65726903148739635</v>
      </c>
      <c r="CQ30" s="47">
        <f>IF(PLANEL_Pot_Trim!CQ4&lt;&gt;0,CQ4/PLANEL_Pot_Trim!CQ4,0)</f>
        <v>0.7559624999074519</v>
      </c>
      <c r="CR30" s="47">
        <f>IF(PLANEL_Pot_Trim!CR4&lt;&gt;0,CR4/PLANEL_Pot_Trim!CR4,0)</f>
        <v>0.64923713986655485</v>
      </c>
      <c r="CS30" s="47">
        <f>IF(PLANEL_Pot_Trim!CS4&lt;&gt;0,CS4/PLANEL_Pot_Trim!CS4,0)</f>
        <v>0.54515961247697087</v>
      </c>
      <c r="CT30" s="47">
        <f>IF(PLANEL_Pot_Trim!CT4&lt;&gt;0,CT4/PLANEL_Pot_Trim!CT4,0)</f>
        <v>0.65390428527998756</v>
      </c>
      <c r="CU30" s="47">
        <f>IF(PLANEL_Pot_Trim!CU4&lt;&gt;0,CU4/PLANEL_Pot_Trim!CU4,0)</f>
        <v>0.75652023514238065</v>
      </c>
      <c r="CV30" s="47">
        <f>IF(PLANEL_Pot_Trim!CV4&lt;&gt;0,CV4/PLANEL_Pot_Trim!CV4,0)</f>
        <v>0.6514204380489157</v>
      </c>
      <c r="CW30" s="47">
        <f>IF(PLANEL_Pot_Trim!CW4&lt;&gt;0,CW4/PLANEL_Pot_Trim!CW4,0)</f>
        <v>0.57651030961465566</v>
      </c>
      <c r="CX30" s="47">
        <f>IF(PLANEL_Pot_Trim!CX4&lt;&gt;0,CX4/PLANEL_Pot_Trim!CX4,0)</f>
        <v>0.65471185014820699</v>
      </c>
      <c r="CY30" s="77">
        <f>IF(PLANEL_Pot_Trim!CY4&lt;&gt;0,CY4/PLANEL_Pot_Trim!CY4,0)</f>
        <v>0.75652023514238065</v>
      </c>
      <c r="CZ30" s="77">
        <f>IF(PLANEL_Pot_Trim!CZ4&lt;&gt;0,CZ4/PLANEL_Pot_Trim!CZ4,0)</f>
        <v>0.63718988378379138</v>
      </c>
      <c r="DA30" s="77">
        <f>IF(PLANEL_Pot_Trim!DA4&lt;&gt;0,DA4/PLANEL_Pot_Trim!DA4,0)</f>
        <v>0.59506269562136549</v>
      </c>
      <c r="DB30" s="77">
        <f>IF(PLANEL_Pot_Trim!DB4&lt;&gt;0,DB4/PLANEL_Pot_Trim!DB4,0)</f>
        <v>0.65346008687793933</v>
      </c>
      <c r="DC30" s="47">
        <f>IF(PLANEL_Pot_Trim!DC4&lt;&gt;0,DC4/PLANEL_Pot_Trim!DC4,0)</f>
        <v>0.75650126638805282</v>
      </c>
      <c r="DD30" s="47">
        <f>IF(PLANEL_Pot_Trim!DD4&lt;&gt;0,DD4/PLANEL_Pot_Trim!DD4,0)</f>
        <v>0.6418497176981488</v>
      </c>
      <c r="DE30" s="47">
        <f>IF(PLANEL_Pot_Trim!DE4&lt;&gt;0,DE4/PLANEL_Pot_Trim!DE4,0)</f>
        <v>0.5491065785162873</v>
      </c>
      <c r="DF30" s="47">
        <f>IF(PLANEL_Pot_Trim!DF4&lt;&gt;0,DF4/PLANEL_Pot_Trim!DF4,0)</f>
        <v>0.65290689519597123</v>
      </c>
      <c r="DG30" s="47">
        <f>IF(PLANEL_Pot_Trim!DG4&lt;&gt;0,DG4/PLANEL_Pot_Trim!DG4,0)</f>
        <v>0.75650126638805282</v>
      </c>
      <c r="DH30" s="47">
        <f>IF(PLANEL_Pot_Trim!DH4&lt;&gt;0,DH4/PLANEL_Pot_Trim!DH4,0)</f>
        <v>0.65202974654649104</v>
      </c>
      <c r="DI30" s="47">
        <f>IF(PLANEL_Pot_Trim!DI4&lt;&gt;0,DI4/PLANEL_Pot_Trim!DI4,0)</f>
        <v>0.58051495492145411</v>
      </c>
      <c r="DJ30" s="47">
        <f>IF(PLANEL_Pot_Trim!DJ4&lt;&gt;0,DJ4/PLANEL_Pot_Trim!DJ4,0)</f>
        <v>0.65164509379922697</v>
      </c>
      <c r="DK30" s="47">
        <f>IF(PLANEL_Pot_Trim!DK4&lt;&gt;0,DK4/PLANEL_Pot_Trim!DK4,0)</f>
        <v>0.75650126638805282</v>
      </c>
      <c r="DL30" s="47">
        <f>IF(PLANEL_Pot_Trim!DL4&lt;&gt;0,DL4/PLANEL_Pot_Trim!DL4,0)</f>
        <v>0.65227128808713641</v>
      </c>
      <c r="DM30" s="47">
        <f>IF(PLANEL_Pot_Trim!DM4&lt;&gt;0,DM4/PLANEL_Pot_Trim!DM4,0)</f>
        <v>0.57170402640221407</v>
      </c>
      <c r="DN30" s="47">
        <f>IF(PLANEL_Pot_Trim!DN4&lt;&gt;0,DN4/PLANEL_Pot_Trim!DN4,0)</f>
        <v>0.65452702228970205</v>
      </c>
      <c r="DO30" s="47">
        <f>IF(PLANEL_Pot_Trim!DO4&lt;&gt;0,DO4/PLANEL_Pot_Trim!DO4,0)</f>
        <v>0.75620267787126905</v>
      </c>
      <c r="DP30" s="47">
        <f>IF(PLANEL_Pot_Trim!DP4&lt;&gt;0,DP4/PLANEL_Pot_Trim!DP4,0)</f>
        <v>0.65722809302267526</v>
      </c>
      <c r="DQ30" s="47">
        <f>IF(PLANEL_Pot_Trim!DQ4&lt;&gt;0,DQ4/PLANEL_Pot_Trim!DQ4,0)</f>
        <v>0.58600076129627676</v>
      </c>
      <c r="DR30" s="47">
        <f>IF(PLANEL_Pot_Trim!DR4&lt;&gt;0,DR4/PLANEL_Pot_Trim!DR4,0)</f>
        <v>0.6492953926359325</v>
      </c>
      <c r="DS30" s="47">
        <f>IF(PLANEL_Pot_Trim!DS4&lt;&gt;0,DS4/PLANEL_Pot_Trim!DS4,0)</f>
        <v>0.75108825127070156</v>
      </c>
      <c r="DT30" s="47">
        <f>IF(PLANEL_Pot_Trim!DT4&lt;&gt;0,DT4/PLANEL_Pot_Trim!DT4,0)</f>
        <v>0.6577764511376053</v>
      </c>
      <c r="DU30" s="47">
        <f>IF(PLANEL_Pot_Trim!DU4&lt;&gt;0,DU4/PLANEL_Pot_Trim!DU4,0)</f>
        <v>0.58105816094660467</v>
      </c>
      <c r="DV30" s="47">
        <f>IF(PLANEL_Pot_Trim!DV4&lt;&gt;0,DV4/PLANEL_Pot_Trim!DV4,0)</f>
        <v>0.64332091867895058</v>
      </c>
      <c r="DW30" s="47">
        <f>IF(PLANEL_Pot_Trim!DW4&lt;&gt;0,DW4/PLANEL_Pot_Trim!DW4,0)</f>
        <v>0.7488580264947402</v>
      </c>
      <c r="DX30" s="47">
        <f>IF(PLANEL_Pot_Trim!DX4&lt;&gt;0,DX4/PLANEL_Pot_Trim!DX4,0)</f>
        <v>0.65349476586294797</v>
      </c>
      <c r="DY30" s="47">
        <f>IF(PLANEL_Pot_Trim!DY4&lt;&gt;0,DY4/PLANEL_Pot_Trim!DY4,0)</f>
        <v>0.59115196392270553</v>
      </c>
      <c r="DZ30" s="47">
        <f>IF(PLANEL_Pot_Trim!DZ4&lt;&gt;0,DZ4/PLANEL_Pot_Trim!DZ4,0)</f>
        <v>0.64186997659996636</v>
      </c>
      <c r="EA30" s="47">
        <f>IF(PLANEL_Pot_Trim!EA4&lt;&gt;0,EA4/PLANEL_Pot_Trim!EA4,0)</f>
        <v>0.73343485437318912</v>
      </c>
      <c r="EB30" s="47">
        <f>IF(PLANEL_Pot_Trim!EB4&lt;&gt;0,EB4/PLANEL_Pot_Trim!EB4,0)</f>
        <v>0.65123693268233573</v>
      </c>
      <c r="EC30" s="47">
        <f>IF(PLANEL_Pot_Trim!EC4&lt;&gt;0,EC4/PLANEL_Pot_Trim!EC4,0)</f>
        <v>0.57528357757030713</v>
      </c>
      <c r="ED30" s="47">
        <f>IF(PLANEL_Pot_Trim!ED4&lt;&gt;0,ED4/PLANEL_Pot_Trim!ED4,0)</f>
        <v>0.63361858632295365</v>
      </c>
      <c r="EE30" s="47">
        <f>IF(PLANEL_Pot_Trim!EE4&lt;&gt;0,EE4/PLANEL_Pot_Trim!EE4,0)</f>
        <v>0.72755885300273304</v>
      </c>
      <c r="EF30" s="47">
        <f>IF(PLANEL_Pot_Trim!EF4&lt;&gt;0,EF4/PLANEL_Pot_Trim!EF4,0)</f>
        <v>0.6508985267721572</v>
      </c>
      <c r="EG30" s="47">
        <f>IF(PLANEL_Pot_Trim!EG4&lt;&gt;0,EG4/PLANEL_Pot_Trim!EG4,0)</f>
        <v>0.58680510115063655</v>
      </c>
      <c r="EH30" s="47">
        <f>IF(PLANEL_Pot_Trim!EH4&lt;&gt;0,EH4/PLANEL_Pot_Trim!EH4,0)</f>
        <v>0.63605101147882748</v>
      </c>
      <c r="EI30" s="47">
        <f>IF(PLANEL_Pot_Trim!EI4&lt;&gt;0,EI4/PLANEL_Pot_Trim!EI4,0)</f>
        <v>0.72407754974654803</v>
      </c>
      <c r="EJ30" s="47">
        <f>IF(PLANEL_Pot_Trim!EJ4&lt;&gt;0,EJ4/PLANEL_Pot_Trim!EJ4,0)</f>
        <v>0.64836282315660898</v>
      </c>
      <c r="EK30" s="47">
        <f>IF(PLANEL_Pot_Trim!EK4&lt;&gt;0,EK4/PLANEL_Pot_Trim!EK4,0)</f>
        <v>0.55952528396216572</v>
      </c>
      <c r="EL30" s="47">
        <f>IF(PLANEL_Pot_Trim!EL4&lt;&gt;0,EL4/PLANEL_Pot_Trim!EL4,0)</f>
        <v>0.63701858414815726</v>
      </c>
      <c r="EM30" s="47">
        <f>IF(PLANEL_Pot_Trim!EM4&lt;&gt;0,EM4/PLANEL_Pot_Trim!EM4,0)</f>
        <v>0.70856301907332209</v>
      </c>
      <c r="EN30" s="47">
        <f>IF(PLANEL_Pot_Trim!EN4&lt;&gt;0,EN4/PLANEL_Pot_Trim!EN4,0)</f>
        <v>0.64638429303314304</v>
      </c>
      <c r="EO30" s="47">
        <f>IF(PLANEL_Pot_Trim!EO4&lt;&gt;0,EO4/PLANEL_Pot_Trim!EO4,0)</f>
        <v>0.55734810007645497</v>
      </c>
      <c r="EP30" s="47">
        <f>IF(PLANEL_Pot_Trim!EP4&lt;&gt;0,EP4/PLANEL_Pot_Trim!EP4,0)</f>
        <v>0.62391206262816845</v>
      </c>
    </row>
    <row r="31" spans="2:146" x14ac:dyDescent="0.3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0.86181036416918755</v>
      </c>
      <c r="E31" s="47">
        <f>IF(PLANEL_Pot_Trim!E5&lt;&gt;0,E5/PLANEL_Pot_Trim!E5,0)</f>
        <v>0.83970729192916549</v>
      </c>
      <c r="F31" s="47">
        <f>IF(PLANEL_Pot_Trim!F5&lt;&gt;0,F5/PLANEL_Pot_Trim!F5,0)</f>
        <v>0.7770935482850444</v>
      </c>
      <c r="G31" s="47">
        <f>IF(PLANEL_Pot_Trim!G5&lt;&gt;0,G5/PLANEL_Pot_Trim!G5,0)</f>
        <v>0.83028619360476363</v>
      </c>
      <c r="H31" s="47">
        <f>IF(PLANEL_Pot_Trim!H5&lt;&gt;0,H5/PLANEL_Pot_Trim!H5,0)</f>
        <v>0.84178712421438295</v>
      </c>
      <c r="I31" s="47">
        <f>IF(PLANEL_Pot_Trim!I5&lt;&gt;0,I5/PLANEL_Pot_Trim!I5,0)</f>
        <v>0.80593959889741817</v>
      </c>
      <c r="J31" s="47">
        <f>IF(PLANEL_Pot_Trim!J5&lt;&gt;0,J5/PLANEL_Pot_Trim!J5,0)</f>
        <v>0.8307178698099057</v>
      </c>
      <c r="K31" s="47">
        <f>IF(PLANEL_Pot_Trim!K5&lt;&gt;0,K5/PLANEL_Pot_Trim!K5,0)</f>
        <v>0.84559117666286265</v>
      </c>
      <c r="L31" s="47">
        <f>IF(PLANEL_Pot_Trim!L5&lt;&gt;0,L5/PLANEL_Pot_Trim!L5,0)</f>
        <v>0.81376048453224736</v>
      </c>
      <c r="M31" s="47">
        <f>IF(PLANEL_Pot_Trim!M5&lt;&gt;0,M5/PLANEL_Pot_Trim!M5,0)</f>
        <v>0.55347117087550102</v>
      </c>
      <c r="N31" s="47">
        <f>IF(PLANEL_Pot_Trim!N5&lt;&gt;0,N5/PLANEL_Pot_Trim!N5,0)</f>
        <v>0.80744484435348962</v>
      </c>
      <c r="O31" s="47">
        <f>IF(PLANEL_Pot_Trim!O5&lt;&gt;0,O5/PLANEL_Pot_Trim!O5,0)</f>
        <v>0.8004592624830551</v>
      </c>
      <c r="P31" s="47">
        <f>IF(PLANEL_Pot_Trim!P5&lt;&gt;0,P5/PLANEL_Pot_Trim!P5,0)</f>
        <v>0.75979824333018531</v>
      </c>
      <c r="Q31" s="47">
        <f>IF(PLANEL_Pot_Trim!Q5&lt;&gt;0,Q5/PLANEL_Pot_Trim!Q5,0)</f>
        <v>0.6437247423872251</v>
      </c>
      <c r="R31" s="47">
        <f>IF(PLANEL_Pot_Trim!R5&lt;&gt;0,R5/PLANEL_Pot_Trim!R5,0)</f>
        <v>0.81019748941031111</v>
      </c>
      <c r="S31" s="47">
        <f>IF(PLANEL_Pot_Trim!S5&lt;&gt;0,S5/PLANEL_Pot_Trim!S5,0)</f>
        <v>0.81098033282215765</v>
      </c>
      <c r="T31" s="47">
        <f>IF(PLANEL_Pot_Trim!T5&lt;&gt;0,T5/PLANEL_Pot_Trim!T5,0)</f>
        <v>0.8053492321215967</v>
      </c>
      <c r="U31" s="47">
        <f>IF(PLANEL_Pot_Trim!U5&lt;&gt;0,U5/PLANEL_Pot_Trim!U5,0)</f>
        <v>0.79537643927148205</v>
      </c>
      <c r="V31" s="47">
        <f>IF(PLANEL_Pot_Trim!V5&lt;&gt;0,V5/PLANEL_Pot_Trim!V5,0)</f>
        <v>0.80387470851837672</v>
      </c>
      <c r="W31" s="47">
        <f>IF(PLANEL_Pot_Trim!W5&lt;&gt;0,W5/PLANEL_Pot_Trim!W5,0)</f>
        <v>0.84556340660828433</v>
      </c>
      <c r="X31" s="47">
        <f>IF(PLANEL_Pot_Trim!X5&lt;&gt;0,X5/PLANEL_Pot_Trim!X5,0)</f>
        <v>0.78867764720497713</v>
      </c>
      <c r="Y31" s="47">
        <f>IF(PLANEL_Pot_Trim!Y5&lt;&gt;0,Y5/PLANEL_Pot_Trim!Y5,0)</f>
        <v>0.73992582618630431</v>
      </c>
      <c r="Z31" s="47">
        <f>IF(PLANEL_Pot_Trim!Z5&lt;&gt;0,Z5/PLANEL_Pot_Trim!Z5,0)</f>
        <v>0.77187068166721085</v>
      </c>
      <c r="AA31" s="47">
        <f>IF(PLANEL_Pot_Trim!AA5&lt;&gt;0,AA5/PLANEL_Pot_Trim!AA5,0)</f>
        <v>0.80501833665336342</v>
      </c>
      <c r="AB31" s="47">
        <f>IF(PLANEL_Pot_Trim!AB5&lt;&gt;0,AB5/PLANEL_Pot_Trim!AB5,0)</f>
        <v>0.82596672959312822</v>
      </c>
      <c r="AC31" s="47">
        <f>IF(PLANEL_Pot_Trim!AC5&lt;&gt;0,AC5/PLANEL_Pot_Trim!AC5,0)</f>
        <v>0.82059591941395416</v>
      </c>
      <c r="AD31" s="47">
        <f>IF(PLANEL_Pot_Trim!AD5&lt;&gt;0,AD5/PLANEL_Pot_Trim!AD5,0)</f>
        <v>0.57381656535294379</v>
      </c>
      <c r="AE31" s="47">
        <f>IF(PLANEL_Pot_Trim!AE5&lt;&gt;0,AE5/PLANEL_Pot_Trim!AE5,0)</f>
        <v>0.85064354862986769</v>
      </c>
      <c r="AF31" s="47">
        <f>IF(PLANEL_Pot_Trim!AF5&lt;&gt;0,AF5/PLANEL_Pot_Trim!AF5,0)</f>
        <v>0.61968615099676594</v>
      </c>
      <c r="AG31" s="47">
        <f>IF(PLANEL_Pot_Trim!AG5&lt;&gt;0,AG5/PLANEL_Pot_Trim!AG5,0)</f>
        <v>0.47485231105674452</v>
      </c>
      <c r="AH31" s="47">
        <f>IF(PLANEL_Pot_Trim!AH5&lt;&gt;0,AH5/PLANEL_Pot_Trim!AH5,0)</f>
        <v>0.82645337043132228</v>
      </c>
      <c r="AI31" s="47">
        <f>IF(PLANEL_Pot_Trim!AI5&lt;&gt;0,AI5/PLANEL_Pot_Trim!AI5,0)</f>
        <v>0.85078803875541176</v>
      </c>
      <c r="AJ31" s="47">
        <f>IF(PLANEL_Pot_Trim!AJ5&lt;&gt;0,AJ5/PLANEL_Pot_Trim!AJ5,0)</f>
        <v>0.85369168882326973</v>
      </c>
      <c r="AK31" s="47">
        <f>IF(PLANEL_Pot_Trim!AK5&lt;&gt;0,AK5/PLANEL_Pot_Trim!AK5,0)</f>
        <v>0.83412783790061995</v>
      </c>
      <c r="AL31" s="47">
        <f>IF(PLANEL_Pot_Trim!AL5&lt;&gt;0,AL5/PLANEL_Pot_Trim!AL5,0)</f>
        <v>0.81927672009546015</v>
      </c>
      <c r="AM31" s="47">
        <f>IF(PLANEL_Pot_Trim!AM5&lt;&gt;0,AM5/PLANEL_Pot_Trim!AM5,0)</f>
        <v>0.85763549782048676</v>
      </c>
      <c r="AN31" s="47">
        <f>IF(PLANEL_Pot_Trim!AN5&lt;&gt;0,AN5/PLANEL_Pot_Trim!AN5,0)</f>
        <v>0.85430008442922456</v>
      </c>
      <c r="AO31" s="47">
        <f>IF(PLANEL_Pot_Trim!AO5&lt;&gt;0,AO5/PLANEL_Pot_Trim!AO5,0)</f>
        <v>0.70665714394735124</v>
      </c>
      <c r="AP31" s="47">
        <f>IF(PLANEL_Pot_Trim!AP5&lt;&gt;0,AP5/PLANEL_Pot_Trim!AP5,0)</f>
        <v>0.84096341049727696</v>
      </c>
      <c r="AQ31" s="47">
        <f>IF(PLANEL_Pot_Trim!AQ5&lt;&gt;0,AQ5/PLANEL_Pot_Trim!AQ5,0)</f>
        <v>0.85763549782048676</v>
      </c>
      <c r="AR31" s="47">
        <f>IF(PLANEL_Pot_Trim!AR5&lt;&gt;0,AR5/PLANEL_Pot_Trim!AR5,0)</f>
        <v>0.85224355067167501</v>
      </c>
      <c r="AS31" s="47">
        <f>IF(PLANEL_Pot_Trim!AS5&lt;&gt;0,AS5/PLANEL_Pot_Trim!AS5,0)</f>
        <v>0.43095557908627996</v>
      </c>
      <c r="AT31" s="47">
        <f>IF(PLANEL_Pot_Trim!AT5&lt;&gt;0,AT5/PLANEL_Pot_Trim!AT5,0)</f>
        <v>0.84096341049727696</v>
      </c>
      <c r="AU31" s="47">
        <f>IF(PLANEL_Pot_Trim!AU5&lt;&gt;0,AU5/PLANEL_Pot_Trim!AU5,0)</f>
        <v>0.85763549782048676</v>
      </c>
      <c r="AV31" s="47">
        <f>IF(PLANEL_Pot_Trim!AV5&lt;&gt;0,AV5/PLANEL_Pot_Trim!AV5,0)</f>
        <v>0.67109097110377469</v>
      </c>
      <c r="AW31" s="47">
        <f>IF(PLANEL_Pot_Trim!AW5&lt;&gt;0,AW5/PLANEL_Pot_Trim!AW5,0)</f>
        <v>0.63354982589048259</v>
      </c>
      <c r="AX31" s="47">
        <f>IF(PLANEL_Pot_Trim!AX5&lt;&gt;0,AX5/PLANEL_Pot_Trim!AX5,0)</f>
        <v>0.84096341049727696</v>
      </c>
      <c r="AY31" s="47">
        <f>IF(PLANEL_Pot_Trim!AY5&lt;&gt;0,AY5/PLANEL_Pot_Trim!AY5,0)</f>
        <v>0.8578519640630794</v>
      </c>
      <c r="AZ31" s="47">
        <f>IF(PLANEL_Pot_Trim!AZ5&lt;&gt;0,AZ5/PLANEL_Pot_Trim!AZ5,0)</f>
        <v>0.67771391013041282</v>
      </c>
      <c r="BA31" s="47">
        <f>IF(PLANEL_Pot_Trim!BA5&lt;&gt;0,BA5/PLANEL_Pot_Trim!BA5,0)</f>
        <v>0.43463256418560897</v>
      </c>
      <c r="BB31" s="47">
        <f>IF(PLANEL_Pot_Trim!BB5&lt;&gt;0,BB5/PLANEL_Pot_Trim!BB5,0)</f>
        <v>0.84096341049727696</v>
      </c>
      <c r="BC31" s="47">
        <f>IF(PLANEL_Pot_Trim!BC5&lt;&gt;0,BC5/PLANEL_Pot_Trim!BC5,0)</f>
        <v>0.8578519640630794</v>
      </c>
      <c r="BD31" s="47">
        <f>IF(PLANEL_Pot_Trim!BD5&lt;&gt;0,BD5/PLANEL_Pot_Trim!BD5,0)</f>
        <v>0.85214441277065567</v>
      </c>
      <c r="BE31" s="47">
        <f>IF(PLANEL_Pot_Trim!BE5&lt;&gt;0,BE5/PLANEL_Pot_Trim!BE5,0)</f>
        <v>0.78802245751999211</v>
      </c>
      <c r="BF31" s="47">
        <f>IF(PLANEL_Pot_Trim!BF5&lt;&gt;0,BF5/PLANEL_Pot_Trim!BF5,0)</f>
        <v>0.84096341049727696</v>
      </c>
      <c r="BG31" s="47">
        <f>IF(PLANEL_Pot_Trim!BG5&lt;&gt;0,BG5/PLANEL_Pot_Trim!BG5,0)</f>
        <v>0.85787125321950686</v>
      </c>
      <c r="BH31" s="47">
        <f>IF(PLANEL_Pot_Trim!BH5&lt;&gt;0,BH5/PLANEL_Pot_Trim!BH5,0)</f>
        <v>0.77532665040397797</v>
      </c>
      <c r="BI31" s="47">
        <f>IF(PLANEL_Pot_Trim!BI5&lt;&gt;0,BI5/PLANEL_Pot_Trim!BI5,0)</f>
        <v>0.45187350253302688</v>
      </c>
      <c r="BJ31" s="47">
        <f>IF(PLANEL_Pot_Trim!BJ5&lt;&gt;0,BJ5/PLANEL_Pot_Trim!BJ5,0)</f>
        <v>0.84305298610923152</v>
      </c>
      <c r="BK31" s="47">
        <f>IF(PLANEL_Pot_Trim!BK5&lt;&gt;0,BK5/PLANEL_Pot_Trim!BK5,0)</f>
        <v>0.85787125321950686</v>
      </c>
      <c r="BL31" s="47">
        <f>IF(PLANEL_Pot_Trim!BL5&lt;&gt;0,BL5/PLANEL_Pot_Trim!BL5,0)</f>
        <v>0.81045401983682197</v>
      </c>
      <c r="BM31" s="47">
        <f>IF(PLANEL_Pot_Trim!BM5&lt;&gt;0,BM5/PLANEL_Pot_Trim!BM5,0)</f>
        <v>0.7360838782965532</v>
      </c>
      <c r="BN31" s="47">
        <f>IF(PLANEL_Pot_Trim!BN5&lt;&gt;0,BN5/PLANEL_Pot_Trim!BN5,0)</f>
        <v>0.84305298610923152</v>
      </c>
      <c r="BO31" s="47">
        <f>IF(PLANEL_Pot_Trim!BO5&lt;&gt;0,BO5/PLANEL_Pot_Trim!BO5,0)</f>
        <v>0.85787125321950686</v>
      </c>
      <c r="BP31" s="47">
        <f>IF(PLANEL_Pot_Trim!BP5&lt;&gt;0,BP5/PLANEL_Pot_Trim!BP5,0)</f>
        <v>0.86757151572387448</v>
      </c>
      <c r="BQ31" s="47">
        <f>IF(PLANEL_Pot_Trim!BQ5&lt;&gt;0,BQ5/PLANEL_Pot_Trim!BQ5,0)</f>
        <v>0.84037925262575441</v>
      </c>
      <c r="BR31" s="47">
        <f>IF(PLANEL_Pot_Trim!BR5&lt;&gt;0,BR5/PLANEL_Pot_Trim!BR5,0)</f>
        <v>0.84305298610923152</v>
      </c>
      <c r="BS31" s="47">
        <f>IF(PLANEL_Pot_Trim!BS5&lt;&gt;0,BS5/PLANEL_Pot_Trim!BS5,0)</f>
        <v>0.85787125321950686</v>
      </c>
      <c r="BT31" s="47">
        <f>IF(PLANEL_Pot_Trim!BT5&lt;&gt;0,BT5/PLANEL_Pot_Trim!BT5,0)</f>
        <v>0.82593760988407616</v>
      </c>
      <c r="BU31" s="47">
        <f>IF(PLANEL_Pot_Trim!BU5&lt;&gt;0,BU5/PLANEL_Pot_Trim!BU5,0)</f>
        <v>0.84913885738234984</v>
      </c>
      <c r="BV31" s="47">
        <f>IF(PLANEL_Pot_Trim!BV5&lt;&gt;0,BV5/PLANEL_Pot_Trim!BV5,0)</f>
        <v>0.84305298610923152</v>
      </c>
      <c r="BW31" s="47">
        <f>IF(PLANEL_Pot_Trim!BW5&lt;&gt;0,BW5/PLANEL_Pot_Trim!BW5,0)</f>
        <v>0.85787125321950686</v>
      </c>
      <c r="BX31" s="47">
        <f>IF(PLANEL_Pot_Trim!BX5&lt;&gt;0,BX5/PLANEL_Pot_Trim!BX5,0)</f>
        <v>0.71324367596092064</v>
      </c>
      <c r="BY31" s="47">
        <f>IF(PLANEL_Pot_Trim!BY5&lt;&gt;0,BY5/PLANEL_Pot_Trim!BY5,0)</f>
        <v>0.77311425731558359</v>
      </c>
      <c r="BZ31" s="47">
        <f>IF(PLANEL_Pot_Trim!BZ5&lt;&gt;0,BZ5/PLANEL_Pot_Trim!BZ5,0)</f>
        <v>0.84305298610923152</v>
      </c>
      <c r="CA31" s="47">
        <f>IF(PLANEL_Pot_Trim!CA5&lt;&gt;0,CA5/PLANEL_Pot_Trim!CA5,0)</f>
        <v>0.85787125321950686</v>
      </c>
      <c r="CB31" s="47">
        <f>IF(PLANEL_Pot_Trim!CB5&lt;&gt;0,CB5/PLANEL_Pot_Trim!CB5,0)</f>
        <v>0.70909118352897871</v>
      </c>
      <c r="CC31" s="47">
        <f>IF(PLANEL_Pot_Trim!CC5&lt;&gt;0,CC5/PLANEL_Pot_Trim!CC5,0)</f>
        <v>0.7291970442643495</v>
      </c>
      <c r="CD31" s="47">
        <f>IF(PLANEL_Pot_Trim!CD5&lt;&gt;0,CD5/PLANEL_Pot_Trim!CD5,0)</f>
        <v>0.84305298610923152</v>
      </c>
      <c r="CE31" s="47">
        <f>IF(PLANEL_Pot_Trim!CE5&lt;&gt;0,CE5/PLANEL_Pot_Trim!CE5,0)</f>
        <v>0.85787125321950686</v>
      </c>
      <c r="CF31" s="47">
        <f>IF(PLANEL_Pot_Trim!CF5&lt;&gt;0,CF5/PLANEL_Pot_Trim!CF5,0)</f>
        <v>0.77718392102349887</v>
      </c>
      <c r="CG31" s="47">
        <f>IF(PLANEL_Pot_Trim!CG5&lt;&gt;0,CG5/PLANEL_Pot_Trim!CG5,0)</f>
        <v>0.6838463471304167</v>
      </c>
      <c r="CH31" s="47">
        <f>IF(PLANEL_Pot_Trim!CH5&lt;&gt;0,CH5/PLANEL_Pot_Trim!CH5,0)</f>
        <v>0.84305298610923152</v>
      </c>
      <c r="CI31" s="47">
        <f>IF(PLANEL_Pot_Trim!CI5&lt;&gt;0,CI5/PLANEL_Pot_Trim!CI5,0)</f>
        <v>0.85787125321950686</v>
      </c>
      <c r="CJ31" s="47">
        <f>IF(PLANEL_Pot_Trim!CJ5&lt;&gt;0,CJ5/PLANEL_Pot_Trim!CJ5,0)</f>
        <v>0.6324883162135102</v>
      </c>
      <c r="CK31" s="47">
        <f>IF(PLANEL_Pot_Trim!CK5&lt;&gt;0,CK5/PLANEL_Pot_Trim!CK5,0)</f>
        <v>0.84944531229046716</v>
      </c>
      <c r="CL31" s="47">
        <f>IF(PLANEL_Pot_Trim!CL5&lt;&gt;0,CL5/PLANEL_Pot_Trim!CL5,0)</f>
        <v>0.84305298610923152</v>
      </c>
      <c r="CM31" s="47">
        <f>IF(PLANEL_Pot_Trim!CM5&lt;&gt;0,CM5/PLANEL_Pot_Trim!CM5,0)</f>
        <v>0.85787125321950686</v>
      </c>
      <c r="CN31" s="47">
        <f>IF(PLANEL_Pot_Trim!CN5&lt;&gt;0,CN5/PLANEL_Pot_Trim!CN5,0)</f>
        <v>0.86757151572387448</v>
      </c>
      <c r="CO31" s="47">
        <f>IF(PLANEL_Pot_Trim!CO5&lt;&gt;0,CO5/PLANEL_Pot_Trim!CO5,0)</f>
        <v>0.47085881704574012</v>
      </c>
      <c r="CP31" s="47">
        <f>IF(PLANEL_Pot_Trim!CP5&lt;&gt;0,CP5/PLANEL_Pot_Trim!CP5,0)</f>
        <v>0.84305298610923152</v>
      </c>
      <c r="CQ31" s="47">
        <f>IF(PLANEL_Pot_Trim!CQ5&lt;&gt;0,CQ5/PLANEL_Pot_Trim!CQ5,0)</f>
        <v>0.85787125321950686</v>
      </c>
      <c r="CR31" s="47">
        <f>IF(PLANEL_Pot_Trim!CR5&lt;&gt;0,CR5/PLANEL_Pot_Trim!CR5,0)</f>
        <v>0.69670052193120846</v>
      </c>
      <c r="CS31" s="47">
        <f>IF(PLANEL_Pot_Trim!CS5&lt;&gt;0,CS5/PLANEL_Pot_Trim!CS5,0)</f>
        <v>0.75334336681163183</v>
      </c>
      <c r="CT31" s="47">
        <f>IF(PLANEL_Pot_Trim!CT5&lt;&gt;0,CT5/PLANEL_Pot_Trim!CT5,0)</f>
        <v>0.82085430593556008</v>
      </c>
      <c r="CU31" s="47">
        <f>IF(PLANEL_Pot_Trim!CU5&lt;&gt;0,CU5/PLANEL_Pot_Trim!CU5,0)</f>
        <v>0.85770514094021288</v>
      </c>
      <c r="CV31" s="47">
        <f>IF(PLANEL_Pot_Trim!CV5&lt;&gt;0,CV5/PLANEL_Pot_Trim!CV5,0)</f>
        <v>0.8535454194106401</v>
      </c>
      <c r="CW31" s="47">
        <f>IF(PLANEL_Pot_Trim!CW5&lt;&gt;0,CW5/PLANEL_Pot_Trim!CW5,0)</f>
        <v>0.80315508150934267</v>
      </c>
      <c r="CX31" s="47">
        <f>IF(PLANEL_Pot_Trim!CX5&lt;&gt;0,CX5/PLANEL_Pot_Trim!CX5,0)</f>
        <v>0.84305298610923152</v>
      </c>
      <c r="CY31" s="77">
        <f>IF(PLANEL_Pot_Trim!CY5&lt;&gt;0,CY5/PLANEL_Pot_Trim!CY5,0)</f>
        <v>0.85770514094021288</v>
      </c>
      <c r="CZ31" s="77">
        <f>IF(PLANEL_Pot_Trim!CZ5&lt;&gt;0,CZ5/PLANEL_Pot_Trim!CZ5,0)</f>
        <v>0.86287846068793472</v>
      </c>
      <c r="DA31" s="77">
        <f>IF(PLANEL_Pot_Trim!DA5&lt;&gt;0,DA5/PLANEL_Pot_Trim!DA5,0)</f>
        <v>0.84944531229046716</v>
      </c>
      <c r="DB31" s="77">
        <f>IF(PLANEL_Pot_Trim!DB5&lt;&gt;0,DB5/PLANEL_Pot_Trim!DB5,0)</f>
        <v>0.84305298610923152</v>
      </c>
      <c r="DC31" s="47">
        <f>IF(PLANEL_Pot_Trim!DC5&lt;&gt;0,DC5/PLANEL_Pot_Trim!DC5,0)</f>
        <v>0.85787125321950686</v>
      </c>
      <c r="DD31" s="47">
        <f>IF(PLANEL_Pot_Trim!DD5&lt;&gt;0,DD5/PLANEL_Pot_Trim!DD5,0)</f>
        <v>0.86757151572387448</v>
      </c>
      <c r="DE31" s="47">
        <f>IF(PLANEL_Pot_Trim!DE5&lt;&gt;0,DE5/PLANEL_Pot_Trim!DE5,0)</f>
        <v>0.82568248972643765</v>
      </c>
      <c r="DF31" s="47">
        <f>IF(PLANEL_Pot_Trim!DF5&lt;&gt;0,DF5/PLANEL_Pot_Trim!DF5,0)</f>
        <v>0.83933948986968476</v>
      </c>
      <c r="DG31" s="47">
        <f>IF(PLANEL_Pot_Trim!DG5&lt;&gt;0,DG5/PLANEL_Pot_Trim!DG5,0)</f>
        <v>0.85787125321950686</v>
      </c>
      <c r="DH31" s="47">
        <f>IF(PLANEL_Pot_Trim!DH5&lt;&gt;0,DH5/PLANEL_Pot_Trim!DH5,0)</f>
        <v>0.8242128848746737</v>
      </c>
      <c r="DI31" s="47">
        <f>IF(PLANEL_Pot_Trim!DI5&lt;&gt;0,DI5/PLANEL_Pot_Trim!DI5,0)</f>
        <v>0.67623622636901426</v>
      </c>
      <c r="DJ31" s="47">
        <f>IF(PLANEL_Pot_Trim!DJ5&lt;&gt;0,DJ5/PLANEL_Pot_Trim!DJ5,0)</f>
        <v>0.84220299859855119</v>
      </c>
      <c r="DK31" s="47">
        <f>IF(PLANEL_Pot_Trim!DK5&lt;&gt;0,DK5/PLANEL_Pot_Trim!DK5,0)</f>
        <v>0.85787125321950686</v>
      </c>
      <c r="DL31" s="47">
        <f>IF(PLANEL_Pot_Trim!DL5&lt;&gt;0,DL5/PLANEL_Pot_Trim!DL5,0)</f>
        <v>0.86757151572387448</v>
      </c>
      <c r="DM31" s="47">
        <f>IF(PLANEL_Pot_Trim!DM5&lt;&gt;0,DM5/PLANEL_Pot_Trim!DM5,0)</f>
        <v>0.70148690079846376</v>
      </c>
      <c r="DN31" s="47">
        <f>IF(PLANEL_Pot_Trim!DN5&lt;&gt;0,DN5/PLANEL_Pot_Trim!DN5,0)</f>
        <v>0.83976505679890523</v>
      </c>
      <c r="DO31" s="47">
        <f>IF(PLANEL_Pot_Trim!DO5&lt;&gt;0,DO5/PLANEL_Pot_Trim!DO5,0)</f>
        <v>0.85787125321950686</v>
      </c>
      <c r="DP31" s="47">
        <f>IF(PLANEL_Pot_Trim!DP5&lt;&gt;0,DP5/PLANEL_Pot_Trim!DP5,0)</f>
        <v>0.86757151572387448</v>
      </c>
      <c r="DQ31" s="47">
        <f>IF(PLANEL_Pot_Trim!DQ5&lt;&gt;0,DQ5/PLANEL_Pot_Trim!DQ5,0)</f>
        <v>0.52474301256236466</v>
      </c>
      <c r="DR31" s="47">
        <f>IF(PLANEL_Pot_Trim!DR5&lt;&gt;0,DR5/PLANEL_Pot_Trim!DR5,0)</f>
        <v>0.84305298610923152</v>
      </c>
      <c r="DS31" s="47">
        <f>IF(PLANEL_Pot_Trim!DS5&lt;&gt;0,DS5/PLANEL_Pot_Trim!DS5,0)</f>
        <v>0.85787125321950686</v>
      </c>
      <c r="DT31" s="47">
        <f>IF(PLANEL_Pot_Trim!DT5&lt;&gt;0,DT5/PLANEL_Pot_Trim!DT5,0)</f>
        <v>0.86757151572387448</v>
      </c>
      <c r="DU31" s="47">
        <f>IF(PLANEL_Pot_Trim!DU5&lt;&gt;0,DU5/PLANEL_Pot_Trim!DU5,0)</f>
        <v>0.76169797153918228</v>
      </c>
      <c r="DV31" s="47">
        <f>IF(PLANEL_Pot_Trim!DV5&lt;&gt;0,DV5/PLANEL_Pot_Trim!DV5,0)</f>
        <v>0.84295444346021275</v>
      </c>
      <c r="DW31" s="47">
        <f>IF(PLANEL_Pot_Trim!DW5&lt;&gt;0,DW5/PLANEL_Pot_Trim!DW5,0)</f>
        <v>0.7924028604682809</v>
      </c>
      <c r="DX31" s="47">
        <f>IF(PLANEL_Pot_Trim!DX5&lt;&gt;0,DX5/PLANEL_Pot_Trim!DX5,0)</f>
        <v>0.86757151572387448</v>
      </c>
      <c r="DY31" s="47">
        <f>IF(PLANEL_Pot_Trim!DY5&lt;&gt;0,DY5/PLANEL_Pot_Trim!DY5,0)</f>
        <v>0.84638482331969211</v>
      </c>
      <c r="DZ31" s="47">
        <f>IF(PLANEL_Pot_Trim!DZ5&lt;&gt;0,DZ5/PLANEL_Pot_Trim!DZ5,0)</f>
        <v>0.76644869621018052</v>
      </c>
      <c r="EA31" s="47">
        <f>IF(PLANEL_Pot_Trim!EA5&lt;&gt;0,EA5/PLANEL_Pot_Trim!EA5,0)</f>
        <v>0.85787125321950686</v>
      </c>
      <c r="EB31" s="47">
        <f>IF(PLANEL_Pot_Trim!EB5&lt;&gt;0,EB5/PLANEL_Pot_Trim!EB5,0)</f>
        <v>0.86757151572387448</v>
      </c>
      <c r="EC31" s="47">
        <f>IF(PLANEL_Pot_Trim!EC5&lt;&gt;0,EC5/PLANEL_Pot_Trim!EC5,0)</f>
        <v>0.49853821157142592</v>
      </c>
      <c r="ED31" s="47">
        <f>IF(PLANEL_Pot_Trim!ED5&lt;&gt;0,ED5/PLANEL_Pot_Trim!ED5,0)</f>
        <v>0.84305298610923152</v>
      </c>
      <c r="EE31" s="47">
        <f>IF(PLANEL_Pot_Trim!EE5&lt;&gt;0,EE5/PLANEL_Pot_Trim!EE5,0)</f>
        <v>0.85248593205735868</v>
      </c>
      <c r="EF31" s="47">
        <f>IF(PLANEL_Pot_Trim!EF5&lt;&gt;0,EF5/PLANEL_Pot_Trim!EF5,0)</f>
        <v>0.86757151572387448</v>
      </c>
      <c r="EG31" s="47">
        <f>IF(PLANEL_Pot_Trim!EG5&lt;&gt;0,EG5/PLANEL_Pot_Trim!EG5,0)</f>
        <v>0.84944531229046716</v>
      </c>
      <c r="EH31" s="47">
        <f>IF(PLANEL_Pot_Trim!EH5&lt;&gt;0,EH5/PLANEL_Pot_Trim!EH5,0)</f>
        <v>0.69264997967472897</v>
      </c>
      <c r="EI31" s="47">
        <f>IF(PLANEL_Pot_Trim!EI5&lt;&gt;0,EI5/PLANEL_Pot_Trim!EI5,0)</f>
        <v>0.79678973868585656</v>
      </c>
      <c r="EJ31" s="47">
        <f>IF(PLANEL_Pot_Trim!EJ5&lt;&gt;0,EJ5/PLANEL_Pot_Trim!EJ5,0)</f>
        <v>0.86757151572387448</v>
      </c>
      <c r="EK31" s="47">
        <f>IF(PLANEL_Pot_Trim!EK5&lt;&gt;0,EK5/PLANEL_Pot_Trim!EK5,0)</f>
        <v>0.58580383227455302</v>
      </c>
      <c r="EL31" s="47">
        <f>IF(PLANEL_Pot_Trim!EL5&lt;&gt;0,EL5/PLANEL_Pot_Trim!EL5,0)</f>
        <v>0.60110226287194046</v>
      </c>
      <c r="EM31" s="47">
        <f>IF(PLANEL_Pot_Trim!EM5&lt;&gt;0,EM5/PLANEL_Pot_Trim!EM5,0)</f>
        <v>0.85787125321950686</v>
      </c>
      <c r="EN31" s="47">
        <f>IF(PLANEL_Pot_Trim!EN5&lt;&gt;0,EN5/PLANEL_Pot_Trim!EN5,0)</f>
        <v>0.86757151572387448</v>
      </c>
      <c r="EO31" s="47">
        <f>IF(PLANEL_Pot_Trim!EO5&lt;&gt;0,EO5/PLANEL_Pot_Trim!EO5,0)</f>
        <v>0.57435353327863004</v>
      </c>
      <c r="EP31" s="47">
        <f>IF(PLANEL_Pot_Trim!EP5&lt;&gt;0,EP5/PLANEL_Pot_Trim!EP5,0)</f>
        <v>0.7019475484410721</v>
      </c>
    </row>
    <row r="32" spans="2:146" x14ac:dyDescent="0.3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3">
      <c r="B33" s="17" t="s">
        <v>47</v>
      </c>
      <c r="C33" s="48">
        <f>IF(PLANEL_Pot_Trim!C7&lt;&gt;0,C7/PLANEL_Pot_Trim!C7,0)</f>
        <v>0.38299352057426483</v>
      </c>
      <c r="D33" s="48">
        <f>IF(PLANEL_Pot_Trim!D7&lt;&gt;0,D7/PLANEL_Pot_Trim!D7,0)</f>
        <v>0.31026149694899574</v>
      </c>
      <c r="E33" s="48">
        <f>IF(PLANEL_Pot_Trim!E7&lt;&gt;0,E7/PLANEL_Pot_Trim!E7,0)</f>
        <v>0.36419949822988384</v>
      </c>
      <c r="F33" s="48">
        <f>IF(PLANEL_Pot_Trim!F7&lt;&gt;0,F7/PLANEL_Pot_Trim!F7,0)</f>
        <v>0.32905551929337673</v>
      </c>
      <c r="G33" s="48">
        <f>IF(PLANEL_Pot_Trim!G7&lt;&gt;0,G7/PLANEL_Pot_Trim!G7,0)</f>
        <v>0.34061982415518388</v>
      </c>
      <c r="H33" s="48">
        <f>IF(PLANEL_Pot_Trim!H7&lt;&gt;0,H7/PLANEL_Pot_Trim!H7,0)</f>
        <v>0.29949545483249407</v>
      </c>
      <c r="I33" s="48">
        <f>IF(PLANEL_Pot_Trim!I7&lt;&gt;0,I7/PLANEL_Pot_Trim!I7,0)</f>
        <v>0.29404924610178279</v>
      </c>
      <c r="J33" s="48">
        <f>IF(PLANEL_Pot_Trim!J7&lt;&gt;0,J7/PLANEL_Pot_Trim!J7,0)</f>
        <v>0.29427936762253276</v>
      </c>
      <c r="K33" s="48">
        <f>IF(PLANEL_Pot_Trim!K7&lt;&gt;0,K7/PLANEL_Pot_Trim!K7,0)</f>
        <v>0.34858804036658625</v>
      </c>
      <c r="L33" s="48">
        <f>IF(PLANEL_Pot_Trim!L7&lt;&gt;0,L7/PLANEL_Pot_Trim!L7,0)</f>
        <v>0.2451867820074807</v>
      </c>
      <c r="M33" s="48">
        <f>IF(PLANEL_Pot_Trim!M7&lt;&gt;0,M7/PLANEL_Pot_Trim!M7,0)</f>
        <v>0.31138506541556699</v>
      </c>
      <c r="N33" s="48">
        <f>IF(PLANEL_Pot_Trim!N7&lt;&gt;0,N7/PLANEL_Pot_Trim!N7,0)</f>
        <v>0.34858804036658625</v>
      </c>
      <c r="O33" s="48">
        <f>IF(PLANEL_Pot_Trim!O7&lt;&gt;0,O7/PLANEL_Pot_Trim!O7,0)</f>
        <v>0.31928559920192573</v>
      </c>
      <c r="P33" s="48">
        <f>IF(PLANEL_Pot_Trim!P7&lt;&gt;0,P7/PLANEL_Pot_Trim!P7,0)</f>
        <v>0.34779962172248341</v>
      </c>
      <c r="Q33" s="48">
        <f>IF(PLANEL_Pot_Trim!Q7&lt;&gt;0,Q7/PLANEL_Pot_Trim!Q7,0)</f>
        <v>0.20455561333785685</v>
      </c>
      <c r="R33" s="48">
        <f>IF(PLANEL_Pot_Trim!R7&lt;&gt;0,R7/PLANEL_Pot_Trim!R7,0)</f>
        <v>0.26169924005234335</v>
      </c>
      <c r="S33" s="48">
        <f>IF(PLANEL_Pot_Trim!S7&lt;&gt;0,S7/PLANEL_Pot_Trim!S7,0)</f>
        <v>0.20428805683452075</v>
      </c>
      <c r="T33" s="48">
        <f>IF(PLANEL_Pot_Trim!T7&lt;&gt;0,T7/PLANEL_Pot_Trim!T7,0)</f>
        <v>0.21372793405386195</v>
      </c>
      <c r="U33" s="48">
        <f>IF(PLANEL_Pot_Trim!U7&lt;&gt;0,U7/PLANEL_Pot_Trim!U7,0)</f>
        <v>8.6100381670140072E-2</v>
      </c>
      <c r="V33" s="48">
        <f>IF(PLANEL_Pot_Trim!V7&lt;&gt;0,V7/PLANEL_Pot_Trim!V7,0)</f>
        <v>0.16674512326531932</v>
      </c>
      <c r="W33" s="48">
        <f>IF(PLANEL_Pot_Trim!W7&lt;&gt;0,W7/PLANEL_Pot_Trim!W7,0)</f>
        <v>0.26795598374222973</v>
      </c>
      <c r="X33" s="48">
        <f>IF(PLANEL_Pot_Trim!X7&lt;&gt;0,X7/PLANEL_Pot_Trim!X7,0)</f>
        <v>0.26593467392503772</v>
      </c>
      <c r="Y33" s="48">
        <f>IF(PLANEL_Pot_Trim!Y7&lt;&gt;0,Y7/PLANEL_Pot_Trim!Y7,0)</f>
        <v>0.21890700812888514</v>
      </c>
      <c r="Z33" s="48">
        <f>IF(PLANEL_Pot_Trim!Z7&lt;&gt;0,Z7/PLANEL_Pot_Trim!Z7,0)</f>
        <v>0.31674622113510137</v>
      </c>
      <c r="AA33" s="48">
        <f>IF(PLANEL_Pot_Trim!AA7&lt;&gt;0,AA7/PLANEL_Pot_Trim!AA7,0)</f>
        <v>0.30120304549968735</v>
      </c>
      <c r="AB33" s="48">
        <f>IF(PLANEL_Pot_Trim!AB7&lt;&gt;0,AB7/PLANEL_Pot_Trim!AB7,0)</f>
        <v>0.28294155669989335</v>
      </c>
      <c r="AC33" s="48">
        <f>IF(PLANEL_Pot_Trim!AC7&lt;&gt;0,AC7/PLANEL_Pot_Trim!AC7,0)</f>
        <v>0.21791101945782912</v>
      </c>
      <c r="AD33" s="48">
        <f>IF(PLANEL_Pot_Trim!AD7&lt;&gt;0,AD7/PLANEL_Pot_Trim!AD7,0)</f>
        <v>0.31674622113510137</v>
      </c>
      <c r="AE33" s="48">
        <f>IF(PLANEL_Pot_Trim!AE7&lt;&gt;0,AE7/PLANEL_Pot_Trim!AE7,0)</f>
        <v>0.33661606562375401</v>
      </c>
      <c r="AF33" s="48">
        <f>IF(PLANEL_Pot_Trim!AF7&lt;&gt;0,AF7/PLANEL_Pot_Trim!AF7,0)</f>
        <v>0.33661606562375401</v>
      </c>
      <c r="AG33" s="48">
        <f>IF(PLANEL_Pot_Trim!AG7&lt;&gt;0,AG7/PLANEL_Pot_Trim!AG7,0)</f>
        <v>0.28037402052989968</v>
      </c>
      <c r="AH33" s="48">
        <f>IF(PLANEL_Pot_Trim!AH7&lt;&gt;0,AH7/PLANEL_Pot_Trim!AH7,0)</f>
        <v>0.30528330534512277</v>
      </c>
      <c r="AI33" s="48">
        <f>IF(PLANEL_Pot_Trim!AI7&lt;&gt;0,AI7/PLANEL_Pot_Trim!AI7,0)</f>
        <v>0.30778074617987738</v>
      </c>
      <c r="AJ33" s="48">
        <f>IF(PLANEL_Pot_Trim!AJ7&lt;&gt;0,AJ7/PLANEL_Pot_Trim!AJ7,0)</f>
        <v>0.29188710352701325</v>
      </c>
      <c r="AK33" s="48">
        <f>IF(PLANEL_Pot_Trim!AK7&lt;&gt;0,AK7/PLANEL_Pot_Trim!AK7,0)</f>
        <v>0.29188710352701325</v>
      </c>
      <c r="AL33" s="48">
        <f>IF(PLANEL_Pot_Trim!AL7&lt;&gt;0,AL7/PLANEL_Pot_Trim!AL7,0)</f>
        <v>0.30778074617987738</v>
      </c>
      <c r="AM33" s="48">
        <f>IF(PLANEL_Pot_Trim!AM7&lt;&gt;0,AM7/PLANEL_Pot_Trim!AM7,0)</f>
        <v>0.26694454745409341</v>
      </c>
      <c r="AN33" s="48">
        <f>IF(PLANEL_Pot_Trim!AN7&lt;&gt;0,AN7/PLANEL_Pot_Trim!AN7,0)</f>
        <v>0.25180694183139052</v>
      </c>
      <c r="AO33" s="48">
        <f>IF(PLANEL_Pot_Trim!AO7&lt;&gt;0,AO7/PLANEL_Pot_Trim!AO7,0)</f>
        <v>0.18848694849437944</v>
      </c>
      <c r="AP33" s="48">
        <f>IF(PLANEL_Pot_Trim!AP7&lt;&gt;0,AP7/PLANEL_Pot_Trim!AP7,0)</f>
        <v>0.26694454745409341</v>
      </c>
      <c r="AQ33" s="48">
        <f>IF(PLANEL_Pot_Trim!AQ7&lt;&gt;0,AQ7/PLANEL_Pot_Trim!AQ7,0)</f>
        <v>0.22904105801193503</v>
      </c>
      <c r="AR33" s="48">
        <f>IF(PLANEL_Pot_Trim!AR7&lt;&gt;0,AR7/PLANEL_Pot_Trim!AR7,0)</f>
        <v>0.22904105801193503</v>
      </c>
      <c r="AS33" s="48">
        <f>IF(PLANEL_Pot_Trim!AS7&lt;&gt;0,AS7/PLANEL_Pot_Trim!AS7,0)</f>
        <v>0.22904105801193503</v>
      </c>
      <c r="AT33" s="48">
        <f>IF(PLANEL_Pot_Trim!AT7&lt;&gt;0,AT7/PLANEL_Pot_Trim!AT7,0)</f>
        <v>0.22904105801193503</v>
      </c>
      <c r="AU33" s="48">
        <f>IF(PLANEL_Pot_Trim!AU7&lt;&gt;0,AU7/PLANEL_Pot_Trim!AU7,0)</f>
        <v>0.15978651067823446</v>
      </c>
      <c r="AV33" s="48">
        <f>IF(PLANEL_Pot_Trim!AV7&lt;&gt;0,AV7/PLANEL_Pot_Trim!AV7,0)</f>
        <v>0.11634412886956148</v>
      </c>
      <c r="AW33" s="48">
        <f>IF(PLANEL_Pot_Trim!AW7&lt;&gt;0,AW7/PLANEL_Pot_Trim!AW7,0)</f>
        <v>0.11634412886956148</v>
      </c>
      <c r="AX33" s="48">
        <f>IF(PLANEL_Pot_Trim!AX7&lt;&gt;0,AX7/PLANEL_Pot_Trim!AX7,0)</f>
        <v>0.15978651067823446</v>
      </c>
      <c r="AY33" s="48">
        <f>IF(PLANEL_Pot_Trim!AY7&lt;&gt;0,AY7/PLANEL_Pot_Trim!AY7,0)</f>
        <v>0.15978651067823446</v>
      </c>
      <c r="AZ33" s="48">
        <f>IF(PLANEL_Pot_Trim!AZ7&lt;&gt;0,AZ7/PLANEL_Pot_Trim!AZ7,0)</f>
        <v>0.15978651067823446</v>
      </c>
      <c r="BA33" s="48">
        <f>IF(PLANEL_Pot_Trim!BA7&lt;&gt;0,BA7/PLANEL_Pot_Trim!BA7,0)</f>
        <v>0.15978651067823446</v>
      </c>
      <c r="BB33" s="48">
        <f>IF(PLANEL_Pot_Trim!BB7&lt;&gt;0,BB7/PLANEL_Pot_Trim!BB7,0)</f>
        <v>0.15978651067823446</v>
      </c>
      <c r="BC33" s="48">
        <f>IF(PLANEL_Pot_Trim!BC7&lt;&gt;0,BC7/PLANEL_Pot_Trim!BC7,0)</f>
        <v>0.15978880019486891</v>
      </c>
      <c r="BD33" s="48">
        <f>IF(PLANEL_Pot_Trim!BD7&lt;&gt;0,BD7/PLANEL_Pot_Trim!BD7,0)</f>
        <v>0.15978880019486891</v>
      </c>
      <c r="BE33" s="48">
        <f>IF(PLANEL_Pot_Trim!BE7&lt;&gt;0,BE7/PLANEL_Pot_Trim!BE7,0)</f>
        <v>0.15978880019486891</v>
      </c>
      <c r="BF33" s="48">
        <f>IF(PLANEL_Pot_Trim!BF7&lt;&gt;0,BF7/PLANEL_Pot_Trim!BF7,0)</f>
        <v>0.15978880019486891</v>
      </c>
      <c r="BG33" s="48">
        <f>IF(PLANEL_Pot_Trim!BG7&lt;&gt;0,BG7/PLANEL_Pot_Trim!BG7,0)</f>
        <v>0.15978880019486891</v>
      </c>
      <c r="BH33" s="48">
        <f>IF(PLANEL_Pot_Trim!BH7&lt;&gt;0,BH7/PLANEL_Pot_Trim!BH7,0)</f>
        <v>0.15978880019486891</v>
      </c>
      <c r="BI33" s="48">
        <f>IF(PLANEL_Pot_Trim!BI7&lt;&gt;0,BI7/PLANEL_Pot_Trim!BI7,0)</f>
        <v>0.15978880019486891</v>
      </c>
      <c r="BJ33" s="48">
        <f>IF(PLANEL_Pot_Trim!BJ7&lt;&gt;0,BJ7/PLANEL_Pot_Trim!BJ7,0)</f>
        <v>0.15978880019486891</v>
      </c>
      <c r="BK33" s="48">
        <f>IF(PLANEL_Pot_Trim!BK7&lt;&gt;0,BK7/PLANEL_Pot_Trim!BK7,0)</f>
        <v>0.15978880019486891</v>
      </c>
      <c r="BL33" s="48">
        <f>IF(PLANEL_Pot_Trim!BL7&lt;&gt;0,BL7/PLANEL_Pot_Trim!BL7,0)</f>
        <v>0.15978880019486891</v>
      </c>
      <c r="BM33" s="48">
        <f>IF(PLANEL_Pot_Trim!BM7&lt;&gt;0,BM7/PLANEL_Pot_Trim!BM7,0)</f>
        <v>0.15978880019486891</v>
      </c>
      <c r="BN33" s="48">
        <f>IF(PLANEL_Pot_Trim!BN7&lt;&gt;0,BN7/PLANEL_Pot_Trim!BN7,0)</f>
        <v>0.15978880019486891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3">
      <c r="B34" s="17" t="s">
        <v>48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3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3">
      <c r="B36" s="19" t="s">
        <v>49</v>
      </c>
      <c r="C36" s="49">
        <f>IF(PLANEL_Pot_Trim!C9&lt;&gt;0,C10/PLANEL_Pot_Trim!C9,0)</f>
        <v>0.75</v>
      </c>
      <c r="D36" s="49">
        <f>IF(PLANEL_Pot_Trim!D9&lt;&gt;0,D10/PLANEL_Pot_Trim!D9,0)</f>
        <v>0.70919508840750778</v>
      </c>
      <c r="E36" s="49">
        <f>IF(PLANEL_Pot_Trim!E9&lt;&gt;0,E10/PLANEL_Pot_Trim!E9,0)</f>
        <v>0.62816464972575159</v>
      </c>
      <c r="F36" s="49">
        <f>IF(PLANEL_Pot_Trim!F9&lt;&gt;0,F10/PLANEL_Pot_Trim!F9,0)</f>
        <v>0.75</v>
      </c>
      <c r="G36" s="49">
        <f>IF(PLANEL_Pot_Trim!G9&lt;&gt;0,G10/PLANEL_Pot_Trim!G9,0)</f>
        <v>0.58277789349441089</v>
      </c>
      <c r="H36" s="49">
        <f>IF(PLANEL_Pot_Trim!H9&lt;&gt;0,H10/PLANEL_Pot_Trim!H9,0)</f>
        <v>0.44494202596681248</v>
      </c>
      <c r="I36" s="49">
        <f>IF(PLANEL_Pot_Trim!I9&lt;&gt;0,I10/PLANEL_Pot_Trim!I9,0)</f>
        <v>0.75</v>
      </c>
      <c r="J36" s="49">
        <f>IF(PLANEL_Pot_Trim!J9&lt;&gt;0,J10/PLANEL_Pot_Trim!J9,0)</f>
        <v>0.58277789349441089</v>
      </c>
      <c r="K36" s="49">
        <f>IF(PLANEL_Pot_Trim!K9&lt;&gt;0,K10/PLANEL_Pot_Trim!K9,0)</f>
        <v>0.75</v>
      </c>
      <c r="L36" s="49">
        <f>IF(PLANEL_Pot_Trim!L9&lt;&gt;0,L10/PLANEL_Pot_Trim!L9,0)</f>
        <v>0.55646393112546</v>
      </c>
      <c r="M36" s="49">
        <f>IF(PLANEL_Pot_Trim!M9&lt;&gt;0,M10/PLANEL_Pot_Trim!M9,0)</f>
        <v>0.62666183376148488</v>
      </c>
      <c r="N36" s="49">
        <f>IF(PLANEL_Pot_Trim!N9&lt;&gt;0,N10/PLANEL_Pot_Trim!N9,0)</f>
        <v>0.59248073318058736</v>
      </c>
      <c r="O36" s="49">
        <f>IF(PLANEL_Pot_Trim!O9&lt;&gt;0,O10/PLANEL_Pot_Trim!O9,0)</f>
        <v>0.75</v>
      </c>
      <c r="P36" s="49">
        <f>IF(PLANEL_Pot_Trim!P9&lt;&gt;0,P10/PLANEL_Pot_Trim!P9,0)</f>
        <v>7.9239700351778561E-2</v>
      </c>
      <c r="Q36" s="49">
        <f>IF(PLANEL_Pot_Trim!Q9&lt;&gt;0,Q10/PLANEL_Pot_Trim!Q9,0)</f>
        <v>0.62762966048739843</v>
      </c>
      <c r="R36" s="49">
        <f>IF(PLANEL_Pot_Trim!R9&lt;&gt;0,R10/PLANEL_Pot_Trim!R9,0)</f>
        <v>0.37058251753106991</v>
      </c>
      <c r="S36" s="49">
        <f>IF(PLANEL_Pot_Trim!S9&lt;&gt;0,S10/PLANEL_Pot_Trim!S9,0)</f>
        <v>0.75</v>
      </c>
      <c r="T36" s="49">
        <f>IF(PLANEL_Pot_Trim!T9&lt;&gt;0,T10/PLANEL_Pot_Trim!T9,0)</f>
        <v>0.64774507339147924</v>
      </c>
      <c r="U36" s="49">
        <f>IF(PLANEL_Pot_Trim!U9&lt;&gt;0,U10/PLANEL_Pot_Trim!U9,0)</f>
        <v>0.75</v>
      </c>
      <c r="V36" s="49">
        <f>IF(PLANEL_Pot_Trim!V9&lt;&gt;0,V10/PLANEL_Pot_Trim!V9,0)</f>
        <v>0.71056502639772567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0.59048313929876806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0.61837397745073386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0.53316153861029991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0.61946179581890959</v>
      </c>
      <c r="AW36" s="49">
        <f>IF(PLANEL_Pot_Trim!AW9&lt;&gt;0,AW10/PLANEL_Pot_Trim!AW9,0)</f>
        <v>0.63396604072791962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3">
      <c r="B37" s="19" t="s">
        <v>50</v>
      </c>
      <c r="C37" s="49">
        <f>IF(PLANEL_Pot_Trim!C10&lt;&gt;0,C11/PLANEL_Pot_Trim!C10,0)</f>
        <v>0.74999999999999989</v>
      </c>
      <c r="D37" s="49">
        <f>IF(PLANEL_Pot_Trim!D10&lt;&gt;0,D11/PLANEL_Pot_Trim!D10,0)</f>
        <v>0.56060606060606055</v>
      </c>
      <c r="E37" s="49">
        <f>IF(PLANEL_Pot_Trim!E10&lt;&gt;0,E11/PLANEL_Pot_Trim!E10,0)</f>
        <v>0.50371067586827178</v>
      </c>
      <c r="F37" s="49">
        <f>IF(PLANEL_Pot_Trim!F10&lt;&gt;0,F11/PLANEL_Pot_Trim!F10,0)</f>
        <v>0.56060606060606055</v>
      </c>
      <c r="G37" s="49">
        <f>IF(PLANEL_Pot_Trim!G10&lt;&gt;0,G11/PLANEL_Pot_Trim!G10,0)</f>
        <v>0.18685139061851389</v>
      </c>
      <c r="H37" s="49">
        <f>IF(PLANEL_Pot_Trim!H10&lt;&gt;0,H11/PLANEL_Pot_Trim!H10,0)</f>
        <v>0.37624533001245331</v>
      </c>
      <c r="I37" s="49">
        <f>IF(PLANEL_Pot_Trim!I10&lt;&gt;0,I11/PLANEL_Pot_Trim!I10,0)</f>
        <v>0.44066937747336371</v>
      </c>
      <c r="J37" s="49">
        <f>IF(PLANEL_Pot_Trim!J10&lt;&gt;0,J11/PLANEL_Pot_Trim!J10,0)</f>
        <v>0.56060606060606055</v>
      </c>
      <c r="K37" s="49">
        <f>IF(PLANEL_Pot_Trim!K10&lt;&gt;0,K11/PLANEL_Pot_Trim!K10,0)</f>
        <v>0.625734203057977</v>
      </c>
      <c r="L37" s="49">
        <f>IF(PLANEL_Pot_Trim!L10&lt;&gt;0,L11/PLANEL_Pot_Trim!L10,0)</f>
        <v>0.18685139061851389</v>
      </c>
      <c r="M37" s="49">
        <f>IF(PLANEL_Pot_Trim!M10&lt;&gt;0,M11/PLANEL_Pot_Trim!M10,0)</f>
        <v>0.56314860938148603</v>
      </c>
      <c r="N37" s="49">
        <f>IF(PLANEL_Pot_Trim!N10&lt;&gt;0,N11/PLANEL_Pot_Trim!N10,0)</f>
        <v>0.5565870377058254</v>
      </c>
      <c r="O37" s="49">
        <f>IF(PLANEL_Pot_Trim!O10&lt;&gt;0,O11/PLANEL_Pot_Trim!O10,0)</f>
        <v>0.18939393939393939</v>
      </c>
      <c r="P37" s="49">
        <f>IF(PLANEL_Pot_Trim!P10&lt;&gt;0,P11/PLANEL_Pot_Trim!P10,0)</f>
        <v>0.37375466998754669</v>
      </c>
      <c r="Q37" s="49">
        <f>IF(PLANEL_Pot_Trim!Q10&lt;&gt;0,Q11/PLANEL_Pot_Trim!Q10,0)</f>
        <v>0.18685139061851389</v>
      </c>
      <c r="R37" s="49">
        <f>IF(PLANEL_Pot_Trim!R10&lt;&gt;0,R11/PLANEL_Pot_Trim!R10,0)</f>
        <v>0.37624533001245331</v>
      </c>
      <c r="S37" s="49">
        <f>IF(PLANEL_Pot_Trim!S10&lt;&gt;0,S11/PLANEL_Pot_Trim!S10,0)</f>
        <v>0.74999999999999989</v>
      </c>
      <c r="T37" s="49">
        <f>IF(PLANEL_Pot_Trim!T10&lt;&gt;0,T11/PLANEL_Pot_Trim!T10,0)</f>
        <v>0</v>
      </c>
      <c r="U37" s="49">
        <f>IF(PLANEL_Pot_Trim!U10&lt;&gt;0,U11/PLANEL_Pot_Trim!U10,0)</f>
        <v>0.74999999999999989</v>
      </c>
      <c r="V37" s="49">
        <f>IF(PLANEL_Pot_Trim!V10&lt;&gt;0,V11/PLANEL_Pot_Trim!V10,0)</f>
        <v>0.74999999999999989</v>
      </c>
      <c r="W37" s="49">
        <f>IF(PLANEL_Pot_Trim!W10&lt;&gt;0,W11/PLANEL_Pot_Trim!W10,0)</f>
        <v>0.74999999999999989</v>
      </c>
      <c r="X37" s="49">
        <f>IF(PLANEL_Pot_Trim!X10&lt;&gt;0,X11/PLANEL_Pot_Trim!X10,0)</f>
        <v>0.37375466998754669</v>
      </c>
      <c r="Y37" s="49">
        <f>IF(PLANEL_Pot_Trim!Y10&lt;&gt;0,Y11/PLANEL_Pot_Trim!Y10,0)</f>
        <v>0.74999999999999989</v>
      </c>
      <c r="Z37" s="49">
        <f>IF(PLANEL_Pot_Trim!Z10&lt;&gt;0,Z11/PLANEL_Pot_Trim!Z10,0)</f>
        <v>0.59550348228863981</v>
      </c>
      <c r="AA37" s="49">
        <f>IF(PLANEL_Pot_Trim!AA10&lt;&gt;0,AA11/PLANEL_Pot_Trim!AA10,0)</f>
        <v>0.56314860938148603</v>
      </c>
      <c r="AB37" s="49">
        <f>IF(PLANEL_Pot_Trim!AB10&lt;&gt;0,AB11/PLANEL_Pot_Trim!AB10,0)</f>
        <v>0.18685139061851389</v>
      </c>
      <c r="AC37" s="49">
        <f>IF(PLANEL_Pot_Trim!AC10&lt;&gt;0,AC11/PLANEL_Pot_Trim!AC10,0)</f>
        <v>0.37624533001245331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0.37375466998754669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0.18685139061851389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0.56314860938148603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0.18685139061851389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0.56314860938148603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0.18685139061851389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0.56314860938148603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3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3">
      <c r="B39" s="16" t="s">
        <v>57</v>
      </c>
      <c r="C39" s="47">
        <f>IF(PLANEL_Pot_Trim!C12&lt;&gt;0,C13/PLANEL_Pot_Trim!C12,0)</f>
        <v>0.65644040721092634</v>
      </c>
      <c r="D39" s="47">
        <f>IF(PLANEL_Pot_Trim!D12&lt;&gt;0,D13/PLANEL_Pot_Trim!D12,0)</f>
        <v>0.61630262703036376</v>
      </c>
      <c r="E39" s="47">
        <f>IF(PLANEL_Pot_Trim!E12&lt;&gt;0,E13/PLANEL_Pot_Trim!E12,0)</f>
        <v>0.80245995833172579</v>
      </c>
      <c r="F39" s="47">
        <f>IF(PLANEL_Pot_Trim!F12&lt;&gt;0,F13/PLANEL_Pot_Trim!F12,0)</f>
        <v>0.69626186205100504</v>
      </c>
      <c r="G39" s="47">
        <f>IF(PLANEL_Pot_Trim!G12&lt;&gt;0,G13/PLANEL_Pot_Trim!G12,0)</f>
        <v>0.72980930020448309</v>
      </c>
      <c r="H39" s="47">
        <f>IF(PLANEL_Pot_Trim!H12&lt;&gt;0,H13/PLANEL_Pot_Trim!H12,0)</f>
        <v>0.68157836509896208</v>
      </c>
      <c r="I39" s="47">
        <f>IF(PLANEL_Pot_Trim!I12&lt;&gt;0,I13/PLANEL_Pot_Trim!I12,0)</f>
        <v>0.80280079362629719</v>
      </c>
      <c r="J39" s="47">
        <f>IF(PLANEL_Pot_Trim!J12&lt;&gt;0,J13/PLANEL_Pot_Trim!J12,0)</f>
        <v>0.60342929453296801</v>
      </c>
      <c r="K39" s="47">
        <f>IF(PLANEL_Pot_Trim!K12&lt;&gt;0,K13/PLANEL_Pot_Trim!K12,0)</f>
        <v>0.88799159130367677</v>
      </c>
      <c r="L39" s="47">
        <f>IF(PLANEL_Pot_Trim!L12&lt;&gt;0,L13/PLANEL_Pot_Trim!L12,0)</f>
        <v>0.65865001869285078</v>
      </c>
      <c r="M39" s="47">
        <f>IF(PLANEL_Pot_Trim!M12&lt;&gt;0,M13/PLANEL_Pot_Trim!M12,0)</f>
        <v>0.86303551892434127</v>
      </c>
      <c r="N39" s="47">
        <f>IF(PLANEL_Pot_Trim!N12&lt;&gt;0,N13/PLANEL_Pot_Trim!N12,0)</f>
        <v>0.67416059402368911</v>
      </c>
      <c r="O39" s="47">
        <f>IF(PLANEL_Pot_Trim!O12&lt;&gt;0,O13/PLANEL_Pot_Trim!O12,0)</f>
        <v>0.68114968092904815</v>
      </c>
      <c r="P39" s="47">
        <f>IF(PLANEL_Pot_Trim!P12&lt;&gt;0,P13/PLANEL_Pot_Trim!P12,0)</f>
        <v>0.6320897580153555</v>
      </c>
      <c r="Q39" s="47">
        <f>IF(PLANEL_Pot_Trim!Q12&lt;&gt;0,Q13/PLANEL_Pot_Trim!Q12,0)</f>
        <v>0.67794404652957285</v>
      </c>
      <c r="R39" s="47">
        <f>IF(PLANEL_Pot_Trim!R12&lt;&gt;0,R13/PLANEL_Pot_Trim!R12,0)</f>
        <v>0.69083678162737761</v>
      </c>
      <c r="S39" s="47">
        <f>IF(PLANEL_Pot_Trim!S12&lt;&gt;0,S13/PLANEL_Pot_Trim!S12,0)</f>
        <v>0.86815206489447894</v>
      </c>
      <c r="T39" s="47">
        <f>IF(PLANEL_Pot_Trim!T12&lt;&gt;0,T13/PLANEL_Pot_Trim!T12,0)</f>
        <v>0.55207363333847748</v>
      </c>
      <c r="U39" s="47">
        <f>IF(PLANEL_Pot_Trim!U12&lt;&gt;0,U13/PLANEL_Pot_Trim!U12,0)</f>
        <v>0.85712188047378357</v>
      </c>
      <c r="V39" s="47">
        <f>IF(PLANEL_Pot_Trim!V12&lt;&gt;0,V13/PLANEL_Pot_Trim!V12,0)</f>
        <v>0.73831478926656124</v>
      </c>
      <c r="W39" s="47">
        <f>IF(PLANEL_Pot_Trim!W12&lt;&gt;0,W13/PLANEL_Pot_Trim!W12,0)</f>
        <v>0.93276038581735399</v>
      </c>
      <c r="X39" s="47">
        <f>IF(PLANEL_Pot_Trim!X12&lt;&gt;0,X13/PLANEL_Pot_Trim!X12,0)</f>
        <v>0.68671991980786296</v>
      </c>
      <c r="Y39" s="47">
        <f>IF(PLANEL_Pot_Trim!Y12&lt;&gt;0,Y13/PLANEL_Pot_Trim!Y12,0)</f>
        <v>0.72267469751919444</v>
      </c>
      <c r="Z39" s="47">
        <f>IF(PLANEL_Pot_Trim!Z12&lt;&gt;0,Z13/PLANEL_Pot_Trim!Z12,0)</f>
        <v>0.77620414742081101</v>
      </c>
      <c r="AA39" s="47">
        <f>IF(PLANEL_Pot_Trim!AA12&lt;&gt;0,AA13/PLANEL_Pot_Trim!AA12,0)</f>
        <v>0.81721253732782906</v>
      </c>
      <c r="AB39" s="47">
        <f>IF(PLANEL_Pot_Trim!AB12&lt;&gt;0,AB13/PLANEL_Pot_Trim!AB12,0)</f>
        <v>0.63560202995871751</v>
      </c>
      <c r="AC39" s="47">
        <f>IF(PLANEL_Pot_Trim!AC12&lt;&gt;0,AC13/PLANEL_Pot_Trim!AC12,0)</f>
        <v>0.78067056715151051</v>
      </c>
      <c r="AD39" s="47">
        <f>IF(PLANEL_Pot_Trim!AD12&lt;&gt;0,AD13/PLANEL_Pot_Trim!AD12,0)</f>
        <v>0.87737319167406158</v>
      </c>
      <c r="AE39" s="47">
        <f>IF(PLANEL_Pot_Trim!AE12&lt;&gt;0,AE13/PLANEL_Pot_Trim!AE12,0)</f>
        <v>0.93760674929588339</v>
      </c>
      <c r="AF39" s="47">
        <f>IF(PLANEL_Pot_Trim!AF12&lt;&gt;0,AF13/PLANEL_Pot_Trim!AF12,0)</f>
        <v>0.74686868214437285</v>
      </c>
      <c r="AG39" s="47">
        <f>IF(PLANEL_Pot_Trim!AG12&lt;&gt;0,AG13/PLANEL_Pot_Trim!AG12,0)</f>
        <v>0.85835991994289895</v>
      </c>
      <c r="AH39" s="47">
        <f>IF(PLANEL_Pot_Trim!AH12&lt;&gt;0,AH13/PLANEL_Pot_Trim!AH12,0)</f>
        <v>0.88249067672363901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0.57020535695254115</v>
      </c>
      <c r="AK39" s="47">
        <f>IF(PLANEL_Pot_Trim!AK12&lt;&gt;0,AK13/PLANEL_Pot_Trim!AK12,0)</f>
        <v>0.91250162529799472</v>
      </c>
      <c r="AL39" s="47">
        <f>IF(PLANEL_Pot_Trim!AL12&lt;&gt;0,AL13/PLANEL_Pot_Trim!AL12,0)</f>
        <v>0.87526102189634791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0.74266187168483822</v>
      </c>
      <c r="AO39" s="47">
        <f>IF(PLANEL_Pot_Trim!AO12&lt;&gt;0,AO13/PLANEL_Pot_Trim!AO12,0)</f>
        <v>0.89448426957910232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0.78886491048273077</v>
      </c>
      <c r="AS39" s="47">
        <f>IF(PLANEL_Pot_Trim!AS12&lt;&gt;0,AS13/PLANEL_Pot_Trim!AS12,0)</f>
        <v>0.87997201329024444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3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3">
      <c r="B41" s="21" t="s">
        <v>51</v>
      </c>
      <c r="C41" s="50">
        <f>IF(PLANEL_Pot_Trim!C14&lt;&gt;0,C15/PLANEL_Pot_Trim!C14,0)</f>
        <v>3.9812570700848655E-2</v>
      </c>
      <c r="D41" s="50">
        <f>IF(PLANEL_Pot_Trim!D14&lt;&gt;0,D15/PLANEL_Pot_Trim!D14,0)</f>
        <v>0.36570179686914966</v>
      </c>
      <c r="E41" s="50">
        <f>IF(PLANEL_Pot_Trim!E14&lt;&gt;0,E15/PLANEL_Pot_Trim!E14,0)</f>
        <v>0.49208905919375706</v>
      </c>
      <c r="F41" s="50">
        <f>IF(PLANEL_Pot_Trim!F14&lt;&gt;0,F15/PLANEL_Pot_Trim!F14,0)</f>
        <v>0.32681654652582248</v>
      </c>
      <c r="G41" s="50">
        <f>IF(PLANEL_Pot_Trim!G14&lt;&gt;0,G15/PLANEL_Pot_Trim!G14,0)</f>
        <v>3.964590616226138E-2</v>
      </c>
      <c r="H41" s="50">
        <f>IF(PLANEL_Pot_Trim!H14&lt;&gt;0,H15/PLANEL_Pot_Trim!H14,0)</f>
        <v>0.3811139543717561</v>
      </c>
      <c r="I41" s="50">
        <f>IF(PLANEL_Pot_Trim!I14&lt;&gt;0,I15/PLANEL_Pot_Trim!I14,0)</f>
        <v>0.48783905886797074</v>
      </c>
      <c r="J41" s="50">
        <f>IF(PLANEL_Pot_Trim!J14&lt;&gt;0,J15/PLANEL_Pot_Trim!J14,0)</f>
        <v>0.32043072668133699</v>
      </c>
      <c r="K41" s="50">
        <f>IF(PLANEL_Pot_Trim!K14&lt;&gt;0,K15/PLANEL_Pot_Trim!K14,0)</f>
        <v>3.9495788252106583E-2</v>
      </c>
      <c r="L41" s="50">
        <f>IF(PLANEL_Pot_Trim!L14&lt;&gt;0,L15/PLANEL_Pot_Trim!L14,0)</f>
        <v>0.36040915909418703</v>
      </c>
      <c r="M41" s="50">
        <f>IF(PLANEL_Pot_Trim!M14&lt;&gt;0,M15/PLANEL_Pot_Trim!M14,0)</f>
        <v>0.506275345034501</v>
      </c>
      <c r="N41" s="50">
        <f>IF(PLANEL_Pot_Trim!N14&lt;&gt;0,N15/PLANEL_Pot_Trim!N14,0)</f>
        <v>0.32620359216574313</v>
      </c>
      <c r="O41" s="50">
        <f>IF(PLANEL_Pot_Trim!O14&lt;&gt;0,O15/PLANEL_Pot_Trim!O14,0)</f>
        <v>3.9048008471137215E-2</v>
      </c>
      <c r="P41" s="50">
        <f>IF(PLANEL_Pot_Trim!P14&lt;&gt;0,P15/PLANEL_Pot_Trim!P14,0)</f>
        <v>0.34954740423637126</v>
      </c>
      <c r="Q41" s="50">
        <f>IF(PLANEL_Pot_Trim!Q14&lt;&gt;0,Q15/PLANEL_Pot_Trim!Q14,0)</f>
        <v>0.50881016580347205</v>
      </c>
      <c r="R41" s="50">
        <f>IF(PLANEL_Pot_Trim!R14&lt;&gt;0,R15/PLANEL_Pot_Trim!R14,0)</f>
        <v>0.32139105053955058</v>
      </c>
      <c r="S41" s="50">
        <f>IF(PLANEL_Pot_Trim!S14&lt;&gt;0,S15/PLANEL_Pot_Trim!S14,0)</f>
        <v>3.9999999992107571E-2</v>
      </c>
      <c r="T41" s="50">
        <f>IF(PLANEL_Pot_Trim!T14&lt;&gt;0,T15/PLANEL_Pot_Trim!T14,0)</f>
        <v>0.36268313636853849</v>
      </c>
      <c r="U41" s="50">
        <f>IF(PLANEL_Pot_Trim!U14&lt;&gt;0,U15/PLANEL_Pot_Trim!U14,0)</f>
        <v>0.4564939665767086</v>
      </c>
      <c r="V41" s="50">
        <f>IF(PLANEL_Pot_Trim!V14&lt;&gt;0,V15/PLANEL_Pot_Trim!V14,0)</f>
        <v>0.3223548460614783</v>
      </c>
      <c r="W41" s="50">
        <f>IF(PLANEL_Pot_Trim!W14&lt;&gt;0,W15/PLANEL_Pot_Trim!W14,0)</f>
        <v>3.9458414960651944E-2</v>
      </c>
      <c r="X41" s="50">
        <f>IF(PLANEL_Pot_Trim!X14&lt;&gt;0,X15/PLANEL_Pot_Trim!X14,0)</f>
        <v>0.37848311141187768</v>
      </c>
      <c r="Y41" s="50">
        <f>IF(PLANEL_Pot_Trim!Y14&lt;&gt;0,Y15/PLANEL_Pot_Trim!Y14,0)</f>
        <v>0.501663860597796</v>
      </c>
      <c r="Z41" s="50">
        <f>IF(PLANEL_Pot_Trim!Z14&lt;&gt;0,Z15/PLANEL_Pot_Trim!Z14,0)</f>
        <v>0.32565005177692224</v>
      </c>
      <c r="AA41" s="50">
        <f>IF(PLANEL_Pot_Trim!AA14&lt;&gt;0,AA15/PLANEL_Pot_Trim!AA14,0)</f>
        <v>3.9999999992107571E-2</v>
      </c>
      <c r="AB41" s="50">
        <f>IF(PLANEL_Pot_Trim!AB14&lt;&gt;0,AB15/PLANEL_Pot_Trim!AB14,0)</f>
        <v>0.35176829867082876</v>
      </c>
      <c r="AC41" s="50">
        <f>IF(PLANEL_Pot_Trim!AC14&lt;&gt;0,AC15/PLANEL_Pot_Trim!AC14,0)</f>
        <v>0.49760436269043695</v>
      </c>
      <c r="AD41" s="50">
        <f>IF(PLANEL_Pot_Trim!AD14&lt;&gt;0,AD15/PLANEL_Pot_Trim!AD14,0)</f>
        <v>0.33999999992107571</v>
      </c>
      <c r="AE41" s="50">
        <f>IF(PLANEL_Pot_Trim!AE14&lt;&gt;0,AE15/PLANEL_Pot_Trim!AE14,0)</f>
        <v>3.9932121719103764E-2</v>
      </c>
      <c r="AF41" s="50">
        <f>IF(PLANEL_Pot_Trim!AF14&lt;&gt;0,AF15/PLANEL_Pot_Trim!AF14,0)</f>
        <v>0.37867393997903875</v>
      </c>
      <c r="AG41" s="50">
        <f>IF(PLANEL_Pot_Trim!AG14&lt;&gt;0,AG15/PLANEL_Pot_Trim!AG14,0)</f>
        <v>0.53152015814130238</v>
      </c>
      <c r="AH41" s="50">
        <f>IF(PLANEL_Pot_Trim!AH14&lt;&gt;0,AH15/PLANEL_Pot_Trim!AH14,0)</f>
        <v>0.3352273276631918</v>
      </c>
      <c r="AI41" s="50">
        <f>IF(PLANEL_Pot_Trim!AI14&lt;&gt;0,AI15/PLANEL_Pot_Trim!AI14,0)</f>
        <v>4.0000000006557027E-2</v>
      </c>
      <c r="AJ41" s="50">
        <f>IF(PLANEL_Pot_Trim!AJ14&lt;&gt;0,AJ15/PLANEL_Pot_Trim!AJ14,0)</f>
        <v>0.36690604232371743</v>
      </c>
      <c r="AK41" s="50">
        <f>IF(PLANEL_Pot_Trim!AK14&lt;&gt;0,AK15/PLANEL_Pot_Trim!AK14,0)</f>
        <v>0.49374091052553776</v>
      </c>
      <c r="AL41" s="50">
        <f>IF(PLANEL_Pot_Trim!AL14&lt;&gt;0,AL15/PLANEL_Pot_Trim!AL14,0)</f>
        <v>0.34000000007868425</v>
      </c>
      <c r="AM41" s="50">
        <f>IF(PLANEL_Pot_Trim!AM14&lt;&gt;0,AM15/PLANEL_Pot_Trim!AM14,0)</f>
        <v>2.1544547342068461E-2</v>
      </c>
      <c r="AN41" s="50">
        <f>IF(PLANEL_Pot_Trim!AN14&lt;&gt;0,AN15/PLANEL_Pot_Trim!AN14,0)</f>
        <v>0.21005933660131837</v>
      </c>
      <c r="AO41" s="50">
        <f>IF(PLANEL_Pot_Trim!AO14&lt;&gt;0,AO15/PLANEL_Pot_Trim!AO14,0)</f>
        <v>0.29085138912673375</v>
      </c>
      <c r="AP41" s="50">
        <f>IF(PLANEL_Pot_Trim!AP14&lt;&gt;0,AP15/PLANEL_Pot_Trim!AP14,0)</f>
        <v>0.18312865244575668</v>
      </c>
      <c r="AQ41" s="50">
        <f>IF(PLANEL_Pot_Trim!AQ14&lt;&gt;0,AQ15/PLANEL_Pot_Trim!AQ14,0)</f>
        <v>2.1544547342068461E-2</v>
      </c>
      <c r="AR41" s="50">
        <f>IF(PLANEL_Pot_Trim!AR14&lt;&gt;0,AR15/PLANEL_Pot_Trim!AR14,0)</f>
        <v>0.20950797055632775</v>
      </c>
      <c r="AS41" s="50">
        <f>IF(PLANEL_Pot_Trim!AS14&lt;&gt;0,AS15/PLANEL_Pot_Trim!AS14,0)</f>
        <v>0.29085138912673375</v>
      </c>
      <c r="AT41" s="50">
        <f>IF(PLANEL_Pot_Trim!AT14&lt;&gt;0,AT15/PLANEL_Pot_Trim!AT14,0)</f>
        <v>0.18312865244575668</v>
      </c>
      <c r="AU41" s="50">
        <f>IF(PLANEL_Pot_Trim!AU14&lt;&gt;0,AU15/PLANEL_Pot_Trim!AU14,0)</f>
        <v>2.1544547342068461E-2</v>
      </c>
      <c r="AV41" s="50">
        <f>IF(PLANEL_Pot_Trim!AV14&lt;&gt;0,AV15/PLANEL_Pot_Trim!AV14,0)</f>
        <v>0.20078819144785517</v>
      </c>
      <c r="AW41" s="50">
        <f>IF(PLANEL_Pot_Trim!AW14&lt;&gt;0,AW15/PLANEL_Pot_Trim!AW14,0)</f>
        <v>0.28510616043510062</v>
      </c>
      <c r="AX41" s="50">
        <f>IF(PLANEL_Pot_Trim!AX14&lt;&gt;0,AX15/PLANEL_Pot_Trim!AX14,0)</f>
        <v>0.18312865244575668</v>
      </c>
      <c r="AY41" s="50">
        <f>IF(PLANEL_Pot_Trim!AY14&lt;&gt;0,AY15/PLANEL_Pot_Trim!AY14,0)</f>
        <v>2.1544547342068461E-2</v>
      </c>
      <c r="AZ41" s="50">
        <f>IF(PLANEL_Pot_Trim!AZ14&lt;&gt;0,AZ15/PLANEL_Pot_Trim!AZ14,0)</f>
        <v>0.21005933660131837</v>
      </c>
      <c r="BA41" s="50">
        <f>IF(PLANEL_Pot_Trim!BA14&lt;&gt;0,BA15/PLANEL_Pot_Trim!BA14,0)</f>
        <v>0.29085138912673375</v>
      </c>
      <c r="BB41" s="50">
        <f>IF(PLANEL_Pot_Trim!BB14&lt;&gt;0,BB15/PLANEL_Pot_Trim!BB14,0)</f>
        <v>0.18312865244575668</v>
      </c>
      <c r="BC41" s="50">
        <f>IF(PLANEL_Pot_Trim!BC14&lt;&gt;0,BC15/PLANEL_Pot_Trim!BC14,0)</f>
        <v>2.1544547342068461E-2</v>
      </c>
      <c r="BD41" s="50">
        <f>IF(PLANEL_Pot_Trim!BD14&lt;&gt;0,BD15/PLANEL_Pot_Trim!BD14,0)</f>
        <v>0.20950797055632775</v>
      </c>
      <c r="BE41" s="50">
        <f>IF(PLANEL_Pot_Trim!BE14&lt;&gt;0,BE15/PLANEL_Pot_Trim!BE14,0)</f>
        <v>0.29085138912673375</v>
      </c>
      <c r="BF41" s="50">
        <f>IF(PLANEL_Pot_Trim!BF14&lt;&gt;0,BF15/PLANEL_Pot_Trim!BF14,0)</f>
        <v>0.18312865244575668</v>
      </c>
      <c r="BG41" s="50">
        <f>IF(PLANEL_Pot_Trim!BG14&lt;&gt;0,BG15/PLANEL_Pot_Trim!BG14,0)</f>
        <v>2.4530638556262654E-2</v>
      </c>
      <c r="BH41" s="50">
        <f>IF(PLANEL_Pot_Trim!BH14&lt;&gt;0,BH15/PLANEL_Pot_Trim!BH14,0)</f>
        <v>0.23402843042872604</v>
      </c>
      <c r="BI41" s="50">
        <f>IF(PLANEL_Pot_Trim!BI14&lt;&gt;0,BI15/PLANEL_Pot_Trim!BI14,0)</f>
        <v>0.3311636205243142</v>
      </c>
      <c r="BJ41" s="50">
        <f>IF(PLANEL_Pot_Trim!BJ14&lt;&gt;0,BJ15/PLANEL_Pot_Trim!BJ14,0)</f>
        <v>0.20851042774300091</v>
      </c>
      <c r="BK41" s="50">
        <f>IF(PLANEL_Pot_Trim!BK14&lt;&gt;0,BK15/PLANEL_Pot_Trim!BK14,0)</f>
        <v>2.4530638556262654E-2</v>
      </c>
      <c r="BL41" s="50">
        <f>IF(PLANEL_Pot_Trim!BL14&lt;&gt;0,BL15/PLANEL_Pot_Trim!BL14,0)</f>
        <v>0.23126379404211911</v>
      </c>
      <c r="BM41" s="50">
        <f>IF(PLANEL_Pot_Trim!BM14&lt;&gt;0,BM15/PLANEL_Pot_Trim!BM14,0)</f>
        <v>0.3311636205243142</v>
      </c>
      <c r="BN41" s="50">
        <f>IF(PLANEL_Pot_Trim!BN14&lt;&gt;0,BN15/PLANEL_Pot_Trim!BN14,0)</f>
        <v>0.20851042774300091</v>
      </c>
      <c r="BO41" s="50">
        <f>IF(PLANEL_Pot_Trim!BO14&lt;&gt;0,BO15/PLANEL_Pot_Trim!BO14,0)</f>
        <v>1.7118236857895975E-2</v>
      </c>
      <c r="BP41" s="50">
        <f>IF(PLANEL_Pot_Trim!BP14&lt;&gt;0,BP15/PLANEL_Pot_Trim!BP14,0)</f>
        <v>0.1669028093681241</v>
      </c>
      <c r="BQ41" s="50">
        <f>IF(PLANEL_Pot_Trim!BQ14&lt;&gt;0,BQ15/PLANEL_Pot_Trim!BQ14,0)</f>
        <v>0.23109619757917008</v>
      </c>
      <c r="BR41" s="50">
        <f>IF(PLANEL_Pot_Trim!BR14&lt;&gt;0,BR15/PLANEL_Pot_Trim!BR14,0)</f>
        <v>0.14550501326543464</v>
      </c>
      <c r="BS41" s="50">
        <f>IF(PLANEL_Pot_Trim!BS14&lt;&gt;0,BS15/PLANEL_Pot_Trim!BS14,0)</f>
        <v>1.7118236857895975E-2</v>
      </c>
      <c r="BT41" s="50">
        <f>IF(PLANEL_Pot_Trim!BT14&lt;&gt;0,BT15/PLANEL_Pot_Trim!BT14,0)</f>
        <v>0.1669028093681241</v>
      </c>
      <c r="BU41" s="50">
        <f>IF(PLANEL_Pot_Trim!BU14&lt;&gt;0,BU15/PLANEL_Pot_Trim!BU14,0)</f>
        <v>0.23020553193443882</v>
      </c>
      <c r="BV41" s="50">
        <f>IF(PLANEL_Pot_Trim!BV14&lt;&gt;0,BV15/PLANEL_Pot_Trim!BV14,0)</f>
        <v>0.14550501326543464</v>
      </c>
      <c r="BW41" s="50">
        <f>IF(PLANEL_Pot_Trim!BW14&lt;&gt;0,BW15/PLANEL_Pot_Trim!BW14,0)</f>
        <v>1.7118236857895975E-2</v>
      </c>
      <c r="BX41" s="50">
        <f>IF(PLANEL_Pot_Trim!BX14&lt;&gt;0,BX15/PLANEL_Pot_Trim!BX14,0)</f>
        <v>0.1669028093681241</v>
      </c>
      <c r="BY41" s="50">
        <f>IF(PLANEL_Pot_Trim!BY14&lt;&gt;0,BY15/PLANEL_Pot_Trim!BY14,0)</f>
        <v>0.23106476232112078</v>
      </c>
      <c r="BZ41" s="50">
        <f>IF(PLANEL_Pot_Trim!BZ14&lt;&gt;0,BZ15/PLANEL_Pot_Trim!BZ14,0)</f>
        <v>0.14550501326543464</v>
      </c>
      <c r="CA41" s="50">
        <f>IF(PLANEL_Pot_Trim!CA14&lt;&gt;0,CA15/PLANEL_Pot_Trim!CA14,0)</f>
        <v>1.7118236857895975E-2</v>
      </c>
      <c r="CB41" s="50">
        <f>IF(PLANEL_Pot_Trim!CB14&lt;&gt;0,CB15/PLANEL_Pot_Trim!CB14,0)</f>
        <v>0.1669028093681241</v>
      </c>
      <c r="CC41" s="50">
        <f>IF(PLANEL_Pot_Trim!CC14&lt;&gt;0,CC15/PLANEL_Pot_Trim!CC14,0)</f>
        <v>0.23109619757917008</v>
      </c>
      <c r="CD41" s="50">
        <f>IF(PLANEL_Pot_Trim!CD14&lt;&gt;0,CD15/PLANEL_Pot_Trim!CD14,0)</f>
        <v>0.14550501326543464</v>
      </c>
      <c r="CE41" s="50">
        <f>IF(PLANEL_Pot_Trim!CE14&lt;&gt;0,CE15/PLANEL_Pot_Trim!CE14,0)</f>
        <v>1.7118236857895975E-2</v>
      </c>
      <c r="CF41" s="50">
        <f>IF(PLANEL_Pot_Trim!CF14&lt;&gt;0,CF15/PLANEL_Pot_Trim!CF14,0)</f>
        <v>0.1669028093681241</v>
      </c>
      <c r="CG41" s="50">
        <f>IF(PLANEL_Pot_Trim!CG14&lt;&gt;0,CG15/PLANEL_Pot_Trim!CG14,0)</f>
        <v>0.23020553193443882</v>
      </c>
      <c r="CH41" s="50">
        <f>IF(PLANEL_Pot_Trim!CH14&lt;&gt;0,CH15/PLANEL_Pot_Trim!CH14,0)</f>
        <v>0.14550501326543464</v>
      </c>
      <c r="CI41" s="50">
        <f>IF(PLANEL_Pot_Trim!CI14&lt;&gt;0,CI15/PLANEL_Pot_Trim!CI14,0)</f>
        <v>1.4766702224667987E-2</v>
      </c>
      <c r="CJ41" s="50">
        <f>IF(PLANEL_Pot_Trim!CJ14&lt;&gt;0,CJ15/PLANEL_Pot_Trim!CJ14,0)</f>
        <v>0.14397534665414388</v>
      </c>
      <c r="CK41" s="50">
        <f>IF(PLANEL_Pot_Trim!CK14&lt;&gt;0,CK15/PLANEL_Pot_Trim!CK14,0)</f>
        <v>0.19935048000877184</v>
      </c>
      <c r="CL41" s="50">
        <f>IF(PLANEL_Pot_Trim!CL14&lt;&gt;0,CL15/PLANEL_Pot_Trim!CL14,0)</f>
        <v>0.1255169688854319</v>
      </c>
      <c r="CM41" s="50">
        <f>IF(PLANEL_Pot_Trim!CM14&lt;&gt;0,CM15/PLANEL_Pot_Trim!CM14,0)</f>
        <v>1.4766702224667987E-2</v>
      </c>
      <c r="CN41" s="50">
        <f>IF(PLANEL_Pot_Trim!CN14&lt;&gt;0,CN15/PLANEL_Pot_Trim!CN14,0)</f>
        <v>0.14397534665414388</v>
      </c>
      <c r="CO41" s="50">
        <f>IF(PLANEL_Pot_Trim!CO14&lt;&gt;0,CO15/PLANEL_Pot_Trim!CO14,0)</f>
        <v>0.19935048000877184</v>
      </c>
      <c r="CP41" s="50">
        <f>IF(PLANEL_Pot_Trim!CP14&lt;&gt;0,CP15/PLANEL_Pot_Trim!CP14,0)</f>
        <v>0.1255169688854319</v>
      </c>
      <c r="CQ41" s="50">
        <f>IF(PLANEL_Pot_Trim!CQ14&lt;&gt;0,CQ15/PLANEL_Pot_Trim!CQ14,0)</f>
        <v>1.4766702224667987E-2</v>
      </c>
      <c r="CR41" s="50">
        <f>IF(PLANEL_Pot_Trim!CR14&lt;&gt;0,CR15/PLANEL_Pot_Trim!CR14,0)</f>
        <v>0.14397534665414388</v>
      </c>
      <c r="CS41" s="50">
        <f>IF(PLANEL_Pot_Trim!CS14&lt;&gt;0,CS15/PLANEL_Pot_Trim!CS14,0)</f>
        <v>0.19935048000877184</v>
      </c>
      <c r="CT41" s="50">
        <f>IF(PLANEL_Pot_Trim!CT14&lt;&gt;0,CT15/PLANEL_Pot_Trim!CT14,0)</f>
        <v>0.1255169688854319</v>
      </c>
      <c r="CU41" s="50">
        <f>IF(PLANEL_Pot_Trim!CU14&lt;&gt;0,CU15/PLANEL_Pot_Trim!CU14,0)</f>
        <v>1.4766702224667987E-2</v>
      </c>
      <c r="CV41" s="50">
        <f>IF(PLANEL_Pot_Trim!CV14&lt;&gt;0,CV15/PLANEL_Pot_Trim!CV14,0)</f>
        <v>0.14397534665414388</v>
      </c>
      <c r="CW41" s="50">
        <f>IF(PLANEL_Pot_Trim!CW14&lt;&gt;0,CW15/PLANEL_Pot_Trim!CW14,0)</f>
        <v>0.19935048000877184</v>
      </c>
      <c r="CX41" s="50">
        <f>IF(PLANEL_Pot_Trim!CX14&lt;&gt;0,CX15/PLANEL_Pot_Trim!CX14,0)</f>
        <v>0.1255169688854319</v>
      </c>
      <c r="CY41" s="80">
        <f>IF(PLANEL_Pot_Trim!CY14&lt;&gt;0,CY15/PLANEL_Pot_Trim!CY14,0)</f>
        <v>1.4766702224667987E-2</v>
      </c>
      <c r="CZ41" s="80">
        <f>IF(PLANEL_Pot_Trim!CZ14&lt;&gt;0,CZ15/PLANEL_Pot_Trim!CZ14,0)</f>
        <v>0.14397534665414388</v>
      </c>
      <c r="DA41" s="80">
        <f>IF(PLANEL_Pot_Trim!DA14&lt;&gt;0,DA15/PLANEL_Pot_Trim!DA14,0)</f>
        <v>0.19935048000877184</v>
      </c>
      <c r="DB41" s="80">
        <f>IF(PLANEL_Pot_Trim!DB14&lt;&gt;0,DB15/PLANEL_Pot_Trim!DB14,0)</f>
        <v>0.1255169688854319</v>
      </c>
      <c r="DC41" s="50">
        <f>IF(PLANEL_Pot_Trim!DC14&lt;&gt;0,DC15/PLANEL_Pot_Trim!DC14,0)</f>
        <v>1.4766702224667987E-2</v>
      </c>
      <c r="DD41" s="50">
        <f>IF(PLANEL_Pot_Trim!DD14&lt;&gt;0,DD15/PLANEL_Pot_Trim!DD14,0)</f>
        <v>0.14397534665414388</v>
      </c>
      <c r="DE41" s="50">
        <f>IF(PLANEL_Pot_Trim!DE14&lt;&gt;0,DE15/PLANEL_Pot_Trim!DE14,0)</f>
        <v>0.19935048000877184</v>
      </c>
      <c r="DF41" s="50">
        <f>IF(PLANEL_Pot_Trim!DF14&lt;&gt;0,DF15/PLANEL_Pot_Trim!DF14,0)</f>
        <v>0.1255169688854319</v>
      </c>
      <c r="DG41" s="50">
        <f>IF(PLANEL_Pot_Trim!DG14&lt;&gt;0,DG15/PLANEL_Pot_Trim!DG14,0)</f>
        <v>1.4766702224667987E-2</v>
      </c>
      <c r="DH41" s="50">
        <f>IF(PLANEL_Pot_Trim!DH14&lt;&gt;0,DH15/PLANEL_Pot_Trim!DH14,0)</f>
        <v>0.14397534665414388</v>
      </c>
      <c r="DI41" s="50">
        <f>IF(PLANEL_Pot_Trim!DI14&lt;&gt;0,DI15/PLANEL_Pot_Trim!DI14,0)</f>
        <v>0.19935048000877184</v>
      </c>
      <c r="DJ41" s="50">
        <f>IF(PLANEL_Pot_Trim!DJ14&lt;&gt;0,DJ15/PLANEL_Pot_Trim!DJ14,0)</f>
        <v>0.1255169688854319</v>
      </c>
      <c r="DK41" s="50">
        <f>IF(PLANEL_Pot_Trim!DK14&lt;&gt;0,DK15/PLANEL_Pot_Trim!DK14,0)</f>
        <v>1.4766702224667987E-2</v>
      </c>
      <c r="DL41" s="50">
        <f>IF(PLANEL_Pot_Trim!DL14&lt;&gt;0,DL15/PLANEL_Pot_Trim!DL14,0)</f>
        <v>0.14397534665414388</v>
      </c>
      <c r="DM41" s="50">
        <f>IF(PLANEL_Pot_Trim!DM14&lt;&gt;0,DM15/PLANEL_Pot_Trim!DM14,0)</f>
        <v>0.18154421714495803</v>
      </c>
      <c r="DN41" s="50">
        <f>IF(PLANEL_Pot_Trim!DN14&lt;&gt;0,DN15/PLANEL_Pot_Trim!DN14,0)</f>
        <v>0.1255169688854319</v>
      </c>
      <c r="DO41" s="50">
        <f>IF(PLANEL_Pot_Trim!DO14&lt;&gt;0,DO15/PLANEL_Pot_Trim!DO14,0)</f>
        <v>1.4766702224667987E-2</v>
      </c>
      <c r="DP41" s="50">
        <f>IF(PLANEL_Pot_Trim!DP14&lt;&gt;0,DP15/PLANEL_Pot_Trim!DP14,0)</f>
        <v>0.14397534665414388</v>
      </c>
      <c r="DQ41" s="50">
        <f>IF(PLANEL_Pot_Trim!DQ14&lt;&gt;0,DQ15/PLANEL_Pot_Trim!DQ14,0)</f>
        <v>0.19935048000877184</v>
      </c>
      <c r="DR41" s="50">
        <f>IF(PLANEL_Pot_Trim!DR14&lt;&gt;0,DR15/PLANEL_Pot_Trim!DR14,0)</f>
        <v>0.1255169688854319</v>
      </c>
      <c r="DS41" s="50">
        <f>IF(PLANEL_Pot_Trim!DS14&lt;&gt;0,DS15/PLANEL_Pot_Trim!DS14,0)</f>
        <v>1.4766702224667987E-2</v>
      </c>
      <c r="DT41" s="50">
        <f>IF(PLANEL_Pot_Trim!DT14&lt;&gt;0,DT15/PLANEL_Pot_Trim!DT14,0)</f>
        <v>0.14397534665414388</v>
      </c>
      <c r="DU41" s="50">
        <f>IF(PLANEL_Pot_Trim!DU14&lt;&gt;0,DU15/PLANEL_Pot_Trim!DU14,0)</f>
        <v>0.19935048000877184</v>
      </c>
      <c r="DV41" s="50">
        <f>IF(PLANEL_Pot_Trim!DV14&lt;&gt;0,DV15/PLANEL_Pot_Trim!DV14,0)</f>
        <v>0.1255169688854319</v>
      </c>
      <c r="DW41" s="50">
        <f>IF(PLANEL_Pot_Trim!DW14&lt;&gt;0,DW15/PLANEL_Pot_Trim!DW14,0)</f>
        <v>1.4495378989272761E-2</v>
      </c>
      <c r="DX41" s="50">
        <f>IF(PLANEL_Pot_Trim!DX14&lt;&gt;0,DX15/PLANEL_Pot_Trim!DX14,0)</f>
        <v>0.14132994510970864</v>
      </c>
      <c r="DY41" s="50">
        <f>IF(PLANEL_Pot_Trim!DY14&lt;&gt;0,DY15/PLANEL_Pot_Trim!DY14,0)</f>
        <v>0.19568761633138176</v>
      </c>
      <c r="DZ41" s="50">
        <f>IF(PLANEL_Pot_Trim!DZ14&lt;&gt;0,DZ15/PLANEL_Pot_Trim!DZ14,0)</f>
        <v>0.12321072138501797</v>
      </c>
      <c r="EA41" s="50">
        <f>IF(PLANEL_Pot_Trim!EA14&lt;&gt;0,EA15/PLANEL_Pot_Trim!EA14,0)</f>
        <v>1.4495378989272761E-2</v>
      </c>
      <c r="EB41" s="50">
        <f>IF(PLANEL_Pot_Trim!EB14&lt;&gt;0,EB15/PLANEL_Pot_Trim!EB14,0)</f>
        <v>0.14132994510970864</v>
      </c>
      <c r="EC41" s="50">
        <f>IF(PLANEL_Pot_Trim!EC14&lt;&gt;0,EC15/PLANEL_Pot_Trim!EC14,0)</f>
        <v>0.19568761633138176</v>
      </c>
      <c r="ED41" s="50">
        <f>IF(PLANEL_Pot_Trim!ED14&lt;&gt;0,ED15/PLANEL_Pot_Trim!ED14,0)</f>
        <v>0.12321072138501797</v>
      </c>
      <c r="EE41" s="50">
        <f>IF(PLANEL_Pot_Trim!EE14&lt;&gt;0,EE15/PLANEL_Pot_Trim!EE14,0)</f>
        <v>1.4495378989272761E-2</v>
      </c>
      <c r="EF41" s="50">
        <f>IF(PLANEL_Pot_Trim!EF14&lt;&gt;0,EF15/PLANEL_Pot_Trim!EF14,0)</f>
        <v>0.14132994510970864</v>
      </c>
      <c r="EG41" s="50">
        <f>IF(PLANEL_Pot_Trim!EG14&lt;&gt;0,EG15/PLANEL_Pot_Trim!EG14,0)</f>
        <v>0.19568761633138176</v>
      </c>
      <c r="EH41" s="50">
        <f>IF(PLANEL_Pot_Trim!EH14&lt;&gt;0,EH15/PLANEL_Pot_Trim!EH14,0)</f>
        <v>0.12321072138501797</v>
      </c>
      <c r="EI41" s="50">
        <f>IF(PLANEL_Pot_Trim!EI14&lt;&gt;0,EI15/PLANEL_Pot_Trim!EI14,0)</f>
        <v>1.4495378989272761E-2</v>
      </c>
      <c r="EJ41" s="50">
        <f>IF(PLANEL_Pot_Trim!EJ14&lt;&gt;0,EJ15/PLANEL_Pot_Trim!EJ14,0)</f>
        <v>0.14132994510970864</v>
      </c>
      <c r="EK41" s="50">
        <f>IF(PLANEL_Pot_Trim!EK14&lt;&gt;0,EK15/PLANEL_Pot_Trim!EK14,0)</f>
        <v>0.1852001618679571</v>
      </c>
      <c r="EL41" s="50">
        <f>IF(PLANEL_Pot_Trim!EL14&lt;&gt;0,EL15/PLANEL_Pot_Trim!EL14,0)</f>
        <v>0.12321072138501797</v>
      </c>
      <c r="EM41" s="50">
        <f>IF(PLANEL_Pot_Trim!EM14&lt;&gt;0,EM15/PLANEL_Pot_Trim!EM14,0)</f>
        <v>1.4495378989272761E-2</v>
      </c>
      <c r="EN41" s="50">
        <f>IF(PLANEL_Pot_Trim!EN14&lt;&gt;0,EN15/PLANEL_Pot_Trim!EN14,0)</f>
        <v>0.14132994510970864</v>
      </c>
      <c r="EO41" s="50">
        <f>IF(PLANEL_Pot_Trim!EO14&lt;&gt;0,EO15/PLANEL_Pot_Trim!EO14,0)</f>
        <v>0.19568761633138176</v>
      </c>
      <c r="EP41" s="50">
        <f>IF(PLANEL_Pot_Trim!EP14&lt;&gt;0,EP15/PLANEL_Pot_Trim!EP14,0)</f>
        <v>0.10880665584111682</v>
      </c>
    </row>
    <row r="42" spans="2:146" x14ac:dyDescent="0.3">
      <c r="B42" s="21" t="s">
        <v>52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0.82050423985463361</v>
      </c>
      <c r="F42" s="50">
        <f>IF(PLANEL_Pot_Trim!F15&lt;&gt;0,F16/PLANEL_Pot_Trim!F15,0)</f>
        <v>0.82050423985463361</v>
      </c>
      <c r="G42" s="50">
        <f>IF(PLANEL_Pot_Trim!G15&lt;&gt;0,G16/PLANEL_Pot_Trim!G15,0)</f>
        <v>0.90249999999999997</v>
      </c>
      <c r="H42" s="50">
        <f>IF(PLANEL_Pot_Trim!H15&lt;&gt;0,H16/PLANEL_Pot_Trim!H15,0)</f>
        <v>0.90249999999999997</v>
      </c>
      <c r="I42" s="50">
        <f>IF(PLANEL_Pot_Trim!I15&lt;&gt;0,I16/PLANEL_Pot_Trim!I15,0)</f>
        <v>0.20608267716535436</v>
      </c>
      <c r="J42" s="50">
        <f>IF(PLANEL_Pot_Trim!J15&lt;&gt;0,J16/PLANEL_Pot_Trim!J15,0)</f>
        <v>0.89156723198061794</v>
      </c>
      <c r="K42" s="50">
        <f>IF(PLANEL_Pot_Trim!K15&lt;&gt;0,K16/PLANEL_Pot_Trim!K15,0)</f>
        <v>0.82050423985463361</v>
      </c>
      <c r="L42" s="50">
        <f>IF(PLANEL_Pot_Trim!L15&lt;&gt;0,L16/PLANEL_Pot_Trim!L15,0)</f>
        <v>0.90249999999999997</v>
      </c>
      <c r="M42" s="50">
        <f>IF(PLANEL_Pot_Trim!M15&lt;&gt;0,M16/PLANEL_Pot_Trim!M15,0)</f>
        <v>0.90249999999999997</v>
      </c>
      <c r="N42" s="50">
        <f>IF(PLANEL_Pot_Trim!N15&lt;&gt;0,N16/PLANEL_Pot_Trim!N15,0)</f>
        <v>0.82050423985463361</v>
      </c>
      <c r="O42" s="50">
        <f>IF(PLANEL_Pot_Trim!O15&lt;&gt;0,O16/PLANEL_Pot_Trim!O15,0)</f>
        <v>0.55079306930693073</v>
      </c>
      <c r="P42" s="50">
        <f>IF(PLANEL_Pot_Trim!P15&lt;&gt;0,P16/PLANEL_Pot_Trim!P15,0)</f>
        <v>0.61298514851485153</v>
      </c>
      <c r="Q42" s="50">
        <f>IF(PLANEL_Pot_Trim!Q15&lt;&gt;0,Q16/PLANEL_Pot_Trim!Q15,0)</f>
        <v>0.81886237623762381</v>
      </c>
      <c r="R42" s="50">
        <f>IF(PLANEL_Pot_Trim!R15&lt;&gt;0,R16/PLANEL_Pot_Trim!R15,0)</f>
        <v>0.60440693069306928</v>
      </c>
      <c r="S42" s="50">
        <f>IF(PLANEL_Pot_Trim!S15&lt;&gt;0,S16/PLANEL_Pot_Trim!S15,0)</f>
        <v>0.90250000000000008</v>
      </c>
      <c r="T42" s="50">
        <f>IF(PLANEL_Pot_Trim!T15&lt;&gt;0,T16/PLANEL_Pot_Trim!T15,0)</f>
        <v>0.67748206278026901</v>
      </c>
      <c r="U42" s="50">
        <f>IF(PLANEL_Pot_Trim!U15&lt;&gt;0,U16/PLANEL_Pot_Trim!U15,0)</f>
        <v>0.86202914798206276</v>
      </c>
      <c r="V42" s="50">
        <f>IF(PLANEL_Pot_Trim!V15&lt;&gt;0,V16/PLANEL_Pot_Trim!V15,0)</f>
        <v>0.70014573991031392</v>
      </c>
      <c r="W42" s="50">
        <f>IF(PLANEL_Pot_Trim!W15&lt;&gt;0,W16/PLANEL_Pot_Trim!W15,0)</f>
        <v>0.67656119610570231</v>
      </c>
      <c r="X42" s="50">
        <f>IF(PLANEL_Pot_Trim!X15&lt;&gt;0,X16/PLANEL_Pot_Trim!X15,0)</f>
        <v>0.71421766342141868</v>
      </c>
      <c r="Y42" s="50">
        <f>IF(PLANEL_Pot_Trim!Y15&lt;&gt;0,Y16/PLANEL_Pot_Trim!Y15,0)</f>
        <v>0.65045271210013911</v>
      </c>
      <c r="Z42" s="50">
        <f>IF(PLANEL_Pot_Trim!Z15&lt;&gt;0,Z16/PLANEL_Pot_Trim!Z15,0)</f>
        <v>0.71421766342141868</v>
      </c>
      <c r="AA42" s="50">
        <f>IF(PLANEL_Pot_Trim!AA15&lt;&gt;0,AA16/PLANEL_Pot_Trim!AA15,0)</f>
        <v>0.90249999999999997</v>
      </c>
      <c r="AB42" s="50">
        <f>IF(PLANEL_Pot_Trim!AB15&lt;&gt;0,AB16/PLANEL_Pot_Trim!AB15,0)</f>
        <v>0.65717955801104977</v>
      </c>
      <c r="AC42" s="50">
        <f>IF(PLANEL_Pot_Trim!AC15&lt;&gt;0,AC16/PLANEL_Pot_Trim!AC15,0)</f>
        <v>0.65717955801104977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0.71551795580110489</v>
      </c>
      <c r="AF42" s="50">
        <f>IF(PLANEL_Pot_Trim!AF15&lt;&gt;0,AF16/PLANEL_Pot_Trim!AF15,0)</f>
        <v>0.70554558011049728</v>
      </c>
      <c r="AG42" s="50">
        <f>IF(PLANEL_Pot_Trim!AG15&lt;&gt;0,AG16/PLANEL_Pot_Trim!AG15,0)</f>
        <v>0.71551795580110489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0.65717955801104977</v>
      </c>
      <c r="AK42" s="50">
        <f>IF(PLANEL_Pot_Trim!AK15&lt;&gt;0,AK16/PLANEL_Pot_Trim!AK15,0)</f>
        <v>0.90249999999999997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0.68558789625360228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0.89729827089337177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0.7074351585014409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0.44930774748923963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0.18729886633753887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0.76487246297312117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0.76385844538589065</v>
      </c>
      <c r="CW42" s="50">
        <f>IF(PLANEL_Pot_Trim!CW15&lt;&gt;0,CW16/PLANEL_Pot_Trim!CW15,0)</f>
        <v>0.76385844538589065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0.90249999999999997</v>
      </c>
      <c r="DX42" s="50">
        <f>IF(PLANEL_Pot_Trim!DX15&lt;&gt;0,DX16/PLANEL_Pot_Trim!DX15,0)</f>
        <v>0.90249999999999997</v>
      </c>
      <c r="DY42" s="50">
        <f>IF(PLANEL_Pot_Trim!DY15&lt;&gt;0,DY16/PLANEL_Pot_Trim!DY15,0)</f>
        <v>0.90249999999999997</v>
      </c>
      <c r="DZ42" s="50">
        <f>IF(PLANEL_Pot_Trim!DZ15&lt;&gt;0,DZ16/PLANEL_Pot_Trim!DZ15,0)</f>
        <v>0.90249999999999997</v>
      </c>
      <c r="EA42" s="50">
        <f>IF(PLANEL_Pot_Trim!EA15&lt;&gt;0,EA16/PLANEL_Pot_Trim!EA15,0)</f>
        <v>0.90249999999999997</v>
      </c>
      <c r="EB42" s="50">
        <f>IF(PLANEL_Pot_Trim!EB15&lt;&gt;0,EB16/PLANEL_Pot_Trim!EB15,0)</f>
        <v>0.90249999999999997</v>
      </c>
      <c r="EC42" s="50">
        <f>IF(PLANEL_Pot_Trim!EC15&lt;&gt;0,EC16/PLANEL_Pot_Trim!EC15,0)</f>
        <v>0.90249999999999997</v>
      </c>
      <c r="ED42" s="50">
        <f>IF(PLANEL_Pot_Trim!ED15&lt;&gt;0,ED16/PLANEL_Pot_Trim!ED15,0)</f>
        <v>0.90249999999999997</v>
      </c>
      <c r="EE42" s="50">
        <f>IF(PLANEL_Pot_Trim!EE15&lt;&gt;0,EE16/PLANEL_Pot_Trim!EE15,0)</f>
        <v>0.90249999999999997</v>
      </c>
      <c r="EF42" s="50">
        <f>IF(PLANEL_Pot_Trim!EF15&lt;&gt;0,EF16/PLANEL_Pot_Trim!EF15,0)</f>
        <v>0.90249999999999997</v>
      </c>
      <c r="EG42" s="50">
        <f>IF(PLANEL_Pot_Trim!EG15&lt;&gt;0,EG16/PLANEL_Pot_Trim!EG15,0)</f>
        <v>0.90249999999999997</v>
      </c>
      <c r="EH42" s="50">
        <f>IF(PLANEL_Pot_Trim!EH15&lt;&gt;0,EH16/PLANEL_Pot_Trim!EH15,0)</f>
        <v>0.90249999999999997</v>
      </c>
      <c r="EI42" s="50">
        <f>IF(PLANEL_Pot_Trim!EI15&lt;&gt;0,EI16/PLANEL_Pot_Trim!EI15,0)</f>
        <v>0.90249999999999997</v>
      </c>
      <c r="EJ42" s="50">
        <f>IF(PLANEL_Pot_Trim!EJ15&lt;&gt;0,EJ16/PLANEL_Pot_Trim!EJ15,0)</f>
        <v>0.90249999999999997</v>
      </c>
      <c r="EK42" s="50">
        <f>IF(PLANEL_Pot_Trim!EK15&lt;&gt;0,EK16/PLANEL_Pot_Trim!EK15,0)</f>
        <v>0.90249999999999997</v>
      </c>
      <c r="EL42" s="50">
        <f>IF(PLANEL_Pot_Trim!EL15&lt;&gt;0,EL16/PLANEL_Pot_Trim!EL15,0)</f>
        <v>0.90249999999999997</v>
      </c>
      <c r="EM42" s="50">
        <f>IF(PLANEL_Pot_Trim!EM15&lt;&gt;0,EM16/PLANEL_Pot_Trim!EM15,0)</f>
        <v>0.90249999999999997</v>
      </c>
      <c r="EN42" s="50">
        <f>IF(PLANEL_Pot_Trim!EN15&lt;&gt;0,EN16/PLANEL_Pot_Trim!EN15,0)</f>
        <v>0.90249999999999997</v>
      </c>
      <c r="EO42" s="50">
        <f>IF(PLANEL_Pot_Trim!EO15&lt;&gt;0,EO16/PLANEL_Pot_Trim!EO15,0)</f>
        <v>0.90249999999999997</v>
      </c>
      <c r="EP42" s="50">
        <f>IF(PLANEL_Pot_Trim!EP15&lt;&gt;0,EP16/PLANEL_Pot_Trim!EP15,0)</f>
        <v>0.90249999999999997</v>
      </c>
    </row>
    <row r="43" spans="2:146" x14ac:dyDescent="0.3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3">
      <c r="B44" s="29" t="s">
        <v>58</v>
      </c>
      <c r="C44" s="51">
        <f>IF(PLANEL_Pot_Trim!C17&lt;&gt;0,C18/PLANEL_Pot_Trim!C17,0)</f>
        <v>0.15639764757876562</v>
      </c>
      <c r="D44" s="51">
        <f>IF(PLANEL_Pot_Trim!D17&lt;&gt;0,D18/PLANEL_Pot_Trim!D17,0)</f>
        <v>0.13638712643681666</v>
      </c>
      <c r="E44" s="51">
        <f>IF(PLANEL_Pot_Trim!E17&lt;&gt;0,E18/PLANEL_Pot_Trim!E17,0)</f>
        <v>0.18850516112327947</v>
      </c>
      <c r="F44" s="51">
        <f>IF(PLANEL_Pot_Trim!F17&lt;&gt;0,F18/PLANEL_Pot_Trim!F17,0)</f>
        <v>0.18073395440776308</v>
      </c>
      <c r="G44" s="51">
        <f>IF(PLANEL_Pot_Trim!G17&lt;&gt;0,G18/PLANEL_Pot_Trim!G17,0)</f>
        <v>0.16623464877361607</v>
      </c>
      <c r="H44" s="51">
        <f>IF(PLANEL_Pot_Trim!H17&lt;&gt;0,H18/PLANEL_Pot_Trim!H17,0)</f>
        <v>0.17815730648389469</v>
      </c>
      <c r="I44" s="51">
        <f>IF(PLANEL_Pot_Trim!I17&lt;&gt;0,I18/PLANEL_Pot_Trim!I17,0)</f>
        <v>0.27944310023655572</v>
      </c>
      <c r="J44" s="51">
        <f>IF(PLANEL_Pot_Trim!J17&lt;&gt;0,J18/PLANEL_Pot_Trim!J17,0)</f>
        <v>0.17938588148641468</v>
      </c>
      <c r="K44" s="51">
        <f>IF(PLANEL_Pot_Trim!K17&lt;&gt;0,K18/PLANEL_Pot_Trim!K17,0)</f>
        <v>0.11535870437949491</v>
      </c>
      <c r="L44" s="51">
        <f>IF(PLANEL_Pot_Trim!L17&lt;&gt;0,L18/PLANEL_Pot_Trim!L17,0)</f>
        <v>0.11657982239709831</v>
      </c>
      <c r="M44" s="51">
        <f>IF(PLANEL_Pot_Trim!M17&lt;&gt;0,M18/PLANEL_Pot_Trim!M17,0)</f>
        <v>0.28923048870624463</v>
      </c>
      <c r="N44" s="51">
        <f>IF(PLANEL_Pot_Trim!N17&lt;&gt;0,N18/PLANEL_Pot_Trim!N17,0)</f>
        <v>0.16426645864172695</v>
      </c>
      <c r="O44" s="51">
        <f>IF(PLANEL_Pot_Trim!O17&lt;&gt;0,O18/PLANEL_Pot_Trim!O17,0)</f>
        <v>0.10732673491965429</v>
      </c>
      <c r="P44" s="51">
        <f>IF(PLANEL_Pot_Trim!P17&lt;&gt;0,P18/PLANEL_Pot_Trim!P17,0)</f>
        <v>0.14006608428385145</v>
      </c>
      <c r="Q44" s="51">
        <f>IF(PLANEL_Pot_Trim!Q17&lt;&gt;0,Q18/PLANEL_Pot_Trim!Q17,0)</f>
        <v>0.16620926827751359</v>
      </c>
      <c r="R44" s="51">
        <f>IF(PLANEL_Pot_Trim!R17&lt;&gt;0,R18/PLANEL_Pot_Trim!R17,0)</f>
        <v>0.14165646192836925</v>
      </c>
      <c r="S44" s="51">
        <f>IF(PLANEL_Pot_Trim!S17&lt;&gt;0,S18/PLANEL_Pot_Trim!S17,0)</f>
        <v>0.19229257118789078</v>
      </c>
      <c r="T44" s="51">
        <f>IF(PLANEL_Pot_Trim!T17&lt;&gt;0,T18/PLANEL_Pot_Trim!T17,0)</f>
        <v>0.11893834366086743</v>
      </c>
      <c r="U44" s="51">
        <f>IF(PLANEL_Pot_Trim!U17&lt;&gt;0,U18/PLANEL_Pot_Trim!U17,0)</f>
        <v>0.20724842220717579</v>
      </c>
      <c r="V44" s="51">
        <f>IF(PLANEL_Pot_Trim!V17&lt;&gt;0,V18/PLANEL_Pot_Trim!V17,0)</f>
        <v>0.21723311330917056</v>
      </c>
      <c r="W44" s="51">
        <f>IF(PLANEL_Pot_Trim!W17&lt;&gt;0,W18/PLANEL_Pot_Trim!W17,0)</f>
        <v>0.14820836550121114</v>
      </c>
      <c r="X44" s="51">
        <f>IF(PLANEL_Pot_Trim!X17&lt;&gt;0,X18/PLANEL_Pot_Trim!X17,0)</f>
        <v>0.15399728002786334</v>
      </c>
      <c r="Y44" s="51">
        <f>IF(PLANEL_Pot_Trim!Y17&lt;&gt;0,Y18/PLANEL_Pot_Trim!Y17,0)</f>
        <v>0.12518093408408182</v>
      </c>
      <c r="Z44" s="51">
        <f>IF(PLANEL_Pot_Trim!Z17&lt;&gt;0,Z18/PLANEL_Pot_Trim!Z17,0)</f>
        <v>0.16872681259394892</v>
      </c>
      <c r="AA44" s="51">
        <f>IF(PLANEL_Pot_Trim!AA17&lt;&gt;0,AA18/PLANEL_Pot_Trim!AA17,0)</f>
        <v>0.19685649148797935</v>
      </c>
      <c r="AB44" s="51">
        <f>IF(PLANEL_Pot_Trim!AB17&lt;&gt;0,AB18/PLANEL_Pot_Trim!AB17,0)</f>
        <v>0.10329885198933257</v>
      </c>
      <c r="AC44" s="51">
        <f>IF(PLANEL_Pot_Trim!AC17&lt;&gt;0,AC18/PLANEL_Pot_Trim!AC17,0)</f>
        <v>0.15592537267355772</v>
      </c>
      <c r="AD44" s="51">
        <f>IF(PLANEL_Pot_Trim!AD17&lt;&gt;0,AD18/PLANEL_Pot_Trim!AD17,0)</f>
        <v>0.26911661311667728</v>
      </c>
      <c r="AE44" s="51">
        <f>IF(PLANEL_Pot_Trim!AE17&lt;&gt;0,AE18/PLANEL_Pot_Trim!AE17,0)</f>
        <v>0.1568732011431011</v>
      </c>
      <c r="AF44" s="51">
        <f>IF(PLANEL_Pot_Trim!AF17&lt;&gt;0,AF18/PLANEL_Pot_Trim!AF17,0)</f>
        <v>0.17471398871527935</v>
      </c>
      <c r="AG44" s="51">
        <f>IF(PLANEL_Pot_Trim!AG17&lt;&gt;0,AG18/PLANEL_Pot_Trim!AG17,0)</f>
        <v>0.27022451233957073</v>
      </c>
      <c r="AH44" s="51">
        <f>IF(PLANEL_Pot_Trim!AH17&lt;&gt;0,AH18/PLANEL_Pot_Trim!AH17,0)</f>
        <v>0.25232944593052564</v>
      </c>
      <c r="AI44" s="51">
        <f>IF(PLANEL_Pot_Trim!AI17&lt;&gt;0,AI18/PLANEL_Pot_Trim!AI17,0)</f>
        <v>0.20439854022223305</v>
      </c>
      <c r="AJ44" s="51">
        <f>IF(PLANEL_Pot_Trim!AJ17&lt;&gt;0,AJ18/PLANEL_Pot_Trim!AJ17,0)</f>
        <v>0.15146679911546104</v>
      </c>
      <c r="AK44" s="51">
        <f>IF(PLANEL_Pot_Trim!AK17&lt;&gt;0,AK18/PLANEL_Pot_Trim!AK17,0)</f>
        <v>0.20340133574286198</v>
      </c>
      <c r="AL44" s="51">
        <f>IF(PLANEL_Pot_Trim!AL17&lt;&gt;0,AL18/PLANEL_Pot_Trim!AL17,0)</f>
        <v>0.27684343491242341</v>
      </c>
      <c r="AM44" s="51">
        <f>IF(PLANEL_Pot_Trim!AM17&lt;&gt;0,AM18/PLANEL_Pot_Trim!AM17,0)</f>
        <v>0.20515482744960872</v>
      </c>
      <c r="AN44" s="51">
        <f>IF(PLANEL_Pot_Trim!AN17&lt;&gt;0,AN18/PLANEL_Pot_Trim!AN17,0)</f>
        <v>0.21389017992741796</v>
      </c>
      <c r="AO44" s="51">
        <f>IF(PLANEL_Pot_Trim!AO17&lt;&gt;0,AO18/PLANEL_Pot_Trim!AO17,0)</f>
        <v>0.32450384708547458</v>
      </c>
      <c r="AP44" s="51">
        <f>IF(PLANEL_Pot_Trim!AP17&lt;&gt;0,AP18/PLANEL_Pot_Trim!AP17,0)</f>
        <v>0.28019015969885236</v>
      </c>
      <c r="AQ44" s="51">
        <f>IF(PLANEL_Pot_Trim!AQ17&lt;&gt;0,AQ18/PLANEL_Pot_Trim!AQ17,0)</f>
        <v>0.20816689690863341</v>
      </c>
      <c r="AR44" s="51">
        <f>IF(PLANEL_Pot_Trim!AR17&lt;&gt;0,AR18/PLANEL_Pot_Trim!AR17,0)</f>
        <v>0.1870812432887842</v>
      </c>
      <c r="AS44" s="51">
        <f>IF(PLANEL_Pot_Trim!AS17&lt;&gt;0,AS18/PLANEL_Pot_Trim!AS17,0)</f>
        <v>0.32967698893793462</v>
      </c>
      <c r="AT44" s="51">
        <f>IF(PLANEL_Pot_Trim!AT17&lt;&gt;0,AT18/PLANEL_Pot_Trim!AT17,0)</f>
        <v>0.28420955487179494</v>
      </c>
      <c r="AU44" s="51">
        <f>IF(PLANEL_Pot_Trim!AU17&lt;&gt;0,AU18/PLANEL_Pot_Trim!AU17,0)</f>
        <v>0.20920064850688416</v>
      </c>
      <c r="AV44" s="51">
        <f>IF(PLANEL_Pot_Trim!AV17&lt;&gt;0,AV18/PLANEL_Pot_Trim!AV17,0)</f>
        <v>0.23665531479031254</v>
      </c>
      <c r="AW44" s="51">
        <f>IF(PLANEL_Pot_Trim!AW17&lt;&gt;0,AW18/PLANEL_Pot_Trim!AW17,0)</f>
        <v>0.33104251161072706</v>
      </c>
      <c r="AX44" s="51">
        <f>IF(PLANEL_Pot_Trim!AX17&lt;&gt;0,AX18/PLANEL_Pot_Trim!AX17,0)</f>
        <v>0.28558902380998641</v>
      </c>
      <c r="AY44" s="51">
        <f>IF(PLANEL_Pot_Trim!AY17&lt;&gt;0,AY18/PLANEL_Pot_Trim!AY17,0)</f>
        <v>0.21147499359763922</v>
      </c>
      <c r="AZ44" s="51">
        <f>IF(PLANEL_Pot_Trim!AZ17&lt;&gt;0,AZ18/PLANEL_Pot_Trim!AZ17,0)</f>
        <v>0.23960703140690823</v>
      </c>
      <c r="BA44" s="51">
        <f>IF(PLANEL_Pot_Trim!BA17&lt;&gt;0,BA18/PLANEL_Pot_Trim!BA17,0)</f>
        <v>0.3353585489764232</v>
      </c>
      <c r="BB44" s="51">
        <f>IF(PLANEL_Pot_Trim!BB17&lt;&gt;0,BB18/PLANEL_Pot_Trim!BB17,0)</f>
        <v>0.28862397760823821</v>
      </c>
      <c r="BC44" s="51">
        <f>IF(PLANEL_Pot_Trim!BC17&lt;&gt;0,BC18/PLANEL_Pot_Trim!BC17,0)</f>
        <v>0.21206348309538328</v>
      </c>
      <c r="BD44" s="51">
        <f>IF(PLANEL_Pot_Trim!BD17&lt;&gt;0,BD18/PLANEL_Pot_Trim!BD17,0)</f>
        <v>0.20909709071127161</v>
      </c>
      <c r="BE44" s="51">
        <f>IF(PLANEL_Pot_Trim!BE17&lt;&gt;0,BE18/PLANEL_Pot_Trim!BE17,0)</f>
        <v>0.2169618892725734</v>
      </c>
      <c r="BF44" s="51">
        <f>IF(PLANEL_Pot_Trim!BF17&lt;&gt;0,BF18/PLANEL_Pot_Trim!BF17,0)</f>
        <v>0.28940927551862022</v>
      </c>
      <c r="BG44" s="51">
        <f>IF(PLANEL_Pot_Trim!BG17&lt;&gt;0,BG18/PLANEL_Pot_Trim!BG17,0)</f>
        <v>0.21221005919491054</v>
      </c>
      <c r="BH44" s="51">
        <f>IF(PLANEL_Pot_Trim!BH17&lt;&gt;0,BH18/PLANEL_Pot_Trim!BH17,0)</f>
        <v>0.24050316135820482</v>
      </c>
      <c r="BI44" s="51">
        <f>IF(PLANEL_Pot_Trim!BI17&lt;&gt;0,BI18/PLANEL_Pot_Trim!BI17,0)</f>
        <v>0.33662100276825285</v>
      </c>
      <c r="BJ44" s="51">
        <f>IF(PLANEL_Pot_Trim!BJ17&lt;&gt;0,BJ18/PLANEL_Pot_Trim!BJ17,0)</f>
        <v>0.2896048710288967</v>
      </c>
      <c r="BK44" s="51">
        <f>IF(PLANEL_Pot_Trim!BK17&lt;&gt;0,BK18/PLANEL_Pot_Trim!BK17,0)</f>
        <v>0.21243526237924779</v>
      </c>
      <c r="BL44" s="51">
        <f>IF(PLANEL_Pot_Trim!BL17&lt;&gt;0,BL18/PLANEL_Pot_Trim!BL17,0)</f>
        <v>0.24077771008156162</v>
      </c>
      <c r="BM44" s="51">
        <f>IF(PLANEL_Pot_Trim!BM17&lt;&gt;0,BM18/PLANEL_Pot_Trim!BM17,0)</f>
        <v>0.324957053666657</v>
      </c>
      <c r="BN44" s="51">
        <f>IF(PLANEL_Pot_Trim!BN17&lt;&gt;0,BN18/PLANEL_Pot_Trim!BN17,0)</f>
        <v>0.28990538886509154</v>
      </c>
      <c r="BO44" s="51">
        <f>IF(PLANEL_Pot_Trim!BO17&lt;&gt;0,BO18/PLANEL_Pot_Trim!BO17,0)</f>
        <v>0.21361925503608281</v>
      </c>
      <c r="BP44" s="51">
        <f>IF(PLANEL_Pot_Trim!BP17&lt;&gt;0,BP18/PLANEL_Pot_Trim!BP17,0)</f>
        <v>0.19829976668185109</v>
      </c>
      <c r="BQ44" s="51">
        <f>IF(PLANEL_Pot_Trim!BQ17&lt;&gt;0,BQ18/PLANEL_Pot_Trim!BQ17,0)</f>
        <v>0.3243899371801669</v>
      </c>
      <c r="BR44" s="51">
        <f>IF(PLANEL_Pot_Trim!BR17&lt;&gt;0,BR18/PLANEL_Pot_Trim!BR17,0)</f>
        <v>0.29148534392145281</v>
      </c>
      <c r="BS44" s="51">
        <f>IF(PLANEL_Pot_Trim!BS17&lt;&gt;0,BS18/PLANEL_Pot_Trim!BS17,0)</f>
        <v>0.21513844528528869</v>
      </c>
      <c r="BT44" s="51">
        <f>IF(PLANEL_Pot_Trim!BT17&lt;&gt;0,BT18/PLANEL_Pot_Trim!BT17,0)</f>
        <v>0.24403659775511191</v>
      </c>
      <c r="BU44" s="51">
        <f>IF(PLANEL_Pot_Trim!BU17&lt;&gt;0,BU18/PLANEL_Pot_Trim!BU17,0)</f>
        <v>0.29955297473579245</v>
      </c>
      <c r="BV44" s="51">
        <f>IF(PLANEL_Pot_Trim!BV17&lt;&gt;0,BV18/PLANEL_Pot_Trim!BV17,0)</f>
        <v>0.29351259661589513</v>
      </c>
      <c r="BW44" s="51">
        <f>IF(PLANEL_Pot_Trim!BW17&lt;&gt;0,BW18/PLANEL_Pot_Trim!BW17,0)</f>
        <v>0.21612792137256573</v>
      </c>
      <c r="BX44" s="51">
        <f>IF(PLANEL_Pot_Trim!BX17&lt;&gt;0,BX18/PLANEL_Pot_Trim!BX17,0)</f>
        <v>0.24527948839320907</v>
      </c>
      <c r="BY44" s="51">
        <f>IF(PLANEL_Pot_Trim!BY17&lt;&gt;0,BY18/PLANEL_Pot_Trim!BY17,0)</f>
        <v>0.34321035138618355</v>
      </c>
      <c r="BZ44" s="51">
        <f>IF(PLANEL_Pot_Trim!BZ17&lt;&gt;0,BZ18/PLANEL_Pot_Trim!BZ17,0)</f>
        <v>0.29483298296889887</v>
      </c>
      <c r="CA44" s="51">
        <f>IF(PLANEL_Pot_Trim!CA17&lt;&gt;0,CA18/PLANEL_Pot_Trim!CA17,0)</f>
        <v>0.21707787720469773</v>
      </c>
      <c r="CB44" s="51">
        <f>IF(PLANEL_Pot_Trim!CB17&lt;&gt;0,CB18/PLANEL_Pot_Trim!CB17,0)</f>
        <v>0.24643759441188462</v>
      </c>
      <c r="CC44" s="51">
        <f>IF(PLANEL_Pot_Trim!CC17&lt;&gt;0,CC18/PLANEL_Pot_Trim!CC17,0)</f>
        <v>0.34498133885223864</v>
      </c>
      <c r="CD44" s="51">
        <f>IF(PLANEL_Pot_Trim!CD17&lt;&gt;0,CD18/PLANEL_Pot_Trim!CD17,0)</f>
        <v>0.29610063233512385</v>
      </c>
      <c r="CE44" s="51">
        <f>IF(PLANEL_Pot_Trim!CE17&lt;&gt;0,CE18/PLANEL_Pot_Trim!CE17,0)</f>
        <v>0.21861573444155846</v>
      </c>
      <c r="CF44" s="51">
        <f>IF(PLANEL_Pot_Trim!CF17&lt;&gt;0,CF18/PLANEL_Pot_Trim!CF17,0)</f>
        <v>0.24831242021606942</v>
      </c>
      <c r="CG44" s="51">
        <f>IF(PLANEL_Pot_Trim!CG17&lt;&gt;0,CG18/PLANEL_Pot_Trim!CG17,0)</f>
        <v>0.31893418727465872</v>
      </c>
      <c r="CH44" s="51">
        <f>IF(PLANEL_Pot_Trim!CH17&lt;&gt;0,CH18/PLANEL_Pot_Trim!CH17,0)</f>
        <v>0.29815279479465662</v>
      </c>
      <c r="CI44" s="51">
        <f>IF(PLANEL_Pot_Trim!CI17&lt;&gt;0,CI18/PLANEL_Pot_Trim!CI17,0)</f>
        <v>0.21404098395022028</v>
      </c>
      <c r="CJ44" s="51">
        <f>IF(PLANEL_Pot_Trim!CJ17&lt;&gt;0,CJ18/PLANEL_Pot_Trim!CJ17,0)</f>
        <v>0.24273527034012157</v>
      </c>
      <c r="CK44" s="51">
        <f>IF(PLANEL_Pot_Trim!CK17&lt;&gt;0,CK18/PLANEL_Pot_Trim!CK17,0)</f>
        <v>0.32915656115304515</v>
      </c>
      <c r="CL44" s="51">
        <f>IF(PLANEL_Pot_Trim!CL17&lt;&gt;0,CL18/PLANEL_Pot_Trim!CL17,0)</f>
        <v>0.29204811156457677</v>
      </c>
      <c r="CM44" s="51">
        <f>IF(PLANEL_Pot_Trim!CM17&lt;&gt;0,CM18/PLANEL_Pot_Trim!CM17,0)</f>
        <v>0.21025576517730116</v>
      </c>
      <c r="CN44" s="51">
        <f>IF(PLANEL_Pot_Trim!CN17&lt;&gt;0,CN18/PLANEL_Pot_Trim!CN17,0)</f>
        <v>0.23812065104224156</v>
      </c>
      <c r="CO44" s="51">
        <f>IF(PLANEL_Pot_Trim!CO17&lt;&gt;0,CO18/PLANEL_Pot_Trim!CO17,0)</f>
        <v>0.33326455957582235</v>
      </c>
      <c r="CP44" s="51">
        <f>IF(PLANEL_Pot_Trim!CP17&lt;&gt;0,CP18/PLANEL_Pot_Trim!CP17,0)</f>
        <v>0.28699700289328828</v>
      </c>
      <c r="CQ44" s="51">
        <f>IF(PLANEL_Pot_Trim!CQ17&lt;&gt;0,CQ18/PLANEL_Pot_Trim!CQ17,0)</f>
        <v>0.20821665478543072</v>
      </c>
      <c r="CR44" s="51">
        <f>IF(PLANEL_Pot_Trim!CR17&lt;&gt;0,CR18/PLANEL_Pot_Trim!CR17,0)</f>
        <v>0.23563473964827855</v>
      </c>
      <c r="CS44" s="51">
        <f>IF(PLANEL_Pot_Trim!CS17&lt;&gt;0,CS18/PLANEL_Pot_Trim!CS17,0)</f>
        <v>0.32968831009407945</v>
      </c>
      <c r="CT44" s="51">
        <f>IF(PLANEL_Pot_Trim!CT17&lt;&gt;0,CT18/PLANEL_Pot_Trim!CT17,0)</f>
        <v>0.28427595335114408</v>
      </c>
      <c r="CU44" s="51">
        <f>IF(PLANEL_Pot_Trim!CU17&lt;&gt;0,CU18/PLANEL_Pot_Trim!CU17,0)</f>
        <v>0.18938331450384588</v>
      </c>
      <c r="CV44" s="51">
        <f>IF(PLANEL_Pot_Trim!CV17&lt;&gt;0,CV18/PLANEL_Pot_Trim!CV17,0)</f>
        <v>0.20975343492050827</v>
      </c>
      <c r="CW44" s="51">
        <f>IF(PLANEL_Pot_Trim!CW17&lt;&gt;0,CW18/PLANEL_Pot_Trim!CW17,0)</f>
        <v>0.29332693228270112</v>
      </c>
      <c r="CX44" s="51">
        <f>IF(PLANEL_Pot_Trim!CX17&lt;&gt;0,CX18/PLANEL_Pot_Trim!CX17,0)</f>
        <v>0.25914418322548888</v>
      </c>
      <c r="CY44" s="81">
        <f>IF(PLANEL_Pot_Trim!CY17&lt;&gt;0,CY18/PLANEL_Pot_Trim!CY17,0)</f>
        <v>0.19081686665788816</v>
      </c>
      <c r="CZ44" s="81">
        <f>IF(PLANEL_Pot_Trim!CZ17&lt;&gt;0,CZ18/PLANEL_Pot_Trim!CZ17,0)</f>
        <v>0.2144223858827547</v>
      </c>
      <c r="DA44" s="81">
        <f>IF(PLANEL_Pot_Trim!DA17&lt;&gt;0,DA18/PLANEL_Pot_Trim!DA17,0)</f>
        <v>0.23375936331924227</v>
      </c>
      <c r="DB44" s="81">
        <f>IF(PLANEL_Pot_Trim!DB17&lt;&gt;0,DB18/PLANEL_Pot_Trim!DB17,0)</f>
        <v>0.26105715790720935</v>
      </c>
      <c r="DC44" s="51">
        <f>IF(PLANEL_Pot_Trim!DC17&lt;&gt;0,DC18/PLANEL_Pot_Trim!DC17,0)</f>
        <v>0.19194097055696951</v>
      </c>
      <c r="DD44" s="51">
        <f>IF(PLANEL_Pot_Trim!DD17&lt;&gt;0,DD18/PLANEL_Pot_Trim!DD17,0)</f>
        <v>0.21579279851583533</v>
      </c>
      <c r="DE44" s="51">
        <f>IF(PLANEL_Pot_Trim!DE17&lt;&gt;0,DE18/PLANEL_Pot_Trim!DE17,0)</f>
        <v>0.30180943147058126</v>
      </c>
      <c r="DF44" s="51">
        <f>IF(PLANEL_Pot_Trim!DF17&lt;&gt;0,DF18/PLANEL_Pot_Trim!DF17,0)</f>
        <v>0.26255719562286778</v>
      </c>
      <c r="DG44" s="51">
        <f>IF(PLANEL_Pot_Trim!DG17&lt;&gt;0,DG18/PLANEL_Pot_Trim!DG17,0)</f>
        <v>0.19296896121527654</v>
      </c>
      <c r="DH44" s="51">
        <f>IF(PLANEL_Pot_Trim!DH17&lt;&gt;0,DH18/PLANEL_Pot_Trim!DH17,0)</f>
        <v>0.21704603800787614</v>
      </c>
      <c r="DI44" s="51">
        <f>IF(PLANEL_Pot_Trim!DI17&lt;&gt;0,DI18/PLANEL_Pot_Trim!DI17,0)</f>
        <v>0.28971119110796645</v>
      </c>
      <c r="DJ44" s="51">
        <f>IF(PLANEL_Pot_Trim!DJ17&lt;&gt;0,DJ18/PLANEL_Pot_Trim!DJ17,0)</f>
        <v>0.26392897696631196</v>
      </c>
      <c r="DK44" s="51">
        <f>IF(PLANEL_Pot_Trim!DK17&lt;&gt;0,DK18/PLANEL_Pot_Trim!DK17,0)</f>
        <v>0.19393140207539308</v>
      </c>
      <c r="DL44" s="51">
        <f>IF(PLANEL_Pot_Trim!DL17&lt;&gt;0,DL18/PLANEL_Pot_Trim!DL17,0)</f>
        <v>0.2182193646997278</v>
      </c>
      <c r="DM44" s="51">
        <f>IF(PLANEL_Pot_Trim!DM17&lt;&gt;0,DM18/PLANEL_Pot_Trim!DM17,0)</f>
        <v>0.30522793981788621</v>
      </c>
      <c r="DN44" s="51">
        <f>IF(PLANEL_Pot_Trim!DN17&lt;&gt;0,DN18/PLANEL_Pot_Trim!DN17,0)</f>
        <v>0.26521328670361666</v>
      </c>
      <c r="DO44" s="51">
        <f>IF(PLANEL_Pot_Trim!DO17&lt;&gt;0,DO18/PLANEL_Pot_Trim!DO17,0)</f>
        <v>0.19484580146275868</v>
      </c>
      <c r="DP44" s="51">
        <f>IF(PLANEL_Pot_Trim!DP17&lt;&gt;0,DP18/PLANEL_Pot_Trim!DP17,0)</f>
        <v>0.21933412329101204</v>
      </c>
      <c r="DQ44" s="51">
        <f>IF(PLANEL_Pot_Trim!DQ17&lt;&gt;0,DQ18/PLANEL_Pot_Trim!DQ17,0)</f>
        <v>0.306798394222488</v>
      </c>
      <c r="DR44" s="51">
        <f>IF(PLANEL_Pot_Trim!DR17&lt;&gt;0,DR18/PLANEL_Pot_Trim!DR17,0)</f>
        <v>0.26643348847907383</v>
      </c>
      <c r="DS44" s="51">
        <f>IF(PLANEL_Pot_Trim!DS17&lt;&gt;0,DS18/PLANEL_Pot_Trim!DS17,0)</f>
        <v>0.1958553385079489</v>
      </c>
      <c r="DT44" s="51">
        <f>IF(PLANEL_Pot_Trim!DT17&lt;&gt;0,DT18/PLANEL_Pot_Trim!DT17,0)</f>
        <v>0.22056486568627734</v>
      </c>
      <c r="DU44" s="51">
        <f>IF(PLANEL_Pot_Trim!DU17&lt;&gt;0,DU18/PLANEL_Pot_Trim!DU17,0)</f>
        <v>0.30853224475643415</v>
      </c>
      <c r="DV44" s="51">
        <f>IF(PLANEL_Pot_Trim!DV17&lt;&gt;0,DV18/PLANEL_Pot_Trim!DV17,0)</f>
        <v>0.26778064476882135</v>
      </c>
      <c r="DW44" s="51">
        <f>IF(PLANEL_Pot_Trim!DW17&lt;&gt;0,DW18/PLANEL_Pot_Trim!DW17,0)</f>
        <v>0.19657012084459874</v>
      </c>
      <c r="DX44" s="51">
        <f>IF(PLANEL_Pot_Trim!DX17&lt;&gt;0,DX18/PLANEL_Pot_Trim!DX17,0)</f>
        <v>0.22143626800812352</v>
      </c>
      <c r="DY44" s="51">
        <f>IF(PLANEL_Pot_Trim!DY17&lt;&gt;0,DY18/PLANEL_Pot_Trim!DY17,0)</f>
        <v>0.25902414249173489</v>
      </c>
      <c r="DZ44" s="51">
        <f>IF(PLANEL_Pot_Trim!DZ17&lt;&gt;0,DZ18/PLANEL_Pot_Trim!DZ17,0)</f>
        <v>0.26873447160234615</v>
      </c>
      <c r="EA44" s="51">
        <f>IF(PLANEL_Pot_Trim!EA17&lt;&gt;0,EA18/PLANEL_Pot_Trim!EA17,0)</f>
        <v>0.19727794002701354</v>
      </c>
      <c r="EB44" s="51">
        <f>IF(PLANEL_Pot_Trim!EB17&lt;&gt;0,EB18/PLANEL_Pot_Trim!EB17,0)</f>
        <v>0.2222991814398611</v>
      </c>
      <c r="EC44" s="51">
        <f>IF(PLANEL_Pot_Trim!EC17&lt;&gt;0,EC18/PLANEL_Pot_Trim!EC17,0)</f>
        <v>0.31097552163051845</v>
      </c>
      <c r="ED44" s="51">
        <f>IF(PLANEL_Pot_Trim!ED17&lt;&gt;0,ED18/PLANEL_Pot_Trim!ED17,0)</f>
        <v>0.2696790065987103</v>
      </c>
      <c r="EE44" s="51">
        <f>IF(PLANEL_Pot_Trim!EE17&lt;&gt;0,EE18/PLANEL_Pot_Trim!EE17,0)</f>
        <v>0.19552333081266757</v>
      </c>
      <c r="EF44" s="51">
        <f>IF(PLANEL_Pot_Trim!EF17&lt;&gt;0,EF18/PLANEL_Pot_Trim!EF17,0)</f>
        <v>0.22016010991163906</v>
      </c>
      <c r="EG44" s="51">
        <f>IF(PLANEL_Pot_Trim!EG17&lt;&gt;0,EG18/PLANEL_Pot_Trim!EG17,0)</f>
        <v>0.25519051638125417</v>
      </c>
      <c r="EH44" s="51">
        <f>IF(PLANEL_Pot_Trim!EH17&lt;&gt;0,EH18/PLANEL_Pot_Trim!EH17,0)</f>
        <v>0.26733760378450538</v>
      </c>
      <c r="EI44" s="51">
        <f>IF(PLANEL_Pot_Trim!EI17&lt;&gt;0,EI18/PLANEL_Pot_Trim!EI17,0)</f>
        <v>0.19363024763055678</v>
      </c>
      <c r="EJ44" s="51">
        <f>IF(PLANEL_Pot_Trim!EJ17&lt;&gt;0,EJ18/PLANEL_Pot_Trim!EJ17,0)</f>
        <v>0.21785222263086151</v>
      </c>
      <c r="EK44" s="51">
        <f>IF(PLANEL_Pot_Trim!EK17&lt;&gt;0,EK18/PLANEL_Pot_Trim!EK17,0)</f>
        <v>0.30471071580990866</v>
      </c>
      <c r="EL44" s="51">
        <f>IF(PLANEL_Pot_Trim!EL17&lt;&gt;0,EL18/PLANEL_Pot_Trim!EL17,0)</f>
        <v>0.26481141725848784</v>
      </c>
      <c r="EM44" s="51">
        <f>IF(PLANEL_Pot_Trim!EM17&lt;&gt;0,EM18/PLANEL_Pot_Trim!EM17,0)</f>
        <v>0.19180706019698476</v>
      </c>
      <c r="EN44" s="51">
        <f>IF(PLANEL_Pot_Trim!EN17&lt;&gt;0,EN18/PLANEL_Pot_Trim!EN17,0)</f>
        <v>0.21562954627870895</v>
      </c>
      <c r="EO44" s="51">
        <f>IF(PLANEL_Pot_Trim!EO17&lt;&gt;0,EO18/PLANEL_Pot_Trim!EO17,0)</f>
        <v>0.30157944426549677</v>
      </c>
      <c r="EP44" s="51">
        <f>IF(PLANEL_Pot_Trim!EP17&lt;&gt;0,EP18/PLANEL_Pot_Trim!EP17,0)</f>
        <v>0.26237850164365456</v>
      </c>
    </row>
    <row r="45" spans="2:146" x14ac:dyDescent="0.3">
      <c r="B45" s="29" t="s">
        <v>59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3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3">
      <c r="B47" s="23" t="s">
        <v>53</v>
      </c>
      <c r="C47" s="52">
        <f>IF(PLANEL_Pot_Trim!C20&lt;&gt;0,C21/PLANEL_Pot_Trim!C20,0)</f>
        <v>0.19720716804327873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0.10339564314350577</v>
      </c>
      <c r="G47" s="52">
        <f>IF(PLANEL_Pot_Trim!G20&lt;&gt;0,G21/PLANEL_Pot_Trim!G20,0)</f>
        <v>0.26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9.3735207457856351E-2</v>
      </c>
      <c r="K47" s="52">
        <f>IF(PLANEL_Pot_Trim!K20&lt;&gt;0,K21/PLANEL_Pot_Trim!K20,0)</f>
        <v>0.15091415522927026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0.12774994715594878</v>
      </c>
      <c r="O47" s="52">
        <f>IF(PLANEL_Pot_Trim!O20&lt;&gt;0,O21/PLANEL_Pot_Trim!O20,0)</f>
        <v>0.15189506200240752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0.13043426491439256</v>
      </c>
      <c r="S47" s="52">
        <f>IF(PLANEL_Pot_Trim!S20&lt;&gt;0,S21/PLANEL_Pot_Trim!S20,0)</f>
        <v>0.24205853975301023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0.15909420198079993</v>
      </c>
      <c r="W47" s="52">
        <f>IF(PLANEL_Pot_Trim!W20&lt;&gt;0,W21/PLANEL_Pot_Trim!W20,0)</f>
        <v>0.18754408903237396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0.14427988182439919</v>
      </c>
      <c r="AA47" s="52">
        <f>IF(PLANEL_Pot_Trim!AA20&lt;&gt;0,AA21/PLANEL_Pot_Trim!AA20,0)</f>
        <v>0.26000000000000006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0.2</v>
      </c>
      <c r="AE47" s="52">
        <f>IF(PLANEL_Pot_Trim!AE20&lt;&gt;0,AE21/PLANEL_Pot_Trim!AE20,0)</f>
        <v>0.22599342803653957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0.17190681351880979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</v>
      </c>
      <c r="CE47" s="52">
        <f>IF(PLANEL_Pot_Trim!CE20&lt;&gt;0,CE21/PLANEL_Pot_Trim!CE20,0)</f>
        <v>0.26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</v>
      </c>
      <c r="CI47" s="52">
        <f>IF(PLANEL_Pot_Trim!CI20&lt;&gt;0,CI21/PLANEL_Pot_Trim!CI20,0)</f>
        <v>0.26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0.26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0.26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0.26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0.19999999999999998</v>
      </c>
      <c r="CY47" s="82">
        <f>IF(PLANEL_Pot_Trim!CY20&lt;&gt;0,CY21/PLANEL_Pot_Trim!CY20,0)</f>
        <v>0.25999999994066064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0.19999999999999998</v>
      </c>
      <c r="DC47" s="52">
        <f>IF(PLANEL_Pot_Trim!DC20&lt;&gt;0,DC21/PLANEL_Pot_Trim!DC20,0)</f>
        <v>0.25999999996611978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0.19999999999999996</v>
      </c>
      <c r="DG47" s="52">
        <f>IF(PLANEL_Pot_Trim!DG20&lt;&gt;0,DG21/PLANEL_Pot_Trim!DG20,0)</f>
        <v>0.26000000006148527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0.20000000007685656</v>
      </c>
      <c r="DK47" s="52">
        <f>IF(PLANEL_Pot_Trim!DK20&lt;&gt;0,DK21/PLANEL_Pot_Trim!DK20,0)</f>
        <v>0.26000000006995255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0.2000000000582938</v>
      </c>
      <c r="DO47" s="52">
        <f>IF(PLANEL_Pot_Trim!DO20&lt;&gt;0,DO21/PLANEL_Pot_Trim!DO20,0)</f>
        <v>0.26000000002808449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0.20000000004680749</v>
      </c>
      <c r="DS47" s="52">
        <f>IF(PLANEL_Pot_Trim!DS20&lt;&gt;0,DS21/PLANEL_Pot_Trim!DS20,0)</f>
        <v>0.25999999995318884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0.19999999996099072</v>
      </c>
      <c r="DW47" s="52">
        <f>IF(PLANEL_Pot_Trim!DW20&lt;&gt;0,DW21/PLANEL_Pot_Trim!DW20,0)</f>
        <v>0.26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</v>
      </c>
      <c r="EA47" s="52">
        <f>IF(PLANEL_Pot_Trim!EA20&lt;&gt;0,EA21/PLANEL_Pot_Trim!EA20,0)</f>
        <v>0.25999999999999995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</v>
      </c>
      <c r="EE47" s="52">
        <f>IF(PLANEL_Pot_Trim!EE20&lt;&gt;0,EE21/PLANEL_Pot_Trim!EE20,0)</f>
        <v>0.26000000004120088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0.20000000002575055</v>
      </c>
      <c r="EI47" s="52">
        <f>IF(PLANEL_Pot_Trim!EI20&lt;&gt;0,EI21/PLANEL_Pot_Trim!EI20,0)</f>
        <v>0.26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</v>
      </c>
      <c r="EM47" s="52">
        <f>IF(PLANEL_Pot_Trim!EM20&lt;&gt;0,EM21/PLANEL_Pot_Trim!EM20,0)</f>
        <v>0.25999999991610162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0.19999999999999998</v>
      </c>
    </row>
    <row r="48" spans="2:146" x14ac:dyDescent="0.3">
      <c r="B48" s="23" t="s">
        <v>54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3">
      <c r="B49" s="96" t="s">
        <v>55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</v>
      </c>
      <c r="BP49" s="53">
        <f>IF(PLANEL_Pot_Trim!BP22&lt;&gt;0,BP23/PLANEL_Pot_Trim!BP22,0)</f>
        <v>0</v>
      </c>
      <c r="BQ49" s="53">
        <f>IF(PLANEL_Pot_Trim!BQ22&lt;&gt;0,BQ23/PLANEL_Pot_Trim!BQ22,0)</f>
        <v>0</v>
      </c>
      <c r="BR49" s="53">
        <f>IF(PLANEL_Pot_Trim!BR22&lt;&gt;0,BR23/PLANEL_Pot_Trim!BR22,0)</f>
        <v>0</v>
      </c>
      <c r="BS49" s="53">
        <f>IF(PLANEL_Pot_Trim!BS22&lt;&gt;0,BS23/PLANEL_Pot_Trim!BS22,0)</f>
        <v>0</v>
      </c>
      <c r="BT49" s="53">
        <f>IF(PLANEL_Pot_Trim!BT22&lt;&gt;0,BT23/PLANEL_Pot_Trim!BT22,0)</f>
        <v>0</v>
      </c>
      <c r="BU49" s="53">
        <f>IF(PLANEL_Pot_Trim!BU22&lt;&gt;0,BU23/PLANEL_Pot_Trim!BU22,0)</f>
        <v>0</v>
      </c>
      <c r="BV49" s="53">
        <f>IF(PLANEL_Pot_Trim!BV22&lt;&gt;0,BV23/PLANEL_Pot_Trim!BV22,0)</f>
        <v>0</v>
      </c>
      <c r="BW49" s="53">
        <f>IF(PLANEL_Pot_Trim!BW22&lt;&gt;0,BW23/PLANEL_Pot_Trim!BW22,0)</f>
        <v>0</v>
      </c>
      <c r="BX49" s="53">
        <f>IF(PLANEL_Pot_Trim!BX22&lt;&gt;0,BX23/PLANEL_Pot_Trim!BX22,0)</f>
        <v>0</v>
      </c>
      <c r="BY49" s="53">
        <f>IF(PLANEL_Pot_Trim!BY22&lt;&gt;0,BY23/PLANEL_Pot_Trim!BY22,0)</f>
        <v>0</v>
      </c>
      <c r="BZ49" s="53">
        <f>IF(PLANEL_Pot_Trim!BZ22&lt;&gt;0,BZ23/PLANEL_Pot_Trim!BZ22,0)</f>
        <v>0</v>
      </c>
      <c r="CA49" s="53">
        <f>IF(PLANEL_Pot_Trim!CA22&lt;&gt;0,CA23/PLANEL_Pot_Trim!CA22,0)</f>
        <v>0</v>
      </c>
      <c r="CB49" s="53">
        <f>IF(PLANEL_Pot_Trim!CB22&lt;&gt;0,CB23/PLANEL_Pot_Trim!CB22,0)</f>
        <v>0</v>
      </c>
      <c r="CC49" s="53">
        <f>IF(PLANEL_Pot_Trim!CC22&lt;&gt;0,CC23/PLANEL_Pot_Trim!CC22,0)</f>
        <v>0</v>
      </c>
      <c r="CD49" s="53">
        <f>IF(PLANEL_Pot_Trim!CD22&lt;&gt;0,CD23/PLANEL_Pot_Trim!CD22,0)</f>
        <v>0</v>
      </c>
      <c r="CE49" s="53">
        <f>IF(PLANEL_Pot_Trim!CE22&lt;&gt;0,CE23/PLANEL_Pot_Trim!CE22,0)</f>
        <v>0</v>
      </c>
      <c r="CF49" s="53">
        <f>IF(PLANEL_Pot_Trim!CF22&lt;&gt;0,CF23/PLANEL_Pot_Trim!CF22,0)</f>
        <v>0</v>
      </c>
      <c r="CG49" s="53">
        <f>IF(PLANEL_Pot_Trim!CG22&lt;&gt;0,CG23/PLANEL_Pot_Trim!CG22,0)</f>
        <v>0</v>
      </c>
      <c r="CH49" s="53">
        <f>IF(PLANEL_Pot_Trim!CH22&lt;&gt;0,CH23/PLANEL_Pot_Trim!CH22,0)</f>
        <v>0</v>
      </c>
      <c r="CI49" s="53">
        <f>IF(PLANEL_Pot_Trim!CI22&lt;&gt;0,CI23/PLANEL_Pot_Trim!CI22,0)</f>
        <v>0</v>
      </c>
      <c r="CJ49" s="53">
        <f>IF(PLANEL_Pot_Trim!CJ22&lt;&gt;0,CJ23/PLANEL_Pot_Trim!CJ22,0)</f>
        <v>0</v>
      </c>
      <c r="CK49" s="53">
        <f>IF(PLANEL_Pot_Trim!CK22&lt;&gt;0,CK23/PLANEL_Pot_Trim!CK22,0)</f>
        <v>0</v>
      </c>
      <c r="CL49" s="53">
        <f>IF(PLANEL_Pot_Trim!CL22&lt;&gt;0,CL23/PLANEL_Pot_Trim!CL22,0)</f>
        <v>0</v>
      </c>
      <c r="CM49" s="53">
        <f>IF(PLANEL_Pot_Trim!CM22&lt;&gt;0,CM23/PLANEL_Pot_Trim!CM22,0)</f>
        <v>0</v>
      </c>
      <c r="CN49" s="53">
        <f>IF(PLANEL_Pot_Trim!CN22&lt;&gt;0,CN23/PLANEL_Pot_Trim!CN22,0)</f>
        <v>0</v>
      </c>
      <c r="CO49" s="53">
        <f>IF(PLANEL_Pot_Trim!CO22&lt;&gt;0,CO23/PLANEL_Pot_Trim!CO22,0)</f>
        <v>0</v>
      </c>
      <c r="CP49" s="53">
        <f>IF(PLANEL_Pot_Trim!CP22&lt;&gt;0,CP23/PLANEL_Pot_Trim!CP22,0)</f>
        <v>0</v>
      </c>
      <c r="CQ49" s="53">
        <f>IF(PLANEL_Pot_Trim!CQ22&lt;&gt;0,CQ23/PLANEL_Pot_Trim!CQ22,0)</f>
        <v>0</v>
      </c>
      <c r="CR49" s="53">
        <f>IF(PLANEL_Pot_Trim!CR22&lt;&gt;0,CR23/PLANEL_Pot_Trim!CR22,0)</f>
        <v>0</v>
      </c>
      <c r="CS49" s="53">
        <f>IF(PLANEL_Pot_Trim!CS22&lt;&gt;0,CS23/PLANEL_Pot_Trim!CS22,0)</f>
        <v>0</v>
      </c>
      <c r="CT49" s="53">
        <f>IF(PLANEL_Pot_Trim!CT22&lt;&gt;0,CT23/PLANEL_Pot_Trim!CT22,0)</f>
        <v>0</v>
      </c>
      <c r="CU49" s="53">
        <f>IF(PLANEL_Pot_Trim!CU22&lt;&gt;0,CU23/PLANEL_Pot_Trim!CU22,0)</f>
        <v>0</v>
      </c>
      <c r="CV49" s="53">
        <f>IF(PLANEL_Pot_Trim!CV22&lt;&gt;0,CV23/PLANEL_Pot_Trim!CV22,0)</f>
        <v>0</v>
      </c>
      <c r="CW49" s="53">
        <f>IF(PLANEL_Pot_Trim!CW22&lt;&gt;0,CW23/PLANEL_Pot_Trim!CW22,0)</f>
        <v>0</v>
      </c>
      <c r="CX49" s="53">
        <f>IF(PLANEL_Pot_Trim!CX22&lt;&gt;0,CX23/PLANEL_Pot_Trim!CX22,0)</f>
        <v>0</v>
      </c>
      <c r="CY49" s="83">
        <f>IF(PLANEL_Pot_Trim!CY22&lt;&gt;0,CY23/PLANEL_Pot_Trim!CY22,0)</f>
        <v>0</v>
      </c>
      <c r="CZ49" s="83">
        <f>IF(PLANEL_Pot_Trim!CZ22&lt;&gt;0,CZ23/PLANEL_Pot_Trim!CZ22,0)</f>
        <v>0</v>
      </c>
      <c r="DA49" s="83">
        <f>IF(PLANEL_Pot_Trim!DA22&lt;&gt;0,DA23/PLANEL_Pot_Trim!DA22,0)</f>
        <v>0</v>
      </c>
      <c r="DB49" s="83">
        <f>IF(PLANEL_Pot_Trim!DB22&lt;&gt;0,DB23/PLANEL_Pot_Trim!DB22,0)</f>
        <v>0</v>
      </c>
      <c r="DC49" s="53">
        <f>IF(PLANEL_Pot_Trim!DC22&lt;&gt;0,DC23/PLANEL_Pot_Trim!DC22,0)</f>
        <v>0</v>
      </c>
      <c r="DD49" s="53">
        <f>IF(PLANEL_Pot_Trim!DD22&lt;&gt;0,DD23/PLANEL_Pot_Trim!DD22,0)</f>
        <v>0</v>
      </c>
      <c r="DE49" s="53">
        <f>IF(PLANEL_Pot_Trim!DE22&lt;&gt;0,DE23/PLANEL_Pot_Trim!DE22,0)</f>
        <v>0</v>
      </c>
      <c r="DF49" s="53">
        <f>IF(PLANEL_Pot_Trim!DF22&lt;&gt;0,DF23/PLANEL_Pot_Trim!DF22,0)</f>
        <v>0</v>
      </c>
      <c r="DG49" s="53">
        <f>IF(PLANEL_Pot_Trim!DG22&lt;&gt;0,DG23/PLANEL_Pot_Trim!DG22,0)</f>
        <v>0</v>
      </c>
      <c r="DH49" s="53">
        <f>IF(PLANEL_Pot_Trim!DH22&lt;&gt;0,DH23/PLANEL_Pot_Trim!DH22,0)</f>
        <v>0</v>
      </c>
      <c r="DI49" s="53">
        <f>IF(PLANEL_Pot_Trim!DI22&lt;&gt;0,DI23/PLANEL_Pot_Trim!DI22,0)</f>
        <v>0</v>
      </c>
      <c r="DJ49" s="53">
        <f>IF(PLANEL_Pot_Trim!DJ22&lt;&gt;0,DJ23/PLANEL_Pot_Trim!DJ22,0)</f>
        <v>0</v>
      </c>
      <c r="DK49" s="53">
        <f>IF(PLANEL_Pot_Trim!DK22&lt;&gt;0,DK23/PLANEL_Pot_Trim!DK22,0)</f>
        <v>0</v>
      </c>
      <c r="DL49" s="53">
        <f>IF(PLANEL_Pot_Trim!DL22&lt;&gt;0,DL23/PLANEL_Pot_Trim!DL22,0)</f>
        <v>0</v>
      </c>
      <c r="DM49" s="53">
        <f>IF(PLANEL_Pot_Trim!DM22&lt;&gt;0,DM23/PLANEL_Pot_Trim!DM22,0)</f>
        <v>0</v>
      </c>
      <c r="DN49" s="53">
        <f>IF(PLANEL_Pot_Trim!DN22&lt;&gt;0,DN23/PLANEL_Pot_Trim!DN22,0)</f>
        <v>0</v>
      </c>
      <c r="DO49" s="53">
        <f>IF(PLANEL_Pot_Trim!DO22&lt;&gt;0,DO23/PLANEL_Pot_Trim!DO22,0)</f>
        <v>0</v>
      </c>
      <c r="DP49" s="53">
        <f>IF(PLANEL_Pot_Trim!DP22&lt;&gt;0,DP23/PLANEL_Pot_Trim!DP22,0)</f>
        <v>0</v>
      </c>
      <c r="DQ49" s="53">
        <f>IF(PLANEL_Pot_Trim!DQ22&lt;&gt;0,DQ23/PLANEL_Pot_Trim!DQ22,0)</f>
        <v>0</v>
      </c>
      <c r="DR49" s="53">
        <f>IF(PLANEL_Pot_Trim!DR22&lt;&gt;0,DR23/PLANEL_Pot_Trim!DR22,0)</f>
        <v>0</v>
      </c>
      <c r="DS49" s="53">
        <f>IF(PLANEL_Pot_Trim!DS22&lt;&gt;0,DS23/PLANEL_Pot_Trim!DS22,0)</f>
        <v>0</v>
      </c>
      <c r="DT49" s="53">
        <f>IF(PLANEL_Pot_Trim!DT22&lt;&gt;0,DT23/PLANEL_Pot_Trim!DT22,0)</f>
        <v>0</v>
      </c>
      <c r="DU49" s="53">
        <f>IF(PLANEL_Pot_Trim!DU22&lt;&gt;0,DU23/PLANEL_Pot_Trim!DU22,0)</f>
        <v>0</v>
      </c>
      <c r="DV49" s="53">
        <f>IF(PLANEL_Pot_Trim!DV22&lt;&gt;0,DV23/PLANEL_Pot_Trim!DV22,0)</f>
        <v>0</v>
      </c>
      <c r="DW49" s="53">
        <f>IF(PLANEL_Pot_Trim!DW22&lt;&gt;0,DW23/PLANEL_Pot_Trim!DW22,0)</f>
        <v>0</v>
      </c>
      <c r="DX49" s="53">
        <f>IF(PLANEL_Pot_Trim!DX22&lt;&gt;0,DX23/PLANEL_Pot_Trim!DX22,0)</f>
        <v>0</v>
      </c>
      <c r="DY49" s="53">
        <f>IF(PLANEL_Pot_Trim!DY22&lt;&gt;0,DY23/PLANEL_Pot_Trim!DY22,0)</f>
        <v>0</v>
      </c>
      <c r="DZ49" s="53">
        <f>IF(PLANEL_Pot_Trim!DZ22&lt;&gt;0,DZ23/PLANEL_Pot_Trim!DZ22,0)</f>
        <v>0</v>
      </c>
      <c r="EA49" s="53">
        <f>IF(PLANEL_Pot_Trim!EA22&lt;&gt;0,EA23/PLANEL_Pot_Trim!EA22,0)</f>
        <v>0</v>
      </c>
      <c r="EB49" s="53">
        <f>IF(PLANEL_Pot_Trim!EB22&lt;&gt;0,EB23/PLANEL_Pot_Trim!EB22,0)</f>
        <v>0</v>
      </c>
      <c r="EC49" s="53">
        <f>IF(PLANEL_Pot_Trim!EC22&lt;&gt;0,EC23/PLANEL_Pot_Trim!EC22,0)</f>
        <v>0</v>
      </c>
      <c r="ED49" s="53">
        <f>IF(PLANEL_Pot_Trim!ED22&lt;&gt;0,ED23/PLANEL_Pot_Trim!ED22,0)</f>
        <v>0</v>
      </c>
      <c r="EE49" s="53">
        <f>IF(PLANEL_Pot_Trim!EE22&lt;&gt;0,EE23/PLANEL_Pot_Trim!EE22,0)</f>
        <v>0</v>
      </c>
      <c r="EF49" s="53">
        <f>IF(PLANEL_Pot_Trim!EF22&lt;&gt;0,EF23/PLANEL_Pot_Trim!EF22,0)</f>
        <v>0</v>
      </c>
      <c r="EG49" s="53">
        <f>IF(PLANEL_Pot_Trim!EG22&lt;&gt;0,EG23/PLANEL_Pot_Trim!EG22,0)</f>
        <v>0</v>
      </c>
      <c r="EH49" s="53">
        <f>IF(PLANEL_Pot_Trim!EH22&lt;&gt;0,EH23/PLANEL_Pot_Trim!EH22,0)</f>
        <v>0</v>
      </c>
      <c r="EI49" s="53">
        <f>IF(PLANEL_Pot_Trim!EI22&lt;&gt;0,EI23/PLANEL_Pot_Trim!EI22,0)</f>
        <v>0</v>
      </c>
      <c r="EJ49" s="53">
        <f>IF(PLANEL_Pot_Trim!EJ22&lt;&gt;0,EJ23/PLANEL_Pot_Trim!EJ22,0)</f>
        <v>0</v>
      </c>
      <c r="EK49" s="53">
        <f>IF(PLANEL_Pot_Trim!EK22&lt;&gt;0,EK23/PLANEL_Pot_Trim!EK22,0)</f>
        <v>0</v>
      </c>
      <c r="EL49" s="53">
        <f>IF(PLANEL_Pot_Trim!EL22&lt;&gt;0,EL23/PLANEL_Pot_Trim!EL22,0)</f>
        <v>0</v>
      </c>
      <c r="EM49" s="53">
        <f>IF(PLANEL_Pot_Trim!EM22&lt;&gt;0,EM23/PLANEL_Pot_Trim!EM22,0)</f>
        <v>0</v>
      </c>
      <c r="EN49" s="53">
        <f>IF(PLANEL_Pot_Trim!EN22&lt;&gt;0,EN23/PLANEL_Pot_Trim!EN22,0)</f>
        <v>0</v>
      </c>
      <c r="EO49" s="53">
        <f>IF(PLANEL_Pot_Trim!EO22&lt;&gt;0,EO23/PLANEL_Pot_Trim!EO22,0)</f>
        <v>0</v>
      </c>
      <c r="EP49" s="53">
        <f>IF(PLANEL_Pot_Trim!EP22&lt;&gt;0,EP23/PLANEL_Pot_Trim!EP22,0)</f>
        <v>0</v>
      </c>
    </row>
    <row r="50" spans="2:146" x14ac:dyDescent="0.3">
      <c r="B50" s="97" t="s">
        <v>56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0.85745906691824847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1</v>
      </c>
      <c r="BL50" s="54">
        <f>IF(PLANEL_Pot_Trim!BL23&lt;&gt;0,BL24/PLANEL_Pot_Trim!BL23,0)</f>
        <v>1</v>
      </c>
      <c r="BM50" s="54">
        <f>IF(PLANEL_Pot_Trim!BM23&lt;&gt;0,BM24/PLANEL_Pot_Trim!BM23,0)</f>
        <v>1</v>
      </c>
      <c r="BN50" s="54">
        <f>IF(PLANEL_Pot_Trim!BN23&lt;&gt;0,BN24/PLANEL_Pot_Trim!BN23,0)</f>
        <v>1</v>
      </c>
      <c r="BO50" s="54">
        <f>IF(PLANEL_Pot_Trim!BO23&lt;&gt;0,BO24/PLANEL_Pot_Trim!BO23,0)</f>
        <v>0.7198201793928618</v>
      </c>
      <c r="BP50" s="54">
        <f>IF(PLANEL_Pot_Trim!BP23&lt;&gt;0,BP24/PLANEL_Pot_Trim!BP23,0)</f>
        <v>0.7198201793928618</v>
      </c>
      <c r="BQ50" s="54">
        <f>IF(PLANEL_Pot_Trim!BQ23&lt;&gt;0,BQ24/PLANEL_Pot_Trim!BQ23,0)</f>
        <v>0.7198201793928618</v>
      </c>
      <c r="BR50" s="54">
        <f>IF(PLANEL_Pot_Trim!BR23&lt;&gt;0,BR24/PLANEL_Pot_Trim!BR23,0)</f>
        <v>0.7198201793928618</v>
      </c>
      <c r="BS50" s="54">
        <f>IF(PLANEL_Pot_Trim!BS23&lt;&gt;0,BS24/PLANEL_Pot_Trim!BS23,0)</f>
        <v>0.62911676026207641</v>
      </c>
      <c r="BT50" s="54">
        <f>IF(PLANEL_Pot_Trim!BT23&lt;&gt;0,BT24/PLANEL_Pot_Trim!BT23,0)</f>
        <v>0.62911676026207641</v>
      </c>
      <c r="BU50" s="54">
        <f>IF(PLANEL_Pot_Trim!BU23&lt;&gt;0,BU24/PLANEL_Pot_Trim!BU23,0)</f>
        <v>0.62911676026207641</v>
      </c>
      <c r="BV50" s="54">
        <f>IF(PLANEL_Pot_Trim!BV23&lt;&gt;0,BV24/PLANEL_Pot_Trim!BV23,0)</f>
        <v>0.62911676026207641</v>
      </c>
      <c r="BW50" s="54">
        <f>IF(PLANEL_Pot_Trim!BW23&lt;&gt;0,BW24/PLANEL_Pot_Trim!BW23,0)</f>
        <v>0.55843752921111445</v>
      </c>
      <c r="BX50" s="54">
        <f>IF(PLANEL_Pot_Trim!BX23&lt;&gt;0,BX24/PLANEL_Pot_Trim!BX23,0)</f>
        <v>0.55843752921111445</v>
      </c>
      <c r="BY50" s="54">
        <f>IF(PLANEL_Pot_Trim!BY23&lt;&gt;0,BY24/PLANEL_Pot_Trim!BY23,0)</f>
        <v>0.55843752921111445</v>
      </c>
      <c r="BZ50" s="54">
        <f>IF(PLANEL_Pot_Trim!BZ23&lt;&gt;0,BZ24/PLANEL_Pot_Trim!BZ23,0)</f>
        <v>0.55843752921111445</v>
      </c>
      <c r="CA50" s="54">
        <f>IF(PLANEL_Pot_Trim!CA23&lt;&gt;0,CA24/PLANEL_Pot_Trim!CA23,0)</f>
        <v>0.49873818186752605</v>
      </c>
      <c r="CB50" s="54">
        <f>IF(PLANEL_Pot_Trim!CB23&lt;&gt;0,CB24/PLANEL_Pot_Trim!CB23,0)</f>
        <v>0.49873818186752605</v>
      </c>
      <c r="CC50" s="54">
        <f>IF(PLANEL_Pot_Trim!CC23&lt;&gt;0,CC24/PLANEL_Pot_Trim!CC23,0)</f>
        <v>0.49873818186752605</v>
      </c>
      <c r="CD50" s="54">
        <f>IF(PLANEL_Pot_Trim!CD23&lt;&gt;0,CD24/PLANEL_Pot_Trim!CD23,0)</f>
        <v>0.49873818186752605</v>
      </c>
      <c r="CE50" s="54">
        <f>IF(PLANEL_Pot_Trim!CE23&lt;&gt;0,CE24/PLANEL_Pot_Trim!CE23,0)</f>
        <v>0.45086943136432411</v>
      </c>
      <c r="CF50" s="54">
        <f>IF(PLANEL_Pot_Trim!CF23&lt;&gt;0,CF24/PLANEL_Pot_Trim!CF23,0)</f>
        <v>0.45086943136432411</v>
      </c>
      <c r="CG50" s="54">
        <f>IF(PLANEL_Pot_Trim!CG23&lt;&gt;0,CG24/PLANEL_Pot_Trim!CG23,0)</f>
        <v>0.45086943136432411</v>
      </c>
      <c r="CH50" s="54">
        <f>IF(PLANEL_Pot_Trim!CH23&lt;&gt;0,CH24/PLANEL_Pot_Trim!CH23,0)</f>
        <v>0.45086943136432411</v>
      </c>
      <c r="CI50" s="54">
        <f>IF(PLANEL_Pot_Trim!CI23&lt;&gt;0,CI24/PLANEL_Pot_Trim!CI23,0)</f>
        <v>0.39799003274754075</v>
      </c>
      <c r="CJ50" s="54">
        <f>IF(PLANEL_Pot_Trim!CJ23&lt;&gt;0,CJ24/PLANEL_Pot_Trim!CJ23,0)</f>
        <v>0.39799003274754075</v>
      </c>
      <c r="CK50" s="54">
        <f>IF(PLANEL_Pot_Trim!CK23&lt;&gt;0,CK24/PLANEL_Pot_Trim!CK23,0)</f>
        <v>0.31527368400319539</v>
      </c>
      <c r="CL50" s="54">
        <f>IF(PLANEL_Pot_Trim!CL23&lt;&gt;0,CL24/PLANEL_Pot_Trim!CL23,0)</f>
        <v>0.39799003274754075</v>
      </c>
      <c r="CM50" s="54">
        <f>IF(PLANEL_Pot_Trim!CM23&lt;&gt;0,CM24/PLANEL_Pot_Trim!CM23,0)</f>
        <v>0.35574699960720751</v>
      </c>
      <c r="CN50" s="54">
        <f>IF(PLANEL_Pot_Trim!CN23&lt;&gt;0,CN24/PLANEL_Pot_Trim!CN23,0)</f>
        <v>0.35574699960720751</v>
      </c>
      <c r="CO50" s="54">
        <f>IF(PLANEL_Pot_Trim!CO23&lt;&gt;0,CO24/PLANEL_Pot_Trim!CO23,0)</f>
        <v>0.35574699960720751</v>
      </c>
      <c r="CP50" s="54">
        <f>IF(PLANEL_Pot_Trim!CP23&lt;&gt;0,CP24/PLANEL_Pot_Trim!CP23,0)</f>
        <v>0.35574699960720751</v>
      </c>
      <c r="CQ50" s="54">
        <f>IF(PLANEL_Pot_Trim!CQ23&lt;&gt;0,CQ24/PLANEL_Pot_Trim!CQ23,0)</f>
        <v>0.31863620795442943</v>
      </c>
      <c r="CR50" s="54">
        <f>IF(PLANEL_Pot_Trim!CR23&lt;&gt;0,CR24/PLANEL_Pot_Trim!CR23,0)</f>
        <v>0.31863620795442943</v>
      </c>
      <c r="CS50" s="54">
        <f>IF(PLANEL_Pot_Trim!CS23&lt;&gt;0,CS24/PLANEL_Pot_Trim!CS23,0)</f>
        <v>0.31863620795442943</v>
      </c>
      <c r="CT50" s="54">
        <f>IF(PLANEL_Pot_Trim!CT23&lt;&gt;0,CT24/PLANEL_Pot_Trim!CT23,0)</f>
        <v>0.31863620795442943</v>
      </c>
      <c r="CU50" s="54">
        <f>IF(PLANEL_Pot_Trim!CU23&lt;&gt;0,CU24/PLANEL_Pot_Trim!CU23,0)</f>
        <v>0.28765531368770347</v>
      </c>
      <c r="CV50" s="54">
        <f>IF(PLANEL_Pot_Trim!CV23&lt;&gt;0,CV24/PLANEL_Pot_Trim!CV23,0)</f>
        <v>0.28765531368770347</v>
      </c>
      <c r="CW50" s="54">
        <f>IF(PLANEL_Pot_Trim!CW23&lt;&gt;0,CW24/PLANEL_Pot_Trim!CW23,0)</f>
        <v>0.22787040630976069</v>
      </c>
      <c r="CX50" s="54">
        <f>IF(PLANEL_Pot_Trim!CX23&lt;&gt;0,CX24/PLANEL_Pot_Trim!CX23,0)</f>
        <v>0.28765531368770347</v>
      </c>
      <c r="CY50" s="84">
        <f>IF(PLANEL_Pot_Trim!CY23&lt;&gt;0,CY24/PLANEL_Pot_Trim!CY23,0)</f>
        <v>0.26481713922386596</v>
      </c>
      <c r="CZ50" s="84">
        <f>IF(PLANEL_Pot_Trim!CZ23&lt;&gt;0,CZ24/PLANEL_Pot_Trim!CZ23,0)</f>
        <v>0.26481713922386596</v>
      </c>
      <c r="DA50" s="84">
        <f>IF(PLANEL_Pot_Trim!DA23&lt;&gt;0,DA24/PLANEL_Pot_Trim!DA23,0)</f>
        <v>0.26481713922386596</v>
      </c>
      <c r="DB50" s="84">
        <f>IF(PLANEL_Pot_Trim!DB23&lt;&gt;0,DB24/PLANEL_Pot_Trim!DB23,0)</f>
        <v>0.26481713922386596</v>
      </c>
      <c r="DC50" s="54">
        <f>IF(PLANEL_Pot_Trim!DC23&lt;&gt;0,DC24/PLANEL_Pot_Trim!DC23,0)</f>
        <v>0.24754510596760743</v>
      </c>
      <c r="DD50" s="54">
        <f>IF(PLANEL_Pot_Trim!DD23&lt;&gt;0,DD24/PLANEL_Pot_Trim!DD23,0)</f>
        <v>0.24754510596760743</v>
      </c>
      <c r="DE50" s="54">
        <f>IF(PLANEL_Pot_Trim!DE23&lt;&gt;0,DE24/PLANEL_Pot_Trim!DE23,0)</f>
        <v>0.24754510596760743</v>
      </c>
      <c r="DF50" s="54">
        <f>IF(PLANEL_Pot_Trim!DF23&lt;&gt;0,DF24/PLANEL_Pot_Trim!DF23,0)</f>
        <v>0.24754510596760743</v>
      </c>
      <c r="DG50" s="54">
        <f>IF(PLANEL_Pot_Trim!DG23&lt;&gt;0,DG24/PLANEL_Pot_Trim!DG23,0)</f>
        <v>0.2322553851806598</v>
      </c>
      <c r="DH50" s="54">
        <f>IF(PLANEL_Pot_Trim!DH23&lt;&gt;0,DH24/PLANEL_Pot_Trim!DH23,0)</f>
        <v>0.2322553851806598</v>
      </c>
      <c r="DI50" s="54">
        <f>IF(PLANEL_Pot_Trim!DI23&lt;&gt;0,DI24/PLANEL_Pot_Trim!DI23,0)</f>
        <v>0.2322553851806598</v>
      </c>
      <c r="DJ50" s="54">
        <f>IF(PLANEL_Pot_Trim!DJ23&lt;&gt;0,DJ24/PLANEL_Pot_Trim!DJ23,0)</f>
        <v>0.2322553851806598</v>
      </c>
      <c r="DK50" s="54">
        <f>IF(PLANEL_Pot_Trim!DK23&lt;&gt;0,DK24/PLANEL_Pot_Trim!DK23,0)</f>
        <v>0.21852013861616415</v>
      </c>
      <c r="DL50" s="54">
        <f>IF(PLANEL_Pot_Trim!DL23&lt;&gt;0,DL24/PLANEL_Pot_Trim!DL23,0)</f>
        <v>0.21852013861616415</v>
      </c>
      <c r="DM50" s="54">
        <f>IF(PLANEL_Pot_Trim!DM23&lt;&gt;0,DM24/PLANEL_Pot_Trim!DM23,0)</f>
        <v>0.21852013861616415</v>
      </c>
      <c r="DN50" s="54">
        <f>IF(PLANEL_Pot_Trim!DN23&lt;&gt;0,DN24/PLANEL_Pot_Trim!DN23,0)</f>
        <v>0.21852013861616415</v>
      </c>
      <c r="DO50" s="54">
        <f>IF(PLANEL_Pot_Trim!DO23&lt;&gt;0,DO24/PLANEL_Pot_Trim!DO23,0)</f>
        <v>0.2057615099135558</v>
      </c>
      <c r="DP50" s="54">
        <f>IF(PLANEL_Pot_Trim!DP23&lt;&gt;0,DP24/PLANEL_Pot_Trim!DP23,0)</f>
        <v>0.2057615099135558</v>
      </c>
      <c r="DQ50" s="54">
        <f>IF(PLANEL_Pot_Trim!DQ23&lt;&gt;0,DQ24/PLANEL_Pot_Trim!DQ23,0)</f>
        <v>0.2057615099135558</v>
      </c>
      <c r="DR50" s="54">
        <f>IF(PLANEL_Pot_Trim!DR23&lt;&gt;0,DR24/PLANEL_Pot_Trim!DR23,0)</f>
        <v>0.2057615099135558</v>
      </c>
      <c r="DS50" s="54">
        <f>IF(PLANEL_Pot_Trim!DS23&lt;&gt;0,DS24/PLANEL_Pot_Trim!DS23,0)</f>
        <v>0.19235898703126025</v>
      </c>
      <c r="DT50" s="54">
        <f>IF(PLANEL_Pot_Trim!DT23&lt;&gt;0,DT24/PLANEL_Pot_Trim!DT23,0)</f>
        <v>0.19235898703126025</v>
      </c>
      <c r="DU50" s="54">
        <f>IF(PLANEL_Pot_Trim!DU23&lt;&gt;0,DU24/PLANEL_Pot_Trim!DU23,0)</f>
        <v>0.19235898703126025</v>
      </c>
      <c r="DV50" s="54">
        <f>IF(PLANEL_Pot_Trim!DV23&lt;&gt;0,DV24/PLANEL_Pot_Trim!DV23,0)</f>
        <v>0.19235898703126025</v>
      </c>
      <c r="DW50" s="54">
        <f>IF(PLANEL_Pot_Trim!DW23&lt;&gt;0,DW24/PLANEL_Pot_Trim!DW23,0)</f>
        <v>0.17968433784453214</v>
      </c>
      <c r="DX50" s="54">
        <f>IF(PLANEL_Pot_Trim!DX23&lt;&gt;0,DX24/PLANEL_Pot_Trim!DX23,0)</f>
        <v>0.17968433784453214</v>
      </c>
      <c r="DY50" s="54">
        <f>IF(PLANEL_Pot_Trim!DY23&lt;&gt;0,DY24/PLANEL_Pot_Trim!DY23,0)</f>
        <v>0.17968433784453214</v>
      </c>
      <c r="DZ50" s="54">
        <f>IF(PLANEL_Pot_Trim!DZ23&lt;&gt;0,DZ24/PLANEL_Pot_Trim!DZ23,0)</f>
        <v>0.17968433784453214</v>
      </c>
      <c r="EA50" s="54">
        <f>IF(PLANEL_Pot_Trim!EA23&lt;&gt;0,EA24/PLANEL_Pot_Trim!EA23,0)</f>
        <v>0.16943357022603595</v>
      </c>
      <c r="EB50" s="54">
        <f>IF(PLANEL_Pot_Trim!EB23&lt;&gt;0,EB24/PLANEL_Pot_Trim!EB23,0)</f>
        <v>0.16943357022603595</v>
      </c>
      <c r="EC50" s="54">
        <f>IF(PLANEL_Pot_Trim!EC23&lt;&gt;0,EC24/PLANEL_Pot_Trim!EC23,0)</f>
        <v>0.16943357022603595</v>
      </c>
      <c r="ED50" s="54">
        <f>IF(PLANEL_Pot_Trim!ED23&lt;&gt;0,ED24/PLANEL_Pot_Trim!ED23,0)</f>
        <v>0.16943357022603595</v>
      </c>
      <c r="EE50" s="54">
        <f>IF(PLANEL_Pot_Trim!EE23&lt;&gt;0,EE24/PLANEL_Pot_Trim!EE23,0)</f>
        <v>0.15864330351797398</v>
      </c>
      <c r="EF50" s="54">
        <f>IF(PLANEL_Pot_Trim!EF23&lt;&gt;0,EF24/PLANEL_Pot_Trim!EF23,0)</f>
        <v>0.15864330351797398</v>
      </c>
      <c r="EG50" s="54">
        <f>IF(PLANEL_Pot_Trim!EG23&lt;&gt;0,EG24/PLANEL_Pot_Trim!EG23,0)</f>
        <v>0.15864330351797398</v>
      </c>
      <c r="EH50" s="54">
        <f>IF(PLANEL_Pot_Trim!EH23&lt;&gt;0,EH24/PLANEL_Pot_Trim!EH23,0)</f>
        <v>0.15864330351797398</v>
      </c>
      <c r="EI50" s="54">
        <f>IF(PLANEL_Pot_Trim!EI23&lt;&gt;0,EI24/PLANEL_Pot_Trim!EI23,0)</f>
        <v>0.14899688900439179</v>
      </c>
      <c r="EJ50" s="54">
        <f>IF(PLANEL_Pot_Trim!EJ23&lt;&gt;0,EJ24/PLANEL_Pot_Trim!EJ23,0)</f>
        <v>0.14899688900439179</v>
      </c>
      <c r="EK50" s="54">
        <f>IF(PLANEL_Pot_Trim!EK23&lt;&gt;0,EK24/PLANEL_Pot_Trim!EK23,0)</f>
        <v>0.14899688900439179</v>
      </c>
      <c r="EL50" s="54">
        <f>IF(PLANEL_Pot_Trim!EL23&lt;&gt;0,EL24/PLANEL_Pot_Trim!EL23,0)</f>
        <v>0.14899688900439179</v>
      </c>
      <c r="EM50" s="54">
        <f>IF(PLANEL_Pot_Trim!EM23&lt;&gt;0,EM24/PLANEL_Pot_Trim!EM23,0)</f>
        <v>0.14225555710048049</v>
      </c>
      <c r="EN50" s="54">
        <f>IF(PLANEL_Pot_Trim!EN23&lt;&gt;0,EN24/PLANEL_Pot_Trim!EN23,0)</f>
        <v>0.14225555710048049</v>
      </c>
      <c r="EO50" s="54">
        <f>IF(PLANEL_Pot_Trim!EO23&lt;&gt;0,EO24/PLANEL_Pot_Trim!EO23,0)</f>
        <v>0.14225555710048049</v>
      </c>
      <c r="EP50" s="54">
        <f>IF(PLANEL_Pot_Trim!EP23&lt;&gt;0,EP24/PLANEL_Pot_Trim!EP23,0)</f>
        <v>0.14225555710048049</v>
      </c>
    </row>
    <row r="51" spans="2:146" x14ac:dyDescent="0.3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09375" defaultRowHeight="13.2" x14ac:dyDescent="0.25"/>
  <cols>
    <col min="1" max="1" width="44.33203125" style="105" bestFit="1" customWidth="1"/>
    <col min="2" max="2" width="16.5546875" style="105" customWidth="1"/>
    <col min="3" max="3" width="12.6640625" style="105" customWidth="1"/>
    <col min="4" max="4" width="12" style="105" customWidth="1"/>
    <col min="5" max="8" width="12.6640625" style="105" customWidth="1"/>
    <col min="9" max="9" width="13.6640625" style="105" customWidth="1"/>
    <col min="10" max="10" width="12" style="105" customWidth="1"/>
    <col min="11" max="11" width="12.6640625" style="105" customWidth="1"/>
    <col min="12" max="40" width="11.6640625" style="105" customWidth="1"/>
    <col min="41" max="16384" width="9.109375" style="105"/>
  </cols>
  <sheetData>
    <row r="1" spans="1:64" ht="13.8" thickBot="1" x14ac:dyDescent="0.3">
      <c r="A1" s="103"/>
      <c r="B1" s="103"/>
      <c r="C1" s="103"/>
      <c r="D1" s="103" t="s">
        <v>260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8" thickBot="1" x14ac:dyDescent="0.3">
      <c r="A2" s="106" t="s">
        <v>261</v>
      </c>
      <c r="B2" s="107" t="s">
        <v>262</v>
      </c>
      <c r="C2" s="107" t="s">
        <v>263</v>
      </c>
      <c r="D2" s="108"/>
      <c r="E2" s="106" t="s">
        <v>263</v>
      </c>
      <c r="F2" s="109" t="s">
        <v>264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5">
      <c r="A3" s="110" t="s">
        <v>265</v>
      </c>
      <c r="B3" s="110">
        <v>0.08</v>
      </c>
      <c r="C3" s="111"/>
      <c r="D3" s="112"/>
      <c r="E3" s="111"/>
      <c r="F3" s="113"/>
      <c r="G3" s="104"/>
      <c r="H3" s="104"/>
      <c r="J3" s="114" t="s">
        <v>266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5">
      <c r="A4" s="115" t="s">
        <v>267</v>
      </c>
      <c r="B4" s="116">
        <v>3.9</v>
      </c>
      <c r="C4" s="117"/>
      <c r="D4" s="118"/>
      <c r="E4" s="117"/>
      <c r="F4" s="119"/>
      <c r="G4" s="104"/>
      <c r="H4" s="104"/>
      <c r="J4" s="120" t="s">
        <v>268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5">
      <c r="A5" s="121" t="s">
        <v>269</v>
      </c>
      <c r="B5" s="121">
        <v>2012</v>
      </c>
      <c r="C5" s="122"/>
      <c r="D5" s="123"/>
      <c r="E5" s="122"/>
      <c r="F5" s="124"/>
      <c r="G5" s="104"/>
      <c r="H5" s="104"/>
      <c r="J5" s="114" t="s">
        <v>270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5">
      <c r="A6" s="125" t="s">
        <v>271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5">
      <c r="A7" s="121" t="s">
        <v>272</v>
      </c>
      <c r="B7" s="130">
        <v>4650</v>
      </c>
      <c r="C7" s="122" t="s">
        <v>273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5">
      <c r="A8" s="125" t="s">
        <v>274</v>
      </c>
      <c r="B8" s="132">
        <f>B7*5</f>
        <v>23250</v>
      </c>
      <c r="C8" s="133" t="s">
        <v>273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5">
      <c r="A9" s="135" t="s">
        <v>275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5">
      <c r="A10" s="115" t="s">
        <v>276</v>
      </c>
      <c r="B10" s="138">
        <v>50</v>
      </c>
      <c r="C10" s="139" t="s">
        <v>277</v>
      </c>
      <c r="D10" s="140">
        <f>B10/B4</f>
        <v>12.820512820512821</v>
      </c>
      <c r="E10" s="115" t="s">
        <v>278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5">
      <c r="A11" s="141" t="s">
        <v>279</v>
      </c>
      <c r="B11" s="142">
        <f>D11*B4</f>
        <v>5.85</v>
      </c>
      <c r="C11" s="143" t="s">
        <v>277</v>
      </c>
      <c r="D11" s="144">
        <v>1.5</v>
      </c>
      <c r="E11" s="143" t="s">
        <v>278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8" thickBot="1" x14ac:dyDescent="0.3">
      <c r="A12" s="146" t="s">
        <v>280</v>
      </c>
      <c r="B12" s="147">
        <v>0</v>
      </c>
      <c r="C12" s="148" t="s">
        <v>273</v>
      </c>
      <c r="D12" s="149"/>
      <c r="E12" s="148" t="s">
        <v>281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5">
      <c r="A13" s="103" t="s">
        <v>282</v>
      </c>
      <c r="B13" s="151">
        <v>11.87</v>
      </c>
      <c r="C13" s="103" t="s">
        <v>283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5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8" thickBot="1" x14ac:dyDescent="0.3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8" thickBot="1" x14ac:dyDescent="0.3">
      <c r="A16" s="153" t="s">
        <v>284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8" thickBot="1" x14ac:dyDescent="0.3">
      <c r="A17" s="155" t="s">
        <v>285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8" thickBot="1" x14ac:dyDescent="0.3">
      <c r="A18" s="157" t="s">
        <v>286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8" thickBot="1" x14ac:dyDescent="0.3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5">
      <c r="A20" s="160" t="s">
        <v>287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8" thickBot="1" x14ac:dyDescent="0.3">
      <c r="A21" s="162" t="s">
        <v>288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5">
      <c r="A22" s="164" t="s">
        <v>289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5">
      <c r="A23" s="166" t="s">
        <v>37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5">
      <c r="A24" s="164" t="s">
        <v>38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5">
      <c r="A25" s="166" t="s">
        <v>39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5">
      <c r="A26" s="164" t="s">
        <v>42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8" thickBot="1" x14ac:dyDescent="0.3">
      <c r="A27" s="168" t="s">
        <v>290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5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8" thickBot="1" x14ac:dyDescent="0.3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8" thickBot="1" x14ac:dyDescent="0.3">
      <c r="A30" s="174" t="s">
        <v>291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8" thickBot="1" x14ac:dyDescent="0.3">
      <c r="A31" s="155" t="s">
        <v>292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5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8" thickBot="1" x14ac:dyDescent="0.3">
      <c r="A33" s="177" t="s">
        <v>293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5">
      <c r="A34" s="179" t="s">
        <v>294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8" thickBot="1" x14ac:dyDescent="0.3">
      <c r="A35" s="180" t="s">
        <v>295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5">
      <c r="A36" s="164" t="s">
        <v>289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5">
      <c r="A37" s="166" t="s">
        <v>37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5">
      <c r="A38" s="164" t="s">
        <v>38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5">
      <c r="A39" s="166" t="s">
        <v>39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5">
      <c r="A40" s="164" t="s">
        <v>42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5">
      <c r="A41" s="166" t="s">
        <v>296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8" thickBot="1" x14ac:dyDescent="0.3">
      <c r="A42" s="182" t="s">
        <v>290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5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8" thickBot="1" x14ac:dyDescent="0.3">
      <c r="A44" s="181" t="s">
        <v>297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5">
      <c r="A45" s="164" t="s">
        <v>289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5">
      <c r="A46" s="166" t="s">
        <v>37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5">
      <c r="A47" s="164" t="s">
        <v>38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5">
      <c r="A48" s="166" t="s">
        <v>39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5">
      <c r="A49" s="164" t="s">
        <v>42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5">
      <c r="A50" s="166" t="s">
        <v>296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8" thickBot="1" x14ac:dyDescent="0.3">
      <c r="A51" s="182" t="s">
        <v>290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5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5">
      <c r="A53" s="186" t="s">
        <v>298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8" thickBot="1" x14ac:dyDescent="0.3">
      <c r="A54" s="181" t="s">
        <v>299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5">
      <c r="A55" s="164" t="s">
        <v>289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5">
      <c r="A56" s="166" t="s">
        <v>37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5">
      <c r="A57" s="164" t="s">
        <v>38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5">
      <c r="A58" s="166" t="s">
        <v>39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5">
      <c r="A59" s="164" t="s">
        <v>42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5">
      <c r="A60" s="166" t="s">
        <v>296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8" thickBot="1" x14ac:dyDescent="0.3">
      <c r="A61" s="182" t="s">
        <v>290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5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8" thickBot="1" x14ac:dyDescent="0.3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5">
      <c r="A64" s="179" t="s">
        <v>300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8" thickBot="1" x14ac:dyDescent="0.3">
      <c r="A65" s="180" t="s">
        <v>295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5">
      <c r="A66" s="164" t="s">
        <v>289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5">
      <c r="A67" s="166" t="s">
        <v>37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5">
      <c r="A68" s="164" t="s">
        <v>38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5">
      <c r="A69" s="166" t="s">
        <v>39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5">
      <c r="A70" s="164" t="s">
        <v>42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5">
      <c r="A71" s="166" t="s">
        <v>296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8" thickBot="1" x14ac:dyDescent="0.3">
      <c r="A72" s="182" t="s">
        <v>290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8" thickBot="1" x14ac:dyDescent="0.3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5">
      <c r="A74" s="179" t="s">
        <v>301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8" thickBot="1" x14ac:dyDescent="0.3">
      <c r="A75" s="180" t="s">
        <v>295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5">
      <c r="A76" s="164" t="s">
        <v>289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5">
      <c r="A77" s="166" t="s">
        <v>37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5">
      <c r="A78" s="164" t="s">
        <v>38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5">
      <c r="A79" s="166" t="s">
        <v>39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5">
      <c r="A80" s="164" t="s">
        <v>42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5">
      <c r="A81" s="166" t="s">
        <v>296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8" thickBot="1" x14ac:dyDescent="0.3">
      <c r="A82" s="182" t="s">
        <v>290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5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8" thickBot="1" x14ac:dyDescent="0.3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8" thickBot="1" x14ac:dyDescent="0.3">
      <c r="A85" s="188" t="s">
        <v>302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5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5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5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5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5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5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5">
      <c r="A92" s="164" t="s">
        <v>303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5">
      <c r="A93" s="198" t="s">
        <v>304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5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5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8" thickBot="1" x14ac:dyDescent="0.3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5">
      <c r="A97" s="188" t="s">
        <v>305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5">
      <c r="A98" s="201" t="s">
        <v>306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5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5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5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5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5.2" thickBot="1" x14ac:dyDescent="0.45">
      <c r="A103" s="207" t="s">
        <v>307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5">
      <c r="A104" s="208" t="s">
        <v>255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8" thickBot="1" x14ac:dyDescent="0.3">
      <c r="A105" s="211" t="s">
        <v>308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5">
      <c r="A106" s="213" t="s">
        <v>256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5">
      <c r="A107" s="215" t="s">
        <v>257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5">
      <c r="A108" s="216" t="s">
        <v>258</v>
      </c>
      <c r="B108" s="201" t="s">
        <v>309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5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5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5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5">
      <c r="A112" s="217" t="s">
        <v>310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5">
      <c r="A113" s="218" t="s">
        <v>51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5">
      <c r="A114" s="105" t="s">
        <v>311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5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4.4" x14ac:dyDescent="0.25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5">
      <c r="B123" s="105" t="s">
        <v>309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09375" defaultRowHeight="13.2" x14ac:dyDescent="0.25"/>
  <cols>
    <col min="1" max="1" width="9.109375" style="40"/>
    <col min="2" max="2" width="18" style="40" customWidth="1"/>
    <col min="3" max="16384" width="9.109375" style="40"/>
  </cols>
  <sheetData>
    <row r="3" spans="2:160" x14ac:dyDescent="0.25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5">
      <c r="D4" s="40" t="s">
        <v>75</v>
      </c>
      <c r="E4" s="40" t="s">
        <v>76</v>
      </c>
      <c r="F4" s="40" t="s">
        <v>77</v>
      </c>
      <c r="G4" s="40" t="s">
        <v>78</v>
      </c>
      <c r="H4" s="40" t="s">
        <v>79</v>
      </c>
      <c r="I4" s="40" t="s">
        <v>76</v>
      </c>
      <c r="J4" s="40" t="s">
        <v>77</v>
      </c>
      <c r="K4" s="40" t="s">
        <v>78</v>
      </c>
      <c r="L4" s="40" t="s">
        <v>79</v>
      </c>
      <c r="M4" s="40" t="s">
        <v>76</v>
      </c>
      <c r="N4" s="40" t="s">
        <v>77</v>
      </c>
      <c r="O4" s="40" t="s">
        <v>78</v>
      </c>
      <c r="P4" s="40" t="s">
        <v>79</v>
      </c>
      <c r="Q4" s="40" t="s">
        <v>76</v>
      </c>
      <c r="R4" s="40" t="s">
        <v>77</v>
      </c>
      <c r="S4" s="40" t="s">
        <v>78</v>
      </c>
      <c r="T4" s="40" t="s">
        <v>79</v>
      </c>
      <c r="U4" s="40" t="s">
        <v>76</v>
      </c>
      <c r="V4" s="40" t="s">
        <v>77</v>
      </c>
      <c r="W4" s="40" t="s">
        <v>78</v>
      </c>
      <c r="X4" s="40" t="s">
        <v>79</v>
      </c>
      <c r="Y4" s="40" t="s">
        <v>76</v>
      </c>
      <c r="Z4" s="40" t="s">
        <v>77</v>
      </c>
      <c r="AA4" s="40" t="s">
        <v>78</v>
      </c>
      <c r="AB4" s="40" t="s">
        <v>79</v>
      </c>
      <c r="AC4" s="40" t="s">
        <v>76</v>
      </c>
      <c r="AD4" s="40" t="s">
        <v>77</v>
      </c>
      <c r="AE4" s="40" t="s">
        <v>78</v>
      </c>
      <c r="AF4" s="40" t="s">
        <v>79</v>
      </c>
      <c r="AG4" s="40" t="s">
        <v>76</v>
      </c>
      <c r="AH4" s="40" t="s">
        <v>77</v>
      </c>
      <c r="AI4" s="40" t="s">
        <v>78</v>
      </c>
      <c r="AJ4" s="40" t="s">
        <v>79</v>
      </c>
      <c r="AK4" s="40" t="s">
        <v>76</v>
      </c>
      <c r="AL4" s="40" t="s">
        <v>77</v>
      </c>
      <c r="AM4" s="40" t="s">
        <v>78</v>
      </c>
      <c r="AN4" s="40" t="s">
        <v>79</v>
      </c>
      <c r="AO4" s="40" t="s">
        <v>76</v>
      </c>
      <c r="AP4" s="40" t="s">
        <v>77</v>
      </c>
      <c r="AQ4" s="40" t="s">
        <v>78</v>
      </c>
      <c r="AR4" s="40" t="s">
        <v>79</v>
      </c>
      <c r="AS4" s="40" t="s">
        <v>76</v>
      </c>
      <c r="AT4" s="40" t="s">
        <v>77</v>
      </c>
      <c r="AU4" s="40" t="s">
        <v>78</v>
      </c>
      <c r="AV4" s="40" t="s">
        <v>79</v>
      </c>
      <c r="AW4" s="40" t="s">
        <v>76</v>
      </c>
      <c r="AX4" s="40" t="s">
        <v>77</v>
      </c>
      <c r="AY4" s="40" t="s">
        <v>78</v>
      </c>
      <c r="AZ4" s="40" t="s">
        <v>79</v>
      </c>
      <c r="BA4" s="40" t="s">
        <v>76</v>
      </c>
      <c r="BB4" s="40" t="s">
        <v>77</v>
      </c>
      <c r="BC4" s="40" t="s">
        <v>78</v>
      </c>
      <c r="BD4" s="40" t="s">
        <v>79</v>
      </c>
      <c r="BE4" s="40" t="s">
        <v>76</v>
      </c>
      <c r="BF4" s="40" t="s">
        <v>77</v>
      </c>
      <c r="BG4" s="40" t="s">
        <v>78</v>
      </c>
      <c r="BH4" s="40" t="s">
        <v>79</v>
      </c>
      <c r="BI4" s="40" t="s">
        <v>76</v>
      </c>
      <c r="BJ4" s="40" t="s">
        <v>77</v>
      </c>
      <c r="BK4" s="40" t="s">
        <v>78</v>
      </c>
      <c r="BL4" s="40" t="s">
        <v>79</v>
      </c>
      <c r="BM4" s="40" t="s">
        <v>76</v>
      </c>
      <c r="BN4" s="40" t="s">
        <v>77</v>
      </c>
      <c r="BO4" s="40" t="s">
        <v>78</v>
      </c>
      <c r="BP4" s="40" t="s">
        <v>79</v>
      </c>
      <c r="BQ4" s="40" t="s">
        <v>76</v>
      </c>
      <c r="BR4" s="40" t="s">
        <v>77</v>
      </c>
      <c r="BS4" s="40" t="s">
        <v>78</v>
      </c>
      <c r="BT4" s="40" t="s">
        <v>79</v>
      </c>
      <c r="BU4" s="40" t="s">
        <v>76</v>
      </c>
      <c r="BV4" s="40" t="s">
        <v>77</v>
      </c>
      <c r="BW4" s="40" t="s">
        <v>78</v>
      </c>
      <c r="BX4" s="40" t="s">
        <v>79</v>
      </c>
      <c r="BY4" s="40" t="s">
        <v>76</v>
      </c>
      <c r="BZ4" s="40" t="s">
        <v>77</v>
      </c>
      <c r="CA4" s="40" t="s">
        <v>78</v>
      </c>
      <c r="CB4" s="40" t="s">
        <v>79</v>
      </c>
      <c r="CC4" s="40" t="s">
        <v>76</v>
      </c>
      <c r="CD4" s="40" t="s">
        <v>77</v>
      </c>
      <c r="CE4" s="40" t="s">
        <v>78</v>
      </c>
      <c r="CF4" s="40" t="s">
        <v>79</v>
      </c>
      <c r="CG4" s="40" t="s">
        <v>76</v>
      </c>
      <c r="CH4" s="40" t="s">
        <v>77</v>
      </c>
      <c r="CI4" s="40" t="s">
        <v>78</v>
      </c>
      <c r="CJ4" s="40" t="s">
        <v>79</v>
      </c>
      <c r="CK4" s="40" t="s">
        <v>76</v>
      </c>
      <c r="CL4" s="40" t="s">
        <v>77</v>
      </c>
      <c r="CM4" s="40" t="s">
        <v>78</v>
      </c>
      <c r="CN4" s="40" t="s">
        <v>79</v>
      </c>
      <c r="CO4" s="40" t="s">
        <v>76</v>
      </c>
      <c r="CP4" s="40" t="s">
        <v>77</v>
      </c>
      <c r="CQ4" s="40" t="s">
        <v>78</v>
      </c>
      <c r="CR4" s="40" t="s">
        <v>79</v>
      </c>
      <c r="CS4" s="40" t="s">
        <v>76</v>
      </c>
      <c r="CT4" s="40" t="s">
        <v>77</v>
      </c>
      <c r="CU4" s="40" t="s">
        <v>78</v>
      </c>
      <c r="CV4" s="40" t="s">
        <v>79</v>
      </c>
      <c r="CW4" s="40" t="s">
        <v>76</v>
      </c>
      <c r="CX4" s="40" t="s">
        <v>77</v>
      </c>
      <c r="CY4" s="40" t="s">
        <v>78</v>
      </c>
      <c r="CZ4" s="40" t="s">
        <v>79</v>
      </c>
      <c r="DA4" s="40" t="s">
        <v>76</v>
      </c>
      <c r="DB4" s="40" t="s">
        <v>77</v>
      </c>
      <c r="DC4" s="40" t="s">
        <v>78</v>
      </c>
      <c r="DD4" s="40" t="s">
        <v>79</v>
      </c>
      <c r="DE4" s="40" t="s">
        <v>76</v>
      </c>
      <c r="DF4" s="40" t="s">
        <v>77</v>
      </c>
      <c r="DG4" s="40" t="s">
        <v>78</v>
      </c>
      <c r="DH4" s="40" t="s">
        <v>79</v>
      </c>
      <c r="DI4" s="40" t="s">
        <v>76</v>
      </c>
      <c r="DJ4" s="40" t="s">
        <v>77</v>
      </c>
      <c r="DK4" s="40" t="s">
        <v>78</v>
      </c>
      <c r="DL4" s="40" t="s">
        <v>79</v>
      </c>
      <c r="DM4" s="40" t="s">
        <v>76</v>
      </c>
      <c r="DN4" s="40" t="s">
        <v>77</v>
      </c>
      <c r="DO4" s="40" t="s">
        <v>78</v>
      </c>
      <c r="DP4" s="40" t="s">
        <v>79</v>
      </c>
      <c r="DQ4" s="40" t="s">
        <v>76</v>
      </c>
      <c r="DR4" s="40" t="s">
        <v>77</v>
      </c>
      <c r="DS4" s="40" t="s">
        <v>78</v>
      </c>
      <c r="DT4" s="40" t="s">
        <v>79</v>
      </c>
      <c r="DU4" s="40" t="s">
        <v>76</v>
      </c>
      <c r="DV4" s="40" t="s">
        <v>77</v>
      </c>
      <c r="DW4" s="40" t="s">
        <v>78</v>
      </c>
      <c r="DX4" s="40" t="s">
        <v>79</v>
      </c>
      <c r="DY4" s="40" t="s">
        <v>76</v>
      </c>
      <c r="DZ4" s="40" t="s">
        <v>77</v>
      </c>
      <c r="EA4" s="40" t="s">
        <v>78</v>
      </c>
      <c r="EB4" s="40" t="s">
        <v>79</v>
      </c>
      <c r="EC4" s="40" t="s">
        <v>76</v>
      </c>
      <c r="ED4" s="40" t="s">
        <v>77</v>
      </c>
      <c r="EE4" s="40" t="s">
        <v>78</v>
      </c>
      <c r="EF4" s="40" t="s">
        <v>79</v>
      </c>
      <c r="EG4" s="40" t="s">
        <v>76</v>
      </c>
      <c r="EH4" s="40" t="s">
        <v>77</v>
      </c>
      <c r="EI4" s="40" t="s">
        <v>78</v>
      </c>
      <c r="EJ4" s="40" t="s">
        <v>79</v>
      </c>
      <c r="EK4" s="40" t="s">
        <v>76</v>
      </c>
      <c r="EL4" s="40" t="s">
        <v>77</v>
      </c>
      <c r="EM4" s="40" t="s">
        <v>78</v>
      </c>
      <c r="EN4" s="40" t="s">
        <v>79</v>
      </c>
      <c r="EO4" s="40" t="s">
        <v>76</v>
      </c>
      <c r="EP4" s="40" t="s">
        <v>77</v>
      </c>
      <c r="EQ4" s="40" t="s">
        <v>78</v>
      </c>
      <c r="ER4" s="40" t="s">
        <v>79</v>
      </c>
      <c r="ES4" s="40" t="s">
        <v>76</v>
      </c>
      <c r="ET4" s="40" t="s">
        <v>77</v>
      </c>
      <c r="EU4" s="40" t="s">
        <v>78</v>
      </c>
      <c r="EV4" s="40" t="s">
        <v>79</v>
      </c>
      <c r="EW4" s="40" t="s">
        <v>76</v>
      </c>
      <c r="EX4" s="40" t="s">
        <v>77</v>
      </c>
      <c r="EY4" s="40" t="s">
        <v>78</v>
      </c>
      <c r="EZ4" s="40" t="s">
        <v>79</v>
      </c>
      <c r="FA4" s="40" t="s">
        <v>76</v>
      </c>
      <c r="FB4" s="40" t="s">
        <v>77</v>
      </c>
      <c r="FC4" s="40" t="s">
        <v>78</v>
      </c>
      <c r="FD4" s="40" t="s">
        <v>79</v>
      </c>
    </row>
    <row r="5" spans="2:160" x14ac:dyDescent="0.25">
      <c r="B5" s="40" t="s">
        <v>249</v>
      </c>
      <c r="C5" s="40" t="s">
        <v>250</v>
      </c>
      <c r="D5" s="40" t="s">
        <v>13</v>
      </c>
    </row>
    <row r="6" spans="2:160" x14ac:dyDescent="0.25">
      <c r="B6" s="40" t="s">
        <v>251</v>
      </c>
      <c r="C6" s="40" t="s">
        <v>3</v>
      </c>
      <c r="D6" s="40" t="s">
        <v>36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5">
      <c r="B7" s="40" t="s">
        <v>251</v>
      </c>
      <c r="C7" s="40" t="s">
        <v>3</v>
      </c>
      <c r="D7" s="40" t="s">
        <v>37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5">
      <c r="B8" s="40" t="s">
        <v>251</v>
      </c>
      <c r="C8" s="40" t="s">
        <v>3</v>
      </c>
      <c r="D8" s="40" t="s">
        <v>38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5">
      <c r="B9" s="40" t="s">
        <v>251</v>
      </c>
      <c r="C9" s="40" t="s">
        <v>3</v>
      </c>
      <c r="D9" s="40" t="s">
        <v>39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5">
      <c r="B10" s="40" t="s">
        <v>251</v>
      </c>
      <c r="C10" s="40" t="s">
        <v>3</v>
      </c>
      <c r="D10" s="40" t="s">
        <v>40</v>
      </c>
    </row>
    <row r="11" spans="2:160" x14ac:dyDescent="0.25">
      <c r="B11" s="40" t="s">
        <v>251</v>
      </c>
      <c r="C11" s="40" t="s">
        <v>3</v>
      </c>
      <c r="D11" s="40" t="s">
        <v>41</v>
      </c>
    </row>
    <row r="12" spans="2:160" x14ac:dyDescent="0.25">
      <c r="B12" s="40" t="s">
        <v>251</v>
      </c>
      <c r="C12" s="40" t="s">
        <v>3</v>
      </c>
      <c r="D12" s="40" t="s">
        <v>42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5">
      <c r="B13" s="40" t="s">
        <v>251</v>
      </c>
      <c r="C13" s="40" t="s">
        <v>3</v>
      </c>
      <c r="D13" s="40" t="s">
        <v>43</v>
      </c>
    </row>
    <row r="14" spans="2:160" x14ac:dyDescent="0.25">
      <c r="B14" s="40" t="s">
        <v>251</v>
      </c>
      <c r="C14" s="40" t="s">
        <v>3</v>
      </c>
      <c r="D14" s="40" t="s">
        <v>44</v>
      </c>
    </row>
    <row r="15" spans="2:160" x14ac:dyDescent="0.25">
      <c r="B15" s="40" t="s">
        <v>251</v>
      </c>
      <c r="C15" s="40" t="s">
        <v>3</v>
      </c>
      <c r="D15" s="40" t="s">
        <v>45</v>
      </c>
    </row>
    <row r="16" spans="2:160" x14ac:dyDescent="0.25">
      <c r="B16" s="40" t="s">
        <v>251</v>
      </c>
      <c r="C16" s="40" t="s">
        <v>3</v>
      </c>
      <c r="D16" s="40" t="s">
        <v>46</v>
      </c>
    </row>
    <row r="17" spans="2:160" x14ac:dyDescent="0.25">
      <c r="B17" s="40" t="s">
        <v>251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5">
      <c r="B18" s="40" t="s">
        <v>249</v>
      </c>
      <c r="C18" s="40" t="s">
        <v>250</v>
      </c>
      <c r="D18" s="40" t="s">
        <v>13</v>
      </c>
    </row>
    <row r="19" spans="2:160" x14ac:dyDescent="0.25">
      <c r="B19" s="40" t="s">
        <v>252</v>
      </c>
      <c r="C19" s="40" t="s">
        <v>3</v>
      </c>
      <c r="D19" s="40" t="s">
        <v>36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5">
      <c r="B20" s="40" t="s">
        <v>252</v>
      </c>
      <c r="C20" s="40" t="s">
        <v>3</v>
      </c>
      <c r="D20" s="40" t="s">
        <v>37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5">
      <c r="B21" s="40" t="s">
        <v>252</v>
      </c>
      <c r="C21" s="40" t="s">
        <v>3</v>
      </c>
      <c r="D21" s="40" t="s">
        <v>38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5">
      <c r="B22" s="40" t="s">
        <v>252</v>
      </c>
      <c r="C22" s="40" t="s">
        <v>3</v>
      </c>
      <c r="D22" s="40" t="s">
        <v>39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5">
      <c r="B23" s="40" t="s">
        <v>252</v>
      </c>
      <c r="C23" s="40" t="s">
        <v>3</v>
      </c>
      <c r="D23" s="40" t="s">
        <v>40</v>
      </c>
    </row>
    <row r="24" spans="2:160" x14ac:dyDescent="0.25">
      <c r="B24" s="40" t="s">
        <v>252</v>
      </c>
      <c r="C24" s="40" t="s">
        <v>3</v>
      </c>
      <c r="D24" s="40" t="s">
        <v>41</v>
      </c>
    </row>
    <row r="25" spans="2:160" x14ac:dyDescent="0.25">
      <c r="B25" s="40" t="s">
        <v>252</v>
      </c>
      <c r="C25" s="40" t="s">
        <v>3</v>
      </c>
      <c r="D25" s="40" t="s">
        <v>42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5">
      <c r="B26" s="40" t="s">
        <v>252</v>
      </c>
      <c r="C26" s="40" t="s">
        <v>3</v>
      </c>
      <c r="D26" s="40" t="s">
        <v>43</v>
      </c>
    </row>
    <row r="27" spans="2:160" x14ac:dyDescent="0.25">
      <c r="B27" s="40" t="s">
        <v>252</v>
      </c>
      <c r="C27" s="40" t="s">
        <v>3</v>
      </c>
      <c r="D27" s="40" t="s">
        <v>44</v>
      </c>
    </row>
    <row r="28" spans="2:160" x14ac:dyDescent="0.25">
      <c r="B28" s="40" t="s">
        <v>252</v>
      </c>
      <c r="C28" s="40" t="s">
        <v>3</v>
      </c>
      <c r="D28" s="40" t="s">
        <v>45</v>
      </c>
    </row>
    <row r="29" spans="2:160" x14ac:dyDescent="0.25">
      <c r="B29" s="40" t="s">
        <v>252</v>
      </c>
      <c r="C29" s="40" t="s">
        <v>3</v>
      </c>
      <c r="D29" s="40" t="s">
        <v>46</v>
      </c>
    </row>
    <row r="30" spans="2:160" x14ac:dyDescent="0.25">
      <c r="B30" s="40" t="s">
        <v>252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5">
      <c r="B31" s="40" t="s">
        <v>249</v>
      </c>
      <c r="C31" s="40" t="s">
        <v>250</v>
      </c>
      <c r="D31" s="40" t="s">
        <v>13</v>
      </c>
    </row>
    <row r="32" spans="2:160" x14ac:dyDescent="0.25">
      <c r="B32" s="40" t="s">
        <v>253</v>
      </c>
      <c r="C32" s="40" t="s">
        <v>3</v>
      </c>
      <c r="D32" s="40" t="s">
        <v>36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5">
      <c r="B33" s="40" t="s">
        <v>253</v>
      </c>
      <c r="C33" s="40" t="s">
        <v>3</v>
      </c>
      <c r="D33" s="40" t="s">
        <v>37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5">
      <c r="B34" s="40" t="s">
        <v>253</v>
      </c>
      <c r="C34" s="40" t="s">
        <v>3</v>
      </c>
      <c r="D34" s="40" t="s">
        <v>38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5">
      <c r="B35" s="40" t="s">
        <v>253</v>
      </c>
      <c r="C35" s="40" t="s">
        <v>3</v>
      </c>
      <c r="D35" s="40" t="s">
        <v>39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5">
      <c r="B36" s="40" t="s">
        <v>253</v>
      </c>
      <c r="C36" s="40" t="s">
        <v>3</v>
      </c>
      <c r="D36" s="40" t="s">
        <v>40</v>
      </c>
    </row>
    <row r="37" spans="2:160" x14ac:dyDescent="0.25">
      <c r="B37" s="40" t="s">
        <v>253</v>
      </c>
      <c r="C37" s="40" t="s">
        <v>3</v>
      </c>
      <c r="D37" s="40" t="s">
        <v>41</v>
      </c>
    </row>
    <row r="38" spans="2:160" x14ac:dyDescent="0.25">
      <c r="B38" s="40" t="s">
        <v>253</v>
      </c>
      <c r="C38" s="40" t="s">
        <v>3</v>
      </c>
      <c r="D38" s="40" t="s">
        <v>42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5">
      <c r="B39" s="40" t="s">
        <v>253</v>
      </c>
      <c r="C39" s="40" t="s">
        <v>3</v>
      </c>
      <c r="D39" s="40" t="s">
        <v>43</v>
      </c>
    </row>
    <row r="40" spans="2:160" x14ac:dyDescent="0.25">
      <c r="B40" s="40" t="s">
        <v>253</v>
      </c>
      <c r="C40" s="40" t="s">
        <v>3</v>
      </c>
      <c r="D40" s="40" t="s">
        <v>44</v>
      </c>
    </row>
    <row r="41" spans="2:160" x14ac:dyDescent="0.25">
      <c r="B41" s="40" t="s">
        <v>253</v>
      </c>
      <c r="C41" s="40" t="s">
        <v>3</v>
      </c>
      <c r="D41" s="40" t="s">
        <v>45</v>
      </c>
    </row>
    <row r="42" spans="2:160" x14ac:dyDescent="0.25">
      <c r="B42" s="40" t="s">
        <v>253</v>
      </c>
      <c r="C42" s="40" t="s">
        <v>3</v>
      </c>
      <c r="D42" s="40" t="s">
        <v>46</v>
      </c>
    </row>
    <row r="43" spans="2:160" x14ac:dyDescent="0.25">
      <c r="B43" s="40" t="s">
        <v>253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09375" defaultRowHeight="14.4" x14ac:dyDescent="0.3"/>
  <cols>
    <col min="1" max="16384" width="9.109375" style="33"/>
  </cols>
  <sheetData>
    <row r="3" spans="2:41" x14ac:dyDescent="0.3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3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I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09375" defaultRowHeight="14.4" x14ac:dyDescent="0.3"/>
  <cols>
    <col min="1" max="1" width="10.33203125" style="33" bestFit="1" customWidth="1"/>
    <col min="2" max="2" width="11.44140625" style="33" customWidth="1"/>
    <col min="3" max="5" width="9.109375" style="33"/>
    <col min="6" max="6" width="12.33203125" style="33" bestFit="1" customWidth="1"/>
    <col min="7" max="16384" width="9.109375" style="33"/>
  </cols>
  <sheetData>
    <row r="1" spans="2:35" s="223" customFormat="1" x14ac:dyDescent="0.3">
      <c r="B1" s="222"/>
    </row>
    <row r="3" spans="2:35" x14ac:dyDescent="0.3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</row>
    <row r="4" spans="2:35" x14ac:dyDescent="0.3">
      <c r="C4" s="33">
        <v>31.51957024</v>
      </c>
      <c r="D4" s="33">
        <v>36.817765719999997</v>
      </c>
      <c r="E4" s="33">
        <v>30.196196130000001</v>
      </c>
      <c r="F4" s="33">
        <v>37.95202192</v>
      </c>
      <c r="G4" s="33">
        <v>24.145551090000001</v>
      </c>
      <c r="H4" s="33">
        <v>24.990414090000002</v>
      </c>
      <c r="I4" s="33">
        <v>20.750220649999999</v>
      </c>
      <c r="J4" s="33">
        <v>25.10109143</v>
      </c>
      <c r="K4" s="33">
        <v>28.232802379999999</v>
      </c>
      <c r="L4" s="33">
        <v>31.020638630000001</v>
      </c>
      <c r="M4" s="33">
        <v>30.796737449999998</v>
      </c>
      <c r="N4" s="33">
        <v>30.673264339999999</v>
      </c>
      <c r="O4" s="33">
        <v>28.627210130000002</v>
      </c>
      <c r="P4" s="33">
        <v>21.90247097</v>
      </c>
      <c r="Q4" s="33">
        <v>21.465296810000002</v>
      </c>
      <c r="R4" s="33">
        <v>21.006108739999998</v>
      </c>
      <c r="S4" s="33">
        <v>20.56060055</v>
      </c>
      <c r="T4" s="33">
        <v>14.13724824</v>
      </c>
      <c r="U4" s="33">
        <v>14.16375311</v>
      </c>
      <c r="V4" s="33">
        <v>7.7558617449999998</v>
      </c>
      <c r="W4" s="33">
        <v>7.7558617449999998</v>
      </c>
      <c r="X4" s="33">
        <v>7.7558617449999998</v>
      </c>
      <c r="Y4" s="33">
        <v>5.7405769050000002</v>
      </c>
      <c r="Z4" s="33">
        <v>5.7405769050000002</v>
      </c>
      <c r="AA4" s="33">
        <v>5.7405769050000002</v>
      </c>
      <c r="AB4" s="33">
        <v>4.6561861169999998</v>
      </c>
      <c r="AC4" s="33">
        <v>4.9773818189999997</v>
      </c>
      <c r="AD4" s="33">
        <v>4.6030634580000003</v>
      </c>
      <c r="AE4" s="33">
        <v>4.6030634580000003</v>
      </c>
      <c r="AF4" s="33">
        <v>2.2074979180000001</v>
      </c>
      <c r="AG4" s="33">
        <v>2.5286936199999999</v>
      </c>
      <c r="AH4" s="33">
        <v>2.5286936199999999</v>
      </c>
      <c r="AI4" s="33">
        <v>2.5286936199999999</v>
      </c>
    </row>
    <row r="11" spans="2:35" x14ac:dyDescent="0.3">
      <c r="P11" s="276"/>
    </row>
    <row r="15" spans="2:35" x14ac:dyDescent="0.3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</row>
    <row r="16" spans="2:35" x14ac:dyDescent="0.3">
      <c r="C16" s="33">
        <v>47.259277609999998</v>
      </c>
      <c r="D16" s="33">
        <v>50.981782320000001</v>
      </c>
      <c r="E16" s="33">
        <v>45.474221729999996</v>
      </c>
      <c r="F16" s="33">
        <v>51.680438600000002</v>
      </c>
      <c r="G16" s="33">
        <v>35.65217663</v>
      </c>
      <c r="H16" s="33">
        <v>37.931874020000002</v>
      </c>
      <c r="I16" s="33">
        <v>23.707895990000001</v>
      </c>
      <c r="J16" s="33">
        <v>31.000313479999999</v>
      </c>
      <c r="K16" s="33">
        <v>30.878952200000001</v>
      </c>
      <c r="L16" s="33">
        <v>37.585304219999998</v>
      </c>
      <c r="M16" s="33">
        <v>40.16169292</v>
      </c>
      <c r="N16" s="33">
        <v>40.202802990000002</v>
      </c>
      <c r="O16" s="33">
        <v>37.716824260000003</v>
      </c>
      <c r="P16" s="33">
        <v>30.46135237</v>
      </c>
      <c r="Q16" s="33">
        <v>28.833219440000001</v>
      </c>
      <c r="R16" s="33">
        <v>26.926995689999998</v>
      </c>
      <c r="S16" s="33">
        <v>27.763428739999998</v>
      </c>
      <c r="T16" s="33">
        <v>20.485767020000001</v>
      </c>
      <c r="U16" s="33">
        <v>21.119639379999999</v>
      </c>
      <c r="V16" s="33">
        <v>10.024228069999999</v>
      </c>
      <c r="W16" s="33">
        <v>10.024228069999999</v>
      </c>
      <c r="X16" s="33">
        <v>10.024228069999999</v>
      </c>
      <c r="Y16" s="33">
        <v>7.401756701</v>
      </c>
      <c r="Z16" s="33">
        <v>7.401756701</v>
      </c>
      <c r="AA16" s="33">
        <v>7.401756701</v>
      </c>
      <c r="AB16" s="33">
        <v>5.9049164230000004</v>
      </c>
      <c r="AC16" s="33">
        <v>5.9049164230000004</v>
      </c>
      <c r="AD16" s="33">
        <v>5.7531534339999997</v>
      </c>
      <c r="AE16" s="33">
        <v>5.8411692320000004</v>
      </c>
      <c r="AF16" s="33">
        <v>2.9664515090000001</v>
      </c>
      <c r="AG16" s="33">
        <v>2.9664515090000001</v>
      </c>
      <c r="AH16" s="33">
        <v>2.9664515090000001</v>
      </c>
      <c r="AI16" s="33">
        <v>2.9664515090000001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27" width="9.109375" style="33"/>
    <col min="28" max="28" width="9.109375" style="66"/>
    <col min="29" max="16384" width="9.109375" style="33"/>
  </cols>
  <sheetData>
    <row r="2" spans="2:38" x14ac:dyDescent="0.3">
      <c r="B2" s="12" t="s">
        <v>259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3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3">
      <c r="B4" s="16" t="s">
        <v>312</v>
      </c>
      <c r="C4" s="1">
        <f>Planel_CO2_total_Resultado!F4</f>
        <v>37.95202192</v>
      </c>
      <c r="D4" s="1">
        <f>Planel_CO2_total_Resultado!G4</f>
        <v>24.145551090000001</v>
      </c>
      <c r="E4" s="1">
        <f>Planel_CO2_total_Resultado!H4</f>
        <v>24.990414090000002</v>
      </c>
      <c r="F4" s="1">
        <f>Planel_CO2_total_Resultado!I4</f>
        <v>20.750220649999999</v>
      </c>
      <c r="G4" s="1">
        <f>Planel_CO2_total_Resultado!J4</f>
        <v>25.10109143</v>
      </c>
      <c r="H4" s="1">
        <f>Planel_CO2_total_Resultado!K4</f>
        <v>28.232802379999999</v>
      </c>
      <c r="I4" s="1">
        <f>Planel_CO2_total_Resultado!L4</f>
        <v>31.020638630000001</v>
      </c>
      <c r="J4" s="1">
        <f>Planel_CO2_total_Resultado!M4</f>
        <v>30.796737449999998</v>
      </c>
      <c r="K4" s="1">
        <f>Planel_CO2_total_Resultado!N4</f>
        <v>30.673264339999999</v>
      </c>
      <c r="L4" s="1">
        <f>Planel_CO2_total_Resultado!O4</f>
        <v>28.627210130000002</v>
      </c>
      <c r="M4" s="1">
        <f>Planel_CO2_total_Resultado!P4</f>
        <v>21.90247097</v>
      </c>
      <c r="N4" s="1">
        <f>Planel_CO2_total_Resultado!Q4</f>
        <v>21.465296810000002</v>
      </c>
      <c r="O4" s="1">
        <f>Planel_CO2_total_Resultado!R4</f>
        <v>21.006108739999998</v>
      </c>
      <c r="P4" s="1">
        <f>Planel_CO2_total_Resultado!S4</f>
        <v>20.56060055</v>
      </c>
      <c r="Q4" s="1">
        <f>Planel_CO2_total_Resultado!T4</f>
        <v>14.13724824</v>
      </c>
      <c r="R4" s="1">
        <f>Planel_CO2_total_Resultado!U4</f>
        <v>14.16375311</v>
      </c>
      <c r="S4" s="1">
        <f>Planel_CO2_total_Resultado!V4</f>
        <v>7.7558617449999998</v>
      </c>
      <c r="T4" s="1">
        <f>Planel_CO2_total_Resultado!W4</f>
        <v>7.7558617449999998</v>
      </c>
      <c r="U4" s="1">
        <f>Planel_CO2_total_Resultado!X4</f>
        <v>7.7558617449999998</v>
      </c>
      <c r="V4" s="1">
        <f>Planel_CO2_total_Resultado!Y4</f>
        <v>5.7405769050000002</v>
      </c>
      <c r="W4" s="1">
        <f>Planel_CO2_total_Resultado!Z4</f>
        <v>5.7405769050000002</v>
      </c>
      <c r="X4" s="1">
        <f>Planel_CO2_total_Resultado!AA4</f>
        <v>5.7405769050000002</v>
      </c>
      <c r="Y4" s="1">
        <f>Planel_CO2_total_Resultado!AB4</f>
        <v>4.6561861169999998</v>
      </c>
      <c r="Z4" s="1">
        <f>Planel_CO2_total_Resultado!AC4</f>
        <v>4.9773818189999997</v>
      </c>
      <c r="AA4" s="1">
        <f>Planel_CO2_total_Resultado!AD4</f>
        <v>4.6030634580000003</v>
      </c>
      <c r="AB4" s="1">
        <f>Planel_CO2_total_Resultado!AE4</f>
        <v>4.6030634580000003</v>
      </c>
      <c r="AC4" s="1">
        <f>Planel_CO2_total_Resultado!AF4</f>
        <v>2.2074979180000001</v>
      </c>
      <c r="AD4" s="1">
        <f>Planel_CO2_total_Resultado!AG4</f>
        <v>2.5286936199999999</v>
      </c>
      <c r="AE4" s="1">
        <f>Planel_CO2_total_Resultado!AH4</f>
        <v>2.5286936199999999</v>
      </c>
      <c r="AF4" s="1">
        <f>Planel_CO2_total_Resultado!AI4</f>
        <v>2.5286936199999999</v>
      </c>
      <c r="AG4" s="1">
        <f>Planel_CO2_total_Resultado!AJ4</f>
        <v>0</v>
      </c>
      <c r="AH4" s="1">
        <f>Planel_CO2_total_Resultado!AK4</f>
        <v>0</v>
      </c>
      <c r="AI4" s="1">
        <f>Planel_CO2_total_Resultado!AL4</f>
        <v>0</v>
      </c>
      <c r="AJ4" s="1">
        <f>Planel_CO2_total_Resultado!AM4</f>
        <v>0</v>
      </c>
      <c r="AK4" s="1">
        <f>Planel_CO2_total_Resultado!AN4</f>
        <v>0</v>
      </c>
      <c r="AL4" s="1">
        <f>Planel_CO2_total_Resultado!AO4</f>
        <v>0</v>
      </c>
    </row>
    <row r="5" spans="2:38" x14ac:dyDescent="0.3">
      <c r="B5" s="16" t="s">
        <v>313</v>
      </c>
      <c r="C5" s="1">
        <f>Planel_CO2_total_Resultado!F16</f>
        <v>51.680438600000002</v>
      </c>
      <c r="D5" s="1">
        <f>Planel_CO2_total_Resultado!G16</f>
        <v>35.65217663</v>
      </c>
      <c r="E5" s="1">
        <f>Planel_CO2_total_Resultado!H16</f>
        <v>37.931874020000002</v>
      </c>
      <c r="F5" s="1">
        <f>Planel_CO2_total_Resultado!I16</f>
        <v>23.707895990000001</v>
      </c>
      <c r="G5" s="1">
        <f>Planel_CO2_total_Resultado!J16</f>
        <v>31.000313479999999</v>
      </c>
      <c r="H5" s="1">
        <f>Planel_CO2_total_Resultado!K16</f>
        <v>30.878952200000001</v>
      </c>
      <c r="I5" s="1">
        <f>Planel_CO2_total_Resultado!L16</f>
        <v>37.585304219999998</v>
      </c>
      <c r="J5" s="1">
        <f>Planel_CO2_total_Resultado!M16</f>
        <v>40.16169292</v>
      </c>
      <c r="K5" s="1">
        <f>Planel_CO2_total_Resultado!N16</f>
        <v>40.202802990000002</v>
      </c>
      <c r="L5" s="1">
        <f>Planel_CO2_total_Resultado!O16</f>
        <v>37.716824260000003</v>
      </c>
      <c r="M5" s="1">
        <f>Planel_CO2_total_Resultado!P16</f>
        <v>30.46135237</v>
      </c>
      <c r="N5" s="1">
        <f>Planel_CO2_total_Resultado!Q16</f>
        <v>28.833219440000001</v>
      </c>
      <c r="O5" s="1">
        <f>Planel_CO2_total_Resultado!R16</f>
        <v>26.926995689999998</v>
      </c>
      <c r="P5" s="1">
        <f>Planel_CO2_total_Resultado!S16</f>
        <v>27.763428739999998</v>
      </c>
      <c r="Q5" s="1">
        <f>Planel_CO2_total_Resultado!T16</f>
        <v>20.485767020000001</v>
      </c>
      <c r="R5" s="1">
        <f>Planel_CO2_total_Resultado!U16</f>
        <v>21.119639379999999</v>
      </c>
      <c r="S5" s="1">
        <f>Planel_CO2_total_Resultado!V16</f>
        <v>10.024228069999999</v>
      </c>
      <c r="T5" s="1">
        <f>Planel_CO2_total_Resultado!W16</f>
        <v>10.024228069999999</v>
      </c>
      <c r="U5" s="1">
        <f>Planel_CO2_total_Resultado!X16</f>
        <v>10.024228069999999</v>
      </c>
      <c r="V5" s="1">
        <f>Planel_CO2_total_Resultado!Y16</f>
        <v>7.401756701</v>
      </c>
      <c r="W5" s="1">
        <f>Planel_CO2_total_Resultado!Z16</f>
        <v>7.401756701</v>
      </c>
      <c r="X5" s="1">
        <f>Planel_CO2_total_Resultado!AA16</f>
        <v>7.401756701</v>
      </c>
      <c r="Y5" s="1">
        <f>Planel_CO2_total_Resultado!AB16</f>
        <v>5.9049164230000004</v>
      </c>
      <c r="Z5" s="1">
        <f>Planel_CO2_total_Resultado!AC16</f>
        <v>5.9049164230000004</v>
      </c>
      <c r="AA5" s="1">
        <f>Planel_CO2_total_Resultado!AD16</f>
        <v>5.7531534339999997</v>
      </c>
      <c r="AB5" s="1">
        <f>Planel_CO2_total_Resultado!AE16</f>
        <v>5.8411692320000004</v>
      </c>
      <c r="AC5" s="1">
        <f>Planel_CO2_total_Resultado!AF16</f>
        <v>2.9664515090000001</v>
      </c>
      <c r="AD5" s="1">
        <f>Planel_CO2_total_Resultado!AG16</f>
        <v>2.9664515090000001</v>
      </c>
      <c r="AE5" s="1">
        <f>Planel_CO2_total_Resultado!AH16</f>
        <v>2.9664515090000001</v>
      </c>
      <c r="AF5" s="1">
        <f>Planel_CO2_total_Resultado!AI16</f>
        <v>2.9664515090000001</v>
      </c>
      <c r="AG5" s="1">
        <f>Planel_CO2_total_Resultado!AJ16</f>
        <v>0</v>
      </c>
      <c r="AH5" s="1">
        <f>Planel_CO2_total_Resultado!AK16</f>
        <v>0</v>
      </c>
      <c r="AI5" s="1">
        <f>Planel_CO2_total_Resultado!AL16</f>
        <v>0</v>
      </c>
      <c r="AJ5" s="1">
        <f>Planel_CO2_total_Resultado!AM16</f>
        <v>0</v>
      </c>
      <c r="AK5" s="1">
        <f>Planel_CO2_total_Resultado!AN16</f>
        <v>0</v>
      </c>
      <c r="AL5" s="1">
        <f>Planel_CO2_total_Resultado!AO16</f>
        <v>0</v>
      </c>
    </row>
    <row r="6" spans="2:38" x14ac:dyDescent="0.3">
      <c r="B6" s="33" t="s">
        <v>254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3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T17"/>
  <sheetViews>
    <sheetView workbookViewId="0">
      <selection activeCell="I31" sqref="I31"/>
    </sheetView>
  </sheetViews>
  <sheetFormatPr defaultRowHeight="14.4" x14ac:dyDescent="0.3"/>
  <cols>
    <col min="1" max="1" width="28" bestFit="1" customWidth="1"/>
    <col min="2" max="2" width="19.5546875" bestFit="1" customWidth="1"/>
    <col min="3" max="3" width="5" customWidth="1"/>
    <col min="4" max="4" width="6" customWidth="1"/>
    <col min="5" max="6" width="5" bestFit="1" customWidth="1"/>
    <col min="7" max="7" width="6" customWidth="1"/>
    <col min="8" max="8" width="5" customWidth="1"/>
    <col min="9" max="9" width="5" bestFit="1" customWidth="1"/>
    <col min="10" max="17" width="5" customWidth="1"/>
    <col min="18" max="18" width="6" bestFit="1" customWidth="1"/>
    <col min="19" max="19" width="5" customWidth="1"/>
    <col min="20" max="20" width="10.6640625" bestFit="1" customWidth="1"/>
    <col min="21" max="22" width="5" customWidth="1"/>
    <col min="23" max="23" width="10.6640625" customWidth="1"/>
    <col min="24" max="24" width="10.6640625" bestFit="1" customWidth="1"/>
  </cols>
  <sheetData>
    <row r="3" spans="1:20" x14ac:dyDescent="0.3">
      <c r="A3" s="227" t="s">
        <v>645</v>
      </c>
      <c r="B3" s="227" t="s">
        <v>643</v>
      </c>
    </row>
    <row r="4" spans="1:20" x14ac:dyDescent="0.3">
      <c r="A4" s="227" t="s">
        <v>646</v>
      </c>
      <c r="B4" s="33">
        <v>2025</v>
      </c>
      <c r="C4" s="33">
        <v>2030</v>
      </c>
      <c r="D4" s="33">
        <v>2031</v>
      </c>
      <c r="E4" s="33">
        <v>2032</v>
      </c>
      <c r="F4" s="33">
        <v>2033</v>
      </c>
      <c r="G4" s="33">
        <v>2034</v>
      </c>
      <c r="H4" s="33">
        <v>2035</v>
      </c>
      <c r="I4" s="33">
        <v>2036</v>
      </c>
      <c r="J4" s="33">
        <v>2038</v>
      </c>
      <c r="K4" s="33">
        <v>2040</v>
      </c>
      <c r="L4" s="33">
        <v>2041</v>
      </c>
      <c r="M4" s="33">
        <v>2042</v>
      </c>
      <c r="N4" s="33">
        <v>2043</v>
      </c>
      <c r="O4" s="33">
        <v>2044</v>
      </c>
      <c r="P4" s="33">
        <v>2045</v>
      </c>
      <c r="Q4" s="33">
        <v>2046</v>
      </c>
      <c r="R4" s="33">
        <v>2047</v>
      </c>
      <c r="S4" s="33">
        <v>2050</v>
      </c>
      <c r="T4" s="33" t="s">
        <v>644</v>
      </c>
    </row>
    <row r="5" spans="1:20" x14ac:dyDescent="0.3">
      <c r="A5" s="229" t="s">
        <v>38</v>
      </c>
      <c r="B5" s="228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P5" s="228"/>
      <c r="Q5" s="228"/>
      <c r="R5" s="228">
        <v>6000</v>
      </c>
      <c r="S5" s="228"/>
      <c r="T5" s="228">
        <v>6000</v>
      </c>
    </row>
    <row r="6" spans="1:20" x14ac:dyDescent="0.3">
      <c r="A6" s="230" t="s">
        <v>46</v>
      </c>
      <c r="B6" s="228"/>
      <c r="C6" s="228"/>
      <c r="D6" s="228"/>
      <c r="E6" s="228"/>
      <c r="F6" s="228"/>
      <c r="G6" s="228"/>
      <c r="H6" s="228"/>
      <c r="I6" s="228"/>
      <c r="J6" s="228"/>
      <c r="K6" s="228"/>
      <c r="L6" s="228"/>
      <c r="M6" s="228"/>
      <c r="N6" s="228"/>
      <c r="O6" s="228"/>
      <c r="P6" s="228"/>
      <c r="Q6" s="228"/>
      <c r="R6" s="228">
        <v>6000</v>
      </c>
      <c r="S6" s="228"/>
      <c r="T6" s="228">
        <v>6000</v>
      </c>
    </row>
    <row r="7" spans="1:20" x14ac:dyDescent="0.3">
      <c r="A7" s="229" t="s">
        <v>39</v>
      </c>
      <c r="B7" s="228"/>
      <c r="C7" s="228"/>
      <c r="D7" s="228">
        <v>4500</v>
      </c>
      <c r="E7" s="228">
        <v>1500</v>
      </c>
      <c r="F7" s="228"/>
      <c r="G7" s="228"/>
      <c r="H7" s="228"/>
      <c r="I7" s="228"/>
      <c r="J7" s="228"/>
      <c r="K7" s="228"/>
      <c r="L7" s="228"/>
      <c r="M7" s="228">
        <v>3000</v>
      </c>
      <c r="N7" s="228">
        <v>1500</v>
      </c>
      <c r="O7" s="228"/>
      <c r="P7" s="228"/>
      <c r="Q7" s="228"/>
      <c r="R7" s="228">
        <v>1500</v>
      </c>
      <c r="S7" s="228"/>
      <c r="T7" s="228">
        <v>12000</v>
      </c>
    </row>
    <row r="8" spans="1:20" x14ac:dyDescent="0.3">
      <c r="A8" s="230" t="s">
        <v>42</v>
      </c>
      <c r="B8" s="228"/>
      <c r="C8" s="228"/>
      <c r="D8" s="228">
        <v>4500</v>
      </c>
      <c r="E8" s="228">
        <v>1500</v>
      </c>
      <c r="F8" s="228"/>
      <c r="G8" s="228"/>
      <c r="H8" s="228"/>
      <c r="I8" s="228"/>
      <c r="J8" s="228"/>
      <c r="K8" s="228"/>
      <c r="L8" s="228"/>
      <c r="M8" s="228">
        <v>3000</v>
      </c>
      <c r="N8" s="228">
        <v>1500</v>
      </c>
      <c r="O8" s="228"/>
      <c r="P8" s="228"/>
      <c r="Q8" s="228"/>
      <c r="R8" s="228">
        <v>1500</v>
      </c>
      <c r="S8" s="228"/>
      <c r="T8" s="228">
        <v>12000</v>
      </c>
    </row>
    <row r="9" spans="1:20" x14ac:dyDescent="0.3">
      <c r="A9" s="229" t="s">
        <v>36</v>
      </c>
      <c r="B9" s="228"/>
      <c r="C9" s="228"/>
      <c r="D9" s="228">
        <v>9000</v>
      </c>
      <c r="E9" s="228">
        <v>1500</v>
      </c>
      <c r="F9" s="228">
        <v>9000</v>
      </c>
      <c r="G9" s="228">
        <v>6000</v>
      </c>
      <c r="H9" s="228">
        <v>3000</v>
      </c>
      <c r="I9" s="228">
        <v>3000</v>
      </c>
      <c r="J9" s="228"/>
      <c r="K9" s="228"/>
      <c r="L9" s="228">
        <v>3000</v>
      </c>
      <c r="M9" s="228">
        <v>4500</v>
      </c>
      <c r="N9" s="228">
        <v>3000</v>
      </c>
      <c r="O9" s="228">
        <v>4500</v>
      </c>
      <c r="P9" s="228">
        <v>6000</v>
      </c>
      <c r="Q9" s="228">
        <v>4500</v>
      </c>
      <c r="R9" s="228">
        <v>6000</v>
      </c>
      <c r="S9" s="228">
        <v>1500</v>
      </c>
      <c r="T9" s="228">
        <v>64500</v>
      </c>
    </row>
    <row r="10" spans="1:20" x14ac:dyDescent="0.3">
      <c r="A10" s="230" t="s">
        <v>38</v>
      </c>
      <c r="B10" s="228"/>
      <c r="C10" s="228"/>
      <c r="D10" s="228">
        <v>9000</v>
      </c>
      <c r="E10" s="228">
        <v>1500</v>
      </c>
      <c r="F10" s="228">
        <v>3000</v>
      </c>
      <c r="G10" s="228">
        <v>3000</v>
      </c>
      <c r="H10" s="228">
        <v>3000</v>
      </c>
      <c r="I10" s="228">
        <v>3000</v>
      </c>
      <c r="J10" s="228"/>
      <c r="K10" s="228"/>
      <c r="L10" s="228">
        <v>3000</v>
      </c>
      <c r="M10" s="228">
        <v>4500</v>
      </c>
      <c r="N10" s="228">
        <v>3000</v>
      </c>
      <c r="O10" s="228">
        <v>4500</v>
      </c>
      <c r="P10" s="228">
        <v>6000</v>
      </c>
      <c r="Q10" s="228">
        <v>4500</v>
      </c>
      <c r="R10" s="228">
        <v>1500</v>
      </c>
      <c r="S10" s="228">
        <v>1500</v>
      </c>
      <c r="T10" s="228">
        <v>51000</v>
      </c>
    </row>
    <row r="11" spans="1:20" x14ac:dyDescent="0.3">
      <c r="A11" s="230" t="s">
        <v>37</v>
      </c>
      <c r="B11" s="228"/>
      <c r="C11" s="228"/>
      <c r="D11" s="228"/>
      <c r="E11" s="228"/>
      <c r="F11" s="228">
        <v>6000</v>
      </c>
      <c r="G11" s="228">
        <v>3000</v>
      </c>
      <c r="H11" s="228"/>
      <c r="I11" s="228"/>
      <c r="J11" s="228"/>
      <c r="K11" s="228"/>
      <c r="L11" s="228"/>
      <c r="M11" s="228"/>
      <c r="N11" s="228"/>
      <c r="O11" s="228"/>
      <c r="P11" s="228"/>
      <c r="Q11" s="228"/>
      <c r="R11" s="228">
        <v>4500</v>
      </c>
      <c r="S11" s="228"/>
      <c r="T11" s="228">
        <v>13500</v>
      </c>
    </row>
    <row r="12" spans="1:20" x14ac:dyDescent="0.3">
      <c r="A12" s="229" t="s">
        <v>43</v>
      </c>
      <c r="B12" s="228">
        <v>1500</v>
      </c>
      <c r="C12" s="228">
        <v>1500</v>
      </c>
      <c r="D12" s="228">
        <v>4500</v>
      </c>
      <c r="E12" s="228"/>
      <c r="F12" s="228"/>
      <c r="G12" s="228">
        <v>4500</v>
      </c>
      <c r="H12" s="228">
        <v>3000</v>
      </c>
      <c r="I12" s="228">
        <v>3000</v>
      </c>
      <c r="J12" s="228"/>
      <c r="K12" s="228">
        <v>1500</v>
      </c>
      <c r="L12" s="228"/>
      <c r="M12" s="228"/>
      <c r="N12" s="228"/>
      <c r="O12" s="228"/>
      <c r="P12" s="228"/>
      <c r="Q12" s="228"/>
      <c r="R12" s="228"/>
      <c r="S12" s="228"/>
      <c r="T12" s="228">
        <v>19500</v>
      </c>
    </row>
    <row r="13" spans="1:20" x14ac:dyDescent="0.3">
      <c r="A13" s="230" t="s">
        <v>39</v>
      </c>
      <c r="B13" s="228"/>
      <c r="C13" s="228"/>
      <c r="D13" s="228"/>
      <c r="E13" s="228"/>
      <c r="F13" s="228"/>
      <c r="G13" s="228">
        <v>4500</v>
      </c>
      <c r="H13" s="228">
        <v>1500</v>
      </c>
      <c r="I13" s="228">
        <v>3000</v>
      </c>
      <c r="J13" s="228"/>
      <c r="K13" s="228"/>
      <c r="L13" s="228"/>
      <c r="M13" s="228"/>
      <c r="N13" s="228"/>
      <c r="O13" s="228"/>
      <c r="P13" s="228"/>
      <c r="Q13" s="228"/>
      <c r="R13" s="228"/>
      <c r="S13" s="228"/>
      <c r="T13" s="228">
        <v>9000</v>
      </c>
    </row>
    <row r="14" spans="1:20" x14ac:dyDescent="0.3">
      <c r="A14" s="230" t="s">
        <v>36</v>
      </c>
      <c r="B14" s="228">
        <v>1500</v>
      </c>
      <c r="C14" s="228">
        <v>1500</v>
      </c>
      <c r="D14" s="228">
        <v>4500</v>
      </c>
      <c r="E14" s="228"/>
      <c r="F14" s="228"/>
      <c r="G14" s="228"/>
      <c r="H14" s="228">
        <v>1500</v>
      </c>
      <c r="I14" s="228"/>
      <c r="J14" s="228"/>
      <c r="K14" s="228">
        <v>1500</v>
      </c>
      <c r="L14" s="228"/>
      <c r="M14" s="228"/>
      <c r="N14" s="228"/>
      <c r="O14" s="228"/>
      <c r="P14" s="228"/>
      <c r="Q14" s="228"/>
      <c r="R14" s="228"/>
      <c r="S14" s="228"/>
      <c r="T14" s="228">
        <v>10500</v>
      </c>
    </row>
    <row r="15" spans="1:20" x14ac:dyDescent="0.3">
      <c r="A15" s="229" t="s">
        <v>44</v>
      </c>
      <c r="B15" s="228"/>
      <c r="C15" s="228"/>
      <c r="D15" s="228"/>
      <c r="E15" s="228"/>
      <c r="F15" s="228"/>
      <c r="G15" s="228"/>
      <c r="H15" s="228"/>
      <c r="I15" s="228">
        <v>1500</v>
      </c>
      <c r="J15" s="228">
        <v>1500</v>
      </c>
      <c r="K15" s="228">
        <v>3000</v>
      </c>
      <c r="L15" s="228"/>
      <c r="M15" s="228"/>
      <c r="N15" s="228"/>
      <c r="O15" s="228"/>
      <c r="P15" s="228"/>
      <c r="Q15" s="228"/>
      <c r="R15" s="228"/>
      <c r="S15" s="228"/>
      <c r="T15" s="228">
        <v>6000</v>
      </c>
    </row>
    <row r="16" spans="1:20" x14ac:dyDescent="0.3">
      <c r="A16" s="230" t="s">
        <v>36</v>
      </c>
      <c r="B16" s="228"/>
      <c r="C16" s="228"/>
      <c r="D16" s="228"/>
      <c r="E16" s="228"/>
      <c r="F16" s="228"/>
      <c r="G16" s="228"/>
      <c r="H16" s="228"/>
      <c r="I16" s="228">
        <v>1500</v>
      </c>
      <c r="J16" s="228">
        <v>1500</v>
      </c>
      <c r="K16" s="228">
        <v>3000</v>
      </c>
      <c r="L16" s="228"/>
      <c r="M16" s="228"/>
      <c r="N16" s="228"/>
      <c r="O16" s="228"/>
      <c r="P16" s="228"/>
      <c r="Q16" s="228"/>
      <c r="R16" s="228"/>
      <c r="S16" s="228"/>
      <c r="T16" s="228">
        <v>6000</v>
      </c>
    </row>
    <row r="17" spans="1:20" x14ac:dyDescent="0.3">
      <c r="A17" s="229" t="s">
        <v>644</v>
      </c>
      <c r="B17" s="228">
        <v>1500</v>
      </c>
      <c r="C17" s="228">
        <v>1500</v>
      </c>
      <c r="D17" s="228">
        <v>18000</v>
      </c>
      <c r="E17" s="228">
        <v>3000</v>
      </c>
      <c r="F17" s="228">
        <v>9000</v>
      </c>
      <c r="G17" s="228">
        <v>10500</v>
      </c>
      <c r="H17" s="228">
        <v>6000</v>
      </c>
      <c r="I17" s="228">
        <v>7500</v>
      </c>
      <c r="J17" s="228">
        <v>1500</v>
      </c>
      <c r="K17" s="228">
        <v>4500</v>
      </c>
      <c r="L17" s="228">
        <v>3000</v>
      </c>
      <c r="M17" s="228">
        <v>7500</v>
      </c>
      <c r="N17" s="228">
        <v>4500</v>
      </c>
      <c r="O17" s="228">
        <v>4500</v>
      </c>
      <c r="P17" s="228">
        <v>6000</v>
      </c>
      <c r="Q17" s="228">
        <v>4500</v>
      </c>
      <c r="R17" s="228">
        <v>13500</v>
      </c>
      <c r="S17" s="228">
        <v>1500</v>
      </c>
      <c r="T17" s="228">
        <v>108000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21"/>
  <sheetViews>
    <sheetView topLeftCell="A3" zoomScale="85" zoomScaleNormal="85" workbookViewId="0">
      <selection activeCell="K40" sqref="K40"/>
    </sheetView>
  </sheetViews>
  <sheetFormatPr defaultColWidth="9.109375" defaultRowHeight="13.2" x14ac:dyDescent="0.25"/>
  <cols>
    <col min="1" max="1" width="9.109375" style="40"/>
    <col min="2" max="2" width="22.44140625" style="40" bestFit="1" customWidth="1"/>
    <col min="3" max="3" width="20.33203125" style="40" bestFit="1" customWidth="1"/>
    <col min="4" max="4" width="22.109375" style="40" bestFit="1" customWidth="1"/>
    <col min="5" max="6" width="19.33203125" style="40" bestFit="1" customWidth="1"/>
    <col min="7" max="9" width="19.109375" style="40" bestFit="1" customWidth="1"/>
    <col min="10" max="10" width="16" style="40" bestFit="1" customWidth="1"/>
    <col min="11" max="11" width="16.6640625" style="40" bestFit="1" customWidth="1"/>
    <col min="12" max="12" width="16.44140625" style="40" bestFit="1" customWidth="1"/>
    <col min="13" max="13" width="29.6640625" style="40" customWidth="1"/>
    <col min="14" max="16384" width="9.109375" style="40"/>
  </cols>
  <sheetData>
    <row r="1" spans="2:13" s="226" customFormat="1" ht="13.8" x14ac:dyDescent="0.25">
      <c r="B1" s="225"/>
    </row>
    <row r="3" spans="2:13" x14ac:dyDescent="0.25">
      <c r="B3" s="40" t="s">
        <v>249</v>
      </c>
      <c r="C3" s="40" t="s">
        <v>314</v>
      </c>
      <c r="D3" s="40" t="s">
        <v>315</v>
      </c>
      <c r="E3" s="40" t="s">
        <v>316</v>
      </c>
      <c r="F3" s="40" t="s">
        <v>317</v>
      </c>
      <c r="G3" s="40" t="s">
        <v>318</v>
      </c>
      <c r="H3" s="40" t="s">
        <v>319</v>
      </c>
      <c r="I3" s="40" t="s">
        <v>320</v>
      </c>
      <c r="J3" s="40" t="s">
        <v>321</v>
      </c>
      <c r="K3" s="40" t="s">
        <v>322</v>
      </c>
      <c r="L3" s="40" t="s">
        <v>323</v>
      </c>
      <c r="M3" s="40" t="s">
        <v>324</v>
      </c>
    </row>
    <row r="4" spans="2:13" x14ac:dyDescent="0.25">
      <c r="B4" s="40" t="s">
        <v>325</v>
      </c>
    </row>
    <row r="5" spans="2:13" x14ac:dyDescent="0.25">
      <c r="B5" s="40" t="s">
        <v>573</v>
      </c>
      <c r="C5" s="40" t="s">
        <v>38</v>
      </c>
      <c r="D5" s="40" t="s">
        <v>46</v>
      </c>
      <c r="E5" s="40">
        <v>1500</v>
      </c>
      <c r="F5" s="40">
        <v>2048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2555.5383769999999</v>
      </c>
      <c r="L5" s="40">
        <v>2015</v>
      </c>
      <c r="M5" s="40">
        <v>2100</v>
      </c>
    </row>
    <row r="6" spans="2:13" x14ac:dyDescent="0.25">
      <c r="B6" s="40" t="s">
        <v>581</v>
      </c>
      <c r="C6" s="40" t="s">
        <v>38</v>
      </c>
      <c r="D6" s="40" t="s">
        <v>46</v>
      </c>
      <c r="E6" s="40">
        <v>1500</v>
      </c>
      <c r="F6" s="40">
        <v>2048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5">
      <c r="B7" s="40" t="s">
        <v>624</v>
      </c>
      <c r="C7" s="40" t="s">
        <v>38</v>
      </c>
      <c r="D7" s="40" t="s">
        <v>46</v>
      </c>
      <c r="E7" s="40">
        <v>1500</v>
      </c>
      <c r="F7" s="40">
        <v>2048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5">
      <c r="B8" s="40" t="s">
        <v>629</v>
      </c>
      <c r="C8" s="40" t="s">
        <v>38</v>
      </c>
      <c r="D8" s="40" t="s">
        <v>46</v>
      </c>
      <c r="E8" s="40">
        <v>1500</v>
      </c>
      <c r="F8" s="40">
        <v>2048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5">
      <c r="B9" s="40" t="s">
        <v>378</v>
      </c>
      <c r="C9" s="40" t="s">
        <v>36</v>
      </c>
      <c r="D9" s="40" t="s">
        <v>37</v>
      </c>
      <c r="E9" s="40">
        <v>1500</v>
      </c>
      <c r="F9" s="40">
        <v>2047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1460.307644</v>
      </c>
      <c r="L9" s="40">
        <v>2015</v>
      </c>
      <c r="M9" s="40">
        <v>2100</v>
      </c>
    </row>
    <row r="10" spans="2:13" x14ac:dyDescent="0.25">
      <c r="B10" s="40" t="s">
        <v>329</v>
      </c>
      <c r="C10" s="40" t="s">
        <v>36</v>
      </c>
      <c r="D10" s="40" t="s">
        <v>37</v>
      </c>
      <c r="E10" s="40">
        <v>1500</v>
      </c>
      <c r="F10" s="40">
        <v>2047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1460.307644</v>
      </c>
      <c r="L10" s="40">
        <v>2015</v>
      </c>
      <c r="M10" s="40">
        <v>2100</v>
      </c>
    </row>
    <row r="11" spans="2:13" x14ac:dyDescent="0.25">
      <c r="B11" s="40" t="s">
        <v>454</v>
      </c>
      <c r="C11" s="40" t="s">
        <v>36</v>
      </c>
      <c r="D11" s="40" t="s">
        <v>38</v>
      </c>
      <c r="E11" s="40">
        <v>1500</v>
      </c>
      <c r="F11" s="40">
        <v>2047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5">
      <c r="B12" s="40" t="s">
        <v>455</v>
      </c>
      <c r="C12" s="40" t="s">
        <v>36</v>
      </c>
      <c r="D12" s="40" t="s">
        <v>38</v>
      </c>
      <c r="E12" s="40">
        <v>1500</v>
      </c>
      <c r="F12" s="40">
        <v>2047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5">
      <c r="B13" s="40" t="s">
        <v>464</v>
      </c>
      <c r="C13" s="40" t="s">
        <v>36</v>
      </c>
      <c r="D13" s="40" t="s">
        <v>38</v>
      </c>
      <c r="E13" s="40">
        <v>1500</v>
      </c>
      <c r="F13" s="40">
        <v>2047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5">
      <c r="B14" s="40" t="s">
        <v>500</v>
      </c>
      <c r="C14" s="40" t="s">
        <v>36</v>
      </c>
      <c r="D14" s="40" t="s">
        <v>38</v>
      </c>
      <c r="E14" s="40">
        <v>1500</v>
      </c>
      <c r="F14" s="40">
        <v>2047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5">
      <c r="B15" s="40" t="s">
        <v>636</v>
      </c>
      <c r="C15" s="40" t="s">
        <v>38</v>
      </c>
      <c r="D15" s="40" t="s">
        <v>46</v>
      </c>
      <c r="E15" s="40">
        <v>1500</v>
      </c>
      <c r="F15" s="40">
        <v>2047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5">
      <c r="B16" s="40" t="s">
        <v>366</v>
      </c>
      <c r="C16" s="40" t="s">
        <v>36</v>
      </c>
      <c r="D16" s="40" t="s">
        <v>37</v>
      </c>
      <c r="E16" s="40">
        <v>1500</v>
      </c>
      <c r="F16" s="40">
        <v>2046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1460.307644</v>
      </c>
      <c r="L16" s="40">
        <v>2015</v>
      </c>
      <c r="M16" s="40">
        <v>2100</v>
      </c>
    </row>
    <row r="17" spans="2:13" x14ac:dyDescent="0.25">
      <c r="B17" s="40" t="s">
        <v>447</v>
      </c>
      <c r="C17" s="40" t="s">
        <v>36</v>
      </c>
      <c r="D17" s="40" t="s">
        <v>37</v>
      </c>
      <c r="E17" s="40">
        <v>1500</v>
      </c>
      <c r="F17" s="40">
        <v>2046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1460.307644</v>
      </c>
      <c r="L17" s="40">
        <v>2015</v>
      </c>
      <c r="M17" s="40">
        <v>2100</v>
      </c>
    </row>
    <row r="18" spans="2:13" x14ac:dyDescent="0.25">
      <c r="B18" s="40" t="s">
        <v>369</v>
      </c>
      <c r="C18" s="40" t="s">
        <v>36</v>
      </c>
      <c r="D18" s="40" t="s">
        <v>37</v>
      </c>
      <c r="E18" s="40">
        <v>1500</v>
      </c>
      <c r="F18" s="40">
        <v>2046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1460.307644</v>
      </c>
      <c r="L18" s="40">
        <v>2015</v>
      </c>
      <c r="M18" s="40">
        <v>2100</v>
      </c>
    </row>
    <row r="19" spans="2:13" x14ac:dyDescent="0.25">
      <c r="B19" s="40" t="s">
        <v>373</v>
      </c>
      <c r="C19" s="40" t="s">
        <v>36</v>
      </c>
      <c r="D19" s="40" t="s">
        <v>38</v>
      </c>
      <c r="E19" s="40">
        <v>1500</v>
      </c>
      <c r="F19" s="40">
        <v>2046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5">
      <c r="B20" s="40" t="s">
        <v>446</v>
      </c>
      <c r="C20" s="40" t="s">
        <v>36</v>
      </c>
      <c r="D20" s="40" t="s">
        <v>37</v>
      </c>
      <c r="E20" s="40">
        <v>1500</v>
      </c>
      <c r="F20" s="40">
        <v>2045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1460.307644</v>
      </c>
      <c r="L20" s="40">
        <v>2015</v>
      </c>
      <c r="M20" s="40">
        <v>2100</v>
      </c>
    </row>
    <row r="21" spans="2:13" x14ac:dyDescent="0.25">
      <c r="B21" s="40" t="s">
        <v>330</v>
      </c>
      <c r="C21" s="40" t="s">
        <v>36</v>
      </c>
      <c r="D21" s="40" t="s">
        <v>37</v>
      </c>
      <c r="E21" s="40">
        <v>1500</v>
      </c>
      <c r="F21" s="40">
        <v>2045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1460.307644</v>
      </c>
      <c r="L21" s="40">
        <v>2015</v>
      </c>
      <c r="M21" s="40">
        <v>2100</v>
      </c>
    </row>
    <row r="22" spans="2:13" x14ac:dyDescent="0.25">
      <c r="B22" s="40" t="s">
        <v>341</v>
      </c>
      <c r="C22" s="40" t="s">
        <v>36</v>
      </c>
      <c r="D22" s="40" t="s">
        <v>37</v>
      </c>
      <c r="E22" s="40">
        <v>1500</v>
      </c>
      <c r="F22" s="40">
        <v>2045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1460.307644</v>
      </c>
      <c r="L22" s="40">
        <v>2015</v>
      </c>
      <c r="M22" s="40">
        <v>2100</v>
      </c>
    </row>
    <row r="23" spans="2:13" x14ac:dyDescent="0.25">
      <c r="B23" s="40" t="s">
        <v>384</v>
      </c>
      <c r="C23" s="40" t="s">
        <v>36</v>
      </c>
      <c r="D23" s="40" t="s">
        <v>38</v>
      </c>
      <c r="E23" s="40">
        <v>1500</v>
      </c>
      <c r="F23" s="40">
        <v>2045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5">
      <c r="B24" s="40" t="s">
        <v>340</v>
      </c>
      <c r="C24" s="40" t="s">
        <v>39</v>
      </c>
      <c r="D24" s="40" t="s">
        <v>42</v>
      </c>
      <c r="E24" s="40">
        <v>1500</v>
      </c>
      <c r="F24" s="40">
        <v>2044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5">
      <c r="B25" s="40" t="s">
        <v>333</v>
      </c>
      <c r="C25" s="40" t="s">
        <v>39</v>
      </c>
      <c r="D25" s="40" t="s">
        <v>42</v>
      </c>
      <c r="E25" s="40">
        <v>1500</v>
      </c>
      <c r="F25" s="40">
        <v>2044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5">
      <c r="B26" s="40" t="s">
        <v>374</v>
      </c>
      <c r="C26" s="40" t="s">
        <v>36</v>
      </c>
      <c r="D26" s="40" t="s">
        <v>38</v>
      </c>
      <c r="E26" s="40">
        <v>1500</v>
      </c>
      <c r="F26" s="40">
        <v>2043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5">
      <c r="B27" s="40" t="s">
        <v>357</v>
      </c>
      <c r="C27" s="40" t="s">
        <v>36</v>
      </c>
      <c r="D27" s="40" t="s">
        <v>38</v>
      </c>
      <c r="E27" s="40">
        <v>1500</v>
      </c>
      <c r="F27" s="40">
        <v>2043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5">
      <c r="B28" s="40" t="s">
        <v>526</v>
      </c>
      <c r="C28" s="40" t="s">
        <v>39</v>
      </c>
      <c r="D28" s="40" t="s">
        <v>42</v>
      </c>
      <c r="E28" s="40">
        <v>1500</v>
      </c>
      <c r="F28" s="40">
        <v>2042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5">
      <c r="B29" s="40" t="s">
        <v>385</v>
      </c>
      <c r="C29" s="40" t="s">
        <v>36</v>
      </c>
      <c r="D29" s="40" t="s">
        <v>38</v>
      </c>
      <c r="E29" s="40">
        <v>1500</v>
      </c>
      <c r="F29" s="40">
        <v>2041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5">
      <c r="B30" s="40" t="s">
        <v>527</v>
      </c>
      <c r="C30" s="40" t="s">
        <v>39</v>
      </c>
      <c r="D30" s="40" t="s">
        <v>42</v>
      </c>
      <c r="E30" s="40">
        <v>1500</v>
      </c>
      <c r="F30" s="40">
        <v>2041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5">
      <c r="B31" s="40" t="s">
        <v>523</v>
      </c>
      <c r="C31" s="40" t="s">
        <v>39</v>
      </c>
      <c r="D31" s="40" t="s">
        <v>42</v>
      </c>
      <c r="E31" s="40">
        <v>1500</v>
      </c>
      <c r="F31" s="40">
        <v>2040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5">
      <c r="B32" s="40" t="s">
        <v>439</v>
      </c>
      <c r="C32" s="40" t="s">
        <v>44</v>
      </c>
      <c r="D32" s="40" t="s">
        <v>36</v>
      </c>
      <c r="E32" s="40">
        <v>1500</v>
      </c>
      <c r="F32" s="40">
        <v>2038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3285.6921990000001</v>
      </c>
      <c r="L32" s="40">
        <v>2015</v>
      </c>
      <c r="M32" s="40">
        <v>2100</v>
      </c>
    </row>
    <row r="33" spans="2:13" x14ac:dyDescent="0.25">
      <c r="B33" s="40" t="s">
        <v>344</v>
      </c>
      <c r="C33" s="40" t="s">
        <v>36</v>
      </c>
      <c r="D33" s="40" t="s">
        <v>38</v>
      </c>
      <c r="E33" s="40">
        <v>1500</v>
      </c>
      <c r="F33" s="40">
        <v>2038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5">
      <c r="B34" s="40" t="s">
        <v>486</v>
      </c>
      <c r="C34" s="40" t="s">
        <v>36</v>
      </c>
      <c r="D34" s="40" t="s">
        <v>38</v>
      </c>
      <c r="E34" s="40">
        <v>1500</v>
      </c>
      <c r="F34" s="40">
        <v>2038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5">
      <c r="B35" s="40" t="s">
        <v>416</v>
      </c>
      <c r="C35" s="40" t="s">
        <v>44</v>
      </c>
      <c r="D35" s="40" t="s">
        <v>36</v>
      </c>
      <c r="E35" s="40">
        <v>1500</v>
      </c>
      <c r="F35" s="40">
        <v>2037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3285.6921990000001</v>
      </c>
      <c r="L35" s="40">
        <v>2015</v>
      </c>
      <c r="M35" s="40">
        <v>2100</v>
      </c>
    </row>
    <row r="36" spans="2:13" x14ac:dyDescent="0.25">
      <c r="B36" s="40" t="s">
        <v>482</v>
      </c>
      <c r="C36" s="40" t="s">
        <v>36</v>
      </c>
      <c r="D36" s="40" t="s">
        <v>38</v>
      </c>
      <c r="E36" s="40">
        <v>1500</v>
      </c>
      <c r="F36" s="40">
        <v>2037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5">
      <c r="B37" s="40" t="s">
        <v>525</v>
      </c>
      <c r="C37" s="40" t="s">
        <v>39</v>
      </c>
      <c r="D37" s="40" t="s">
        <v>42</v>
      </c>
      <c r="E37" s="40">
        <v>1500</v>
      </c>
      <c r="F37" s="40">
        <v>2037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5">
      <c r="B38" s="40" t="s">
        <v>529</v>
      </c>
      <c r="C38" s="40" t="s">
        <v>39</v>
      </c>
      <c r="D38" s="40" t="s">
        <v>42</v>
      </c>
      <c r="E38" s="40">
        <v>1500</v>
      </c>
      <c r="F38" s="40">
        <v>2037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5">
      <c r="B39" s="40" t="s">
        <v>531</v>
      </c>
      <c r="C39" s="40" t="s">
        <v>39</v>
      </c>
      <c r="D39" s="40" t="s">
        <v>42</v>
      </c>
      <c r="E39" s="40">
        <v>1500</v>
      </c>
      <c r="F39" s="40">
        <v>2037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5">
      <c r="B40" s="40" t="s">
        <v>431</v>
      </c>
      <c r="C40" s="40" t="s">
        <v>44</v>
      </c>
      <c r="D40" s="40" t="s">
        <v>36</v>
      </c>
      <c r="E40" s="40">
        <v>1500</v>
      </c>
      <c r="F40" s="40">
        <v>2036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3285.6921990000001</v>
      </c>
      <c r="L40" s="40">
        <v>2015</v>
      </c>
      <c r="M40" s="40">
        <v>2100</v>
      </c>
    </row>
    <row r="41" spans="2:13" x14ac:dyDescent="0.25">
      <c r="B41" s="40" t="s">
        <v>412</v>
      </c>
      <c r="C41" s="40" t="s">
        <v>44</v>
      </c>
      <c r="D41" s="40" t="s">
        <v>36</v>
      </c>
      <c r="E41" s="40">
        <v>1500</v>
      </c>
      <c r="F41" s="40">
        <v>2036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3285.6921990000001</v>
      </c>
      <c r="L41" s="40">
        <v>2015</v>
      </c>
      <c r="M41" s="40">
        <v>2100</v>
      </c>
    </row>
    <row r="42" spans="2:13" x14ac:dyDescent="0.25">
      <c r="B42" s="40" t="s">
        <v>414</v>
      </c>
      <c r="C42" s="40" t="s">
        <v>44</v>
      </c>
      <c r="D42" s="40" t="s">
        <v>36</v>
      </c>
      <c r="E42" s="40">
        <v>1500</v>
      </c>
      <c r="F42" s="40">
        <v>2036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3285.6921990000001</v>
      </c>
      <c r="L42" s="40">
        <v>2015</v>
      </c>
      <c r="M42" s="40">
        <v>2100</v>
      </c>
    </row>
    <row r="43" spans="2:13" x14ac:dyDescent="0.25">
      <c r="B43" s="40" t="s">
        <v>432</v>
      </c>
      <c r="C43" s="40" t="s">
        <v>44</v>
      </c>
      <c r="D43" s="40" t="s">
        <v>36</v>
      </c>
      <c r="E43" s="40">
        <v>1500</v>
      </c>
      <c r="F43" s="40">
        <v>2036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3285.6921990000001</v>
      </c>
      <c r="L43" s="40">
        <v>2015</v>
      </c>
      <c r="M43" s="40">
        <v>2100</v>
      </c>
    </row>
    <row r="44" spans="2:13" x14ac:dyDescent="0.25">
      <c r="B44" s="40" t="s">
        <v>411</v>
      </c>
      <c r="C44" s="40" t="s">
        <v>44</v>
      </c>
      <c r="D44" s="40" t="s">
        <v>36</v>
      </c>
      <c r="E44" s="40">
        <v>1500</v>
      </c>
      <c r="F44" s="40">
        <v>2035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3285.6921990000001</v>
      </c>
      <c r="L44" s="40">
        <v>2015</v>
      </c>
      <c r="M44" s="40">
        <v>2100</v>
      </c>
    </row>
    <row r="45" spans="2:13" x14ac:dyDescent="0.25">
      <c r="B45" s="40" t="s">
        <v>438</v>
      </c>
      <c r="C45" s="40" t="s">
        <v>44</v>
      </c>
      <c r="D45" s="40" t="s">
        <v>36</v>
      </c>
      <c r="E45" s="40">
        <v>1500</v>
      </c>
      <c r="F45" s="40">
        <v>2035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3285.6921990000001</v>
      </c>
      <c r="L45" s="40">
        <v>2015</v>
      </c>
      <c r="M45" s="40">
        <v>2100</v>
      </c>
    </row>
    <row r="46" spans="2:13" x14ac:dyDescent="0.25">
      <c r="B46" s="40" t="s">
        <v>440</v>
      </c>
      <c r="C46" s="40" t="s">
        <v>36</v>
      </c>
      <c r="D46" s="40" t="s">
        <v>37</v>
      </c>
      <c r="E46" s="40">
        <v>1500</v>
      </c>
      <c r="F46" s="40">
        <v>2035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1460.307644</v>
      </c>
      <c r="L46" s="40">
        <v>2015</v>
      </c>
      <c r="M46" s="40">
        <v>2100</v>
      </c>
    </row>
    <row r="47" spans="2:13" x14ac:dyDescent="0.25">
      <c r="B47" s="40" t="s">
        <v>441</v>
      </c>
      <c r="C47" s="40" t="s">
        <v>36</v>
      </c>
      <c r="D47" s="40" t="s">
        <v>37</v>
      </c>
      <c r="E47" s="40">
        <v>1500</v>
      </c>
      <c r="F47" s="40">
        <v>2035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1460.307644</v>
      </c>
      <c r="L47" s="40">
        <v>2015</v>
      </c>
      <c r="M47" s="40">
        <v>2100</v>
      </c>
    </row>
    <row r="48" spans="2:13" x14ac:dyDescent="0.25">
      <c r="B48" s="40" t="s">
        <v>442</v>
      </c>
      <c r="C48" s="40" t="s">
        <v>36</v>
      </c>
      <c r="D48" s="40" t="s">
        <v>37</v>
      </c>
      <c r="E48" s="40">
        <v>1500</v>
      </c>
      <c r="F48" s="40">
        <v>2035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1460.307644</v>
      </c>
      <c r="L48" s="40">
        <v>2015</v>
      </c>
      <c r="M48" s="40">
        <v>2100</v>
      </c>
    </row>
    <row r="49" spans="2:13" x14ac:dyDescent="0.25">
      <c r="B49" s="40" t="s">
        <v>443</v>
      </c>
      <c r="C49" s="40" t="s">
        <v>36</v>
      </c>
      <c r="D49" s="40" t="s">
        <v>37</v>
      </c>
      <c r="E49" s="40">
        <v>1500</v>
      </c>
      <c r="F49" s="40">
        <v>2035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1460.307644</v>
      </c>
      <c r="L49" s="40">
        <v>2015</v>
      </c>
      <c r="M49" s="40">
        <v>2100</v>
      </c>
    </row>
    <row r="50" spans="2:13" x14ac:dyDescent="0.25">
      <c r="B50" s="40" t="s">
        <v>444</v>
      </c>
      <c r="C50" s="40" t="s">
        <v>36</v>
      </c>
      <c r="D50" s="40" t="s">
        <v>37</v>
      </c>
      <c r="E50" s="40">
        <v>1500</v>
      </c>
      <c r="F50" s="40">
        <v>2035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1460.307644</v>
      </c>
      <c r="L50" s="40">
        <v>2015</v>
      </c>
      <c r="M50" s="40">
        <v>2100</v>
      </c>
    </row>
    <row r="51" spans="2:13" x14ac:dyDescent="0.25">
      <c r="B51" s="40" t="s">
        <v>451</v>
      </c>
      <c r="C51" s="40" t="s">
        <v>36</v>
      </c>
      <c r="D51" s="40" t="s">
        <v>37</v>
      </c>
      <c r="E51" s="40">
        <v>1500</v>
      </c>
      <c r="F51" s="40">
        <v>2035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1460.307644</v>
      </c>
      <c r="L51" s="40">
        <v>2015</v>
      </c>
      <c r="M51" s="40">
        <v>2100</v>
      </c>
    </row>
    <row r="52" spans="2:13" x14ac:dyDescent="0.25">
      <c r="B52" s="40" t="s">
        <v>478</v>
      </c>
      <c r="C52" s="40" t="s">
        <v>36</v>
      </c>
      <c r="D52" s="40" t="s">
        <v>38</v>
      </c>
      <c r="E52" s="40">
        <v>1500</v>
      </c>
      <c r="F52" s="40">
        <v>2035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2555.5383769999999</v>
      </c>
      <c r="L52" s="40">
        <v>2015</v>
      </c>
      <c r="M52" s="40">
        <v>2100</v>
      </c>
    </row>
    <row r="53" spans="2:13" x14ac:dyDescent="0.25">
      <c r="B53" s="40" t="s">
        <v>497</v>
      </c>
      <c r="C53" s="40" t="s">
        <v>36</v>
      </c>
      <c r="D53" s="40" t="s">
        <v>38</v>
      </c>
      <c r="E53" s="40">
        <v>1500</v>
      </c>
      <c r="F53" s="40">
        <v>2035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5">
      <c r="B54" s="40" t="s">
        <v>520</v>
      </c>
      <c r="C54" s="40" t="s">
        <v>39</v>
      </c>
      <c r="D54" s="40" t="s">
        <v>42</v>
      </c>
      <c r="E54" s="40">
        <v>1500</v>
      </c>
      <c r="F54" s="40">
        <v>2035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5">
      <c r="B55" s="40" t="s">
        <v>334</v>
      </c>
      <c r="C55" s="40" t="s">
        <v>36</v>
      </c>
      <c r="D55" s="40" t="s">
        <v>37</v>
      </c>
      <c r="E55" s="40">
        <v>1500</v>
      </c>
      <c r="F55" s="40">
        <v>2034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1460.307644</v>
      </c>
      <c r="L55" s="40">
        <v>2015</v>
      </c>
      <c r="M55" s="40">
        <v>2100</v>
      </c>
    </row>
    <row r="56" spans="2:13" x14ac:dyDescent="0.25">
      <c r="B56" s="40" t="s">
        <v>365</v>
      </c>
      <c r="C56" s="40" t="s">
        <v>36</v>
      </c>
      <c r="D56" s="40" t="s">
        <v>37</v>
      </c>
      <c r="E56" s="40">
        <v>1500</v>
      </c>
      <c r="F56" s="40">
        <v>2034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1460.307644</v>
      </c>
      <c r="L56" s="40">
        <v>2015</v>
      </c>
      <c r="M56" s="40">
        <v>2100</v>
      </c>
    </row>
    <row r="57" spans="2:13" x14ac:dyDescent="0.25">
      <c r="B57" s="40" t="s">
        <v>445</v>
      </c>
      <c r="C57" s="40" t="s">
        <v>36</v>
      </c>
      <c r="D57" s="40" t="s">
        <v>37</v>
      </c>
      <c r="E57" s="40">
        <v>1500</v>
      </c>
      <c r="F57" s="40">
        <v>2034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1460.307644</v>
      </c>
      <c r="L57" s="40">
        <v>2015</v>
      </c>
      <c r="M57" s="40">
        <v>2100</v>
      </c>
    </row>
    <row r="58" spans="2:13" x14ac:dyDescent="0.25">
      <c r="B58" s="40" t="s">
        <v>379</v>
      </c>
      <c r="C58" s="40" t="s">
        <v>36</v>
      </c>
      <c r="D58" s="40" t="s">
        <v>37</v>
      </c>
      <c r="E58" s="40">
        <v>1500</v>
      </c>
      <c r="F58" s="40">
        <v>2034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1460.307644</v>
      </c>
      <c r="L58" s="40">
        <v>2015</v>
      </c>
      <c r="M58" s="40">
        <v>2100</v>
      </c>
    </row>
    <row r="59" spans="2:13" x14ac:dyDescent="0.25">
      <c r="B59" s="40" t="s">
        <v>331</v>
      </c>
      <c r="C59" s="40" t="s">
        <v>36</v>
      </c>
      <c r="D59" s="40" t="s">
        <v>37</v>
      </c>
      <c r="E59" s="40">
        <v>1500</v>
      </c>
      <c r="F59" s="40">
        <v>2034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1460.307644</v>
      </c>
      <c r="L59" s="40">
        <v>2015</v>
      </c>
      <c r="M59" s="40">
        <v>2100</v>
      </c>
    </row>
    <row r="60" spans="2:13" x14ac:dyDescent="0.25">
      <c r="B60" s="40" t="s">
        <v>462</v>
      </c>
      <c r="C60" s="40" t="s">
        <v>36</v>
      </c>
      <c r="D60" s="40" t="s">
        <v>38</v>
      </c>
      <c r="E60" s="40">
        <v>1500</v>
      </c>
      <c r="F60" s="40">
        <v>2034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2555.5383769999999</v>
      </c>
      <c r="L60" s="40">
        <v>2015</v>
      </c>
      <c r="M60" s="40">
        <v>2100</v>
      </c>
    </row>
    <row r="61" spans="2:13" x14ac:dyDescent="0.25">
      <c r="B61" s="40" t="s">
        <v>338</v>
      </c>
      <c r="C61" s="40" t="s">
        <v>36</v>
      </c>
      <c r="D61" s="40" t="s">
        <v>38</v>
      </c>
      <c r="E61" s="40">
        <v>1500</v>
      </c>
      <c r="F61" s="40">
        <v>2034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5">
      <c r="B62" s="40" t="s">
        <v>360</v>
      </c>
      <c r="C62" s="40" t="s">
        <v>36</v>
      </c>
      <c r="D62" s="40" t="s">
        <v>38</v>
      </c>
      <c r="E62" s="40">
        <v>1500</v>
      </c>
      <c r="F62" s="40">
        <v>2034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5">
      <c r="B63" s="40" t="s">
        <v>466</v>
      </c>
      <c r="C63" s="40" t="s">
        <v>36</v>
      </c>
      <c r="D63" s="40" t="s">
        <v>38</v>
      </c>
      <c r="E63" s="40">
        <v>1500</v>
      </c>
      <c r="F63" s="40">
        <v>2033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5">
      <c r="B64" s="40" t="s">
        <v>356</v>
      </c>
      <c r="C64" s="40" t="s">
        <v>36</v>
      </c>
      <c r="D64" s="40" t="s">
        <v>38</v>
      </c>
      <c r="E64" s="40">
        <v>1500</v>
      </c>
      <c r="F64" s="40">
        <v>2033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5">
      <c r="B65" s="40" t="s">
        <v>489</v>
      </c>
      <c r="C65" s="40" t="s">
        <v>36</v>
      </c>
      <c r="D65" s="40" t="s">
        <v>38</v>
      </c>
      <c r="E65" s="40">
        <v>1500</v>
      </c>
      <c r="F65" s="40">
        <v>2033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5">
      <c r="B66" s="40" t="s">
        <v>390</v>
      </c>
      <c r="C66" s="40" t="s">
        <v>36</v>
      </c>
      <c r="D66" s="40" t="s">
        <v>38</v>
      </c>
      <c r="E66" s="40">
        <v>1500</v>
      </c>
      <c r="F66" s="40">
        <v>2033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5">
      <c r="B67" s="40" t="s">
        <v>499</v>
      </c>
      <c r="C67" s="40" t="s">
        <v>36</v>
      </c>
      <c r="D67" s="40" t="s">
        <v>38</v>
      </c>
      <c r="E67" s="40">
        <v>1500</v>
      </c>
      <c r="F67" s="40">
        <v>2033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5">
      <c r="B68" s="40" t="s">
        <v>513</v>
      </c>
      <c r="C68" s="40" t="s">
        <v>43</v>
      </c>
      <c r="D68" s="40" t="s">
        <v>39</v>
      </c>
      <c r="E68" s="40">
        <v>1500</v>
      </c>
      <c r="F68" s="40">
        <v>2033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3285.6921990000001</v>
      </c>
      <c r="L68" s="40">
        <v>2015</v>
      </c>
      <c r="M68" s="40">
        <v>2100</v>
      </c>
    </row>
    <row r="69" spans="2:13" x14ac:dyDescent="0.25">
      <c r="B69" s="40" t="s">
        <v>515</v>
      </c>
      <c r="C69" s="40" t="s">
        <v>43</v>
      </c>
      <c r="D69" s="40" t="s">
        <v>39</v>
      </c>
      <c r="E69" s="40">
        <v>1500</v>
      </c>
      <c r="F69" s="40">
        <v>2033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3285.6921990000001</v>
      </c>
      <c r="L69" s="40">
        <v>2015</v>
      </c>
      <c r="M69" s="40">
        <v>2100</v>
      </c>
    </row>
    <row r="70" spans="2:13" x14ac:dyDescent="0.25">
      <c r="B70" s="40" t="s">
        <v>469</v>
      </c>
      <c r="C70" s="40" t="s">
        <v>36</v>
      </c>
      <c r="D70" s="40" t="s">
        <v>38</v>
      </c>
      <c r="E70" s="40">
        <v>1500</v>
      </c>
      <c r="F70" s="40">
        <v>2032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5">
      <c r="B71" s="40" t="s">
        <v>479</v>
      </c>
      <c r="C71" s="40" t="s">
        <v>36</v>
      </c>
      <c r="D71" s="40" t="s">
        <v>38</v>
      </c>
      <c r="E71" s="40">
        <v>1500</v>
      </c>
      <c r="F71" s="40">
        <v>2032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5">
      <c r="B72" s="40" t="s">
        <v>481</v>
      </c>
      <c r="C72" s="40" t="s">
        <v>36</v>
      </c>
      <c r="D72" s="40" t="s">
        <v>38</v>
      </c>
      <c r="E72" s="40">
        <v>1500</v>
      </c>
      <c r="F72" s="40">
        <v>2032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2555.5383769999999</v>
      </c>
      <c r="L72" s="40">
        <v>2015</v>
      </c>
      <c r="M72" s="40">
        <v>2100</v>
      </c>
    </row>
    <row r="73" spans="2:13" x14ac:dyDescent="0.25">
      <c r="B73" s="40" t="s">
        <v>491</v>
      </c>
      <c r="C73" s="40" t="s">
        <v>36</v>
      </c>
      <c r="D73" s="40" t="s">
        <v>38</v>
      </c>
      <c r="E73" s="40">
        <v>1500</v>
      </c>
      <c r="F73" s="40">
        <v>2032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2555.5383769999999</v>
      </c>
      <c r="L73" s="40">
        <v>2015</v>
      </c>
      <c r="M73" s="40">
        <v>2100</v>
      </c>
    </row>
    <row r="74" spans="2:13" x14ac:dyDescent="0.25">
      <c r="B74" s="40" t="s">
        <v>494</v>
      </c>
      <c r="C74" s="40" t="s">
        <v>36</v>
      </c>
      <c r="D74" s="40" t="s">
        <v>38</v>
      </c>
      <c r="E74" s="40">
        <v>1500</v>
      </c>
      <c r="F74" s="40">
        <v>2032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2555.5383769999999</v>
      </c>
      <c r="L74" s="40">
        <v>2015</v>
      </c>
      <c r="M74" s="40">
        <v>2100</v>
      </c>
    </row>
    <row r="75" spans="2:13" x14ac:dyDescent="0.25">
      <c r="B75" s="40" t="s">
        <v>510</v>
      </c>
      <c r="C75" s="40" t="s">
        <v>43</v>
      </c>
      <c r="D75" s="40" t="s">
        <v>39</v>
      </c>
      <c r="E75" s="40">
        <v>1500</v>
      </c>
      <c r="F75" s="40">
        <v>2032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3285.6921990000001</v>
      </c>
      <c r="L75" s="40">
        <v>2015</v>
      </c>
      <c r="M75" s="40">
        <v>2100</v>
      </c>
    </row>
    <row r="76" spans="2:13" x14ac:dyDescent="0.25">
      <c r="B76" s="40" t="s">
        <v>522</v>
      </c>
      <c r="C76" s="40" t="s">
        <v>39</v>
      </c>
      <c r="D76" s="40" t="s">
        <v>42</v>
      </c>
      <c r="E76" s="40">
        <v>1500</v>
      </c>
      <c r="F76" s="40">
        <v>2032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2555.5383769999999</v>
      </c>
      <c r="L76" s="40">
        <v>2015</v>
      </c>
      <c r="M76" s="40">
        <v>2100</v>
      </c>
    </row>
    <row r="77" spans="2:13" x14ac:dyDescent="0.25">
      <c r="B77" s="40" t="s">
        <v>458</v>
      </c>
      <c r="C77" s="40" t="s">
        <v>36</v>
      </c>
      <c r="D77" s="40" t="s">
        <v>38</v>
      </c>
      <c r="E77" s="40">
        <v>1500</v>
      </c>
      <c r="F77" s="40">
        <v>2031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2555.5383769999999</v>
      </c>
      <c r="L77" s="40">
        <v>2015</v>
      </c>
      <c r="M77" s="40">
        <v>2100</v>
      </c>
    </row>
    <row r="78" spans="2:13" x14ac:dyDescent="0.25">
      <c r="B78" s="40" t="s">
        <v>473</v>
      </c>
      <c r="C78" s="40" t="s">
        <v>36</v>
      </c>
      <c r="D78" s="40" t="s">
        <v>38</v>
      </c>
      <c r="E78" s="40">
        <v>1500</v>
      </c>
      <c r="F78" s="40">
        <v>2031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2555.5383769999999</v>
      </c>
      <c r="L78" s="40">
        <v>2015</v>
      </c>
      <c r="M78" s="40">
        <v>2100</v>
      </c>
    </row>
    <row r="79" spans="2:13" x14ac:dyDescent="0.25">
      <c r="B79" s="40" t="s">
        <v>355</v>
      </c>
      <c r="C79" s="40" t="s">
        <v>36</v>
      </c>
      <c r="D79" s="40" t="s">
        <v>38</v>
      </c>
      <c r="E79" s="40">
        <v>1500</v>
      </c>
      <c r="F79" s="40">
        <v>2031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2555.5383769999999</v>
      </c>
      <c r="L79" s="40">
        <v>2015</v>
      </c>
      <c r="M79" s="40">
        <v>2100</v>
      </c>
    </row>
    <row r="80" spans="2:13" x14ac:dyDescent="0.25">
      <c r="B80" s="40" t="s">
        <v>387</v>
      </c>
      <c r="C80" s="40" t="s">
        <v>36</v>
      </c>
      <c r="D80" s="40" t="s">
        <v>38</v>
      </c>
      <c r="E80" s="40">
        <v>1500</v>
      </c>
      <c r="F80" s="40">
        <v>2031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2555.5383769999999</v>
      </c>
      <c r="L80" s="40">
        <v>2015</v>
      </c>
      <c r="M80" s="40">
        <v>2100</v>
      </c>
    </row>
    <row r="81" spans="2:13" x14ac:dyDescent="0.25">
      <c r="B81" s="40" t="s">
        <v>508</v>
      </c>
      <c r="C81" s="40" t="s">
        <v>43</v>
      </c>
      <c r="D81" s="40" t="s">
        <v>39</v>
      </c>
      <c r="E81" s="40">
        <v>1500</v>
      </c>
      <c r="F81" s="40">
        <v>2031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5">
      <c r="B82" s="40" t="s">
        <v>509</v>
      </c>
      <c r="C82" s="40" t="s">
        <v>43</v>
      </c>
      <c r="D82" s="40" t="s">
        <v>39</v>
      </c>
      <c r="E82" s="40">
        <v>1500</v>
      </c>
      <c r="F82" s="40">
        <v>2031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5">
      <c r="B83" s="40" t="s">
        <v>521</v>
      </c>
      <c r="C83" s="40" t="s">
        <v>39</v>
      </c>
      <c r="D83" s="40" t="s">
        <v>42</v>
      </c>
      <c r="E83" s="40">
        <v>1500</v>
      </c>
      <c r="F83" s="40">
        <v>2031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2555.5383769999999</v>
      </c>
      <c r="L83" s="40">
        <v>2015</v>
      </c>
      <c r="M83" s="40">
        <v>2100</v>
      </c>
    </row>
    <row r="84" spans="2:13" x14ac:dyDescent="0.25">
      <c r="B84" s="40" t="s">
        <v>524</v>
      </c>
      <c r="C84" s="40" t="s">
        <v>39</v>
      </c>
      <c r="D84" s="40" t="s">
        <v>42</v>
      </c>
      <c r="E84" s="40">
        <v>1500</v>
      </c>
      <c r="F84" s="40">
        <v>2031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2555.5383769999999</v>
      </c>
      <c r="L84" s="40">
        <v>2015</v>
      </c>
      <c r="M84" s="40">
        <v>2100</v>
      </c>
    </row>
    <row r="85" spans="2:13" x14ac:dyDescent="0.25">
      <c r="B85" s="40" t="s">
        <v>326</v>
      </c>
      <c r="C85" s="40" t="s">
        <v>39</v>
      </c>
      <c r="D85" s="40" t="s">
        <v>42</v>
      </c>
      <c r="E85" s="40">
        <v>1500</v>
      </c>
      <c r="F85" s="40">
        <v>2031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2555.5383769999999</v>
      </c>
      <c r="L85" s="40">
        <v>2015</v>
      </c>
      <c r="M85" s="40">
        <v>2100</v>
      </c>
    </row>
    <row r="86" spans="2:13" x14ac:dyDescent="0.25">
      <c r="B86" s="40" t="s">
        <v>327</v>
      </c>
      <c r="C86" s="40" t="s">
        <v>39</v>
      </c>
      <c r="D86" s="40" t="s">
        <v>42</v>
      </c>
      <c r="E86" s="40">
        <v>1500</v>
      </c>
      <c r="F86" s="40">
        <v>2031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2555.5383769999999</v>
      </c>
      <c r="L86" s="40">
        <v>2015</v>
      </c>
      <c r="M86" s="40">
        <v>2100</v>
      </c>
    </row>
    <row r="87" spans="2:13" x14ac:dyDescent="0.25">
      <c r="B87" s="40" t="s">
        <v>530</v>
      </c>
      <c r="C87" s="40" t="s">
        <v>39</v>
      </c>
      <c r="D87" s="40" t="s">
        <v>42</v>
      </c>
      <c r="E87" s="40">
        <v>1500</v>
      </c>
      <c r="F87" s="40">
        <v>2031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2555.5383769999999</v>
      </c>
      <c r="L87" s="40">
        <v>2015</v>
      </c>
      <c r="M87" s="40">
        <v>2100</v>
      </c>
    </row>
    <row r="88" spans="2:13" x14ac:dyDescent="0.25">
      <c r="B88" s="40" t="s">
        <v>532</v>
      </c>
      <c r="C88" s="40" t="s">
        <v>39</v>
      </c>
      <c r="D88" s="40" t="s">
        <v>42</v>
      </c>
      <c r="E88" s="40">
        <v>1500</v>
      </c>
      <c r="F88" s="40">
        <v>2031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2555.5383769999999</v>
      </c>
      <c r="L88" s="40">
        <v>2015</v>
      </c>
      <c r="M88" s="40">
        <v>2100</v>
      </c>
    </row>
    <row r="89" spans="2:13" x14ac:dyDescent="0.25">
      <c r="B89" s="40" t="s">
        <v>488</v>
      </c>
      <c r="C89" s="40" t="s">
        <v>36</v>
      </c>
      <c r="D89" s="40" t="s">
        <v>38</v>
      </c>
      <c r="E89" s="40">
        <v>1500</v>
      </c>
      <c r="F89" s="40">
        <v>2030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2555.5383769999999</v>
      </c>
      <c r="L89" s="40">
        <v>2015</v>
      </c>
      <c r="M89" s="40">
        <v>2100</v>
      </c>
    </row>
    <row r="90" spans="2:13" x14ac:dyDescent="0.25">
      <c r="B90" s="40" t="s">
        <v>351</v>
      </c>
      <c r="C90" s="40" t="s">
        <v>36</v>
      </c>
      <c r="D90" s="40" t="s">
        <v>38</v>
      </c>
      <c r="E90" s="40">
        <v>1500</v>
      </c>
      <c r="F90" s="40">
        <v>2030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2555.5383769999999</v>
      </c>
      <c r="L90" s="40">
        <v>2015</v>
      </c>
      <c r="M90" s="40">
        <v>2100</v>
      </c>
    </row>
    <row r="91" spans="2:13" x14ac:dyDescent="0.25">
      <c r="B91" s="40" t="s">
        <v>399</v>
      </c>
      <c r="C91" s="40" t="s">
        <v>43</v>
      </c>
      <c r="D91" s="40" t="s">
        <v>36</v>
      </c>
      <c r="E91" s="40">
        <v>1500</v>
      </c>
      <c r="F91" s="40">
        <v>2027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5">
      <c r="B92" s="40" t="s">
        <v>402</v>
      </c>
      <c r="C92" s="40" t="s">
        <v>43</v>
      </c>
      <c r="D92" s="40" t="s">
        <v>36</v>
      </c>
      <c r="E92" s="40">
        <v>1500</v>
      </c>
      <c r="F92" s="40">
        <v>2027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5">
      <c r="B93" s="40" t="s">
        <v>403</v>
      </c>
      <c r="C93" s="40" t="s">
        <v>43</v>
      </c>
      <c r="D93" s="40" t="s">
        <v>36</v>
      </c>
      <c r="E93" s="40">
        <v>1500</v>
      </c>
      <c r="F93" s="40">
        <v>2027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5">
      <c r="B94" s="40" t="s">
        <v>408</v>
      </c>
      <c r="C94" s="40" t="s">
        <v>43</v>
      </c>
      <c r="D94" s="40" t="s">
        <v>36</v>
      </c>
      <c r="E94" s="40">
        <v>1500</v>
      </c>
      <c r="F94" s="40">
        <v>2026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5">
      <c r="B95" s="40" t="s">
        <v>400</v>
      </c>
      <c r="C95" s="40" t="s">
        <v>43</v>
      </c>
      <c r="D95" s="40" t="s">
        <v>36</v>
      </c>
      <c r="E95" s="40">
        <v>1500</v>
      </c>
      <c r="F95" s="40">
        <v>2024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5">
      <c r="B96" s="40" t="s">
        <v>404</v>
      </c>
      <c r="C96" s="40" t="s">
        <v>43</v>
      </c>
      <c r="D96" s="40" t="s">
        <v>36</v>
      </c>
      <c r="E96" s="40">
        <v>1500</v>
      </c>
      <c r="F96" s="40">
        <v>2024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5">
      <c r="B97" s="40" t="s">
        <v>405</v>
      </c>
      <c r="C97" s="40" t="s">
        <v>43</v>
      </c>
      <c r="D97" s="40" t="s">
        <v>39</v>
      </c>
      <c r="E97" s="40">
        <v>1500</v>
      </c>
      <c r="F97" s="40">
        <v>2024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5">
      <c r="B98" s="40" t="s">
        <v>514</v>
      </c>
      <c r="C98" s="40" t="s">
        <v>43</v>
      </c>
      <c r="D98" s="40" t="s">
        <v>39</v>
      </c>
      <c r="E98" s="40">
        <v>1500</v>
      </c>
      <c r="F98" s="40">
        <v>2024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5">
      <c r="B99" s="40" t="s">
        <v>407</v>
      </c>
      <c r="C99" s="40" t="s">
        <v>43</v>
      </c>
      <c r="D99" s="40" t="s">
        <v>36</v>
      </c>
      <c r="E99" s="40">
        <v>1500</v>
      </c>
      <c r="F99" s="40">
        <v>2019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5">
      <c r="B100" s="40" t="s">
        <v>397</v>
      </c>
      <c r="C100" s="40" t="s">
        <v>43</v>
      </c>
      <c r="D100" s="40" t="s">
        <v>36</v>
      </c>
      <c r="E100" s="40">
        <v>1500</v>
      </c>
      <c r="F100" s="40">
        <v>2019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5">
      <c r="B101" s="40" t="s">
        <v>401</v>
      </c>
      <c r="C101" s="40" t="s">
        <v>43</v>
      </c>
      <c r="D101" s="40" t="s">
        <v>36</v>
      </c>
      <c r="E101" s="40">
        <v>1500</v>
      </c>
      <c r="F101" s="40">
        <v>2019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5">
      <c r="B102" s="40" t="s">
        <v>409</v>
      </c>
      <c r="C102" s="40" t="s">
        <v>43</v>
      </c>
      <c r="D102" s="40" t="s">
        <v>36</v>
      </c>
      <c r="E102" s="40">
        <v>1500</v>
      </c>
      <c r="F102" s="40">
        <v>2019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5">
      <c r="B103" s="40" t="s">
        <v>417</v>
      </c>
      <c r="C103" s="40" t="s">
        <v>41</v>
      </c>
      <c r="D103" s="40" t="s">
        <v>36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5">
      <c r="B104" s="40" t="s">
        <v>398</v>
      </c>
      <c r="C104" s="40" t="s">
        <v>43</v>
      </c>
      <c r="D104" s="40" t="s">
        <v>36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5">
      <c r="B105" s="40" t="s">
        <v>418</v>
      </c>
      <c r="C105" s="40" t="s">
        <v>41</v>
      </c>
      <c r="D105" s="40" t="s">
        <v>36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5">
      <c r="B106" s="40" t="s">
        <v>419</v>
      </c>
      <c r="C106" s="40" t="s">
        <v>41</v>
      </c>
      <c r="D106" s="40" t="s">
        <v>36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5">
      <c r="B107" s="40" t="s">
        <v>420</v>
      </c>
      <c r="C107" s="40" t="s">
        <v>41</v>
      </c>
      <c r="D107" s="40" t="s">
        <v>36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5">
      <c r="B108" s="40" t="s">
        <v>421</v>
      </c>
      <c r="C108" s="40" t="s">
        <v>41</v>
      </c>
      <c r="D108" s="40" t="s">
        <v>36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5">
      <c r="B109" s="40" t="s">
        <v>422</v>
      </c>
      <c r="C109" s="40" t="s">
        <v>41</v>
      </c>
      <c r="D109" s="40" t="s">
        <v>36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5">
      <c r="B110" s="40" t="s">
        <v>423</v>
      </c>
      <c r="C110" s="40" t="s">
        <v>41</v>
      </c>
      <c r="D110" s="40" t="s">
        <v>36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5">
      <c r="B111" s="40" t="s">
        <v>424</v>
      </c>
      <c r="C111" s="40" t="s">
        <v>41</v>
      </c>
      <c r="D111" s="40" t="s">
        <v>36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5">
      <c r="B112" s="40" t="s">
        <v>425</v>
      </c>
      <c r="C112" s="40" t="s">
        <v>41</v>
      </c>
      <c r="D112" s="40" t="s">
        <v>36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5">
      <c r="B113" s="40" t="s">
        <v>426</v>
      </c>
      <c r="C113" s="40" t="s">
        <v>41</v>
      </c>
      <c r="D113" s="40" t="s">
        <v>36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5">
      <c r="B114" s="40" t="s">
        <v>427</v>
      </c>
      <c r="C114" s="40" t="s">
        <v>41</v>
      </c>
      <c r="D114" s="40" t="s">
        <v>36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5">
      <c r="B115" s="40" t="s">
        <v>428</v>
      </c>
      <c r="C115" s="40" t="s">
        <v>41</v>
      </c>
      <c r="D115" s="40" t="s">
        <v>36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5">
      <c r="B116" s="40" t="s">
        <v>429</v>
      </c>
      <c r="C116" s="40" t="s">
        <v>41</v>
      </c>
      <c r="D116" s="40" t="s">
        <v>36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3285.6921990000001</v>
      </c>
      <c r="L116" s="40">
        <v>2015</v>
      </c>
      <c r="M116" s="40">
        <v>2100</v>
      </c>
    </row>
    <row r="117" spans="2:13" x14ac:dyDescent="0.25">
      <c r="B117" s="40" t="s">
        <v>410</v>
      </c>
      <c r="C117" s="40" t="s">
        <v>44</v>
      </c>
      <c r="D117" s="40" t="s">
        <v>36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3285.6921990000001</v>
      </c>
      <c r="L117" s="40">
        <v>2015</v>
      </c>
      <c r="M117" s="40">
        <v>2100</v>
      </c>
    </row>
    <row r="118" spans="2:13" x14ac:dyDescent="0.25">
      <c r="B118" s="40" t="s">
        <v>430</v>
      </c>
      <c r="C118" s="40" t="s">
        <v>41</v>
      </c>
      <c r="D118" s="40" t="s">
        <v>36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3285.6921990000001</v>
      </c>
      <c r="L118" s="40">
        <v>2015</v>
      </c>
      <c r="M118" s="40">
        <v>2100</v>
      </c>
    </row>
    <row r="119" spans="2:13" x14ac:dyDescent="0.25">
      <c r="B119" s="40" t="s">
        <v>413</v>
      </c>
      <c r="C119" s="40" t="s">
        <v>44</v>
      </c>
      <c r="D119" s="40" t="s">
        <v>36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3285.6921990000001</v>
      </c>
      <c r="L119" s="40">
        <v>2015</v>
      </c>
      <c r="M119" s="40">
        <v>2100</v>
      </c>
    </row>
    <row r="120" spans="2:13" x14ac:dyDescent="0.25">
      <c r="B120" s="40" t="s">
        <v>433</v>
      </c>
      <c r="C120" s="40" t="s">
        <v>44</v>
      </c>
      <c r="D120" s="40" t="s">
        <v>36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3285.6921990000001</v>
      </c>
      <c r="L120" s="40">
        <v>2015</v>
      </c>
      <c r="M120" s="40">
        <v>2100</v>
      </c>
    </row>
    <row r="121" spans="2:13" x14ac:dyDescent="0.25">
      <c r="B121" s="40" t="s">
        <v>434</v>
      </c>
      <c r="C121" s="40" t="s">
        <v>44</v>
      </c>
      <c r="D121" s="40" t="s">
        <v>36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3285.6921990000001</v>
      </c>
      <c r="L121" s="40">
        <v>2015</v>
      </c>
      <c r="M121" s="40">
        <v>2100</v>
      </c>
    </row>
    <row r="122" spans="2:13" x14ac:dyDescent="0.25">
      <c r="B122" s="40" t="s">
        <v>435</v>
      </c>
      <c r="C122" s="40" t="s">
        <v>44</v>
      </c>
      <c r="D122" s="40" t="s">
        <v>36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3285.6921990000001</v>
      </c>
      <c r="L122" s="40">
        <v>2015</v>
      </c>
      <c r="M122" s="40">
        <v>2100</v>
      </c>
    </row>
    <row r="123" spans="2:13" x14ac:dyDescent="0.25">
      <c r="B123" s="40" t="s">
        <v>415</v>
      </c>
      <c r="C123" s="40" t="s">
        <v>44</v>
      </c>
      <c r="D123" s="40" t="s">
        <v>36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3285.6921990000001</v>
      </c>
      <c r="L123" s="40">
        <v>2015</v>
      </c>
      <c r="M123" s="40">
        <v>2100</v>
      </c>
    </row>
    <row r="124" spans="2:13" x14ac:dyDescent="0.25">
      <c r="B124" s="40" t="s">
        <v>436</v>
      </c>
      <c r="C124" s="40" t="s">
        <v>41</v>
      </c>
      <c r="D124" s="40" t="s">
        <v>36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3285.6921990000001</v>
      </c>
      <c r="L124" s="40">
        <v>2015</v>
      </c>
      <c r="M124" s="40">
        <v>2100</v>
      </c>
    </row>
    <row r="125" spans="2:13" x14ac:dyDescent="0.25">
      <c r="B125" s="40" t="s">
        <v>437</v>
      </c>
      <c r="C125" s="40" t="s">
        <v>44</v>
      </c>
      <c r="D125" s="40" t="s">
        <v>36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3285.6921990000001</v>
      </c>
      <c r="L125" s="40">
        <v>2015</v>
      </c>
      <c r="M125" s="40">
        <v>2100</v>
      </c>
    </row>
    <row r="126" spans="2:13" x14ac:dyDescent="0.25">
      <c r="B126" s="40" t="s">
        <v>367</v>
      </c>
      <c r="C126" s="40" t="s">
        <v>36</v>
      </c>
      <c r="D126" s="40" t="s">
        <v>37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1460.307644</v>
      </c>
      <c r="L126" s="40">
        <v>2015</v>
      </c>
      <c r="M126" s="40">
        <v>2100</v>
      </c>
    </row>
    <row r="127" spans="2:13" x14ac:dyDescent="0.25">
      <c r="B127" s="40" t="s">
        <v>368</v>
      </c>
      <c r="C127" s="40" t="s">
        <v>36</v>
      </c>
      <c r="D127" s="40" t="s">
        <v>37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1460.307644</v>
      </c>
      <c r="L127" s="40">
        <v>2015</v>
      </c>
      <c r="M127" s="40">
        <v>2100</v>
      </c>
    </row>
    <row r="128" spans="2:13" x14ac:dyDescent="0.25">
      <c r="B128" s="40" t="s">
        <v>448</v>
      </c>
      <c r="C128" s="40" t="s">
        <v>36</v>
      </c>
      <c r="D128" s="40" t="s">
        <v>37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1460.307644</v>
      </c>
      <c r="L128" s="40">
        <v>2015</v>
      </c>
      <c r="M128" s="40">
        <v>2100</v>
      </c>
    </row>
    <row r="129" spans="2:13" x14ac:dyDescent="0.25">
      <c r="B129" s="40" t="s">
        <v>449</v>
      </c>
      <c r="C129" s="40" t="s">
        <v>36</v>
      </c>
      <c r="D129" s="40" t="s">
        <v>37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1460.307644</v>
      </c>
      <c r="L129" s="40">
        <v>2015</v>
      </c>
      <c r="M129" s="40">
        <v>2100</v>
      </c>
    </row>
    <row r="130" spans="2:13" x14ac:dyDescent="0.25">
      <c r="B130" s="40" t="s">
        <v>370</v>
      </c>
      <c r="C130" s="40" t="s">
        <v>36</v>
      </c>
      <c r="D130" s="40" t="s">
        <v>37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1460.307644</v>
      </c>
      <c r="L130" s="40">
        <v>2015</v>
      </c>
      <c r="M130" s="40">
        <v>2100</v>
      </c>
    </row>
    <row r="131" spans="2:13" x14ac:dyDescent="0.25">
      <c r="B131" s="40" t="s">
        <v>450</v>
      </c>
      <c r="C131" s="40" t="s">
        <v>36</v>
      </c>
      <c r="D131" s="40" t="s">
        <v>37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1460.307644</v>
      </c>
      <c r="L131" s="40">
        <v>2015</v>
      </c>
      <c r="M131" s="40">
        <v>2100</v>
      </c>
    </row>
    <row r="132" spans="2:13" x14ac:dyDescent="0.25">
      <c r="B132" s="40" t="s">
        <v>452</v>
      </c>
      <c r="C132" s="40" t="s">
        <v>36</v>
      </c>
      <c r="D132" s="40" t="s">
        <v>38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5">
      <c r="B133" s="40" t="s">
        <v>453</v>
      </c>
      <c r="C133" s="40" t="s">
        <v>36</v>
      </c>
      <c r="D133" s="40" t="s">
        <v>38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5">
      <c r="B134" s="40" t="s">
        <v>352</v>
      </c>
      <c r="C134" s="40" t="s">
        <v>36</v>
      </c>
      <c r="D134" s="40" t="s">
        <v>38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5">
      <c r="B135" s="40" t="s">
        <v>371</v>
      </c>
      <c r="C135" s="40" t="s">
        <v>36</v>
      </c>
      <c r="D135" s="40" t="s">
        <v>38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5">
      <c r="B136" s="40" t="s">
        <v>372</v>
      </c>
      <c r="C136" s="40" t="s">
        <v>36</v>
      </c>
      <c r="D136" s="40" t="s">
        <v>38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5">
      <c r="B137" s="40" t="s">
        <v>343</v>
      </c>
      <c r="C137" s="40" t="s">
        <v>36</v>
      </c>
      <c r="D137" s="40" t="s">
        <v>38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5">
      <c r="B138" s="40" t="s">
        <v>456</v>
      </c>
      <c r="C138" s="40" t="s">
        <v>36</v>
      </c>
      <c r="D138" s="40" t="s">
        <v>38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5">
      <c r="B139" s="40" t="s">
        <v>388</v>
      </c>
      <c r="C139" s="40" t="s">
        <v>36</v>
      </c>
      <c r="D139" s="40" t="s">
        <v>38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5">
      <c r="B140" s="40" t="s">
        <v>335</v>
      </c>
      <c r="C140" s="40" t="s">
        <v>36</v>
      </c>
      <c r="D140" s="40" t="s">
        <v>38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5">
      <c r="B141" s="40" t="s">
        <v>337</v>
      </c>
      <c r="C141" s="40" t="s">
        <v>36</v>
      </c>
      <c r="D141" s="40" t="s">
        <v>38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5">
      <c r="B142" s="40" t="s">
        <v>457</v>
      </c>
      <c r="C142" s="40" t="s">
        <v>36</v>
      </c>
      <c r="D142" s="40" t="s">
        <v>38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5">
      <c r="B143" s="40" t="s">
        <v>353</v>
      </c>
      <c r="C143" s="40" t="s">
        <v>36</v>
      </c>
      <c r="D143" s="40" t="s">
        <v>38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5">
      <c r="B144" s="40" t="s">
        <v>459</v>
      </c>
      <c r="C144" s="40" t="s">
        <v>36</v>
      </c>
      <c r="D144" s="40" t="s">
        <v>38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5">
      <c r="B145" s="40" t="s">
        <v>460</v>
      </c>
      <c r="C145" s="40" t="s">
        <v>36</v>
      </c>
      <c r="D145" s="40" t="s">
        <v>38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5">
      <c r="B146" s="40" t="s">
        <v>461</v>
      </c>
      <c r="C146" s="40" t="s">
        <v>36</v>
      </c>
      <c r="D146" s="40" t="s">
        <v>38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5">
      <c r="B147" s="40" t="s">
        <v>354</v>
      </c>
      <c r="C147" s="40" t="s">
        <v>36</v>
      </c>
      <c r="D147" s="40" t="s">
        <v>38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5">
      <c r="B148" s="40" t="s">
        <v>463</v>
      </c>
      <c r="C148" s="40" t="s">
        <v>36</v>
      </c>
      <c r="D148" s="40" t="s">
        <v>38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5">
      <c r="B149" s="40" t="s">
        <v>336</v>
      </c>
      <c r="C149" s="40" t="s">
        <v>36</v>
      </c>
      <c r="D149" s="40" t="s">
        <v>38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5">
      <c r="B150" s="40" t="s">
        <v>465</v>
      </c>
      <c r="C150" s="40" t="s">
        <v>36</v>
      </c>
      <c r="D150" s="40" t="s">
        <v>38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5">
      <c r="B151" s="40" t="s">
        <v>383</v>
      </c>
      <c r="C151" s="40" t="s">
        <v>36</v>
      </c>
      <c r="D151" s="40" t="s">
        <v>38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5">
      <c r="B152" s="40" t="s">
        <v>467</v>
      </c>
      <c r="C152" s="40" t="s">
        <v>36</v>
      </c>
      <c r="D152" s="40" t="s">
        <v>38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5">
      <c r="B153" s="40" t="s">
        <v>468</v>
      </c>
      <c r="C153" s="40" t="s">
        <v>36</v>
      </c>
      <c r="D153" s="40" t="s">
        <v>38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5">
      <c r="B154" s="40" t="s">
        <v>470</v>
      </c>
      <c r="C154" s="40" t="s">
        <v>36</v>
      </c>
      <c r="D154" s="40" t="s">
        <v>38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5">
      <c r="B155" s="40" t="s">
        <v>471</v>
      </c>
      <c r="C155" s="40" t="s">
        <v>36</v>
      </c>
      <c r="D155" s="40" t="s">
        <v>38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5">
      <c r="B156" s="40" t="s">
        <v>472</v>
      </c>
      <c r="C156" s="40" t="s">
        <v>36</v>
      </c>
      <c r="D156" s="40" t="s">
        <v>38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5">
      <c r="B157" s="40" t="s">
        <v>474</v>
      </c>
      <c r="C157" s="40" t="s">
        <v>36</v>
      </c>
      <c r="D157" s="40" t="s">
        <v>38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5">
      <c r="B158" s="40" t="s">
        <v>475</v>
      </c>
      <c r="C158" s="40" t="s">
        <v>36</v>
      </c>
      <c r="D158" s="40" t="s">
        <v>38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5">
      <c r="B159" s="40" t="s">
        <v>476</v>
      </c>
      <c r="C159" s="40" t="s">
        <v>36</v>
      </c>
      <c r="D159" s="40" t="s">
        <v>38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5">
      <c r="B160" s="40" t="s">
        <v>339</v>
      </c>
      <c r="C160" s="40" t="s">
        <v>36</v>
      </c>
      <c r="D160" s="40" t="s">
        <v>38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5">
      <c r="B161" s="40" t="s">
        <v>477</v>
      </c>
      <c r="C161" s="40" t="s">
        <v>36</v>
      </c>
      <c r="D161" s="40" t="s">
        <v>38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5">
      <c r="B162" s="40" t="s">
        <v>345</v>
      </c>
      <c r="C162" s="40" t="s">
        <v>36</v>
      </c>
      <c r="D162" s="40" t="s">
        <v>38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5">
      <c r="B163" s="40" t="s">
        <v>480</v>
      </c>
      <c r="C163" s="40" t="s">
        <v>36</v>
      </c>
      <c r="D163" s="40" t="s">
        <v>38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5">
      <c r="B164" s="40" t="s">
        <v>483</v>
      </c>
      <c r="C164" s="40" t="s">
        <v>36</v>
      </c>
      <c r="D164" s="40" t="s">
        <v>38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5">
      <c r="B165" s="40" t="s">
        <v>484</v>
      </c>
      <c r="C165" s="40" t="s">
        <v>36</v>
      </c>
      <c r="D165" s="40" t="s">
        <v>38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5">
      <c r="B166" s="40" t="s">
        <v>485</v>
      </c>
      <c r="C166" s="40" t="s">
        <v>36</v>
      </c>
      <c r="D166" s="40" t="s">
        <v>38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5">
      <c r="B167" s="40" t="s">
        <v>487</v>
      </c>
      <c r="C167" s="40" t="s">
        <v>36</v>
      </c>
      <c r="D167" s="40" t="s">
        <v>38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5">
      <c r="B168" s="40" t="s">
        <v>346</v>
      </c>
      <c r="C168" s="40" t="s">
        <v>36</v>
      </c>
      <c r="D168" s="40" t="s">
        <v>38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5">
      <c r="B169" s="40" t="s">
        <v>380</v>
      </c>
      <c r="C169" s="40" t="s">
        <v>36</v>
      </c>
      <c r="D169" s="40" t="s">
        <v>38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5">
      <c r="B170" s="40" t="s">
        <v>389</v>
      </c>
      <c r="C170" s="40" t="s">
        <v>36</v>
      </c>
      <c r="D170" s="40" t="s">
        <v>38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5">
      <c r="B171" s="40" t="s">
        <v>349</v>
      </c>
      <c r="C171" s="40" t="s">
        <v>36</v>
      </c>
      <c r="D171" s="40" t="s">
        <v>38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5">
      <c r="B172" s="40" t="s">
        <v>375</v>
      </c>
      <c r="C172" s="40" t="s">
        <v>36</v>
      </c>
      <c r="D172" s="40" t="s">
        <v>38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5">
      <c r="B173" s="40" t="s">
        <v>347</v>
      </c>
      <c r="C173" s="40" t="s">
        <v>36</v>
      </c>
      <c r="D173" s="40" t="s">
        <v>38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5">
      <c r="B174" s="40" t="s">
        <v>386</v>
      </c>
      <c r="C174" s="40" t="s">
        <v>36</v>
      </c>
      <c r="D174" s="40" t="s">
        <v>38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5">
      <c r="B175" s="40" t="s">
        <v>348</v>
      </c>
      <c r="C175" s="40" t="s">
        <v>36</v>
      </c>
      <c r="D175" s="40" t="s">
        <v>38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5">
      <c r="B176" s="40" t="s">
        <v>490</v>
      </c>
      <c r="C176" s="40" t="s">
        <v>36</v>
      </c>
      <c r="D176" s="40" t="s">
        <v>38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5">
      <c r="B177" s="40" t="s">
        <v>342</v>
      </c>
      <c r="C177" s="40" t="s">
        <v>36</v>
      </c>
      <c r="D177" s="40" t="s">
        <v>38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5">
      <c r="B178" s="40" t="s">
        <v>492</v>
      </c>
      <c r="C178" s="40" t="s">
        <v>36</v>
      </c>
      <c r="D178" s="40" t="s">
        <v>38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5">
      <c r="B179" s="40" t="s">
        <v>493</v>
      </c>
      <c r="C179" s="40" t="s">
        <v>36</v>
      </c>
      <c r="D179" s="40" t="s">
        <v>38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5">
      <c r="B180" s="40" t="s">
        <v>495</v>
      </c>
      <c r="C180" s="40" t="s">
        <v>36</v>
      </c>
      <c r="D180" s="40" t="s">
        <v>38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5">
      <c r="B181" s="40" t="s">
        <v>350</v>
      </c>
      <c r="C181" s="40" t="s">
        <v>36</v>
      </c>
      <c r="D181" s="40" t="s">
        <v>38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5">
      <c r="B182" s="40" t="s">
        <v>358</v>
      </c>
      <c r="C182" s="40" t="s">
        <v>36</v>
      </c>
      <c r="D182" s="40" t="s">
        <v>38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5">
      <c r="B183" s="40" t="s">
        <v>496</v>
      </c>
      <c r="C183" s="40" t="s">
        <v>36</v>
      </c>
      <c r="D183" s="40" t="s">
        <v>38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5">
      <c r="B184" s="40" t="s">
        <v>359</v>
      </c>
      <c r="C184" s="40" t="s">
        <v>36</v>
      </c>
      <c r="D184" s="40" t="s">
        <v>38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5">
      <c r="B185" s="40" t="s">
        <v>498</v>
      </c>
      <c r="C185" s="40" t="s">
        <v>36</v>
      </c>
      <c r="D185" s="40" t="s">
        <v>38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5">
      <c r="B186" s="40" t="s">
        <v>391</v>
      </c>
      <c r="C186" s="40" t="s">
        <v>36</v>
      </c>
      <c r="D186" s="40" t="s">
        <v>38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5">
      <c r="B187" s="40" t="s">
        <v>361</v>
      </c>
      <c r="C187" s="40" t="s">
        <v>36</v>
      </c>
      <c r="D187" s="40" t="s">
        <v>38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5">
      <c r="B188" s="40" t="s">
        <v>381</v>
      </c>
      <c r="C188" s="40" t="s">
        <v>36</v>
      </c>
      <c r="D188" s="40" t="s">
        <v>38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5">
      <c r="B189" s="40" t="s">
        <v>362</v>
      </c>
      <c r="C189" s="40" t="s">
        <v>36</v>
      </c>
      <c r="D189" s="40" t="s">
        <v>38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2555.5383769999999</v>
      </c>
      <c r="L189" s="40">
        <v>2015</v>
      </c>
      <c r="M189" s="40">
        <v>2100</v>
      </c>
    </row>
    <row r="190" spans="2:13" x14ac:dyDescent="0.25">
      <c r="B190" s="40" t="s">
        <v>382</v>
      </c>
      <c r="C190" s="40" t="s">
        <v>36</v>
      </c>
      <c r="D190" s="40" t="s">
        <v>38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2555.5383769999999</v>
      </c>
      <c r="L190" s="40">
        <v>2015</v>
      </c>
      <c r="M190" s="40">
        <v>2100</v>
      </c>
    </row>
    <row r="191" spans="2:13" x14ac:dyDescent="0.25">
      <c r="B191" s="40" t="s">
        <v>363</v>
      </c>
      <c r="C191" s="40" t="s">
        <v>36</v>
      </c>
      <c r="D191" s="40" t="s">
        <v>38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2555.5383769999999</v>
      </c>
      <c r="L191" s="40">
        <v>2015</v>
      </c>
      <c r="M191" s="40">
        <v>2100</v>
      </c>
    </row>
    <row r="192" spans="2:13" x14ac:dyDescent="0.25">
      <c r="B192" s="40" t="s">
        <v>376</v>
      </c>
      <c r="C192" s="40" t="s">
        <v>36</v>
      </c>
      <c r="D192" s="40" t="s">
        <v>38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2555.5383769999999</v>
      </c>
      <c r="L192" s="40">
        <v>2015</v>
      </c>
      <c r="M192" s="40">
        <v>2100</v>
      </c>
    </row>
    <row r="193" spans="2:13" x14ac:dyDescent="0.25">
      <c r="B193" s="40" t="s">
        <v>501</v>
      </c>
      <c r="C193" s="40" t="s">
        <v>36</v>
      </c>
      <c r="D193" s="40" t="s">
        <v>38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2555.5383769999999</v>
      </c>
      <c r="L193" s="40">
        <v>2015</v>
      </c>
      <c r="M193" s="40">
        <v>2100</v>
      </c>
    </row>
    <row r="194" spans="2:13" x14ac:dyDescent="0.25">
      <c r="B194" s="40" t="s">
        <v>502</v>
      </c>
      <c r="C194" s="40" t="s">
        <v>36</v>
      </c>
      <c r="D194" s="40" t="s">
        <v>38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2555.5383769999999</v>
      </c>
      <c r="L194" s="40">
        <v>2015</v>
      </c>
      <c r="M194" s="40">
        <v>2100</v>
      </c>
    </row>
    <row r="195" spans="2:13" x14ac:dyDescent="0.25">
      <c r="B195" s="40" t="s">
        <v>503</v>
      </c>
      <c r="C195" s="40" t="s">
        <v>36</v>
      </c>
      <c r="D195" s="40" t="s">
        <v>38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2555.5383769999999</v>
      </c>
      <c r="L195" s="40">
        <v>2015</v>
      </c>
      <c r="M195" s="40">
        <v>2100</v>
      </c>
    </row>
    <row r="196" spans="2:13" x14ac:dyDescent="0.25">
      <c r="B196" s="40" t="s">
        <v>504</v>
      </c>
      <c r="C196" s="40" t="s">
        <v>36</v>
      </c>
      <c r="D196" s="40" t="s">
        <v>38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2555.5383769999999</v>
      </c>
      <c r="L196" s="40">
        <v>2015</v>
      </c>
      <c r="M196" s="40">
        <v>2100</v>
      </c>
    </row>
    <row r="197" spans="2:13" x14ac:dyDescent="0.25">
      <c r="B197" s="40" t="s">
        <v>505</v>
      </c>
      <c r="C197" s="40" t="s">
        <v>36</v>
      </c>
      <c r="D197" s="40" t="s">
        <v>38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2555.5383769999999</v>
      </c>
      <c r="L197" s="40">
        <v>2015</v>
      </c>
      <c r="M197" s="40">
        <v>2100</v>
      </c>
    </row>
    <row r="198" spans="2:13" x14ac:dyDescent="0.25">
      <c r="B198" s="40" t="s">
        <v>506</v>
      </c>
      <c r="C198" s="40" t="s">
        <v>43</v>
      </c>
      <c r="D198" s="40" t="s">
        <v>39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5">
      <c r="B199" s="40" t="s">
        <v>507</v>
      </c>
      <c r="C199" s="40" t="s">
        <v>43</v>
      </c>
      <c r="D199" s="40" t="s">
        <v>39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5">
      <c r="B200" s="40" t="s">
        <v>511</v>
      </c>
      <c r="C200" s="40" t="s">
        <v>43</v>
      </c>
      <c r="D200" s="40" t="s">
        <v>39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5">
      <c r="B201" s="40" t="s">
        <v>512</v>
      </c>
      <c r="C201" s="40" t="s">
        <v>43</v>
      </c>
      <c r="D201" s="40" t="s">
        <v>39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5">
      <c r="B202" s="40" t="s">
        <v>406</v>
      </c>
      <c r="C202" s="40" t="s">
        <v>43</v>
      </c>
      <c r="D202" s="40" t="s">
        <v>39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5">
      <c r="B203" s="40" t="s">
        <v>516</v>
      </c>
      <c r="C203" s="40" t="s">
        <v>42</v>
      </c>
      <c r="D203" s="40" t="s">
        <v>41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5">
      <c r="B204" s="40" t="s">
        <v>364</v>
      </c>
      <c r="C204" s="40" t="s">
        <v>42</v>
      </c>
      <c r="D204" s="40" t="s">
        <v>41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5">
      <c r="B205" s="40" t="s">
        <v>393</v>
      </c>
      <c r="C205" s="40" t="s">
        <v>42</v>
      </c>
      <c r="D205" s="40" t="s">
        <v>41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3285.6921990000001</v>
      </c>
      <c r="L205" s="40">
        <v>2015</v>
      </c>
      <c r="M205" s="40">
        <v>2100</v>
      </c>
    </row>
    <row r="206" spans="2:13" x14ac:dyDescent="0.25">
      <c r="B206" s="40" t="s">
        <v>377</v>
      </c>
      <c r="C206" s="40" t="s">
        <v>42</v>
      </c>
      <c r="D206" s="40" t="s">
        <v>41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3285.6921990000001</v>
      </c>
      <c r="L206" s="40">
        <v>2015</v>
      </c>
      <c r="M206" s="40">
        <v>2100</v>
      </c>
    </row>
    <row r="207" spans="2:13" x14ac:dyDescent="0.25">
      <c r="B207" s="40" t="s">
        <v>517</v>
      </c>
      <c r="C207" s="40" t="s">
        <v>42</v>
      </c>
      <c r="D207" s="40" t="s">
        <v>41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3285.6921990000001</v>
      </c>
      <c r="L207" s="40">
        <v>2015</v>
      </c>
      <c r="M207" s="40">
        <v>2100</v>
      </c>
    </row>
    <row r="208" spans="2:13" x14ac:dyDescent="0.25">
      <c r="B208" s="40" t="s">
        <v>394</v>
      </c>
      <c r="C208" s="40" t="s">
        <v>42</v>
      </c>
      <c r="D208" s="40" t="s">
        <v>41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3285.6921990000001</v>
      </c>
      <c r="L208" s="40">
        <v>2015</v>
      </c>
      <c r="M208" s="40">
        <v>2100</v>
      </c>
    </row>
    <row r="209" spans="2:13" x14ac:dyDescent="0.25">
      <c r="B209" s="40" t="s">
        <v>395</v>
      </c>
      <c r="C209" s="40" t="s">
        <v>42</v>
      </c>
      <c r="D209" s="40" t="s">
        <v>41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3285.6921990000001</v>
      </c>
      <c r="L209" s="40">
        <v>2015</v>
      </c>
      <c r="M209" s="40">
        <v>2100</v>
      </c>
    </row>
    <row r="210" spans="2:13" x14ac:dyDescent="0.25">
      <c r="B210" s="40" t="s">
        <v>392</v>
      </c>
      <c r="C210" s="40" t="s">
        <v>42</v>
      </c>
      <c r="D210" s="40" t="s">
        <v>41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3285.6921990000001</v>
      </c>
      <c r="L210" s="40">
        <v>2015</v>
      </c>
      <c r="M210" s="40">
        <v>2100</v>
      </c>
    </row>
    <row r="211" spans="2:13" x14ac:dyDescent="0.25">
      <c r="B211" s="40" t="s">
        <v>518</v>
      </c>
      <c r="C211" s="40" t="s">
        <v>42</v>
      </c>
      <c r="D211" s="40" t="s">
        <v>41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3285.6921990000001</v>
      </c>
      <c r="L211" s="40">
        <v>2015</v>
      </c>
      <c r="M211" s="40">
        <v>2100</v>
      </c>
    </row>
    <row r="212" spans="2:13" x14ac:dyDescent="0.25">
      <c r="B212" s="40" t="s">
        <v>396</v>
      </c>
      <c r="C212" s="40" t="s">
        <v>42</v>
      </c>
      <c r="D212" s="40" t="s">
        <v>41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5">
      <c r="B213" s="40" t="s">
        <v>519</v>
      </c>
      <c r="C213" s="40" t="s">
        <v>42</v>
      </c>
      <c r="D213" s="40" t="s">
        <v>41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5">
      <c r="B214" s="40" t="s">
        <v>328</v>
      </c>
      <c r="C214" s="40" t="s">
        <v>42</v>
      </c>
      <c r="D214" s="40" t="s">
        <v>41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5">
      <c r="B215" s="40" t="s">
        <v>332</v>
      </c>
      <c r="C215" s="40" t="s">
        <v>39</v>
      </c>
      <c r="D215" s="40" t="s">
        <v>42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2555.5383769999999</v>
      </c>
      <c r="L215" s="40">
        <v>2015</v>
      </c>
      <c r="M215" s="40">
        <v>2100</v>
      </c>
    </row>
    <row r="216" spans="2:13" x14ac:dyDescent="0.25">
      <c r="B216" s="40" t="s">
        <v>528</v>
      </c>
      <c r="C216" s="40" t="s">
        <v>39</v>
      </c>
      <c r="D216" s="40" t="s">
        <v>42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2555.5383769999999</v>
      </c>
      <c r="L216" s="40">
        <v>2015</v>
      </c>
      <c r="M216" s="40">
        <v>2100</v>
      </c>
    </row>
    <row r="217" spans="2:13" x14ac:dyDescent="0.25">
      <c r="B217" s="40" t="s">
        <v>533</v>
      </c>
      <c r="C217" s="40" t="s">
        <v>36</v>
      </c>
      <c r="D217" s="40" t="s">
        <v>46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5">
      <c r="B218" s="40" t="s">
        <v>534</v>
      </c>
      <c r="C218" s="40" t="s">
        <v>36</v>
      </c>
      <c r="D218" s="40" t="s">
        <v>46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5">
      <c r="B219" s="40" t="s">
        <v>535</v>
      </c>
      <c r="C219" s="40" t="s">
        <v>36</v>
      </c>
      <c r="D219" s="40" t="s">
        <v>46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5">
      <c r="B220" s="40" t="s">
        <v>536</v>
      </c>
      <c r="C220" s="40" t="s">
        <v>36</v>
      </c>
      <c r="D220" s="40" t="s">
        <v>46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5">
      <c r="B221" s="40" t="s">
        <v>537</v>
      </c>
      <c r="C221" s="40" t="s">
        <v>36</v>
      </c>
      <c r="D221" s="40" t="s">
        <v>46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5">
      <c r="B222" s="40" t="s">
        <v>538</v>
      </c>
      <c r="C222" s="40" t="s">
        <v>36</v>
      </c>
      <c r="D222" s="40" t="s">
        <v>46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5">
      <c r="B223" s="40" t="s">
        <v>539</v>
      </c>
      <c r="C223" s="40" t="s">
        <v>36</v>
      </c>
      <c r="D223" s="40" t="s">
        <v>46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5">
      <c r="B224" s="40" t="s">
        <v>540</v>
      </c>
      <c r="C224" s="40" t="s">
        <v>36</v>
      </c>
      <c r="D224" s="40" t="s">
        <v>46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5">
      <c r="B225" s="40" t="s">
        <v>541</v>
      </c>
      <c r="C225" s="40" t="s">
        <v>36</v>
      </c>
      <c r="D225" s="40" t="s">
        <v>46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5">
      <c r="B226" s="40" t="s">
        <v>542</v>
      </c>
      <c r="C226" s="40" t="s">
        <v>36</v>
      </c>
      <c r="D226" s="40" t="s">
        <v>46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5">
      <c r="B227" s="40" t="s">
        <v>543</v>
      </c>
      <c r="C227" s="40" t="s">
        <v>36</v>
      </c>
      <c r="D227" s="40" t="s">
        <v>46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5">
      <c r="B228" s="40" t="s">
        <v>544</v>
      </c>
      <c r="C228" s="40" t="s">
        <v>36</v>
      </c>
      <c r="D228" s="40" t="s">
        <v>46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5">
      <c r="B229" s="40" t="s">
        <v>545</v>
      </c>
      <c r="C229" s="40" t="s">
        <v>36</v>
      </c>
      <c r="D229" s="40" t="s">
        <v>46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5">
      <c r="B230" s="40" t="s">
        <v>546</v>
      </c>
      <c r="C230" s="40" t="s">
        <v>36</v>
      </c>
      <c r="D230" s="40" t="s">
        <v>46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5">
      <c r="B231" s="40" t="s">
        <v>547</v>
      </c>
      <c r="C231" s="40" t="s">
        <v>36</v>
      </c>
      <c r="D231" s="40" t="s">
        <v>46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5">
      <c r="B232" s="40" t="s">
        <v>548</v>
      </c>
      <c r="C232" s="40" t="s">
        <v>36</v>
      </c>
      <c r="D232" s="40" t="s">
        <v>46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5">
      <c r="B233" s="40" t="s">
        <v>549</v>
      </c>
      <c r="C233" s="40" t="s">
        <v>36</v>
      </c>
      <c r="D233" s="40" t="s">
        <v>46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5">
      <c r="B234" s="40" t="s">
        <v>550</v>
      </c>
      <c r="C234" s="40" t="s">
        <v>36</v>
      </c>
      <c r="D234" s="40" t="s">
        <v>46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5">
      <c r="B235" s="40" t="s">
        <v>551</v>
      </c>
      <c r="C235" s="40" t="s">
        <v>36</v>
      </c>
      <c r="D235" s="40" t="s">
        <v>46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5">
      <c r="B236" s="40" t="s">
        <v>552</v>
      </c>
      <c r="C236" s="40" t="s">
        <v>36</v>
      </c>
      <c r="D236" s="40" t="s">
        <v>46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5">
      <c r="B237" s="40" t="s">
        <v>553</v>
      </c>
      <c r="C237" s="40" t="s">
        <v>36</v>
      </c>
      <c r="D237" s="40" t="s">
        <v>46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5">
      <c r="B238" s="40" t="s">
        <v>554</v>
      </c>
      <c r="C238" s="40" t="s">
        <v>36</v>
      </c>
      <c r="D238" s="40" t="s">
        <v>46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5">
      <c r="B239" s="40" t="s">
        <v>555</v>
      </c>
      <c r="C239" s="40" t="s">
        <v>36</v>
      </c>
      <c r="D239" s="40" t="s">
        <v>46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5">
      <c r="B240" s="40" t="s">
        <v>556</v>
      </c>
      <c r="C240" s="40" t="s">
        <v>36</v>
      </c>
      <c r="D240" s="40" t="s">
        <v>46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5">
      <c r="B241" s="40" t="s">
        <v>557</v>
      </c>
      <c r="C241" s="40" t="s">
        <v>36</v>
      </c>
      <c r="D241" s="40" t="s">
        <v>46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5">
      <c r="B242" s="40" t="s">
        <v>558</v>
      </c>
      <c r="C242" s="40" t="s">
        <v>36</v>
      </c>
      <c r="D242" s="40" t="s">
        <v>46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5">
      <c r="B243" s="40" t="s">
        <v>559</v>
      </c>
      <c r="C243" s="40" t="s">
        <v>36</v>
      </c>
      <c r="D243" s="40" t="s">
        <v>46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5">
      <c r="B244" s="40" t="s">
        <v>560</v>
      </c>
      <c r="C244" s="40" t="s">
        <v>36</v>
      </c>
      <c r="D244" s="40" t="s">
        <v>46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3285.6921990000001</v>
      </c>
      <c r="L244" s="40">
        <v>2015</v>
      </c>
      <c r="M244" s="40">
        <v>2100</v>
      </c>
    </row>
    <row r="245" spans="2:13" x14ac:dyDescent="0.25">
      <c r="B245" s="40" t="s">
        <v>561</v>
      </c>
      <c r="C245" s="40" t="s">
        <v>36</v>
      </c>
      <c r="D245" s="40" t="s">
        <v>46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3285.6921990000001</v>
      </c>
      <c r="L245" s="40">
        <v>2015</v>
      </c>
      <c r="M245" s="40">
        <v>2100</v>
      </c>
    </row>
    <row r="246" spans="2:13" x14ac:dyDescent="0.25">
      <c r="B246" s="40" t="s">
        <v>562</v>
      </c>
      <c r="C246" s="40" t="s">
        <v>36</v>
      </c>
      <c r="D246" s="40" t="s">
        <v>46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3285.6921990000001</v>
      </c>
      <c r="L246" s="40">
        <v>2015</v>
      </c>
      <c r="M246" s="40">
        <v>2100</v>
      </c>
    </row>
    <row r="247" spans="2:13" x14ac:dyDescent="0.25">
      <c r="B247" s="40" t="s">
        <v>563</v>
      </c>
      <c r="C247" s="40" t="s">
        <v>36</v>
      </c>
      <c r="D247" s="40" t="s">
        <v>46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3285.6921990000001</v>
      </c>
      <c r="L247" s="40">
        <v>2015</v>
      </c>
      <c r="M247" s="40">
        <v>2100</v>
      </c>
    </row>
    <row r="248" spans="2:13" x14ac:dyDescent="0.25">
      <c r="B248" s="40" t="s">
        <v>564</v>
      </c>
      <c r="C248" s="40" t="s">
        <v>36</v>
      </c>
      <c r="D248" s="40" t="s">
        <v>46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3285.6921990000001</v>
      </c>
      <c r="L248" s="40">
        <v>2015</v>
      </c>
      <c r="M248" s="40">
        <v>2100</v>
      </c>
    </row>
    <row r="249" spans="2:13" x14ac:dyDescent="0.25">
      <c r="B249" s="40" t="s">
        <v>565</v>
      </c>
      <c r="C249" s="40" t="s">
        <v>38</v>
      </c>
      <c r="D249" s="40" t="s">
        <v>46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5">
      <c r="B250" s="40" t="s">
        <v>566</v>
      </c>
      <c r="C250" s="40" t="s">
        <v>38</v>
      </c>
      <c r="D250" s="40" t="s">
        <v>46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5">
      <c r="B251" s="40" t="s">
        <v>567</v>
      </c>
      <c r="C251" s="40" t="s">
        <v>38</v>
      </c>
      <c r="D251" s="40" t="s">
        <v>46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5">
      <c r="B252" s="40" t="s">
        <v>568</v>
      </c>
      <c r="C252" s="40" t="s">
        <v>38</v>
      </c>
      <c r="D252" s="40" t="s">
        <v>46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5">
      <c r="B253" s="40" t="s">
        <v>569</v>
      </c>
      <c r="C253" s="40" t="s">
        <v>38</v>
      </c>
      <c r="D253" s="40" t="s">
        <v>46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5">
      <c r="B254" s="40" t="s">
        <v>570</v>
      </c>
      <c r="C254" s="40" t="s">
        <v>38</v>
      </c>
      <c r="D254" s="40" t="s">
        <v>46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5">
      <c r="B255" s="40" t="s">
        <v>571</v>
      </c>
      <c r="C255" s="40" t="s">
        <v>38</v>
      </c>
      <c r="D255" s="40" t="s">
        <v>46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5">
      <c r="B256" s="40" t="s">
        <v>572</v>
      </c>
      <c r="C256" s="40" t="s">
        <v>38</v>
      </c>
      <c r="D256" s="40" t="s">
        <v>46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5">
      <c r="B257" s="40" t="s">
        <v>574</v>
      </c>
      <c r="C257" s="40" t="s">
        <v>38</v>
      </c>
      <c r="D257" s="40" t="s">
        <v>46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5">
      <c r="B258" s="40" t="s">
        <v>575</v>
      </c>
      <c r="C258" s="40" t="s">
        <v>39</v>
      </c>
      <c r="D258" s="40" t="s">
        <v>46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5">
      <c r="B259" s="40" t="s">
        <v>576</v>
      </c>
      <c r="C259" s="40" t="s">
        <v>38</v>
      </c>
      <c r="D259" s="40" t="s">
        <v>46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5">
      <c r="B260" s="40" t="s">
        <v>577</v>
      </c>
      <c r="C260" s="40" t="s">
        <v>38</v>
      </c>
      <c r="D260" s="40" t="s">
        <v>46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5">
      <c r="B261" s="40" t="s">
        <v>578</v>
      </c>
      <c r="C261" s="40" t="s">
        <v>38</v>
      </c>
      <c r="D261" s="40" t="s">
        <v>46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2555.5383769999999</v>
      </c>
      <c r="L261" s="40">
        <v>2015</v>
      </c>
      <c r="M261" s="40">
        <v>2100</v>
      </c>
    </row>
    <row r="262" spans="2:13" x14ac:dyDescent="0.25">
      <c r="B262" s="40" t="s">
        <v>579</v>
      </c>
      <c r="C262" s="40" t="s">
        <v>38</v>
      </c>
      <c r="D262" s="40" t="s">
        <v>46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5">
      <c r="B263" s="40" t="s">
        <v>580</v>
      </c>
      <c r="C263" s="40" t="s">
        <v>38</v>
      </c>
      <c r="D263" s="40" t="s">
        <v>46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5">
      <c r="B264" s="40" t="s">
        <v>582</v>
      </c>
      <c r="C264" s="40" t="s">
        <v>36</v>
      </c>
      <c r="D264" s="40" t="s">
        <v>46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3285.6921990000001</v>
      </c>
      <c r="L264" s="40">
        <v>2015</v>
      </c>
      <c r="M264" s="40">
        <v>2100</v>
      </c>
    </row>
    <row r="265" spans="2:13" x14ac:dyDescent="0.25">
      <c r="B265" s="40" t="s">
        <v>583</v>
      </c>
      <c r="C265" s="40" t="s">
        <v>38</v>
      </c>
      <c r="D265" s="40" t="s">
        <v>46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5">
      <c r="B266" s="40" t="s">
        <v>584</v>
      </c>
      <c r="C266" s="40" t="s">
        <v>39</v>
      </c>
      <c r="D266" s="40" t="s">
        <v>46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5">
      <c r="B267" s="40" t="s">
        <v>585</v>
      </c>
      <c r="C267" s="40" t="s">
        <v>39</v>
      </c>
      <c r="D267" s="40" t="s">
        <v>46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5">
      <c r="B268" s="40" t="s">
        <v>586</v>
      </c>
      <c r="C268" s="40" t="s">
        <v>39</v>
      </c>
      <c r="D268" s="40" t="s">
        <v>46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5">
      <c r="B269" s="40" t="s">
        <v>587</v>
      </c>
      <c r="C269" s="40" t="s">
        <v>39</v>
      </c>
      <c r="D269" s="40" t="s">
        <v>46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5">
      <c r="B270" s="40" t="s">
        <v>588</v>
      </c>
      <c r="C270" s="40" t="s">
        <v>39</v>
      </c>
      <c r="D270" s="40" t="s">
        <v>46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5">
      <c r="B271" s="40" t="s">
        <v>589</v>
      </c>
      <c r="C271" s="40" t="s">
        <v>39</v>
      </c>
      <c r="D271" s="40" t="s">
        <v>46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5">
      <c r="B272" s="40" t="s">
        <v>590</v>
      </c>
      <c r="C272" s="40" t="s">
        <v>39</v>
      </c>
      <c r="D272" s="40" t="s">
        <v>46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5">
      <c r="B273" s="40" t="s">
        <v>591</v>
      </c>
      <c r="C273" s="40" t="s">
        <v>39</v>
      </c>
      <c r="D273" s="40" t="s">
        <v>46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5">
      <c r="B274" s="40" t="s">
        <v>592</v>
      </c>
      <c r="C274" s="40" t="s">
        <v>38</v>
      </c>
      <c r="D274" s="40" t="s">
        <v>46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5">
      <c r="B275" s="40" t="s">
        <v>593</v>
      </c>
      <c r="C275" s="40" t="s">
        <v>39</v>
      </c>
      <c r="D275" s="40" t="s">
        <v>46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5">
      <c r="B276" s="40" t="s">
        <v>594</v>
      </c>
      <c r="C276" s="40" t="s">
        <v>38</v>
      </c>
      <c r="D276" s="40" t="s">
        <v>46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5">
      <c r="B277" s="40" t="s">
        <v>595</v>
      </c>
      <c r="C277" s="40" t="s">
        <v>39</v>
      </c>
      <c r="D277" s="40" t="s">
        <v>46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5">
      <c r="B278" s="40" t="s">
        <v>596</v>
      </c>
      <c r="C278" s="40" t="s">
        <v>39</v>
      </c>
      <c r="D278" s="40" t="s">
        <v>46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5">
      <c r="B279" s="40" t="s">
        <v>597</v>
      </c>
      <c r="C279" s="40" t="s">
        <v>39</v>
      </c>
      <c r="D279" s="40" t="s">
        <v>46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5">
      <c r="B280" s="40" t="s">
        <v>598</v>
      </c>
      <c r="C280" s="40" t="s">
        <v>39</v>
      </c>
      <c r="D280" s="40" t="s">
        <v>46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5">
      <c r="B281" s="40" t="s">
        <v>599</v>
      </c>
      <c r="C281" s="40" t="s">
        <v>39</v>
      </c>
      <c r="D281" s="40" t="s">
        <v>46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5">
      <c r="B282" s="40" t="s">
        <v>600</v>
      </c>
      <c r="C282" s="40" t="s">
        <v>39</v>
      </c>
      <c r="D282" s="40" t="s">
        <v>46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5">
      <c r="B283" s="40" t="s">
        <v>601</v>
      </c>
      <c r="C283" s="40" t="s">
        <v>39</v>
      </c>
      <c r="D283" s="40" t="s">
        <v>46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2555.5383769999999</v>
      </c>
      <c r="L283" s="40">
        <v>2015</v>
      </c>
      <c r="M283" s="40">
        <v>2100</v>
      </c>
    </row>
    <row r="284" spans="2:13" x14ac:dyDescent="0.25">
      <c r="B284" s="40" t="s">
        <v>602</v>
      </c>
      <c r="C284" s="40" t="s">
        <v>38</v>
      </c>
      <c r="D284" s="40" t="s">
        <v>46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2555.5383769999999</v>
      </c>
      <c r="L284" s="40">
        <v>2015</v>
      </c>
      <c r="M284" s="40">
        <v>2100</v>
      </c>
    </row>
    <row r="285" spans="2:13" x14ac:dyDescent="0.25">
      <c r="B285" s="40" t="s">
        <v>603</v>
      </c>
      <c r="C285" s="40" t="s">
        <v>39</v>
      </c>
      <c r="D285" s="40" t="s">
        <v>46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2555.5383769999999</v>
      </c>
      <c r="L285" s="40">
        <v>2015</v>
      </c>
      <c r="M285" s="40">
        <v>2100</v>
      </c>
    </row>
    <row r="286" spans="2:13" x14ac:dyDescent="0.25">
      <c r="B286" s="40" t="s">
        <v>604</v>
      </c>
      <c r="C286" s="40" t="s">
        <v>36</v>
      </c>
      <c r="D286" s="40" t="s">
        <v>46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5">
      <c r="B287" s="40" t="s">
        <v>605</v>
      </c>
      <c r="C287" s="40" t="s">
        <v>36</v>
      </c>
      <c r="D287" s="40" t="s">
        <v>46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5">
      <c r="B288" s="40" t="s">
        <v>606</v>
      </c>
      <c r="C288" s="40" t="s">
        <v>36</v>
      </c>
      <c r="D288" s="40" t="s">
        <v>46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5">
      <c r="B289" s="40" t="s">
        <v>607</v>
      </c>
      <c r="C289" s="40" t="s">
        <v>36</v>
      </c>
      <c r="D289" s="40" t="s">
        <v>46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5">
      <c r="B290" s="40" t="s">
        <v>608</v>
      </c>
      <c r="C290" s="40" t="s">
        <v>36</v>
      </c>
      <c r="D290" s="40" t="s">
        <v>46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5">
      <c r="B291" s="40" t="s">
        <v>609</v>
      </c>
      <c r="C291" s="40" t="s">
        <v>36</v>
      </c>
      <c r="D291" s="40" t="s">
        <v>46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3285.6921990000001</v>
      </c>
      <c r="L291" s="40">
        <v>2015</v>
      </c>
      <c r="M291" s="40">
        <v>2100</v>
      </c>
    </row>
    <row r="292" spans="2:13" x14ac:dyDescent="0.25">
      <c r="B292" s="40" t="s">
        <v>610</v>
      </c>
      <c r="C292" s="40" t="s">
        <v>36</v>
      </c>
      <c r="D292" s="40" t="s">
        <v>46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5">
      <c r="B293" s="40" t="s">
        <v>611</v>
      </c>
      <c r="C293" s="40" t="s">
        <v>36</v>
      </c>
      <c r="D293" s="40" t="s">
        <v>46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3285.6921990000001</v>
      </c>
      <c r="L293" s="40">
        <v>2015</v>
      </c>
      <c r="M293" s="40">
        <v>2100</v>
      </c>
    </row>
    <row r="294" spans="2:13" x14ac:dyDescent="0.25">
      <c r="B294" s="40" t="s">
        <v>612</v>
      </c>
      <c r="C294" s="40" t="s">
        <v>38</v>
      </c>
      <c r="D294" s="40" t="s">
        <v>46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2555.5383769999999</v>
      </c>
      <c r="L294" s="40">
        <v>2015</v>
      </c>
      <c r="M294" s="40">
        <v>2100</v>
      </c>
    </row>
    <row r="295" spans="2:13" x14ac:dyDescent="0.25">
      <c r="B295" s="40" t="s">
        <v>613</v>
      </c>
      <c r="C295" s="40" t="s">
        <v>36</v>
      </c>
      <c r="D295" s="40" t="s">
        <v>46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5">
      <c r="B296" s="40" t="s">
        <v>614</v>
      </c>
      <c r="C296" s="40" t="s">
        <v>38</v>
      </c>
      <c r="D296" s="40" t="s">
        <v>46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2555.5383769999999</v>
      </c>
      <c r="L296" s="40">
        <v>2015</v>
      </c>
      <c r="M296" s="40">
        <v>2100</v>
      </c>
    </row>
    <row r="297" spans="2:13" x14ac:dyDescent="0.25">
      <c r="B297" s="40" t="s">
        <v>615</v>
      </c>
      <c r="C297" s="40" t="s">
        <v>36</v>
      </c>
      <c r="D297" s="40" t="s">
        <v>46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5">
      <c r="B298" s="40" t="s">
        <v>616</v>
      </c>
      <c r="C298" s="40" t="s">
        <v>36</v>
      </c>
      <c r="D298" s="40" t="s">
        <v>46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5">
      <c r="B299" s="40" t="s">
        <v>617</v>
      </c>
      <c r="C299" s="40" t="s">
        <v>36</v>
      </c>
      <c r="D299" s="40" t="s">
        <v>46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5">
      <c r="B300" s="40" t="s">
        <v>618</v>
      </c>
      <c r="C300" s="40" t="s">
        <v>36</v>
      </c>
      <c r="D300" s="40" t="s">
        <v>46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5">
      <c r="B301" s="40" t="s">
        <v>619</v>
      </c>
      <c r="C301" s="40" t="s">
        <v>36</v>
      </c>
      <c r="D301" s="40" t="s">
        <v>46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5">
      <c r="B302" s="40" t="s">
        <v>620</v>
      </c>
      <c r="C302" s="40" t="s">
        <v>36</v>
      </c>
      <c r="D302" s="40" t="s">
        <v>46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3285.6921990000001</v>
      </c>
      <c r="L302" s="40">
        <v>2015</v>
      </c>
      <c r="M302" s="40">
        <v>2100</v>
      </c>
    </row>
    <row r="303" spans="2:13" x14ac:dyDescent="0.25">
      <c r="B303" s="40" t="s">
        <v>621</v>
      </c>
      <c r="C303" s="40" t="s">
        <v>36</v>
      </c>
      <c r="D303" s="40" t="s">
        <v>46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3285.6921990000001</v>
      </c>
      <c r="L303" s="40">
        <v>2015</v>
      </c>
      <c r="M303" s="40">
        <v>2100</v>
      </c>
    </row>
    <row r="304" spans="2:13" x14ac:dyDescent="0.25">
      <c r="B304" s="40" t="s">
        <v>622</v>
      </c>
      <c r="C304" s="40" t="s">
        <v>36</v>
      </c>
      <c r="D304" s="40" t="s">
        <v>46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3285.6921990000001</v>
      </c>
      <c r="L304" s="40">
        <v>2015</v>
      </c>
      <c r="M304" s="40">
        <v>2100</v>
      </c>
    </row>
    <row r="305" spans="2:13" x14ac:dyDescent="0.25">
      <c r="B305" s="40" t="s">
        <v>623</v>
      </c>
      <c r="C305" s="40" t="s">
        <v>38</v>
      </c>
      <c r="D305" s="40" t="s">
        <v>46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5">
      <c r="B306" s="40" t="s">
        <v>625</v>
      </c>
      <c r="C306" s="40" t="s">
        <v>38</v>
      </c>
      <c r="D306" s="40" t="s">
        <v>46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5">
      <c r="B307" s="40" t="s">
        <v>626</v>
      </c>
      <c r="C307" s="40" t="s">
        <v>38</v>
      </c>
      <c r="D307" s="40" t="s">
        <v>46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5">
      <c r="B308" s="40" t="s">
        <v>627</v>
      </c>
      <c r="C308" s="40" t="s">
        <v>38</v>
      </c>
      <c r="D308" s="40" t="s">
        <v>46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5">
      <c r="B309" s="40" t="s">
        <v>628</v>
      </c>
      <c r="C309" s="40" t="s">
        <v>38</v>
      </c>
      <c r="D309" s="40" t="s">
        <v>46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5">
      <c r="B310" s="40" t="s">
        <v>630</v>
      </c>
      <c r="C310" s="40" t="s">
        <v>38</v>
      </c>
      <c r="D310" s="40" t="s">
        <v>46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2555.5383769999999</v>
      </c>
      <c r="L310" s="40">
        <v>2015</v>
      </c>
      <c r="M310" s="40">
        <v>2100</v>
      </c>
    </row>
    <row r="311" spans="2:13" x14ac:dyDescent="0.25">
      <c r="B311" s="40" t="s">
        <v>631</v>
      </c>
      <c r="C311" s="40" t="s">
        <v>36</v>
      </c>
      <c r="D311" s="40" t="s">
        <v>46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3285.6921990000001</v>
      </c>
      <c r="L311" s="40">
        <v>2015</v>
      </c>
      <c r="M311" s="40">
        <v>2100</v>
      </c>
    </row>
    <row r="312" spans="2:13" x14ac:dyDescent="0.25">
      <c r="B312" s="40" t="s">
        <v>632</v>
      </c>
      <c r="C312" s="40" t="s">
        <v>38</v>
      </c>
      <c r="D312" s="40" t="s">
        <v>46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5">
      <c r="B313" s="40" t="s">
        <v>633</v>
      </c>
      <c r="C313" s="40" t="s">
        <v>38</v>
      </c>
      <c r="D313" s="40" t="s">
        <v>46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5">
      <c r="B314" s="40" t="s">
        <v>634</v>
      </c>
      <c r="C314" s="40" t="s">
        <v>38</v>
      </c>
      <c r="D314" s="40" t="s">
        <v>46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5">
      <c r="B315" s="40" t="s">
        <v>635</v>
      </c>
      <c r="C315" s="40" t="s">
        <v>38</v>
      </c>
      <c r="D315" s="40" t="s">
        <v>46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5">
      <c r="B316" s="40" t="s">
        <v>637</v>
      </c>
      <c r="C316" s="40" t="s">
        <v>38</v>
      </c>
      <c r="D316" s="40" t="s">
        <v>46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5">
      <c r="B317" s="40" t="s">
        <v>638</v>
      </c>
      <c r="C317" s="40" t="s">
        <v>38</v>
      </c>
      <c r="D317" s="40" t="s">
        <v>46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5">
      <c r="B318" s="40" t="s">
        <v>639</v>
      </c>
      <c r="C318" s="40" t="s">
        <v>38</v>
      </c>
      <c r="D318" s="40" t="s">
        <v>46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5">
      <c r="B319" s="40" t="s">
        <v>640</v>
      </c>
      <c r="C319" s="40" t="s">
        <v>38</v>
      </c>
      <c r="D319" s="40" t="s">
        <v>46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5">
      <c r="B320" s="40" t="s">
        <v>641</v>
      </c>
      <c r="C320" s="40" t="s">
        <v>36</v>
      </c>
      <c r="D320" s="40" t="s">
        <v>46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5">
      <c r="B321" s="40" t="s">
        <v>642</v>
      </c>
      <c r="C321" s="40" t="s">
        <v>38</v>
      </c>
      <c r="D321" s="40" t="s">
        <v>46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4.4" x14ac:dyDescent="0.3"/>
  <cols>
    <col min="2" max="2" width="21.6640625" customWidth="1"/>
  </cols>
  <sheetData>
    <row r="3" spans="2:42" x14ac:dyDescent="0.3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3">
      <c r="B4" t="s">
        <v>250</v>
      </c>
      <c r="C4" t="s">
        <v>13</v>
      </c>
    </row>
    <row r="5" spans="2:42" x14ac:dyDescent="0.3">
      <c r="B5" t="s">
        <v>1</v>
      </c>
      <c r="C5" t="s">
        <v>36</v>
      </c>
    </row>
    <row r="6" spans="2:42" x14ac:dyDescent="0.3">
      <c r="B6" t="s">
        <v>1</v>
      </c>
      <c r="C6" t="s">
        <v>37</v>
      </c>
    </row>
    <row r="7" spans="2:42" x14ac:dyDescent="0.3">
      <c r="B7" t="s">
        <v>1</v>
      </c>
      <c r="C7" t="s">
        <v>38</v>
      </c>
    </row>
    <row r="8" spans="2:42" x14ac:dyDescent="0.3">
      <c r="B8" t="s">
        <v>1</v>
      </c>
      <c r="C8" t="s">
        <v>39</v>
      </c>
    </row>
    <row r="9" spans="2:42" x14ac:dyDescent="0.3">
      <c r="B9" t="s">
        <v>1</v>
      </c>
      <c r="C9" t="s">
        <v>40</v>
      </c>
    </row>
    <row r="10" spans="2:42" x14ac:dyDescent="0.3">
      <c r="B10" t="s">
        <v>1</v>
      </c>
      <c r="C10" t="s">
        <v>41</v>
      </c>
    </row>
    <row r="11" spans="2:42" x14ac:dyDescent="0.3">
      <c r="B11" t="s">
        <v>1</v>
      </c>
      <c r="C11" t="s">
        <v>42</v>
      </c>
    </row>
    <row r="12" spans="2:42" x14ac:dyDescent="0.3">
      <c r="B12" t="s">
        <v>1</v>
      </c>
      <c r="C12" t="s">
        <v>43</v>
      </c>
    </row>
    <row r="13" spans="2:42" x14ac:dyDescent="0.3">
      <c r="B13" t="s">
        <v>1</v>
      </c>
      <c r="C13" t="s">
        <v>44</v>
      </c>
    </row>
    <row r="14" spans="2:42" x14ac:dyDescent="0.3">
      <c r="B14" t="s">
        <v>1</v>
      </c>
      <c r="C14" t="s">
        <v>45</v>
      </c>
    </row>
    <row r="15" spans="2:42" x14ac:dyDescent="0.3">
      <c r="B15" t="s">
        <v>1</v>
      </c>
      <c r="C15" t="s">
        <v>46</v>
      </c>
    </row>
    <row r="16" spans="2:42" x14ac:dyDescent="0.3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3">
      <c r="B17" t="s">
        <v>2</v>
      </c>
      <c r="C17" t="s">
        <v>36</v>
      </c>
    </row>
    <row r="18" spans="2:42" x14ac:dyDescent="0.3">
      <c r="B18" t="s">
        <v>2</v>
      </c>
      <c r="C18" t="s">
        <v>37</v>
      </c>
    </row>
    <row r="19" spans="2:42" x14ac:dyDescent="0.3">
      <c r="B19" t="s">
        <v>2</v>
      </c>
      <c r="C19" t="s">
        <v>38</v>
      </c>
    </row>
    <row r="20" spans="2:42" x14ac:dyDescent="0.3">
      <c r="B20" t="s">
        <v>2</v>
      </c>
      <c r="C20" t="s">
        <v>39</v>
      </c>
    </row>
    <row r="21" spans="2:42" x14ac:dyDescent="0.3">
      <c r="B21" t="s">
        <v>2</v>
      </c>
      <c r="C21" t="s">
        <v>40</v>
      </c>
    </row>
    <row r="22" spans="2:42" x14ac:dyDescent="0.3">
      <c r="B22" t="s">
        <v>2</v>
      </c>
      <c r="C22" t="s">
        <v>41</v>
      </c>
    </row>
    <row r="23" spans="2:42" x14ac:dyDescent="0.3">
      <c r="B23" t="s">
        <v>2</v>
      </c>
      <c r="C23" t="s">
        <v>42</v>
      </c>
    </row>
    <row r="24" spans="2:42" x14ac:dyDescent="0.3">
      <c r="B24" t="s">
        <v>2</v>
      </c>
      <c r="C24" t="s">
        <v>43</v>
      </c>
    </row>
    <row r="25" spans="2:42" x14ac:dyDescent="0.3">
      <c r="B25" t="s">
        <v>2</v>
      </c>
      <c r="C25" t="s">
        <v>44</v>
      </c>
    </row>
    <row r="26" spans="2:42" x14ac:dyDescent="0.3">
      <c r="B26" t="s">
        <v>2</v>
      </c>
      <c r="C26" t="s">
        <v>45</v>
      </c>
    </row>
    <row r="27" spans="2:42" x14ac:dyDescent="0.3">
      <c r="B27" t="s">
        <v>2</v>
      </c>
      <c r="C27" t="s">
        <v>46</v>
      </c>
    </row>
    <row r="28" spans="2:42" x14ac:dyDescent="0.3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3">
      <c r="B29" t="s">
        <v>3</v>
      </c>
      <c r="C29" t="s">
        <v>36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4235.5959810000004</v>
      </c>
      <c r="N29">
        <v>4416.5809330000002</v>
      </c>
      <c r="O29">
        <v>4230.0316119999998</v>
      </c>
      <c r="P29">
        <v>4155.9494670000004</v>
      </c>
      <c r="Q29">
        <v>2453.607818</v>
      </c>
      <c r="R29">
        <v>2405.6043599999998</v>
      </c>
      <c r="S29">
        <v>1903.9688000000001</v>
      </c>
      <c r="T29">
        <v>1903.9688000000001</v>
      </c>
      <c r="U29">
        <v>1903.9688000000001</v>
      </c>
      <c r="V29">
        <v>1903.9688000000001</v>
      </c>
      <c r="W29">
        <v>2053.5111910000001</v>
      </c>
      <c r="X29">
        <v>2053.5111910000001</v>
      </c>
      <c r="Y29">
        <v>2053.5111910000001</v>
      </c>
      <c r="Z29">
        <v>1781.222487</v>
      </c>
      <c r="AA29">
        <v>1781.222487</v>
      </c>
      <c r="AB29">
        <v>1781.222487</v>
      </c>
      <c r="AC29">
        <v>1781.222487</v>
      </c>
      <c r="AD29">
        <v>2150.0820079999999</v>
      </c>
      <c r="AE29">
        <v>1781.222487</v>
      </c>
      <c r="AF29">
        <v>1781.222487</v>
      </c>
      <c r="AG29">
        <v>1781.222487</v>
      </c>
      <c r="AH29">
        <v>1824.4166520000001</v>
      </c>
      <c r="AI29">
        <v>2064.6046449999999</v>
      </c>
      <c r="AJ29">
        <v>2310.4410939999998</v>
      </c>
      <c r="AK29">
        <v>2376.2158220000001</v>
      </c>
      <c r="AL29">
        <v>2393.4136090000002</v>
      </c>
      <c r="AM29">
        <v>2424.344376</v>
      </c>
      <c r="AN29">
        <v>2432.8811519999999</v>
      </c>
      <c r="AO29">
        <v>2373.7810720000002</v>
      </c>
      <c r="AP29">
        <v>2396.8818449999999</v>
      </c>
    </row>
    <row r="30" spans="2:42" x14ac:dyDescent="0.3">
      <c r="B30" t="s">
        <v>3</v>
      </c>
      <c r="C30" t="s">
        <v>37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O30">
        <v>91.826997770000006</v>
      </c>
      <c r="P30">
        <v>91.826997770000006</v>
      </c>
      <c r="Q30">
        <v>91.826997770000006</v>
      </c>
      <c r="R30">
        <v>91.826997770000006</v>
      </c>
      <c r="S30">
        <v>91.826997770000006</v>
      </c>
      <c r="T30">
        <v>91.826997770000006</v>
      </c>
      <c r="U30">
        <v>91.826997770000006</v>
      </c>
      <c r="V30">
        <v>91.826997770000006</v>
      </c>
      <c r="W30">
        <v>165.58362249999999</v>
      </c>
      <c r="X30">
        <v>239.34024719999999</v>
      </c>
      <c r="Y30">
        <v>313.0968719</v>
      </c>
      <c r="Z30">
        <v>386.85349660000003</v>
      </c>
      <c r="AA30">
        <v>460.61012140000003</v>
      </c>
      <c r="AB30">
        <v>534.3667461</v>
      </c>
      <c r="AC30">
        <v>608.12337079999998</v>
      </c>
      <c r="AD30">
        <v>681.87999549999995</v>
      </c>
      <c r="AE30">
        <v>755.63662020000004</v>
      </c>
      <c r="AF30">
        <v>755.63662020000004</v>
      </c>
      <c r="AG30">
        <v>755.63662020000004</v>
      </c>
      <c r="AH30">
        <v>755.63662020000004</v>
      </c>
      <c r="AI30">
        <v>755.63662020000004</v>
      </c>
      <c r="AJ30">
        <v>755.63662020000004</v>
      </c>
      <c r="AK30">
        <v>755.63662020000004</v>
      </c>
      <c r="AL30">
        <v>755.63662020000004</v>
      </c>
      <c r="AM30">
        <v>755.63662020000004</v>
      </c>
      <c r="AN30">
        <v>755.63662020000004</v>
      </c>
      <c r="AO30">
        <v>755.63662020000004</v>
      </c>
      <c r="AP30">
        <v>755.63662020000004</v>
      </c>
    </row>
    <row r="31" spans="2:42" x14ac:dyDescent="0.3">
      <c r="B31" t="s">
        <v>3</v>
      </c>
      <c r="C31" t="s">
        <v>38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2182.0352400000002</v>
      </c>
      <c r="O31">
        <v>2386.3410899999999</v>
      </c>
      <c r="P31">
        <v>2081.2281619999999</v>
      </c>
      <c r="Q31">
        <v>1890.6003800000001</v>
      </c>
      <c r="R31">
        <v>1862.3742279999999</v>
      </c>
      <c r="S31">
        <v>1675.138596</v>
      </c>
      <c r="T31">
        <v>1597.61808</v>
      </c>
      <c r="U31">
        <v>1532.924757</v>
      </c>
      <c r="V31">
        <v>1527.2086409999999</v>
      </c>
      <c r="W31">
        <v>1493.7973340000001</v>
      </c>
      <c r="X31">
        <v>1498.556088</v>
      </c>
      <c r="Y31">
        <v>1502.6655169999999</v>
      </c>
      <c r="Z31">
        <v>1506.5022799999999</v>
      </c>
      <c r="AA31">
        <v>1510.214013</v>
      </c>
      <c r="AB31">
        <v>1504.1729</v>
      </c>
      <c r="AC31">
        <v>1499.6966190000001</v>
      </c>
      <c r="AD31">
        <v>1429.7711039999999</v>
      </c>
      <c r="AE31">
        <v>1403.0244949999999</v>
      </c>
      <c r="AF31">
        <v>1401.152734</v>
      </c>
      <c r="AG31">
        <v>767.18634759999998</v>
      </c>
      <c r="AH31">
        <v>765.88226669999995</v>
      </c>
      <c r="AI31">
        <v>764.56716970000002</v>
      </c>
      <c r="AJ31">
        <v>763.22520840000004</v>
      </c>
      <c r="AK31">
        <v>711.5960566</v>
      </c>
      <c r="AL31">
        <v>722.44158919999995</v>
      </c>
      <c r="AM31">
        <v>678.74602189999996</v>
      </c>
      <c r="AN31">
        <v>455.81594080000002</v>
      </c>
      <c r="AO31">
        <v>556.45210989999998</v>
      </c>
      <c r="AP31">
        <v>716.46305429999995</v>
      </c>
    </row>
    <row r="32" spans="2:42" x14ac:dyDescent="0.3">
      <c r="B32" t="s">
        <v>3</v>
      </c>
      <c r="C32" t="s">
        <v>39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1490.9279570000001</v>
      </c>
      <c r="O32">
        <v>1490.9279570000001</v>
      </c>
      <c r="P32">
        <v>1715.2314100000001</v>
      </c>
      <c r="Q32">
        <v>1711.66489</v>
      </c>
      <c r="R32">
        <v>1711.66489</v>
      </c>
      <c r="S32">
        <v>1711.66489</v>
      </c>
      <c r="T32">
        <v>1555.2550779999999</v>
      </c>
      <c r="U32">
        <v>1555.2550779999999</v>
      </c>
      <c r="V32">
        <v>1555.2550779999999</v>
      </c>
      <c r="W32">
        <v>1082.8893410000001</v>
      </c>
      <c r="X32">
        <v>1082.8893410000001</v>
      </c>
      <c r="Y32">
        <v>1082.8893410000001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768.81453650000003</v>
      </c>
      <c r="AG32">
        <v>751.29453650000005</v>
      </c>
      <c r="AH32">
        <v>751.29453650000005</v>
      </c>
      <c r="AI32">
        <v>751.29453650000005</v>
      </c>
      <c r="AJ32">
        <v>751.29453650000005</v>
      </c>
      <c r="AK32">
        <v>526.99108360000002</v>
      </c>
      <c r="AL32">
        <v>526.99108360000002</v>
      </c>
      <c r="AM32">
        <v>526.99108360000002</v>
      </c>
      <c r="AN32">
        <v>526.99108360000002</v>
      </c>
      <c r="AO32">
        <v>526.99108360000002</v>
      </c>
      <c r="AP32">
        <v>526.99108360000002</v>
      </c>
    </row>
    <row r="33" spans="2:42" x14ac:dyDescent="0.3">
      <c r="B33" t="s">
        <v>3</v>
      </c>
      <c r="C33" t="s">
        <v>40</v>
      </c>
    </row>
    <row r="34" spans="2:42" x14ac:dyDescent="0.3">
      <c r="B34" t="s">
        <v>3</v>
      </c>
      <c r="C34" t="s">
        <v>41</v>
      </c>
    </row>
    <row r="35" spans="2:42" x14ac:dyDescent="0.3">
      <c r="B35" t="s">
        <v>3</v>
      </c>
      <c r="C35" t="s">
        <v>42</v>
      </c>
      <c r="D35">
        <v>632.34658449999995</v>
      </c>
      <c r="E35">
        <v>632.34658449999995</v>
      </c>
      <c r="F35">
        <v>632.34658449999995</v>
      </c>
      <c r="G35">
        <v>632.34658449999995</v>
      </c>
      <c r="H35">
        <v>1190.142744</v>
      </c>
      <c r="I35">
        <v>1177.1282639999999</v>
      </c>
      <c r="J35">
        <v>1062.9846010000001</v>
      </c>
      <c r="K35">
        <v>1164.1137839999999</v>
      </c>
      <c r="L35">
        <v>1164.1137839999999</v>
      </c>
      <c r="M35">
        <v>1164.1137839999999</v>
      </c>
      <c r="N35">
        <v>1164.1137839999999</v>
      </c>
      <c r="O35">
        <v>1164.1137839999999</v>
      </c>
      <c r="P35">
        <v>1179.0484739999999</v>
      </c>
      <c r="Q35">
        <v>1177.1282639999999</v>
      </c>
      <c r="R35">
        <v>1190.142744</v>
      </c>
      <c r="S35">
        <v>1190.142744</v>
      </c>
      <c r="T35">
        <v>1190.142744</v>
      </c>
      <c r="U35">
        <v>1177.112897</v>
      </c>
      <c r="V35">
        <v>1190.142744</v>
      </c>
      <c r="W35">
        <v>674.48626839999997</v>
      </c>
      <c r="X35">
        <v>674.48626839999997</v>
      </c>
      <c r="Y35">
        <v>674.48626839999997</v>
      </c>
      <c r="Z35">
        <v>674.48626839999997</v>
      </c>
      <c r="AA35">
        <v>674.48626839999997</v>
      </c>
      <c r="AB35">
        <v>674.48626839999997</v>
      </c>
      <c r="AC35">
        <v>360.66989489999997</v>
      </c>
      <c r="AD35">
        <v>384.15926230000002</v>
      </c>
      <c r="AE35">
        <v>360.66989489999997</v>
      </c>
      <c r="AF35">
        <v>360.66989489999997</v>
      </c>
      <c r="AG35">
        <v>360.66989489999997</v>
      </c>
      <c r="AH35">
        <v>360.66989489999997</v>
      </c>
      <c r="AI35">
        <v>360.66989489999997</v>
      </c>
      <c r="AJ35">
        <v>375.54565250000002</v>
      </c>
      <c r="AK35">
        <v>360.66989489999997</v>
      </c>
      <c r="AL35">
        <v>393.23857079999999</v>
      </c>
      <c r="AM35">
        <v>425.14894720000001</v>
      </c>
      <c r="AN35">
        <v>456.36206600000003</v>
      </c>
      <c r="AO35">
        <v>486.80781330000002</v>
      </c>
      <c r="AP35">
        <v>516.20510030000003</v>
      </c>
    </row>
    <row r="36" spans="2:42" x14ac:dyDescent="0.3">
      <c r="B36" t="s">
        <v>3</v>
      </c>
      <c r="C36" t="s">
        <v>43</v>
      </c>
    </row>
    <row r="37" spans="2:42" x14ac:dyDescent="0.3">
      <c r="B37" t="s">
        <v>3</v>
      </c>
      <c r="C37" t="s">
        <v>44</v>
      </c>
    </row>
    <row r="38" spans="2:42" x14ac:dyDescent="0.3">
      <c r="B38" t="s">
        <v>3</v>
      </c>
      <c r="C38" t="s">
        <v>45</v>
      </c>
    </row>
    <row r="39" spans="2:42" x14ac:dyDescent="0.3">
      <c r="B39" t="s">
        <v>3</v>
      </c>
      <c r="C39" t="s">
        <v>46</v>
      </c>
    </row>
    <row r="40" spans="2:42" x14ac:dyDescent="0.3">
      <c r="B40" t="s">
        <v>3</v>
      </c>
      <c r="C40" t="s">
        <v>15</v>
      </c>
      <c r="D40">
        <v>8921.1577300000008</v>
      </c>
      <c r="E40">
        <v>10383.47804</v>
      </c>
      <c r="F40">
        <v>8151.5274339999996</v>
      </c>
      <c r="G40">
        <v>10571.13423</v>
      </c>
      <c r="H40">
        <v>7621.5368539999999</v>
      </c>
      <c r="I40">
        <v>7876.4438190000001</v>
      </c>
      <c r="J40">
        <v>7165.9889139999996</v>
      </c>
      <c r="K40">
        <v>7550.3823009999996</v>
      </c>
      <c r="L40">
        <v>8691.8669790000004</v>
      </c>
      <c r="M40">
        <v>9814.4962820000001</v>
      </c>
      <c r="N40">
        <v>9253.6579139999994</v>
      </c>
      <c r="O40">
        <v>9363.2414410000001</v>
      </c>
      <c r="P40">
        <v>9223.2845120000002</v>
      </c>
      <c r="Q40">
        <v>7324.8283499999998</v>
      </c>
      <c r="R40">
        <v>7261.6132189999998</v>
      </c>
      <c r="S40">
        <v>6572.742029</v>
      </c>
      <c r="T40">
        <v>6338.8117000000002</v>
      </c>
      <c r="U40">
        <v>6261.08853</v>
      </c>
      <c r="V40">
        <v>6268.4022619999996</v>
      </c>
      <c r="W40">
        <v>5470.2677560000002</v>
      </c>
      <c r="X40">
        <v>5548.783136</v>
      </c>
      <c r="Y40">
        <v>5626.6491889999998</v>
      </c>
      <c r="Z40">
        <v>5117.8790689999996</v>
      </c>
      <c r="AA40">
        <v>5195.3474260000003</v>
      </c>
      <c r="AB40">
        <v>5263.062938</v>
      </c>
      <c r="AC40">
        <v>5018.5269079999998</v>
      </c>
      <c r="AD40">
        <v>5414.7069060000003</v>
      </c>
      <c r="AE40">
        <v>5069.3680329999997</v>
      </c>
      <c r="AF40">
        <v>5067.4962720000003</v>
      </c>
      <c r="AG40">
        <v>4416.0098859999998</v>
      </c>
      <c r="AH40">
        <v>4457.8999700000004</v>
      </c>
      <c r="AI40">
        <v>4696.7728660000002</v>
      </c>
      <c r="AJ40">
        <v>4956.1431119999997</v>
      </c>
      <c r="AK40">
        <v>4731.109477</v>
      </c>
      <c r="AL40">
        <v>4791.7214729999996</v>
      </c>
      <c r="AM40">
        <v>4810.8670490000004</v>
      </c>
      <c r="AN40">
        <v>4627.6868629999999</v>
      </c>
      <c r="AO40">
        <v>4699.6686989999998</v>
      </c>
      <c r="AP40">
        <v>4912.1777030000003</v>
      </c>
    </row>
    <row r="41" spans="2:42" x14ac:dyDescent="0.3">
      <c r="B41" t="s">
        <v>4</v>
      </c>
      <c r="C41" t="s">
        <v>36</v>
      </c>
    </row>
    <row r="42" spans="2:42" x14ac:dyDescent="0.3">
      <c r="B42" t="s">
        <v>4</v>
      </c>
      <c r="C42" t="s">
        <v>37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8274.7949339999996</v>
      </c>
      <c r="O42">
        <v>8274.7949339999996</v>
      </c>
      <c r="P42">
        <v>8269.488883</v>
      </c>
      <c r="Q42">
        <v>8269.488883</v>
      </c>
      <c r="R42">
        <v>8269.488883</v>
      </c>
      <c r="S42">
        <v>8227.5213519999998</v>
      </c>
      <c r="T42">
        <v>8147.9703920000002</v>
      </c>
      <c r="U42">
        <v>2147.9746700000001</v>
      </c>
      <c r="V42">
        <v>2147.9746700000001</v>
      </c>
      <c r="W42">
        <v>1633.2244370000001</v>
      </c>
      <c r="X42">
        <v>1633.2244370000001</v>
      </c>
      <c r="Y42">
        <v>1633.2244370000001</v>
      </c>
      <c r="Z42">
        <v>1633.2244370000001</v>
      </c>
      <c r="AA42">
        <v>1633.2244370000001</v>
      </c>
      <c r="AB42">
        <v>1633.2244370000001</v>
      </c>
      <c r="AC42">
        <v>1633.2244370000001</v>
      </c>
      <c r="AD42">
        <v>1934.493594</v>
      </c>
      <c r="AE42">
        <v>1633.2244370000001</v>
      </c>
      <c r="AF42">
        <v>1633.2244370000001</v>
      </c>
      <c r="AG42">
        <v>1633.2244370000001</v>
      </c>
      <c r="AH42">
        <v>1934.493594</v>
      </c>
      <c r="AI42">
        <v>1934.493594</v>
      </c>
      <c r="AJ42">
        <v>1934.493594</v>
      </c>
    </row>
    <row r="43" spans="2:42" x14ac:dyDescent="0.3">
      <c r="B43" t="s">
        <v>4</v>
      </c>
      <c r="C43" t="s">
        <v>38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3">
      <c r="B44" t="s">
        <v>4</v>
      </c>
      <c r="C44" t="s">
        <v>39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191.15715349999999</v>
      </c>
      <c r="U44">
        <v>191.15715349999999</v>
      </c>
      <c r="V44">
        <v>191.15715349999999</v>
      </c>
    </row>
    <row r="45" spans="2:42" x14ac:dyDescent="0.3">
      <c r="B45" t="s">
        <v>4</v>
      </c>
      <c r="C45" t="s">
        <v>40</v>
      </c>
    </row>
    <row r="46" spans="2:42" x14ac:dyDescent="0.3">
      <c r="B46" t="s">
        <v>4</v>
      </c>
      <c r="C46" t="s">
        <v>41</v>
      </c>
    </row>
    <row r="47" spans="2:42" x14ac:dyDescent="0.3">
      <c r="B47" t="s">
        <v>4</v>
      </c>
      <c r="C47" t="s">
        <v>42</v>
      </c>
    </row>
    <row r="48" spans="2:42" x14ac:dyDescent="0.3">
      <c r="B48" t="s">
        <v>4</v>
      </c>
      <c r="C48" t="s">
        <v>43</v>
      </c>
    </row>
    <row r="49" spans="2:42" x14ac:dyDescent="0.3">
      <c r="B49" t="s">
        <v>4</v>
      </c>
      <c r="C49" t="s">
        <v>44</v>
      </c>
    </row>
    <row r="50" spans="2:42" x14ac:dyDescent="0.3">
      <c r="B50" t="s">
        <v>4</v>
      </c>
      <c r="C50" t="s">
        <v>45</v>
      </c>
    </row>
    <row r="51" spans="2:42" x14ac:dyDescent="0.3">
      <c r="B51" t="s">
        <v>4</v>
      </c>
      <c r="C51" t="s">
        <v>46</v>
      </c>
    </row>
    <row r="52" spans="2:42" x14ac:dyDescent="0.3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9033.5785360000009</v>
      </c>
      <c r="O52">
        <v>9033.5785360000009</v>
      </c>
      <c r="P52">
        <v>9028.2724859999998</v>
      </c>
      <c r="Q52">
        <v>9028.2724859999998</v>
      </c>
      <c r="R52">
        <v>9028.2724859999998</v>
      </c>
      <c r="S52">
        <v>8986.3049539999993</v>
      </c>
      <c r="T52">
        <v>8906.7539940000006</v>
      </c>
      <c r="U52">
        <v>2906.758272</v>
      </c>
      <c r="V52">
        <v>2906.758272</v>
      </c>
      <c r="W52">
        <v>1633.2244370000001</v>
      </c>
      <c r="X52">
        <v>1633.2244370000001</v>
      </c>
      <c r="Y52">
        <v>1633.2244370000001</v>
      </c>
      <c r="Z52">
        <v>1633.2244370000001</v>
      </c>
      <c r="AA52">
        <v>1633.2244370000001</v>
      </c>
      <c r="AB52">
        <v>1633.2244370000001</v>
      </c>
      <c r="AC52">
        <v>1633.2244370000001</v>
      </c>
      <c r="AD52">
        <v>1934.493594</v>
      </c>
      <c r="AE52">
        <v>1633.2244370000001</v>
      </c>
      <c r="AF52">
        <v>1633.2244370000001</v>
      </c>
      <c r="AG52">
        <v>1633.2244370000001</v>
      </c>
      <c r="AH52">
        <v>1934.493594</v>
      </c>
      <c r="AI52">
        <v>1934.493594</v>
      </c>
      <c r="AJ52">
        <v>1934.493594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3">
      <c r="B53" t="s">
        <v>5</v>
      </c>
      <c r="C53" t="s">
        <v>36</v>
      </c>
    </row>
    <row r="54" spans="2:42" x14ac:dyDescent="0.3">
      <c r="B54" t="s">
        <v>5</v>
      </c>
      <c r="C54" t="s">
        <v>37</v>
      </c>
    </row>
    <row r="55" spans="2:42" x14ac:dyDescent="0.3">
      <c r="B55" t="s">
        <v>5</v>
      </c>
      <c r="C55" t="s">
        <v>38</v>
      </c>
    </row>
    <row r="56" spans="2:42" x14ac:dyDescent="0.3">
      <c r="B56" t="s">
        <v>5</v>
      </c>
      <c r="C56" t="s">
        <v>39</v>
      </c>
    </row>
    <row r="57" spans="2:42" x14ac:dyDescent="0.3">
      <c r="B57" t="s">
        <v>5</v>
      </c>
      <c r="C57" t="s">
        <v>40</v>
      </c>
    </row>
    <row r="58" spans="2:42" x14ac:dyDescent="0.3">
      <c r="B58" t="s">
        <v>5</v>
      </c>
      <c r="C58" t="s">
        <v>41</v>
      </c>
    </row>
    <row r="59" spans="2:42" x14ac:dyDescent="0.3">
      <c r="B59" t="s">
        <v>5</v>
      </c>
      <c r="C59" t="s">
        <v>42</v>
      </c>
    </row>
    <row r="60" spans="2:42" x14ac:dyDescent="0.3">
      <c r="B60" t="s">
        <v>5</v>
      </c>
      <c r="C60" t="s">
        <v>43</v>
      </c>
    </row>
    <row r="61" spans="2:42" x14ac:dyDescent="0.3">
      <c r="B61" t="s">
        <v>5</v>
      </c>
      <c r="C61" t="s">
        <v>44</v>
      </c>
    </row>
    <row r="62" spans="2:42" x14ac:dyDescent="0.3">
      <c r="B62" t="s">
        <v>5</v>
      </c>
      <c r="C62" t="s">
        <v>45</v>
      </c>
    </row>
    <row r="63" spans="2:42" x14ac:dyDescent="0.3">
      <c r="B63" t="s">
        <v>5</v>
      </c>
      <c r="C63" t="s">
        <v>46</v>
      </c>
    </row>
    <row r="64" spans="2:42" x14ac:dyDescent="0.3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3">
      <c r="B65" t="s">
        <v>57</v>
      </c>
      <c r="C65" t="s">
        <v>36</v>
      </c>
    </row>
    <row r="66" spans="2:42" x14ac:dyDescent="0.3">
      <c r="B66" t="s">
        <v>57</v>
      </c>
      <c r="C66" t="s">
        <v>37</v>
      </c>
    </row>
    <row r="67" spans="2:42" x14ac:dyDescent="0.3">
      <c r="B67" t="s">
        <v>57</v>
      </c>
      <c r="C67" t="s">
        <v>38</v>
      </c>
      <c r="E67">
        <v>211.9820034</v>
      </c>
      <c r="G67">
        <v>436.5562731</v>
      </c>
      <c r="N67">
        <v>85.514934179999997</v>
      </c>
      <c r="O67">
        <v>150.70463899999999</v>
      </c>
    </row>
    <row r="68" spans="2:42" x14ac:dyDescent="0.3">
      <c r="B68" t="s">
        <v>57</v>
      </c>
      <c r="C68" t="s">
        <v>39</v>
      </c>
    </row>
    <row r="69" spans="2:42" x14ac:dyDescent="0.3">
      <c r="B69" t="s">
        <v>57</v>
      </c>
      <c r="C69" t="s">
        <v>40</v>
      </c>
    </row>
    <row r="70" spans="2:42" x14ac:dyDescent="0.3">
      <c r="B70" t="s">
        <v>57</v>
      </c>
      <c r="C70" t="s">
        <v>41</v>
      </c>
    </row>
    <row r="71" spans="2:42" x14ac:dyDescent="0.3">
      <c r="B71" t="s">
        <v>57</v>
      </c>
      <c r="C71" t="s">
        <v>42</v>
      </c>
    </row>
    <row r="72" spans="2:42" x14ac:dyDescent="0.3">
      <c r="B72" t="s">
        <v>57</v>
      </c>
      <c r="C72" t="s">
        <v>43</v>
      </c>
    </row>
    <row r="73" spans="2:42" x14ac:dyDescent="0.3">
      <c r="B73" t="s">
        <v>57</v>
      </c>
      <c r="C73" t="s">
        <v>44</v>
      </c>
    </row>
    <row r="74" spans="2:42" x14ac:dyDescent="0.3">
      <c r="B74" t="s">
        <v>57</v>
      </c>
      <c r="C74" t="s">
        <v>45</v>
      </c>
    </row>
    <row r="75" spans="2:42" x14ac:dyDescent="0.3">
      <c r="B75" t="s">
        <v>57</v>
      </c>
      <c r="C75" t="s">
        <v>46</v>
      </c>
    </row>
    <row r="76" spans="2:42" x14ac:dyDescent="0.3">
      <c r="B76" t="s">
        <v>57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85.514934179999997</v>
      </c>
      <c r="O76">
        <v>150.70463899999999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3">
      <c r="B77" t="s">
        <v>6</v>
      </c>
      <c r="C77" t="s">
        <v>36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88184.252559999994</v>
      </c>
      <c r="O77">
        <v>88184.252559999994</v>
      </c>
      <c r="P77">
        <v>107352.18369999999</v>
      </c>
      <c r="Q77">
        <v>107352.18369999999</v>
      </c>
      <c r="R77">
        <v>107352.18369999999</v>
      </c>
      <c r="S77">
        <v>107352.18369999999</v>
      </c>
      <c r="T77">
        <v>107352.18369999999</v>
      </c>
      <c r="U77">
        <v>128397.7271</v>
      </c>
      <c r="V77">
        <v>128397.7271</v>
      </c>
      <c r="W77">
        <v>133587.663</v>
      </c>
      <c r="X77">
        <v>133587.663</v>
      </c>
      <c r="Y77">
        <v>133587.663</v>
      </c>
      <c r="Z77">
        <v>133587.663</v>
      </c>
      <c r="AA77">
        <v>133587.663</v>
      </c>
      <c r="AB77">
        <v>136020.9664</v>
      </c>
      <c r="AC77">
        <v>136020.9664</v>
      </c>
      <c r="AD77">
        <v>136020.9664</v>
      </c>
      <c r="AE77">
        <v>136020.9664</v>
      </c>
      <c r="AF77">
        <v>136020.9664</v>
      </c>
      <c r="AG77">
        <v>136020.9664</v>
      </c>
      <c r="AH77">
        <v>136020.9664</v>
      </c>
      <c r="AI77">
        <v>136020.9664</v>
      </c>
      <c r="AJ77">
        <v>136020.9664</v>
      </c>
      <c r="AK77">
        <v>136020.9664</v>
      </c>
      <c r="AL77">
        <v>134516.80110000001</v>
      </c>
      <c r="AM77">
        <v>134516.80110000001</v>
      </c>
      <c r="AN77">
        <v>134516.80110000001</v>
      </c>
      <c r="AO77">
        <v>134516.80110000001</v>
      </c>
      <c r="AP77">
        <v>134516.80110000001</v>
      </c>
    </row>
    <row r="78" spans="2:42" x14ac:dyDescent="0.3">
      <c r="B78" t="s">
        <v>6</v>
      </c>
      <c r="C78" t="s">
        <v>37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10695.53347</v>
      </c>
      <c r="V78">
        <v>10695.53347</v>
      </c>
      <c r="W78">
        <v>8730.9988420000009</v>
      </c>
      <c r="X78">
        <v>8730.9988420000009</v>
      </c>
      <c r="Y78">
        <v>8730.9988420000009</v>
      </c>
      <c r="Z78">
        <v>8730.9988420000009</v>
      </c>
      <c r="AA78">
        <v>8730.9988420000009</v>
      </c>
      <c r="AB78">
        <v>6270.2063250000001</v>
      </c>
      <c r="AC78">
        <v>6270.2063250000001</v>
      </c>
      <c r="AD78">
        <v>6270.2063250000001</v>
      </c>
      <c r="AE78">
        <v>6270.2063250000001</v>
      </c>
      <c r="AF78">
        <v>6270.2063250000001</v>
      </c>
      <c r="AG78">
        <v>6270.2063250000001</v>
      </c>
      <c r="AH78">
        <v>6270.2063250000001</v>
      </c>
      <c r="AI78">
        <v>6270.2063250000001</v>
      </c>
      <c r="AJ78">
        <v>6270.2063250000001</v>
      </c>
      <c r="AK78">
        <v>6270.2063250000001</v>
      </c>
      <c r="AL78">
        <v>6270.2063250000001</v>
      </c>
      <c r="AM78">
        <v>6270.2063250000001</v>
      </c>
      <c r="AN78">
        <v>6270.2063250000001</v>
      </c>
      <c r="AO78">
        <v>6270.2063250000001</v>
      </c>
      <c r="AP78">
        <v>6270.2063250000001</v>
      </c>
    </row>
    <row r="79" spans="2:42" x14ac:dyDescent="0.3">
      <c r="B79" t="s">
        <v>6</v>
      </c>
      <c r="C79" t="s">
        <v>38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11780.44887</v>
      </c>
      <c r="K79">
        <v>11158.524719999999</v>
      </c>
      <c r="L79">
        <v>10927.4614</v>
      </c>
      <c r="M79">
        <v>11630.41764</v>
      </c>
      <c r="N79">
        <v>11699.41677</v>
      </c>
      <c r="O79">
        <v>11158.524719999999</v>
      </c>
      <c r="P79">
        <v>5983.2980580000003</v>
      </c>
      <c r="Q79">
        <v>5983.2980580000003</v>
      </c>
      <c r="R79">
        <v>5983.2980580000003</v>
      </c>
      <c r="S79">
        <v>5280.3418179999999</v>
      </c>
      <c r="T79">
        <v>5983.2980580000003</v>
      </c>
      <c r="U79">
        <v>5902.2659640000002</v>
      </c>
      <c r="V79">
        <v>5983.2980580000003</v>
      </c>
      <c r="W79">
        <v>3455.0547660000002</v>
      </c>
      <c r="X79">
        <v>2914.1627140000001</v>
      </c>
      <c r="Y79">
        <v>2833.1306199999999</v>
      </c>
      <c r="Z79">
        <v>2914.1627140000001</v>
      </c>
      <c r="AA79">
        <v>2914.1627140000001</v>
      </c>
      <c r="AB79">
        <v>2606.3295210000001</v>
      </c>
      <c r="AC79">
        <v>2687.3616139999999</v>
      </c>
      <c r="AD79">
        <v>2606.3295210000001</v>
      </c>
      <c r="AE79">
        <v>2606.3295210000001</v>
      </c>
      <c r="AF79">
        <v>2606.3295210000001</v>
      </c>
      <c r="AG79">
        <v>2606.3295210000001</v>
      </c>
      <c r="AH79">
        <v>2606.3295210000001</v>
      </c>
      <c r="AI79">
        <v>2606.3295210000001</v>
      </c>
      <c r="AJ79">
        <v>2687.3616139999999</v>
      </c>
      <c r="AK79">
        <v>2606.3295210000001</v>
      </c>
    </row>
    <row r="80" spans="2:42" x14ac:dyDescent="0.3">
      <c r="B80" t="s">
        <v>6</v>
      </c>
      <c r="C80" t="s">
        <v>39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6502.6437299999998</v>
      </c>
      <c r="I80">
        <v>6502.748415</v>
      </c>
      <c r="J80">
        <v>6502.5913879999998</v>
      </c>
      <c r="K80">
        <v>6502.748415</v>
      </c>
      <c r="L80">
        <v>6502.748415</v>
      </c>
      <c r="M80">
        <v>6502.748415</v>
      </c>
      <c r="N80">
        <v>6502.6960719999997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3">
      <c r="B81" t="s">
        <v>6</v>
      </c>
      <c r="C81" t="s">
        <v>40</v>
      </c>
    </row>
    <row r="82" spans="2:42" x14ac:dyDescent="0.3">
      <c r="B82" t="s">
        <v>6</v>
      </c>
      <c r="C82" t="s">
        <v>41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3">
      <c r="B83" t="s">
        <v>6</v>
      </c>
      <c r="C83" t="s">
        <v>42</v>
      </c>
    </row>
    <row r="84" spans="2:42" x14ac:dyDescent="0.3">
      <c r="B84" t="s">
        <v>6</v>
      </c>
      <c r="C84" t="s">
        <v>43</v>
      </c>
    </row>
    <row r="85" spans="2:42" x14ac:dyDescent="0.3">
      <c r="B85" t="s">
        <v>6</v>
      </c>
      <c r="C85" t="s">
        <v>44</v>
      </c>
    </row>
    <row r="86" spans="2:42" x14ac:dyDescent="0.3">
      <c r="B86" t="s">
        <v>6</v>
      </c>
      <c r="C86" t="s">
        <v>45</v>
      </c>
    </row>
    <row r="87" spans="2:42" x14ac:dyDescent="0.3">
      <c r="B87" t="s">
        <v>6</v>
      </c>
      <c r="C87" t="s">
        <v>46</v>
      </c>
    </row>
    <row r="88" spans="2:42" x14ac:dyDescent="0.3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89925.230670000004</v>
      </c>
      <c r="I88">
        <v>90788.113410000005</v>
      </c>
      <c r="J88">
        <v>94643.610109999994</v>
      </c>
      <c r="K88">
        <v>96988.518330000006</v>
      </c>
      <c r="L88">
        <v>97667.472989999995</v>
      </c>
      <c r="M88">
        <v>98469.511549999996</v>
      </c>
      <c r="N88">
        <v>115061.5049</v>
      </c>
      <c r="O88">
        <v>114520.6652</v>
      </c>
      <c r="P88">
        <v>123821.96219999999</v>
      </c>
      <c r="Q88">
        <v>123821.96219999999</v>
      </c>
      <c r="R88">
        <v>123821.96219999999</v>
      </c>
      <c r="S88">
        <v>123119.00599999999</v>
      </c>
      <c r="T88">
        <v>123821.96219999999</v>
      </c>
      <c r="U88">
        <v>151056.67989999999</v>
      </c>
      <c r="V88">
        <v>151137.712</v>
      </c>
      <c r="W88">
        <v>145933.81150000001</v>
      </c>
      <c r="X88">
        <v>145392.91940000001</v>
      </c>
      <c r="Y88">
        <v>145311.8873</v>
      </c>
      <c r="Z88">
        <v>145392.91940000001</v>
      </c>
      <c r="AA88">
        <v>145392.91940000001</v>
      </c>
      <c r="AB88">
        <v>144897.50229999999</v>
      </c>
      <c r="AC88">
        <v>144978.5344</v>
      </c>
      <c r="AD88">
        <v>144897.50229999999</v>
      </c>
      <c r="AE88">
        <v>144897.50229999999</v>
      </c>
      <c r="AF88">
        <v>144897.50229999999</v>
      </c>
      <c r="AG88">
        <v>144897.50229999999</v>
      </c>
      <c r="AH88">
        <v>144897.50229999999</v>
      </c>
      <c r="AI88">
        <v>144897.50229999999</v>
      </c>
      <c r="AJ88">
        <v>144978.5344</v>
      </c>
      <c r="AK88">
        <v>144897.50229999999</v>
      </c>
      <c r="AL88">
        <v>140787.0074</v>
      </c>
      <c r="AM88">
        <v>140787.0074</v>
      </c>
      <c r="AN88">
        <v>140787.0074</v>
      </c>
      <c r="AO88">
        <v>140787.0074</v>
      </c>
      <c r="AP88">
        <v>140787.0074</v>
      </c>
    </row>
    <row r="89" spans="2:42" x14ac:dyDescent="0.3">
      <c r="B89" t="s">
        <v>7</v>
      </c>
      <c r="C89" t="s">
        <v>36</v>
      </c>
    </row>
    <row r="90" spans="2:42" x14ac:dyDescent="0.3">
      <c r="B90" t="s">
        <v>7</v>
      </c>
      <c r="C90" t="s">
        <v>37</v>
      </c>
    </row>
    <row r="91" spans="2:42" x14ac:dyDescent="0.3">
      <c r="B91" t="s">
        <v>7</v>
      </c>
      <c r="C91" t="s">
        <v>38</v>
      </c>
    </row>
    <row r="92" spans="2:42" x14ac:dyDescent="0.3">
      <c r="B92" t="s">
        <v>7</v>
      </c>
      <c r="C92" t="s">
        <v>39</v>
      </c>
    </row>
    <row r="93" spans="2:42" x14ac:dyDescent="0.3">
      <c r="B93" t="s">
        <v>7</v>
      </c>
      <c r="C93" t="s">
        <v>40</v>
      </c>
    </row>
    <row r="94" spans="2:42" x14ac:dyDescent="0.3">
      <c r="B94" t="s">
        <v>7</v>
      </c>
      <c r="C94" t="s">
        <v>41</v>
      </c>
    </row>
    <row r="95" spans="2:42" x14ac:dyDescent="0.3">
      <c r="B95" t="s">
        <v>7</v>
      </c>
      <c r="C95" t="s">
        <v>42</v>
      </c>
    </row>
    <row r="96" spans="2:42" x14ac:dyDescent="0.3">
      <c r="B96" t="s">
        <v>7</v>
      </c>
      <c r="C96" t="s">
        <v>43</v>
      </c>
    </row>
    <row r="97" spans="2:42" x14ac:dyDescent="0.3">
      <c r="B97" t="s">
        <v>7</v>
      </c>
      <c r="C97" t="s">
        <v>44</v>
      </c>
    </row>
    <row r="98" spans="2:42" x14ac:dyDescent="0.3">
      <c r="B98" t="s">
        <v>7</v>
      </c>
      <c r="C98" t="s">
        <v>45</v>
      </c>
    </row>
    <row r="99" spans="2:42" x14ac:dyDescent="0.3">
      <c r="B99" t="s">
        <v>7</v>
      </c>
      <c r="C99" t="s">
        <v>46</v>
      </c>
    </row>
    <row r="100" spans="2:42" x14ac:dyDescent="0.3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3">
      <c r="B101" t="s">
        <v>8</v>
      </c>
      <c r="C101" t="s">
        <v>36</v>
      </c>
    </row>
    <row r="102" spans="2:42" x14ac:dyDescent="0.3">
      <c r="B102" t="s">
        <v>8</v>
      </c>
      <c r="C102" t="s">
        <v>37</v>
      </c>
    </row>
    <row r="103" spans="2:42" x14ac:dyDescent="0.3">
      <c r="B103" t="s">
        <v>8</v>
      </c>
      <c r="C103" t="s">
        <v>38</v>
      </c>
    </row>
    <row r="104" spans="2:42" x14ac:dyDescent="0.3">
      <c r="B104" t="s">
        <v>8</v>
      </c>
      <c r="C104" t="s">
        <v>39</v>
      </c>
    </row>
    <row r="105" spans="2:42" x14ac:dyDescent="0.3">
      <c r="B105" t="s">
        <v>8</v>
      </c>
      <c r="C105" t="s">
        <v>40</v>
      </c>
    </row>
    <row r="106" spans="2:42" x14ac:dyDescent="0.3">
      <c r="B106" t="s">
        <v>8</v>
      </c>
      <c r="C106" t="s">
        <v>41</v>
      </c>
    </row>
    <row r="107" spans="2:42" x14ac:dyDescent="0.3">
      <c r="B107" t="s">
        <v>8</v>
      </c>
      <c r="C107" t="s">
        <v>42</v>
      </c>
    </row>
    <row r="108" spans="2:42" x14ac:dyDescent="0.3">
      <c r="B108" t="s">
        <v>8</v>
      </c>
      <c r="C108" t="s">
        <v>43</v>
      </c>
    </row>
    <row r="109" spans="2:42" x14ac:dyDescent="0.3">
      <c r="B109" t="s">
        <v>8</v>
      </c>
      <c r="C109" t="s">
        <v>44</v>
      </c>
    </row>
    <row r="110" spans="2:42" x14ac:dyDescent="0.3">
      <c r="B110" t="s">
        <v>8</v>
      </c>
      <c r="C110" t="s">
        <v>45</v>
      </c>
    </row>
    <row r="111" spans="2:42" x14ac:dyDescent="0.3">
      <c r="B111" t="s">
        <v>8</v>
      </c>
      <c r="C111" t="s">
        <v>46</v>
      </c>
    </row>
    <row r="112" spans="2:42" x14ac:dyDescent="0.3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3">
      <c r="B113" t="s">
        <v>245</v>
      </c>
      <c r="C113" t="s">
        <v>36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</row>
    <row r="114" spans="2:42" x14ac:dyDescent="0.3">
      <c r="B114" t="s">
        <v>245</v>
      </c>
      <c r="C114" t="s">
        <v>37</v>
      </c>
    </row>
    <row r="115" spans="2:42" x14ac:dyDescent="0.3">
      <c r="B115" t="s">
        <v>245</v>
      </c>
      <c r="C115" t="s">
        <v>38</v>
      </c>
    </row>
    <row r="116" spans="2:42" x14ac:dyDescent="0.3">
      <c r="B116" t="s">
        <v>245</v>
      </c>
      <c r="C116" t="s">
        <v>39</v>
      </c>
    </row>
    <row r="117" spans="2:42" x14ac:dyDescent="0.3">
      <c r="B117" t="s">
        <v>245</v>
      </c>
      <c r="C117" t="s">
        <v>40</v>
      </c>
    </row>
    <row r="118" spans="2:42" x14ac:dyDescent="0.3">
      <c r="B118" t="s">
        <v>245</v>
      </c>
      <c r="C118" t="s">
        <v>41</v>
      </c>
    </row>
    <row r="119" spans="2:42" x14ac:dyDescent="0.3">
      <c r="B119" t="s">
        <v>245</v>
      </c>
      <c r="C119" t="s">
        <v>42</v>
      </c>
    </row>
    <row r="120" spans="2:42" x14ac:dyDescent="0.3">
      <c r="B120" t="s">
        <v>245</v>
      </c>
      <c r="C120" t="s">
        <v>43</v>
      </c>
    </row>
    <row r="121" spans="2:42" x14ac:dyDescent="0.3">
      <c r="B121" t="s">
        <v>245</v>
      </c>
      <c r="C121" t="s">
        <v>44</v>
      </c>
    </row>
    <row r="122" spans="2:42" x14ac:dyDescent="0.3">
      <c r="B122" t="s">
        <v>245</v>
      </c>
      <c r="C122" t="s">
        <v>45</v>
      </c>
    </row>
    <row r="123" spans="2:42" x14ac:dyDescent="0.3">
      <c r="B123" t="s">
        <v>245</v>
      </c>
      <c r="C123" t="s">
        <v>46</v>
      </c>
    </row>
    <row r="124" spans="2:42" x14ac:dyDescent="0.3">
      <c r="B124" t="s">
        <v>245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</row>
    <row r="125" spans="2:42" x14ac:dyDescent="0.3">
      <c r="B125" t="s">
        <v>648</v>
      </c>
      <c r="C125" t="s">
        <v>36</v>
      </c>
    </row>
    <row r="126" spans="2:42" x14ac:dyDescent="0.3">
      <c r="B126" t="s">
        <v>648</v>
      </c>
      <c r="C126" t="s">
        <v>37</v>
      </c>
    </row>
    <row r="127" spans="2:42" x14ac:dyDescent="0.3">
      <c r="B127" t="s">
        <v>648</v>
      </c>
      <c r="C127" t="s">
        <v>38</v>
      </c>
    </row>
    <row r="128" spans="2:42" x14ac:dyDescent="0.3">
      <c r="B128" t="s">
        <v>648</v>
      </c>
      <c r="C128" t="s">
        <v>39</v>
      </c>
    </row>
    <row r="129" spans="2:42" x14ac:dyDescent="0.3">
      <c r="B129" t="s">
        <v>648</v>
      </c>
      <c r="C129" t="s">
        <v>40</v>
      </c>
    </row>
    <row r="130" spans="2:42" x14ac:dyDescent="0.3">
      <c r="B130" t="s">
        <v>648</v>
      </c>
      <c r="C130" t="s">
        <v>41</v>
      </c>
    </row>
    <row r="131" spans="2:42" x14ac:dyDescent="0.3">
      <c r="B131" t="s">
        <v>648</v>
      </c>
      <c r="C131" t="s">
        <v>42</v>
      </c>
    </row>
    <row r="132" spans="2:42" x14ac:dyDescent="0.3">
      <c r="B132" t="s">
        <v>648</v>
      </c>
      <c r="C132" t="s">
        <v>43</v>
      </c>
    </row>
    <row r="133" spans="2:42" x14ac:dyDescent="0.3">
      <c r="B133" t="s">
        <v>648</v>
      </c>
      <c r="C133" t="s">
        <v>44</v>
      </c>
    </row>
    <row r="134" spans="2:42" x14ac:dyDescent="0.3">
      <c r="B134" t="s">
        <v>648</v>
      </c>
      <c r="C134" t="s">
        <v>45</v>
      </c>
    </row>
    <row r="135" spans="2:42" x14ac:dyDescent="0.3">
      <c r="B135" t="s">
        <v>648</v>
      </c>
      <c r="C135" t="s">
        <v>46</v>
      </c>
    </row>
    <row r="136" spans="2:42" x14ac:dyDescent="0.3">
      <c r="B136" t="s">
        <v>648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4.4" x14ac:dyDescent="0.3"/>
  <sheetData>
    <row r="3" spans="2:42" x14ac:dyDescent="0.3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3">
      <c r="B4" t="s">
        <v>250</v>
      </c>
      <c r="C4" t="s">
        <v>13</v>
      </c>
    </row>
    <row r="5" spans="2:42" x14ac:dyDescent="0.3">
      <c r="B5" t="s">
        <v>1</v>
      </c>
      <c r="C5" t="s">
        <v>36</v>
      </c>
    </row>
    <row r="6" spans="2:42" x14ac:dyDescent="0.3">
      <c r="B6" t="s">
        <v>1</v>
      </c>
      <c r="C6" t="s">
        <v>37</v>
      </c>
    </row>
    <row r="7" spans="2:42" x14ac:dyDescent="0.3">
      <c r="B7" t="s">
        <v>1</v>
      </c>
      <c r="C7" t="s">
        <v>38</v>
      </c>
    </row>
    <row r="8" spans="2:42" x14ac:dyDescent="0.3">
      <c r="B8" t="s">
        <v>1</v>
      </c>
      <c r="C8" t="s">
        <v>39</v>
      </c>
    </row>
    <row r="9" spans="2:42" x14ac:dyDescent="0.3">
      <c r="B9" t="s">
        <v>1</v>
      </c>
      <c r="C9" t="s">
        <v>40</v>
      </c>
    </row>
    <row r="10" spans="2:42" x14ac:dyDescent="0.3">
      <c r="B10" t="s">
        <v>1</v>
      </c>
      <c r="C10" t="s">
        <v>41</v>
      </c>
    </row>
    <row r="11" spans="2:42" x14ac:dyDescent="0.3">
      <c r="B11" t="s">
        <v>1</v>
      </c>
      <c r="C11" t="s">
        <v>42</v>
      </c>
    </row>
    <row r="12" spans="2:42" x14ac:dyDescent="0.3">
      <c r="B12" t="s">
        <v>1</v>
      </c>
      <c r="C12" t="s">
        <v>43</v>
      </c>
    </row>
    <row r="13" spans="2:42" x14ac:dyDescent="0.3">
      <c r="B13" t="s">
        <v>1</v>
      </c>
      <c r="C13" t="s">
        <v>44</v>
      </c>
    </row>
    <row r="14" spans="2:42" x14ac:dyDescent="0.3">
      <c r="B14" t="s">
        <v>1</v>
      </c>
      <c r="C14" t="s">
        <v>45</v>
      </c>
    </row>
    <row r="15" spans="2:42" x14ac:dyDescent="0.3">
      <c r="B15" t="s">
        <v>1</v>
      </c>
      <c r="C15" t="s">
        <v>46</v>
      </c>
    </row>
    <row r="16" spans="2:42" x14ac:dyDescent="0.3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3">
      <c r="B17" t="s">
        <v>2</v>
      </c>
      <c r="C17" t="s">
        <v>36</v>
      </c>
    </row>
    <row r="18" spans="2:42" x14ac:dyDescent="0.3">
      <c r="B18" t="s">
        <v>2</v>
      </c>
      <c r="C18" t="s">
        <v>37</v>
      </c>
    </row>
    <row r="19" spans="2:42" x14ac:dyDescent="0.3">
      <c r="B19" t="s">
        <v>2</v>
      </c>
      <c r="C19" t="s">
        <v>38</v>
      </c>
    </row>
    <row r="20" spans="2:42" x14ac:dyDescent="0.3">
      <c r="B20" t="s">
        <v>2</v>
      </c>
      <c r="C20" t="s">
        <v>39</v>
      </c>
    </row>
    <row r="21" spans="2:42" x14ac:dyDescent="0.3">
      <c r="B21" t="s">
        <v>2</v>
      </c>
      <c r="C21" t="s">
        <v>40</v>
      </c>
    </row>
    <row r="22" spans="2:42" x14ac:dyDescent="0.3">
      <c r="B22" t="s">
        <v>2</v>
      </c>
      <c r="C22" t="s">
        <v>41</v>
      </c>
    </row>
    <row r="23" spans="2:42" x14ac:dyDescent="0.3">
      <c r="B23" t="s">
        <v>2</v>
      </c>
      <c r="C23" t="s">
        <v>42</v>
      </c>
    </row>
    <row r="24" spans="2:42" x14ac:dyDescent="0.3">
      <c r="B24" t="s">
        <v>2</v>
      </c>
      <c r="C24" t="s">
        <v>43</v>
      </c>
    </row>
    <row r="25" spans="2:42" x14ac:dyDescent="0.3">
      <c r="B25" t="s">
        <v>2</v>
      </c>
      <c r="C25" t="s">
        <v>44</v>
      </c>
    </row>
    <row r="26" spans="2:42" x14ac:dyDescent="0.3">
      <c r="B26" t="s">
        <v>2</v>
      </c>
      <c r="C26" t="s">
        <v>45</v>
      </c>
    </row>
    <row r="27" spans="2:42" x14ac:dyDescent="0.3">
      <c r="B27" t="s">
        <v>2</v>
      </c>
      <c r="C27" t="s">
        <v>46</v>
      </c>
    </row>
    <row r="28" spans="2:42" x14ac:dyDescent="0.3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3">
      <c r="B29" t="s">
        <v>3</v>
      </c>
      <c r="C29" t="s">
        <v>36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4678.4261829999996</v>
      </c>
      <c r="N29">
        <v>5318.6564930000004</v>
      </c>
      <c r="O29">
        <v>5242.5259450000003</v>
      </c>
      <c r="P29">
        <v>5299.4222159999999</v>
      </c>
      <c r="Q29">
        <v>4345.8272509999997</v>
      </c>
      <c r="R29">
        <v>4409.9729859999998</v>
      </c>
      <c r="S29">
        <v>4409.9729859999998</v>
      </c>
      <c r="T29">
        <v>4540.6637570000003</v>
      </c>
      <c r="U29">
        <v>4503.5217380000004</v>
      </c>
      <c r="V29">
        <v>4641.5250679999999</v>
      </c>
      <c r="W29">
        <v>5347.7893569999997</v>
      </c>
      <c r="X29">
        <v>5363.3096619999997</v>
      </c>
      <c r="Y29">
        <v>5360.0869810000004</v>
      </c>
      <c r="Z29">
        <v>5284.5614310000001</v>
      </c>
      <c r="AA29">
        <v>5281.2961859999996</v>
      </c>
      <c r="AB29">
        <v>5269.8874660000001</v>
      </c>
      <c r="AC29">
        <v>5356.065638</v>
      </c>
      <c r="AD29">
        <v>5427.5919629999999</v>
      </c>
      <c r="AE29">
        <v>4595.617236</v>
      </c>
      <c r="AF29">
        <v>5347.4797980000003</v>
      </c>
      <c r="AG29">
        <v>5385.3313870000002</v>
      </c>
      <c r="AH29">
        <v>5755.5049140000001</v>
      </c>
      <c r="AI29">
        <v>6128.5432220000002</v>
      </c>
      <c r="AJ29">
        <v>6396.0231089999997</v>
      </c>
      <c r="AK29">
        <v>6368.1791270000003</v>
      </c>
      <c r="AL29">
        <v>6152.0592370000004</v>
      </c>
      <c r="AM29">
        <v>5843.4212770000004</v>
      </c>
      <c r="AN29">
        <v>5504.8644050000003</v>
      </c>
      <c r="AO29">
        <v>5736.5870750000004</v>
      </c>
      <c r="AP29">
        <v>5843.4212770000004</v>
      </c>
    </row>
    <row r="30" spans="2:42" x14ac:dyDescent="0.3">
      <c r="B30" t="s">
        <v>3</v>
      </c>
      <c r="C30" t="s">
        <v>37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O30">
        <v>183.65399550000001</v>
      </c>
      <c r="P30">
        <v>183.65399550000001</v>
      </c>
      <c r="Q30">
        <v>183.65399550000001</v>
      </c>
      <c r="R30">
        <v>183.65399550000001</v>
      </c>
      <c r="S30">
        <v>183.65399550000001</v>
      </c>
      <c r="T30">
        <v>183.65399550000001</v>
      </c>
      <c r="U30">
        <v>183.65399550000001</v>
      </c>
      <c r="V30">
        <v>183.65399550000001</v>
      </c>
      <c r="W30">
        <v>331.16724499999998</v>
      </c>
      <c r="X30">
        <v>478.68049439999999</v>
      </c>
      <c r="Y30">
        <v>626.19374379999999</v>
      </c>
      <c r="Z30">
        <v>773.70699330000002</v>
      </c>
      <c r="AA30">
        <v>921.22024269999997</v>
      </c>
      <c r="AB30">
        <v>1068.7334920000001</v>
      </c>
      <c r="AC30">
        <v>1216.246742</v>
      </c>
      <c r="AD30">
        <v>1511.27324</v>
      </c>
      <c r="AE30">
        <v>1419.4462430000001</v>
      </c>
      <c r="AF30">
        <v>1511.27324</v>
      </c>
      <c r="AG30">
        <v>1511.27324</v>
      </c>
      <c r="AH30">
        <v>1511.27324</v>
      </c>
      <c r="AI30">
        <v>1511.27324</v>
      </c>
      <c r="AJ30">
        <v>1511.27324</v>
      </c>
      <c r="AK30">
        <v>1511.27324</v>
      </c>
      <c r="AL30">
        <v>1511.27324</v>
      </c>
      <c r="AM30">
        <v>1511.27324</v>
      </c>
      <c r="AN30">
        <v>1511.27324</v>
      </c>
      <c r="AO30">
        <v>1511.27324</v>
      </c>
      <c r="AP30">
        <v>1511.27324</v>
      </c>
    </row>
    <row r="31" spans="2:42" x14ac:dyDescent="0.3">
      <c r="B31" t="s">
        <v>3</v>
      </c>
      <c r="C31" t="s">
        <v>38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2447.1052020000002</v>
      </c>
      <c r="O31">
        <v>3131.6846559999999</v>
      </c>
      <c r="P31">
        <v>2868.5581269999998</v>
      </c>
      <c r="Q31">
        <v>2451.723782</v>
      </c>
      <c r="R31">
        <v>2681.6281530000001</v>
      </c>
      <c r="S31">
        <v>2303.9504139999999</v>
      </c>
      <c r="T31">
        <v>2254.5615069999999</v>
      </c>
      <c r="U31">
        <v>2522.6698299999998</v>
      </c>
      <c r="V31">
        <v>2024.928177</v>
      </c>
      <c r="W31">
        <v>2024.928177</v>
      </c>
      <c r="X31">
        <v>2074.7674080000002</v>
      </c>
      <c r="Y31">
        <v>2147.3291819999999</v>
      </c>
      <c r="Z31">
        <v>2240.6482639999999</v>
      </c>
      <c r="AA31">
        <v>2271.739748</v>
      </c>
      <c r="AB31">
        <v>2469.756476</v>
      </c>
      <c r="AC31">
        <v>2541.448324</v>
      </c>
      <c r="AD31">
        <v>2535.6840699999998</v>
      </c>
      <c r="AE31">
        <v>2369.4635659999999</v>
      </c>
      <c r="AF31">
        <v>2440.5596369999998</v>
      </c>
      <c r="AG31">
        <v>2185.56684</v>
      </c>
      <c r="AH31">
        <v>2185.56684</v>
      </c>
      <c r="AI31">
        <v>2185.56684</v>
      </c>
      <c r="AJ31">
        <v>2314.7989830000001</v>
      </c>
      <c r="AK31">
        <v>2314.7989830000001</v>
      </c>
      <c r="AL31">
        <v>2314.7989830000001</v>
      </c>
      <c r="AM31">
        <v>2210.1087710000002</v>
      </c>
      <c r="AN31">
        <v>2185.56684</v>
      </c>
      <c r="AO31">
        <v>2185.56684</v>
      </c>
      <c r="AP31">
        <v>2314.7989830000001</v>
      </c>
    </row>
    <row r="32" spans="2:42" x14ac:dyDescent="0.3">
      <c r="B32" t="s">
        <v>3</v>
      </c>
      <c r="C32" t="s">
        <v>39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1667.394753</v>
      </c>
      <c r="N32">
        <v>1852.610901</v>
      </c>
      <c r="O32">
        <v>1778.531416</v>
      </c>
      <c r="P32">
        <v>2065.2755609999999</v>
      </c>
      <c r="Q32">
        <v>2121.9595680000002</v>
      </c>
      <c r="R32">
        <v>2121.9595680000002</v>
      </c>
      <c r="S32">
        <v>2087.7272630000002</v>
      </c>
      <c r="T32">
        <v>2114.012753</v>
      </c>
      <c r="U32">
        <v>2019.7029460000001</v>
      </c>
      <c r="V32">
        <v>2114.012753</v>
      </c>
      <c r="W32">
        <v>1614.670269</v>
      </c>
      <c r="X32">
        <v>1614.670269</v>
      </c>
      <c r="Y32">
        <v>1614.670269</v>
      </c>
      <c r="Z32">
        <v>1289.804607</v>
      </c>
      <c r="AA32">
        <v>1355.448003</v>
      </c>
      <c r="AB32">
        <v>1289.804607</v>
      </c>
      <c r="AC32">
        <v>1355.448003</v>
      </c>
      <c r="AD32">
        <v>1355.448003</v>
      </c>
      <c r="AE32">
        <v>1289.804607</v>
      </c>
      <c r="AF32">
        <v>1289.804607</v>
      </c>
      <c r="AG32">
        <v>1334.3614829999999</v>
      </c>
      <c r="AH32">
        <v>1334.3614829999999</v>
      </c>
      <c r="AI32">
        <v>1334.3614829999999</v>
      </c>
      <c r="AJ32">
        <v>1334.3614829999999</v>
      </c>
      <c r="AK32">
        <v>1053.9821669999999</v>
      </c>
      <c r="AL32">
        <v>1053.9821669999999</v>
      </c>
      <c r="AM32">
        <v>1053.9821669999999</v>
      </c>
      <c r="AN32">
        <v>1053.9821669999999</v>
      </c>
      <c r="AO32">
        <v>1053.9821669999999</v>
      </c>
      <c r="AP32">
        <v>1053.9821669999999</v>
      </c>
    </row>
    <row r="33" spans="2:42" x14ac:dyDescent="0.3">
      <c r="B33" t="s">
        <v>3</v>
      </c>
      <c r="C33" t="s">
        <v>40</v>
      </c>
    </row>
    <row r="34" spans="2:42" x14ac:dyDescent="0.3">
      <c r="B34" t="s">
        <v>3</v>
      </c>
      <c r="C34" t="s">
        <v>41</v>
      </c>
    </row>
    <row r="35" spans="2:42" x14ac:dyDescent="0.3">
      <c r="B35" t="s">
        <v>3</v>
      </c>
      <c r="C35" t="s">
        <v>42</v>
      </c>
      <c r="D35">
        <v>645.36106470000004</v>
      </c>
      <c r="E35">
        <v>632.34658449999995</v>
      </c>
      <c r="F35">
        <v>632.34658449999995</v>
      </c>
      <c r="G35">
        <v>632.34658449999995</v>
      </c>
      <c r="H35">
        <v>1265.2429669999999</v>
      </c>
      <c r="I35">
        <v>1362.47928</v>
      </c>
      <c r="J35">
        <v>1291.2719279999999</v>
      </c>
      <c r="K35">
        <v>1278.2574480000001</v>
      </c>
      <c r="L35">
        <v>1177.1282639999999</v>
      </c>
      <c r="M35">
        <v>1278.2574480000001</v>
      </c>
      <c r="N35">
        <v>1379.3866310000001</v>
      </c>
      <c r="O35">
        <v>1291.2719279999999</v>
      </c>
      <c r="P35">
        <v>1291.2719279999999</v>
      </c>
      <c r="Q35">
        <v>1318.597526</v>
      </c>
      <c r="R35">
        <v>1295.0327460000001</v>
      </c>
      <c r="S35">
        <v>1278.2574480000001</v>
      </c>
      <c r="T35">
        <v>1379.3866310000001</v>
      </c>
      <c r="U35">
        <v>1392.3962550000001</v>
      </c>
      <c r="V35">
        <v>1392.4011109999999</v>
      </c>
      <c r="W35">
        <v>1019.463704</v>
      </c>
      <c r="X35">
        <v>1019.463704</v>
      </c>
      <c r="Y35">
        <v>1019.463704</v>
      </c>
      <c r="Z35">
        <v>1019.463704</v>
      </c>
      <c r="AA35">
        <v>1019.463704</v>
      </c>
      <c r="AB35">
        <v>1019.463704</v>
      </c>
      <c r="AC35">
        <v>721.33978969999998</v>
      </c>
      <c r="AD35">
        <v>805.33098640000003</v>
      </c>
      <c r="AE35">
        <v>721.33978969999998</v>
      </c>
      <c r="AF35">
        <v>721.33978969999998</v>
      </c>
      <c r="AG35">
        <v>721.33978969999998</v>
      </c>
      <c r="AH35">
        <v>721.33978969999998</v>
      </c>
      <c r="AI35">
        <v>721.33978969999998</v>
      </c>
      <c r="AJ35">
        <v>721.33978969999998</v>
      </c>
      <c r="AK35">
        <v>721.33978969999998</v>
      </c>
      <c r="AL35">
        <v>721.33978969999998</v>
      </c>
      <c r="AM35">
        <v>731.74250480000001</v>
      </c>
      <c r="AN35">
        <v>762.9556235</v>
      </c>
      <c r="AO35">
        <v>793.4013708</v>
      </c>
      <c r="AP35">
        <v>822.7986578</v>
      </c>
    </row>
    <row r="36" spans="2:42" x14ac:dyDescent="0.3">
      <c r="B36" t="s">
        <v>3</v>
      </c>
      <c r="C36" t="s">
        <v>43</v>
      </c>
    </row>
    <row r="37" spans="2:42" x14ac:dyDescent="0.3">
      <c r="B37" t="s">
        <v>3</v>
      </c>
      <c r="C37" t="s">
        <v>44</v>
      </c>
    </row>
    <row r="38" spans="2:42" x14ac:dyDescent="0.3">
      <c r="B38" t="s">
        <v>3</v>
      </c>
      <c r="C38" t="s">
        <v>45</v>
      </c>
    </row>
    <row r="39" spans="2:42" x14ac:dyDescent="0.3">
      <c r="B39" t="s">
        <v>3</v>
      </c>
      <c r="C39" t="s">
        <v>46</v>
      </c>
    </row>
    <row r="40" spans="2:42" x14ac:dyDescent="0.3">
      <c r="B40" t="s">
        <v>3</v>
      </c>
      <c r="C40" t="s">
        <v>15</v>
      </c>
      <c r="D40">
        <v>12124.79745</v>
      </c>
      <c r="E40">
        <v>12759.758019999999</v>
      </c>
      <c r="F40">
        <v>12103.348169999999</v>
      </c>
      <c r="G40">
        <v>12762.11609</v>
      </c>
      <c r="H40">
        <v>10522.322840000001</v>
      </c>
      <c r="I40">
        <v>11406.24935</v>
      </c>
      <c r="J40">
        <v>7902.682941</v>
      </c>
      <c r="K40">
        <v>8815.5334610000009</v>
      </c>
      <c r="L40">
        <v>9745.8080100000006</v>
      </c>
      <c r="M40">
        <v>11005.83951</v>
      </c>
      <c r="N40">
        <v>10997.75923</v>
      </c>
      <c r="O40">
        <v>11627.667939999999</v>
      </c>
      <c r="P40">
        <v>11708.18183</v>
      </c>
      <c r="Q40">
        <v>10421.762119999999</v>
      </c>
      <c r="R40">
        <v>10692.247450000001</v>
      </c>
      <c r="S40">
        <v>10263.562110000001</v>
      </c>
      <c r="T40">
        <v>10472.27864</v>
      </c>
      <c r="U40">
        <v>10621.94476</v>
      </c>
      <c r="V40">
        <v>10356.5211</v>
      </c>
      <c r="W40">
        <v>10338.018749999999</v>
      </c>
      <c r="X40">
        <v>10550.891540000001</v>
      </c>
      <c r="Y40">
        <v>10767.74388</v>
      </c>
      <c r="Z40">
        <v>10608.184999999999</v>
      </c>
      <c r="AA40">
        <v>10849.167880000001</v>
      </c>
      <c r="AB40">
        <v>11117.64575</v>
      </c>
      <c r="AC40">
        <v>11190.548500000001</v>
      </c>
      <c r="AD40">
        <v>11635.32826</v>
      </c>
      <c r="AE40">
        <v>10395.67144</v>
      </c>
      <c r="AF40">
        <v>11310.45707</v>
      </c>
      <c r="AG40">
        <v>11137.872740000001</v>
      </c>
      <c r="AH40">
        <v>11508.046270000001</v>
      </c>
      <c r="AI40">
        <v>11881.084580000001</v>
      </c>
      <c r="AJ40">
        <v>12277.796609999999</v>
      </c>
      <c r="AK40">
        <v>11969.57331</v>
      </c>
      <c r="AL40">
        <v>11753.45342</v>
      </c>
      <c r="AM40">
        <v>11350.527959999999</v>
      </c>
      <c r="AN40">
        <v>11018.64228</v>
      </c>
      <c r="AO40">
        <v>11280.81069</v>
      </c>
      <c r="AP40">
        <v>11546.27433</v>
      </c>
    </row>
    <row r="41" spans="2:42" x14ac:dyDescent="0.3">
      <c r="B41" t="s">
        <v>4</v>
      </c>
      <c r="C41" t="s">
        <v>36</v>
      </c>
    </row>
    <row r="42" spans="2:42" x14ac:dyDescent="0.3">
      <c r="B42" t="s">
        <v>4</v>
      </c>
      <c r="C42" t="s">
        <v>37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9011.1043430000009</v>
      </c>
      <c r="O42">
        <v>8951.0121650000001</v>
      </c>
      <c r="P42">
        <v>8951.0121650000001</v>
      </c>
      <c r="Q42">
        <v>9319.152795</v>
      </c>
      <c r="R42">
        <v>9319.152795</v>
      </c>
      <c r="S42">
        <v>9319.152795</v>
      </c>
      <c r="T42">
        <v>9319.1809439999997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2153.2073340000002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3">
      <c r="B43" t="s">
        <v>4</v>
      </c>
      <c r="C43" t="s">
        <v>38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1135.252898</v>
      </c>
      <c r="Q43">
        <v>1135.252898</v>
      </c>
      <c r="R43">
        <v>1135.252898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3">
      <c r="B44" t="s">
        <v>4</v>
      </c>
      <c r="C44" t="s">
        <v>39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201.52240169999999</v>
      </c>
      <c r="N44">
        <v>464.4489461</v>
      </c>
      <c r="O44">
        <v>382.31430690000002</v>
      </c>
      <c r="P44">
        <v>382.31430690000002</v>
      </c>
      <c r="Q44">
        <v>382.31430690000002</v>
      </c>
      <c r="R44">
        <v>382.31430690000002</v>
      </c>
      <c r="S44">
        <v>382.31430690000002</v>
      </c>
      <c r="T44">
        <v>573.47146039999996</v>
      </c>
      <c r="U44">
        <v>573.47146039999996</v>
      </c>
      <c r="V44">
        <v>573.47146039999996</v>
      </c>
    </row>
    <row r="45" spans="2:42" x14ac:dyDescent="0.3">
      <c r="B45" t="s">
        <v>4</v>
      </c>
      <c r="C45" t="s">
        <v>40</v>
      </c>
    </row>
    <row r="46" spans="2:42" x14ac:dyDescent="0.3">
      <c r="B46" t="s">
        <v>4</v>
      </c>
      <c r="C46" t="s">
        <v>41</v>
      </c>
    </row>
    <row r="47" spans="2:42" x14ac:dyDescent="0.3">
      <c r="B47" t="s">
        <v>4</v>
      </c>
      <c r="C47" t="s">
        <v>42</v>
      </c>
    </row>
    <row r="48" spans="2:42" x14ac:dyDescent="0.3">
      <c r="B48" t="s">
        <v>4</v>
      </c>
      <c r="C48" t="s">
        <v>43</v>
      </c>
    </row>
    <row r="49" spans="2:42" x14ac:dyDescent="0.3">
      <c r="B49" t="s">
        <v>4</v>
      </c>
      <c r="C49" t="s">
        <v>44</v>
      </c>
    </row>
    <row r="50" spans="2:42" x14ac:dyDescent="0.3">
      <c r="B50" t="s">
        <v>4</v>
      </c>
      <c r="C50" t="s">
        <v>45</v>
      </c>
    </row>
    <row r="51" spans="2:42" x14ac:dyDescent="0.3">
      <c r="B51" t="s">
        <v>4</v>
      </c>
      <c r="C51" t="s">
        <v>46</v>
      </c>
    </row>
    <row r="52" spans="2:42" x14ac:dyDescent="0.3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10139.495140000001</v>
      </c>
      <c r="N52">
        <v>10610.806189999999</v>
      </c>
      <c r="O52">
        <v>10468.579369999999</v>
      </c>
      <c r="P52">
        <v>10468.579369999999</v>
      </c>
      <c r="Q52">
        <v>10836.72</v>
      </c>
      <c r="R52">
        <v>10836.72</v>
      </c>
      <c r="S52">
        <v>10836.72</v>
      </c>
      <c r="T52">
        <v>11027.9053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2153.2073340000002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3">
      <c r="B53" t="s">
        <v>5</v>
      </c>
      <c r="C53" t="s">
        <v>36</v>
      </c>
    </row>
    <row r="54" spans="2:42" x14ac:dyDescent="0.3">
      <c r="B54" t="s">
        <v>5</v>
      </c>
      <c r="C54" t="s">
        <v>37</v>
      </c>
    </row>
    <row r="55" spans="2:42" x14ac:dyDescent="0.3">
      <c r="B55" t="s">
        <v>5</v>
      </c>
      <c r="C55" t="s">
        <v>38</v>
      </c>
    </row>
    <row r="56" spans="2:42" x14ac:dyDescent="0.3">
      <c r="B56" t="s">
        <v>5</v>
      </c>
      <c r="C56" t="s">
        <v>39</v>
      </c>
    </row>
    <row r="57" spans="2:42" x14ac:dyDescent="0.3">
      <c r="B57" t="s">
        <v>5</v>
      </c>
      <c r="C57" t="s">
        <v>40</v>
      </c>
    </row>
    <row r="58" spans="2:42" x14ac:dyDescent="0.3">
      <c r="B58" t="s">
        <v>5</v>
      </c>
      <c r="C58" t="s">
        <v>41</v>
      </c>
    </row>
    <row r="59" spans="2:42" x14ac:dyDescent="0.3">
      <c r="B59" t="s">
        <v>5</v>
      </c>
      <c r="C59" t="s">
        <v>42</v>
      </c>
    </row>
    <row r="60" spans="2:42" x14ac:dyDescent="0.3">
      <c r="B60" t="s">
        <v>5</v>
      </c>
      <c r="C60" t="s">
        <v>43</v>
      </c>
    </row>
    <row r="61" spans="2:42" x14ac:dyDescent="0.3">
      <c r="B61" t="s">
        <v>5</v>
      </c>
      <c r="C61" t="s">
        <v>44</v>
      </c>
    </row>
    <row r="62" spans="2:42" x14ac:dyDescent="0.3">
      <c r="B62" t="s">
        <v>5</v>
      </c>
      <c r="C62" t="s">
        <v>45</v>
      </c>
    </row>
    <row r="63" spans="2:42" x14ac:dyDescent="0.3">
      <c r="B63" t="s">
        <v>5</v>
      </c>
      <c r="C63" t="s">
        <v>46</v>
      </c>
    </row>
    <row r="64" spans="2:42" x14ac:dyDescent="0.3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3">
      <c r="B65" t="s">
        <v>57</v>
      </c>
      <c r="C65" t="s">
        <v>36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90.80866048</v>
      </c>
      <c r="R65">
        <v>40.593483730000003</v>
      </c>
    </row>
    <row r="66" spans="2:42" x14ac:dyDescent="0.3">
      <c r="B66" t="s">
        <v>57</v>
      </c>
      <c r="C66" t="s">
        <v>37</v>
      </c>
    </row>
    <row r="67" spans="2:42" x14ac:dyDescent="0.3">
      <c r="B67" t="s">
        <v>57</v>
      </c>
      <c r="C67" t="s">
        <v>38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564.38000999999997</v>
      </c>
      <c r="O67">
        <v>629.798722</v>
      </c>
      <c r="P67">
        <v>455.81224759999998</v>
      </c>
      <c r="Q67">
        <v>248.54665660000001</v>
      </c>
      <c r="R67">
        <v>236.97661189999999</v>
      </c>
      <c r="S67">
        <v>80.126219149999997</v>
      </c>
    </row>
    <row r="68" spans="2:42" x14ac:dyDescent="0.3">
      <c r="B68" t="s">
        <v>57</v>
      </c>
      <c r="C68" t="s">
        <v>39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3">
      <c r="B69" t="s">
        <v>57</v>
      </c>
      <c r="C69" t="s">
        <v>40</v>
      </c>
    </row>
    <row r="70" spans="2:42" x14ac:dyDescent="0.3">
      <c r="B70" t="s">
        <v>57</v>
      </c>
      <c r="C70" t="s">
        <v>41</v>
      </c>
      <c r="Q70">
        <v>141.9417162</v>
      </c>
      <c r="R70">
        <v>141.9417162</v>
      </c>
    </row>
    <row r="71" spans="2:42" x14ac:dyDescent="0.3">
      <c r="B71" t="s">
        <v>57</v>
      </c>
      <c r="C71" t="s">
        <v>42</v>
      </c>
      <c r="Q71">
        <v>45.426561579999998</v>
      </c>
      <c r="R71">
        <v>45.426561579999998</v>
      </c>
    </row>
    <row r="72" spans="2:42" x14ac:dyDescent="0.3">
      <c r="B72" t="s">
        <v>57</v>
      </c>
      <c r="C72" t="s">
        <v>43</v>
      </c>
    </row>
    <row r="73" spans="2:42" x14ac:dyDescent="0.3">
      <c r="B73" t="s">
        <v>57</v>
      </c>
      <c r="C73" t="s">
        <v>44</v>
      </c>
    </row>
    <row r="74" spans="2:42" x14ac:dyDescent="0.3">
      <c r="B74" t="s">
        <v>57</v>
      </c>
      <c r="C74" t="s">
        <v>45</v>
      </c>
    </row>
    <row r="75" spans="2:42" x14ac:dyDescent="0.3">
      <c r="B75" t="s">
        <v>57</v>
      </c>
      <c r="C75" t="s">
        <v>46</v>
      </c>
    </row>
    <row r="76" spans="2:42" x14ac:dyDescent="0.3">
      <c r="B76" t="s">
        <v>57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670.8445256</v>
      </c>
      <c r="O76">
        <v>736.26323769999999</v>
      </c>
      <c r="P76">
        <v>522.94461739999997</v>
      </c>
      <c r="Q76">
        <v>526.7235948</v>
      </c>
      <c r="R76">
        <v>464.93837339999999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3">
      <c r="B77" t="s">
        <v>6</v>
      </c>
      <c r="C77" t="s">
        <v>36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88184.252559999994</v>
      </c>
      <c r="O77">
        <v>88184.252559999994</v>
      </c>
      <c r="P77">
        <v>107352.18369999999</v>
      </c>
      <c r="Q77">
        <v>107352.18369999999</v>
      </c>
      <c r="R77">
        <v>107352.18369999999</v>
      </c>
      <c r="S77">
        <v>107352.18369999999</v>
      </c>
      <c r="T77">
        <v>107352.18369999999</v>
      </c>
      <c r="U77">
        <v>128397.7271</v>
      </c>
      <c r="V77">
        <v>128397.7271</v>
      </c>
      <c r="W77">
        <v>133587.663</v>
      </c>
      <c r="X77">
        <v>133587.663</v>
      </c>
      <c r="Y77">
        <v>133587.663</v>
      </c>
      <c r="Z77">
        <v>133587.663</v>
      </c>
      <c r="AA77">
        <v>133587.663</v>
      </c>
      <c r="AB77">
        <v>136020.9664</v>
      </c>
      <c r="AC77">
        <v>136020.9664</v>
      </c>
      <c r="AD77">
        <v>136020.9664</v>
      </c>
      <c r="AE77">
        <v>136020.9664</v>
      </c>
      <c r="AF77">
        <v>136020.9664</v>
      </c>
      <c r="AG77">
        <v>136020.9664</v>
      </c>
      <c r="AH77">
        <v>136020.9664</v>
      </c>
      <c r="AI77">
        <v>136020.9664</v>
      </c>
      <c r="AJ77">
        <v>136020.9664</v>
      </c>
      <c r="AK77">
        <v>136020.9664</v>
      </c>
      <c r="AL77">
        <v>134516.80110000001</v>
      </c>
      <c r="AM77">
        <v>134516.80110000001</v>
      </c>
      <c r="AN77">
        <v>134516.80110000001</v>
      </c>
      <c r="AO77">
        <v>134516.80110000001</v>
      </c>
      <c r="AP77">
        <v>134516.80110000001</v>
      </c>
    </row>
    <row r="78" spans="2:42" x14ac:dyDescent="0.3">
      <c r="B78" t="s">
        <v>6</v>
      </c>
      <c r="C78" t="s">
        <v>37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13005.609490000001</v>
      </c>
      <c r="V78">
        <v>13005.609490000001</v>
      </c>
      <c r="W78">
        <v>11041.074860000001</v>
      </c>
      <c r="X78">
        <v>11041.074860000001</v>
      </c>
      <c r="Y78">
        <v>11041.074860000001</v>
      </c>
      <c r="Z78">
        <v>11041.074860000001</v>
      </c>
      <c r="AA78">
        <v>11041.074860000001</v>
      </c>
      <c r="AB78">
        <v>8580.2823399999997</v>
      </c>
      <c r="AC78">
        <v>8580.2823399999997</v>
      </c>
      <c r="AD78">
        <v>10890.35835</v>
      </c>
      <c r="AE78">
        <v>8580.2823399999997</v>
      </c>
      <c r="AF78">
        <v>8580.2823399999997</v>
      </c>
      <c r="AG78">
        <v>8580.2823399999997</v>
      </c>
      <c r="AH78">
        <v>8580.2823399999997</v>
      </c>
      <c r="AI78">
        <v>8580.2823399999997</v>
      </c>
      <c r="AJ78">
        <v>8580.2823399999997</v>
      </c>
      <c r="AK78">
        <v>8580.2823399999997</v>
      </c>
      <c r="AL78">
        <v>8580.2823399999997</v>
      </c>
      <c r="AM78">
        <v>8580.2823399999997</v>
      </c>
      <c r="AN78">
        <v>8580.2823399999997</v>
      </c>
      <c r="AO78">
        <v>8580.2823399999997</v>
      </c>
      <c r="AP78">
        <v>8580.2823399999997</v>
      </c>
    </row>
    <row r="79" spans="2:42" x14ac:dyDescent="0.3">
      <c r="B79" t="s">
        <v>6</v>
      </c>
      <c r="C79" t="s">
        <v>38</v>
      </c>
      <c r="D79">
        <v>7357.1059260000002</v>
      </c>
      <c r="E79">
        <v>7539.2774140000001</v>
      </c>
      <c r="F79">
        <v>7744.065466</v>
      </c>
      <c r="G79">
        <v>8244.3620080000001</v>
      </c>
      <c r="H79">
        <v>8321.1318809999993</v>
      </c>
      <c r="I79">
        <v>8471.1631080000006</v>
      </c>
      <c r="J79">
        <v>10927.4614</v>
      </c>
      <c r="K79">
        <v>11699.41677</v>
      </c>
      <c r="L79">
        <v>11077.492630000001</v>
      </c>
      <c r="M79">
        <v>11780.44887</v>
      </c>
      <c r="N79">
        <v>11699.41677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5361.373912</v>
      </c>
      <c r="U79">
        <v>5199.3097250000001</v>
      </c>
      <c r="V79">
        <v>5902.2659640000002</v>
      </c>
      <c r="W79">
        <v>2833.1306199999999</v>
      </c>
      <c r="X79">
        <v>3536.086859</v>
      </c>
      <c r="Y79">
        <v>3455.0547660000002</v>
      </c>
      <c r="Z79">
        <v>3536.086859</v>
      </c>
      <c r="AA79">
        <v>2914.1627140000001</v>
      </c>
      <c r="AB79">
        <v>3228.2536660000001</v>
      </c>
      <c r="AC79">
        <v>2687.3616139999999</v>
      </c>
      <c r="AD79">
        <v>3309.2857600000002</v>
      </c>
      <c r="AE79">
        <v>3228.2536660000001</v>
      </c>
      <c r="AF79">
        <v>2687.3616139999999</v>
      </c>
      <c r="AG79">
        <v>2606.3295210000001</v>
      </c>
      <c r="AH79">
        <v>2687.3616139999999</v>
      </c>
      <c r="AI79">
        <v>2606.3295210000001</v>
      </c>
      <c r="AJ79">
        <v>2606.3295210000001</v>
      </c>
      <c r="AK79">
        <v>2606.3295210000001</v>
      </c>
    </row>
    <row r="80" spans="2:42" x14ac:dyDescent="0.3">
      <c r="B80" t="s">
        <v>6</v>
      </c>
      <c r="C80" t="s">
        <v>39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3">
      <c r="B81" t="s">
        <v>6</v>
      </c>
      <c r="C81" t="s">
        <v>40</v>
      </c>
    </row>
    <row r="82" spans="2:42" x14ac:dyDescent="0.3">
      <c r="B82" t="s">
        <v>6</v>
      </c>
      <c r="C82" t="s">
        <v>41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3">
      <c r="B83" t="s">
        <v>6</v>
      </c>
      <c r="C83" t="s">
        <v>42</v>
      </c>
    </row>
    <row r="84" spans="2:42" x14ac:dyDescent="0.3">
      <c r="B84" t="s">
        <v>6</v>
      </c>
      <c r="C84" t="s">
        <v>43</v>
      </c>
    </row>
    <row r="85" spans="2:42" x14ac:dyDescent="0.3">
      <c r="B85" t="s">
        <v>6</v>
      </c>
      <c r="C85" t="s">
        <v>44</v>
      </c>
    </row>
    <row r="86" spans="2:42" x14ac:dyDescent="0.3">
      <c r="B86" t="s">
        <v>6</v>
      </c>
      <c r="C86" t="s">
        <v>45</v>
      </c>
    </row>
    <row r="87" spans="2:42" x14ac:dyDescent="0.3">
      <c r="B87" t="s">
        <v>6</v>
      </c>
      <c r="C87" t="s">
        <v>46</v>
      </c>
    </row>
    <row r="88" spans="2:42" x14ac:dyDescent="0.3">
      <c r="B88" t="s">
        <v>6</v>
      </c>
      <c r="C88" t="s">
        <v>15</v>
      </c>
      <c r="D88">
        <v>69197.985700000005</v>
      </c>
      <c r="E88">
        <v>72623.311709999994</v>
      </c>
      <c r="F88">
        <v>82361.116410000002</v>
      </c>
      <c r="G88">
        <v>84514.470189999993</v>
      </c>
      <c r="H88">
        <v>89775.304120000001</v>
      </c>
      <c r="I88">
        <v>90788.113410000005</v>
      </c>
      <c r="J88">
        <v>93790.779670000004</v>
      </c>
      <c r="K88">
        <v>97529.410380000001</v>
      </c>
      <c r="L88">
        <v>97817.504209999999</v>
      </c>
      <c r="M88">
        <v>98619.54277</v>
      </c>
      <c r="N88">
        <v>115061.5572</v>
      </c>
      <c r="O88">
        <v>115142.58930000001</v>
      </c>
      <c r="P88">
        <v>123821.96219999999</v>
      </c>
      <c r="Q88">
        <v>123821.96219999999</v>
      </c>
      <c r="R88">
        <v>123821.96219999999</v>
      </c>
      <c r="S88">
        <v>123821.96219999999</v>
      </c>
      <c r="T88">
        <v>123200.03810000001</v>
      </c>
      <c r="U88">
        <v>152663.7996</v>
      </c>
      <c r="V88">
        <v>153366.75589999999</v>
      </c>
      <c r="W88">
        <v>147621.96340000001</v>
      </c>
      <c r="X88">
        <v>148324.91959999999</v>
      </c>
      <c r="Y88">
        <v>148243.88750000001</v>
      </c>
      <c r="Z88">
        <v>148324.91959999999</v>
      </c>
      <c r="AA88">
        <v>147702.99540000001</v>
      </c>
      <c r="AB88">
        <v>147829.5024</v>
      </c>
      <c r="AC88">
        <v>147288.61040000001</v>
      </c>
      <c r="AD88">
        <v>150220.61050000001</v>
      </c>
      <c r="AE88">
        <v>147829.5024</v>
      </c>
      <c r="AF88">
        <v>147288.61040000001</v>
      </c>
      <c r="AG88">
        <v>147207.57829999999</v>
      </c>
      <c r="AH88">
        <v>147288.61040000001</v>
      </c>
      <c r="AI88">
        <v>147207.57829999999</v>
      </c>
      <c r="AJ88">
        <v>147207.57829999999</v>
      </c>
      <c r="AK88">
        <v>147207.57829999999</v>
      </c>
      <c r="AL88">
        <v>143097.08350000001</v>
      </c>
      <c r="AM88">
        <v>143097.08350000001</v>
      </c>
      <c r="AN88">
        <v>143097.08350000001</v>
      </c>
      <c r="AO88">
        <v>143097.08350000001</v>
      </c>
      <c r="AP88">
        <v>143097.08350000001</v>
      </c>
    </row>
    <row r="89" spans="2:42" x14ac:dyDescent="0.3">
      <c r="B89" t="s">
        <v>7</v>
      </c>
      <c r="C89" t="s">
        <v>36</v>
      </c>
    </row>
    <row r="90" spans="2:42" x14ac:dyDescent="0.3">
      <c r="B90" t="s">
        <v>7</v>
      </c>
      <c r="C90" t="s">
        <v>37</v>
      </c>
    </row>
    <row r="91" spans="2:42" x14ac:dyDescent="0.3">
      <c r="B91" t="s">
        <v>7</v>
      </c>
      <c r="C91" t="s">
        <v>38</v>
      </c>
    </row>
    <row r="92" spans="2:42" x14ac:dyDescent="0.3">
      <c r="B92" t="s">
        <v>7</v>
      </c>
      <c r="C92" t="s">
        <v>39</v>
      </c>
    </row>
    <row r="93" spans="2:42" x14ac:dyDescent="0.3">
      <c r="B93" t="s">
        <v>7</v>
      </c>
      <c r="C93" t="s">
        <v>40</v>
      </c>
    </row>
    <row r="94" spans="2:42" x14ac:dyDescent="0.3">
      <c r="B94" t="s">
        <v>7</v>
      </c>
      <c r="C94" t="s">
        <v>41</v>
      </c>
    </row>
    <row r="95" spans="2:42" x14ac:dyDescent="0.3">
      <c r="B95" t="s">
        <v>7</v>
      </c>
      <c r="C95" t="s">
        <v>42</v>
      </c>
    </row>
    <row r="96" spans="2:42" x14ac:dyDescent="0.3">
      <c r="B96" t="s">
        <v>7</v>
      </c>
      <c r="C96" t="s">
        <v>43</v>
      </c>
    </row>
    <row r="97" spans="2:42" x14ac:dyDescent="0.3">
      <c r="B97" t="s">
        <v>7</v>
      </c>
      <c r="C97" t="s">
        <v>44</v>
      </c>
    </row>
    <row r="98" spans="2:42" x14ac:dyDescent="0.3">
      <c r="B98" t="s">
        <v>7</v>
      </c>
      <c r="C98" t="s">
        <v>45</v>
      </c>
    </row>
    <row r="99" spans="2:42" x14ac:dyDescent="0.3">
      <c r="B99" t="s">
        <v>7</v>
      </c>
      <c r="C99" t="s">
        <v>46</v>
      </c>
    </row>
    <row r="100" spans="2:42" x14ac:dyDescent="0.3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3">
      <c r="B101" t="s">
        <v>8</v>
      </c>
      <c r="C101" t="s">
        <v>36</v>
      </c>
    </row>
    <row r="102" spans="2:42" x14ac:dyDescent="0.3">
      <c r="B102" t="s">
        <v>8</v>
      </c>
      <c r="C102" t="s">
        <v>37</v>
      </c>
    </row>
    <row r="103" spans="2:42" x14ac:dyDescent="0.3">
      <c r="B103" t="s">
        <v>8</v>
      </c>
      <c r="C103" t="s">
        <v>38</v>
      </c>
    </row>
    <row r="104" spans="2:42" x14ac:dyDescent="0.3">
      <c r="B104" t="s">
        <v>8</v>
      </c>
      <c r="C104" t="s">
        <v>39</v>
      </c>
    </row>
    <row r="105" spans="2:42" x14ac:dyDescent="0.3">
      <c r="B105" t="s">
        <v>8</v>
      </c>
      <c r="C105" t="s">
        <v>40</v>
      </c>
    </row>
    <row r="106" spans="2:42" x14ac:dyDescent="0.3">
      <c r="B106" t="s">
        <v>8</v>
      </c>
      <c r="C106" t="s">
        <v>41</v>
      </c>
    </row>
    <row r="107" spans="2:42" x14ac:dyDescent="0.3">
      <c r="B107" t="s">
        <v>8</v>
      </c>
      <c r="C107" t="s">
        <v>42</v>
      </c>
    </row>
    <row r="108" spans="2:42" x14ac:dyDescent="0.3">
      <c r="B108" t="s">
        <v>8</v>
      </c>
      <c r="C108" t="s">
        <v>43</v>
      </c>
    </row>
    <row r="109" spans="2:42" x14ac:dyDescent="0.3">
      <c r="B109" t="s">
        <v>8</v>
      </c>
      <c r="C109" t="s">
        <v>44</v>
      </c>
    </row>
    <row r="110" spans="2:42" x14ac:dyDescent="0.3">
      <c r="B110" t="s">
        <v>8</v>
      </c>
      <c r="C110" t="s">
        <v>45</v>
      </c>
    </row>
    <row r="111" spans="2:42" x14ac:dyDescent="0.3">
      <c r="B111" t="s">
        <v>8</v>
      </c>
      <c r="C111" t="s">
        <v>46</v>
      </c>
    </row>
    <row r="112" spans="2:42" x14ac:dyDescent="0.3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3">
      <c r="B113" t="s">
        <v>245</v>
      </c>
      <c r="C113" t="s">
        <v>36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</row>
    <row r="114" spans="2:42" x14ac:dyDescent="0.3">
      <c r="B114" t="s">
        <v>245</v>
      </c>
      <c r="C114" t="s">
        <v>37</v>
      </c>
    </row>
    <row r="115" spans="2:42" x14ac:dyDescent="0.3">
      <c r="B115" t="s">
        <v>245</v>
      </c>
      <c r="C115" t="s">
        <v>38</v>
      </c>
    </row>
    <row r="116" spans="2:42" x14ac:dyDescent="0.3">
      <c r="B116" t="s">
        <v>245</v>
      </c>
      <c r="C116" t="s">
        <v>39</v>
      </c>
    </row>
    <row r="117" spans="2:42" x14ac:dyDescent="0.3">
      <c r="B117" t="s">
        <v>245</v>
      </c>
      <c r="C117" t="s">
        <v>40</v>
      </c>
    </row>
    <row r="118" spans="2:42" x14ac:dyDescent="0.3">
      <c r="B118" t="s">
        <v>245</v>
      </c>
      <c r="C118" t="s">
        <v>41</v>
      </c>
    </row>
    <row r="119" spans="2:42" x14ac:dyDescent="0.3">
      <c r="B119" t="s">
        <v>245</v>
      </c>
      <c r="C119" t="s">
        <v>42</v>
      </c>
    </row>
    <row r="120" spans="2:42" x14ac:dyDescent="0.3">
      <c r="B120" t="s">
        <v>245</v>
      </c>
      <c r="C120" t="s">
        <v>43</v>
      </c>
    </row>
    <row r="121" spans="2:42" x14ac:dyDescent="0.3">
      <c r="B121" t="s">
        <v>245</v>
      </c>
      <c r="C121" t="s">
        <v>44</v>
      </c>
    </row>
    <row r="122" spans="2:42" x14ac:dyDescent="0.3">
      <c r="B122" t="s">
        <v>245</v>
      </c>
      <c r="C122" t="s">
        <v>45</v>
      </c>
    </row>
    <row r="123" spans="2:42" x14ac:dyDescent="0.3">
      <c r="B123" t="s">
        <v>245</v>
      </c>
      <c r="C123" t="s">
        <v>46</v>
      </c>
    </row>
    <row r="124" spans="2:42" x14ac:dyDescent="0.3">
      <c r="B124" t="s">
        <v>245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</row>
    <row r="125" spans="2:42" x14ac:dyDescent="0.3">
      <c r="B125" t="s">
        <v>648</v>
      </c>
      <c r="C125" t="s">
        <v>36</v>
      </c>
    </row>
    <row r="126" spans="2:42" x14ac:dyDescent="0.3">
      <c r="B126" t="s">
        <v>648</v>
      </c>
      <c r="C126" t="s">
        <v>37</v>
      </c>
    </row>
    <row r="127" spans="2:42" x14ac:dyDescent="0.3">
      <c r="B127" t="s">
        <v>648</v>
      </c>
      <c r="C127" t="s">
        <v>38</v>
      </c>
    </row>
    <row r="128" spans="2:42" x14ac:dyDescent="0.3">
      <c r="B128" t="s">
        <v>648</v>
      </c>
      <c r="C128" t="s">
        <v>39</v>
      </c>
    </row>
    <row r="129" spans="2:42" x14ac:dyDescent="0.3">
      <c r="B129" t="s">
        <v>648</v>
      </c>
      <c r="C129" t="s">
        <v>40</v>
      </c>
    </row>
    <row r="130" spans="2:42" x14ac:dyDescent="0.3">
      <c r="B130" t="s">
        <v>648</v>
      </c>
      <c r="C130" t="s">
        <v>41</v>
      </c>
    </row>
    <row r="131" spans="2:42" x14ac:dyDescent="0.3">
      <c r="B131" t="s">
        <v>648</v>
      </c>
      <c r="C131" t="s">
        <v>42</v>
      </c>
    </row>
    <row r="132" spans="2:42" x14ac:dyDescent="0.3">
      <c r="B132" t="s">
        <v>648</v>
      </c>
      <c r="C132" t="s">
        <v>43</v>
      </c>
    </row>
    <row r="133" spans="2:42" x14ac:dyDescent="0.3">
      <c r="B133" t="s">
        <v>648</v>
      </c>
      <c r="C133" t="s">
        <v>44</v>
      </c>
    </row>
    <row r="134" spans="2:42" x14ac:dyDescent="0.3">
      <c r="B134" t="s">
        <v>648</v>
      </c>
      <c r="C134" t="s">
        <v>45</v>
      </c>
    </row>
    <row r="135" spans="2:42" x14ac:dyDescent="0.3">
      <c r="B135" t="s">
        <v>648</v>
      </c>
      <c r="C135" t="s">
        <v>46</v>
      </c>
    </row>
    <row r="136" spans="2:42" x14ac:dyDescent="0.3">
      <c r="B136" t="s">
        <v>648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J56"/>
  <sheetViews>
    <sheetView workbookViewId="0">
      <selection activeCell="C12" sqref="C12"/>
    </sheetView>
  </sheetViews>
  <sheetFormatPr defaultRowHeight="14.4" x14ac:dyDescent="0.3"/>
  <sheetData>
    <row r="7" spans="1:8" x14ac:dyDescent="0.3">
      <c r="A7" s="233" t="s">
        <v>650</v>
      </c>
      <c r="B7">
        <v>592997.33769232838</v>
      </c>
      <c r="E7" t="s">
        <v>649</v>
      </c>
      <c r="H7">
        <v>2969.905999999959</v>
      </c>
    </row>
    <row r="13" spans="1:8" x14ac:dyDescent="0.3">
      <c r="B13" t="s">
        <v>11</v>
      </c>
    </row>
    <row r="14" spans="1:8" x14ac:dyDescent="0.3">
      <c r="B14" t="s">
        <v>75</v>
      </c>
    </row>
    <row r="15" spans="1:8" x14ac:dyDescent="0.3">
      <c r="B15" t="s">
        <v>13</v>
      </c>
    </row>
    <row r="32" spans="2:8" x14ac:dyDescent="0.3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</row>
    <row r="33" spans="2:8" x14ac:dyDescent="0.3">
      <c r="B33" t="s">
        <v>75</v>
      </c>
      <c r="C33" t="s">
        <v>76</v>
      </c>
      <c r="D33" t="s">
        <v>76</v>
      </c>
      <c r="E33" t="s">
        <v>77</v>
      </c>
      <c r="F33" t="s">
        <v>76</v>
      </c>
      <c r="G33" t="s">
        <v>76</v>
      </c>
      <c r="H33" t="s">
        <v>77</v>
      </c>
    </row>
    <row r="34" spans="2:8" x14ac:dyDescent="0.3">
      <c r="B34" t="s">
        <v>13</v>
      </c>
    </row>
    <row r="35" spans="2:8" x14ac:dyDescent="0.3">
      <c r="B35" t="s">
        <v>36</v>
      </c>
      <c r="C35">
        <v>2223.4910890000001</v>
      </c>
      <c r="D35">
        <v>3173.6761860000001</v>
      </c>
      <c r="F35">
        <v>1763.097354</v>
      </c>
      <c r="G35">
        <v>2872.186404</v>
      </c>
      <c r="H35">
        <v>116.3986857</v>
      </c>
    </row>
    <row r="36" spans="2:8" x14ac:dyDescent="0.3">
      <c r="B36" t="s">
        <v>37</v>
      </c>
      <c r="C36">
        <v>2075.2121510000002</v>
      </c>
      <c r="D36">
        <v>2481.141361</v>
      </c>
      <c r="E36">
        <v>107.1491439</v>
      </c>
      <c r="F36">
        <v>2148.5062849999999</v>
      </c>
      <c r="G36">
        <v>3260.7957099999999</v>
      </c>
    </row>
    <row r="51" spans="2:10" x14ac:dyDescent="0.3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</row>
    <row r="52" spans="2:10" x14ac:dyDescent="0.3">
      <c r="B52" t="s">
        <v>75</v>
      </c>
      <c r="C52" t="s">
        <v>76</v>
      </c>
      <c r="D52" t="s">
        <v>78</v>
      </c>
      <c r="E52" t="s">
        <v>79</v>
      </c>
      <c r="F52" t="s">
        <v>76</v>
      </c>
      <c r="G52" t="s">
        <v>78</v>
      </c>
      <c r="H52" t="s">
        <v>79</v>
      </c>
      <c r="I52" t="s">
        <v>78</v>
      </c>
      <c r="J52" t="s">
        <v>79</v>
      </c>
    </row>
    <row r="53" spans="2:10" x14ac:dyDescent="0.3">
      <c r="B53" t="s">
        <v>13</v>
      </c>
    </row>
    <row r="54" spans="2:10" x14ac:dyDescent="0.3">
      <c r="B54" t="s">
        <v>39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</row>
    <row r="55" spans="2:10" x14ac:dyDescent="0.3">
      <c r="B55" t="s">
        <v>42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</row>
    <row r="56" spans="2:10" x14ac:dyDescent="0.3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8671875" defaultRowHeight="14.4" x14ac:dyDescent="0.3"/>
  <cols>
    <col min="1" max="1" width="29.109375" style="33" bestFit="1" customWidth="1"/>
    <col min="2" max="2" width="0" style="33" hidden="1" customWidth="1"/>
    <col min="3" max="3" width="8.6640625" style="33" hidden="1" customWidth="1"/>
    <col min="4" max="4" width="0" style="33" hidden="1" customWidth="1"/>
    <col min="5" max="25" width="8.88671875" style="33"/>
    <col min="26" max="28" width="9.5546875" style="33" bestFit="1" customWidth="1"/>
    <col min="29" max="40" width="10.5546875" style="33" bestFit="1" customWidth="1"/>
    <col min="41" max="16384" width="8.88671875" style="33"/>
  </cols>
  <sheetData>
    <row r="1" spans="1:40" ht="15" thickBot="1" x14ac:dyDescent="0.35">
      <c r="A1" s="235" t="s">
        <v>656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" thickTop="1" x14ac:dyDescent="0.3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3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3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3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3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3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3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3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3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3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3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3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3">
      <c r="A16" s="281" t="s">
        <v>657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3">
      <c r="A17" s="89" t="s">
        <v>658</v>
      </c>
    </row>
    <row r="18" spans="1:40" x14ac:dyDescent="0.3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3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3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3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3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3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3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3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3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3">
      <c r="A27" s="89"/>
    </row>
    <row r="28" spans="1:40" x14ac:dyDescent="0.3">
      <c r="A28" s="281" t="s">
        <v>709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3">
      <c r="A29" s="89" t="s">
        <v>658</v>
      </c>
    </row>
    <row r="30" spans="1:40" x14ac:dyDescent="0.3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3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3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3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3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3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3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3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3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3">
      <c r="A39" s="89"/>
    </row>
    <row r="40" spans="1:40" x14ac:dyDescent="0.3">
      <c r="A40" s="281" t="s">
        <v>710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3">
      <c r="A41" s="89" t="s">
        <v>658</v>
      </c>
    </row>
    <row r="42" spans="1:40" x14ac:dyDescent="0.3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3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3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3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3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3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3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3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3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3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3">
      <c r="A52" s="281" t="s">
        <v>659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3">
      <c r="A53" s="89" t="s">
        <v>658</v>
      </c>
    </row>
    <row r="54" spans="1:40" x14ac:dyDescent="0.3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3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3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3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3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3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3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3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3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3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3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3">
      <c r="A66" s="286" t="s">
        <v>657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3">
      <c r="A67" s="89" t="s">
        <v>660</v>
      </c>
    </row>
    <row r="68" spans="1:40" x14ac:dyDescent="0.3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3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3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3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3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3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3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3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3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3">
      <c r="A77" s="89"/>
    </row>
    <row r="78" spans="1:40" x14ac:dyDescent="0.3">
      <c r="A78" s="286" t="s">
        <v>709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3">
      <c r="A79" s="89" t="s">
        <v>660</v>
      </c>
    </row>
    <row r="80" spans="1:40" x14ac:dyDescent="0.3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3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3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3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3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3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3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3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3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3">
      <c r="A89" s="89"/>
    </row>
    <row r="90" spans="1:40" x14ac:dyDescent="0.3">
      <c r="A90" s="286" t="s">
        <v>710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3">
      <c r="A91" s="89" t="s">
        <v>660</v>
      </c>
    </row>
    <row r="92" spans="1:40" x14ac:dyDescent="0.3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3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3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3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3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3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3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3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3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3">
      <c r="A101" s="89"/>
    </row>
    <row r="102" spans="1:40" x14ac:dyDescent="0.3">
      <c r="A102" s="286" t="s">
        <v>659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3">
      <c r="A103" s="89" t="s">
        <v>660</v>
      </c>
    </row>
    <row r="104" spans="1:40" x14ac:dyDescent="0.3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3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3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3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3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3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3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3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3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09375" defaultRowHeight="13.2" x14ac:dyDescent="0.25"/>
  <cols>
    <col min="1" max="1" width="32.6640625" style="105" customWidth="1"/>
    <col min="2" max="2" width="11.33203125" style="105" bestFit="1" customWidth="1"/>
    <col min="3" max="4" width="8.33203125" style="105" bestFit="1" customWidth="1"/>
    <col min="5" max="6" width="9.33203125" style="105" bestFit="1" customWidth="1"/>
    <col min="7" max="13" width="10.33203125" style="105" bestFit="1" customWidth="1"/>
    <col min="14" max="38" width="11.88671875" style="105" bestFit="1" customWidth="1"/>
    <col min="39" max="16384" width="9.109375" style="105"/>
  </cols>
  <sheetData>
    <row r="1" spans="1:38" s="33" customFormat="1" ht="23.4" x14ac:dyDescent="0.45">
      <c r="A1" s="288" t="s">
        <v>711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4.4" x14ac:dyDescent="0.3">
      <c r="A2" s="306" t="s">
        <v>712</v>
      </c>
      <c r="B2" s="291" t="s">
        <v>713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4.4" x14ac:dyDescent="0.3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4.4" x14ac:dyDescent="0.3">
      <c r="A4" s="306"/>
      <c r="B4" s="291" t="s">
        <v>714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4.4" x14ac:dyDescent="0.3">
      <c r="A5" s="306"/>
      <c r="B5" s="291" t="s">
        <v>715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4.4" x14ac:dyDescent="0.3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4.4" x14ac:dyDescent="0.3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4.4" x14ac:dyDescent="0.3">
      <c r="A8" s="307" t="s">
        <v>716</v>
      </c>
      <c r="B8" s="296" t="s">
        <v>713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4.4" x14ac:dyDescent="0.3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4.4" x14ac:dyDescent="0.3">
      <c r="A10" s="307"/>
      <c r="B10" s="298" t="s">
        <v>714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4.4" x14ac:dyDescent="0.3">
      <c r="A11" s="307"/>
      <c r="B11" s="300" t="s">
        <v>717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4.4" x14ac:dyDescent="0.3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4.4" x14ac:dyDescent="0.3"/>
    <row r="14" spans="1:38" s="33" customFormat="1" ht="14.4" x14ac:dyDescent="0.3">
      <c r="A14" s="308" t="s">
        <v>718</v>
      </c>
      <c r="B14" s="301" t="s">
        <v>713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4.4" x14ac:dyDescent="0.3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4.4" x14ac:dyDescent="0.3">
      <c r="A16" s="309"/>
      <c r="B16" s="301" t="s">
        <v>714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4.4" x14ac:dyDescent="0.3">
      <c r="A17" s="309"/>
      <c r="B17" s="301" t="s">
        <v>717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4.4" x14ac:dyDescent="0.3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4.4" x14ac:dyDescent="0.3"/>
    <row r="20" spans="1:38" s="33" customFormat="1" ht="14.4" x14ac:dyDescent="0.3">
      <c r="A20" s="303" t="s">
        <v>719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5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4.4" x14ac:dyDescent="0.3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4.4" x14ac:dyDescent="0.3">
      <c r="A24" s="243" t="s">
        <v>690</v>
      </c>
    </row>
    <row r="25" spans="1:38" ht="14.4" x14ac:dyDescent="0.3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4.4" x14ac:dyDescent="0.3">
      <c r="A26" s="243" t="s">
        <v>657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4.4" x14ac:dyDescent="0.3">
      <c r="A27" s="258" t="s">
        <v>667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4.4" x14ac:dyDescent="0.3">
      <c r="A28" s="243" t="s">
        <v>668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4.4" x14ac:dyDescent="0.3">
      <c r="A29" s="243" t="s">
        <v>659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5">
      <c r="A31" s="105" t="s">
        <v>669</v>
      </c>
    </row>
    <row r="32" spans="1:38" x14ac:dyDescent="0.25">
      <c r="A32" s="105" t="s">
        <v>657</v>
      </c>
      <c r="B32" s="259">
        <f>NPV(0.08,B26:AK26)*(1+0.08)</f>
        <v>89726.389736892335</v>
      </c>
    </row>
    <row r="33" spans="1:2" x14ac:dyDescent="0.25">
      <c r="A33" s="105" t="s">
        <v>667</v>
      </c>
      <c r="B33" s="259">
        <f>NPV(0.08,B27:AK27)*(1+0.08)</f>
        <v>20911.435362725173</v>
      </c>
    </row>
    <row r="34" spans="1:2" x14ac:dyDescent="0.25">
      <c r="A34" s="105" t="s">
        <v>668</v>
      </c>
      <c r="B34" s="259">
        <f>NPV(0.08,B28:AK28)*(1+0.08)</f>
        <v>9261.7298850372899</v>
      </c>
    </row>
    <row r="35" spans="1:2" x14ac:dyDescent="0.25">
      <c r="A35" s="105" t="s">
        <v>659</v>
      </c>
      <c r="B35" s="259">
        <f>NPV(0.08,B29:AK29)*(1+0.08)</f>
        <v>5877.3236473534052</v>
      </c>
    </row>
    <row r="36" spans="1:2" x14ac:dyDescent="0.25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09375" defaultRowHeight="13.2" x14ac:dyDescent="0.25"/>
  <cols>
    <col min="1" max="1" width="29.109375" style="105" bestFit="1" customWidth="1"/>
    <col min="2" max="2" width="13.5546875" style="105" bestFit="1" customWidth="1"/>
    <col min="3" max="10" width="9.33203125" style="105" bestFit="1" customWidth="1"/>
    <col min="11" max="22" width="9.5546875" style="105" bestFit="1" customWidth="1"/>
    <col min="23" max="25" width="9.6640625" style="105" bestFit="1" customWidth="1"/>
    <col min="26" max="37" width="10.6640625" style="105" bestFit="1" customWidth="1"/>
    <col min="38" max="16384" width="9.109375" style="105"/>
  </cols>
  <sheetData>
    <row r="1" spans="1:37" ht="14.4" x14ac:dyDescent="0.3">
      <c r="A1" s="241" t="s">
        <v>657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4.4" x14ac:dyDescent="0.3">
      <c r="A2" s="243" t="s">
        <v>666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4.4" x14ac:dyDescent="0.3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4.4" x14ac:dyDescent="0.3">
      <c r="A4" s="243" t="s">
        <v>36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4.4" x14ac:dyDescent="0.3">
      <c r="A5" s="243" t="s">
        <v>37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4.4" x14ac:dyDescent="0.3">
      <c r="A6" s="243" t="s">
        <v>38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4.4" x14ac:dyDescent="0.3">
      <c r="A7" s="243" t="s">
        <v>39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4.4" x14ac:dyDescent="0.3">
      <c r="A8" s="243" t="s">
        <v>40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4.4" x14ac:dyDescent="0.3">
      <c r="A9" s="243" t="s">
        <v>41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4.4" x14ac:dyDescent="0.3">
      <c r="A10" s="243" t="s">
        <v>42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4.4" x14ac:dyDescent="0.3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4.4" x14ac:dyDescent="0.3">
      <c r="A12" s="243"/>
    </row>
    <row r="13" spans="1:37" ht="14.4" x14ac:dyDescent="0.3">
      <c r="A13" s="257" t="s">
        <v>667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4.4" x14ac:dyDescent="0.3">
      <c r="A14" s="243" t="s">
        <v>666</v>
      </c>
    </row>
    <row r="15" spans="1:37" ht="14.4" x14ac:dyDescent="0.3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4.4" x14ac:dyDescent="0.3">
      <c r="A16" s="243" t="s">
        <v>36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4.4" x14ac:dyDescent="0.3">
      <c r="A17" s="243" t="s">
        <v>37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4.4" x14ac:dyDescent="0.3">
      <c r="A18" s="243" t="s">
        <v>38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4.4" x14ac:dyDescent="0.3">
      <c r="A19" s="243" t="s">
        <v>39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4.4" x14ac:dyDescent="0.3">
      <c r="A20" s="243" t="s">
        <v>40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4.4" x14ac:dyDescent="0.3">
      <c r="A21" s="243" t="s">
        <v>41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4.4" x14ac:dyDescent="0.3">
      <c r="A22" s="243" t="s">
        <v>42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4.4" x14ac:dyDescent="0.3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4.4" x14ac:dyDescent="0.3">
      <c r="A24" s="243"/>
    </row>
    <row r="25" spans="1:37" ht="14.4" x14ac:dyDescent="0.3">
      <c r="A25" s="241" t="s">
        <v>668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4.4" x14ac:dyDescent="0.3">
      <c r="A26" s="243" t="s">
        <v>666</v>
      </c>
    </row>
    <row r="27" spans="1:37" ht="14.4" x14ac:dyDescent="0.3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4.4" x14ac:dyDescent="0.3">
      <c r="A28" s="243" t="s">
        <v>36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4.4" x14ac:dyDescent="0.3">
      <c r="A29" s="243" t="s">
        <v>37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4.4" x14ac:dyDescent="0.3">
      <c r="A30" s="243" t="s">
        <v>38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4.4" x14ac:dyDescent="0.3">
      <c r="A31" s="243" t="s">
        <v>39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4.4" x14ac:dyDescent="0.3">
      <c r="A32" s="243" t="s">
        <v>40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4.4" x14ac:dyDescent="0.3">
      <c r="A33" s="243" t="s">
        <v>41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4.4" x14ac:dyDescent="0.3">
      <c r="A34" s="243" t="s">
        <v>42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4.4" x14ac:dyDescent="0.3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4.4" x14ac:dyDescent="0.3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4.4" x14ac:dyDescent="0.3">
      <c r="A37" s="241" t="s">
        <v>659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4.4" x14ac:dyDescent="0.3">
      <c r="A38" s="243" t="s">
        <v>666</v>
      </c>
    </row>
    <row r="39" spans="1:37" ht="14.4" x14ac:dyDescent="0.3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4.4" x14ac:dyDescent="0.3">
      <c r="A40" s="243" t="s">
        <v>36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4.4" x14ac:dyDescent="0.3">
      <c r="A41" s="243" t="s">
        <v>37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4.4" x14ac:dyDescent="0.3">
      <c r="A42" s="243" t="s">
        <v>38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4.4" x14ac:dyDescent="0.3">
      <c r="A43" s="243" t="s">
        <v>39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4.4" x14ac:dyDescent="0.3">
      <c r="A44" s="243" t="s">
        <v>40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4.4" x14ac:dyDescent="0.3">
      <c r="A45" s="243" t="s">
        <v>41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4.4" x14ac:dyDescent="0.3">
      <c r="A46" s="243" t="s">
        <v>42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4.4" x14ac:dyDescent="0.3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5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4.4" x14ac:dyDescent="0.3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4.4" x14ac:dyDescent="0.3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4.4" x14ac:dyDescent="0.3">
      <c r="A52" s="243" t="s">
        <v>687</v>
      </c>
    </row>
    <row r="53" spans="1:37" ht="14.4" x14ac:dyDescent="0.3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4.4" x14ac:dyDescent="0.3">
      <c r="A54" s="243" t="s">
        <v>657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4.4" x14ac:dyDescent="0.3">
      <c r="A55" s="258" t="s">
        <v>667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4.4" x14ac:dyDescent="0.3">
      <c r="A56" s="243" t="s">
        <v>668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4.4" x14ac:dyDescent="0.3">
      <c r="A57" s="243" t="s">
        <v>659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4.4" x14ac:dyDescent="0.3">
      <c r="A59" s="12" t="s">
        <v>688</v>
      </c>
      <c r="B59" s="269" t="s">
        <v>671</v>
      </c>
    </row>
    <row r="60" spans="1:37" x14ac:dyDescent="0.25">
      <c r="A60" s="105" t="s">
        <v>657</v>
      </c>
      <c r="B60" s="275">
        <f>VLOOKUP($A60,Sup_GD_PotInst!$A$31:$B$36,B$2,FALSE)</f>
        <v>89726.389736892335</v>
      </c>
    </row>
    <row r="61" spans="1:37" x14ac:dyDescent="0.25">
      <c r="A61" s="105" t="s">
        <v>667</v>
      </c>
      <c r="B61" s="275">
        <f>VLOOKUP($A61,Sup_GD_PotInst!$A$31:$B$36,B$2,FALSE)</f>
        <v>20911.435362725173</v>
      </c>
    </row>
    <row r="62" spans="1:37" x14ac:dyDescent="0.25">
      <c r="A62" s="105" t="s">
        <v>668</v>
      </c>
      <c r="B62" s="275">
        <f>VLOOKUP($A62,Sup_GD_PotInst!$A$31:$B$36,B$2,FALSE)</f>
        <v>9261.7298850372899</v>
      </c>
    </row>
    <row r="63" spans="1:37" x14ac:dyDescent="0.25">
      <c r="A63" s="105" t="s">
        <v>659</v>
      </c>
      <c r="B63" s="275">
        <f>VLOOKUP($A63,Sup_GD_PotInst!$A$31:$B$36,B$2,FALSE)</f>
        <v>5877.3236473534052</v>
      </c>
    </row>
    <row r="64" spans="1:37" ht="14.4" x14ac:dyDescent="0.3">
      <c r="A64" s="27" t="s">
        <v>9</v>
      </c>
      <c r="B64" s="28">
        <f>VLOOKUP($A64,Sup_GD_PotInst!$A$31:$B$36,B$2,FALSE)</f>
        <v>125776.8786320082</v>
      </c>
    </row>
    <row r="66" spans="1:37" ht="14.4" x14ac:dyDescent="0.3">
      <c r="A66" s="12" t="s">
        <v>670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4.4" x14ac:dyDescent="0.3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4.4" x14ac:dyDescent="0.3">
      <c r="A68" s="16" t="s">
        <v>657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4.4" x14ac:dyDescent="0.3">
      <c r="A69" s="244" t="s">
        <v>667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4.4" x14ac:dyDescent="0.3">
      <c r="A70" s="244" t="s">
        <v>668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4.4" x14ac:dyDescent="0.3">
      <c r="A71" s="244" t="s">
        <v>659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4.4" x14ac:dyDescent="0.3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4.4" x14ac:dyDescent="0.3">
      <c r="A74" s="12" t="s">
        <v>689</v>
      </c>
      <c r="B74" s="13" t="s">
        <v>671</v>
      </c>
    </row>
    <row r="75" spans="1:37" x14ac:dyDescent="0.25">
      <c r="A75" s="105" t="s">
        <v>657</v>
      </c>
      <c r="B75" s="275">
        <f>B60/(1+Planel_BD_constantes!$B$3)^3</f>
        <v>71227.701043486391</v>
      </c>
      <c r="E75" s="259"/>
    </row>
    <row r="76" spans="1:37" x14ac:dyDescent="0.25">
      <c r="A76" s="105" t="s">
        <v>667</v>
      </c>
      <c r="B76" s="275">
        <f>B61/(1+Planel_BD_constantes!$B$3)^3</f>
        <v>16600.171596940549</v>
      </c>
      <c r="E76" s="259"/>
    </row>
    <row r="77" spans="1:37" x14ac:dyDescent="0.25">
      <c r="A77" s="105" t="s">
        <v>668</v>
      </c>
      <c r="B77" s="275">
        <f>B62/(1+Planel_BD_constantes!$B$3)^3</f>
        <v>7352.2597903626292</v>
      </c>
      <c r="E77" s="259"/>
    </row>
    <row r="78" spans="1:37" x14ac:dyDescent="0.25">
      <c r="A78" s="105" t="s">
        <v>659</v>
      </c>
      <c r="B78" s="275">
        <f>B63/(1+Planel_BD_constantes!$B$3)^3</f>
        <v>4665.6090021793907</v>
      </c>
      <c r="E78" s="259"/>
    </row>
    <row r="79" spans="1:37" ht="14.4" x14ac:dyDescent="0.3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AE13D0E-F7F6-4734-8529-64319E5DA9E4}"/>
</file>

<file path=customXml/itemProps2.xml><?xml version="1.0" encoding="utf-8"?>
<ds:datastoreItem xmlns:ds="http://schemas.openxmlformats.org/officeDocument/2006/customXml" ds:itemID="{1243F2DD-CE1E-4F98-923E-6D935F585104}"/>
</file>

<file path=customXml/itemProps3.xml><?xml version="1.0" encoding="utf-8"?>
<ds:datastoreItem xmlns:ds="http://schemas.openxmlformats.org/officeDocument/2006/customXml" ds:itemID="{E7CE4579-0235-40CE-885E-8E7C5639850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Marcos Ribeiro Conde</cp:lastModifiedBy>
  <dcterms:created xsi:type="dcterms:W3CDTF">2018-07-06T12:40:20Z</dcterms:created>
  <dcterms:modified xsi:type="dcterms:W3CDTF">2020-05-19T12:22:51Z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