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6" windowHeight="9816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6" r:id="rId38"/>
    <pivotCache cacheId="17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<sst xmlns="http://schemas.openxmlformats.org/spreadsheetml/2006/main" count="12834" uniqueCount="772">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</sst>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152053.44649999999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145981.44125999999</c:v>
                </c:pt>
                <c:pt idx="6">
                  <c:v>18291.31437</c:v>
                </c:pt>
                <c:pt idx="7">
                  <c:v>490</c:v>
                </c:pt>
                <c:pt idx="8">
                  <c:v>59798.092703000002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36703.179000000004</c:v>
                </c:pt>
                <c:pt idx="1">
                  <c:v>13141.406799999997</c:v>
                </c:pt>
                <c:pt idx="2">
                  <c:v>6972.3426999999938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13498.076959999999</c:v>
                </c:pt>
                <c:pt idx="1">
                  <c:v>2022.0556199999999</c:v>
                </c:pt>
                <c:pt idx="2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37611.060423999996</c:v>
                </c:pt>
                <c:pt idx="1">
                  <c:v>48036.795156000007</c:v>
                </c:pt>
                <c:pt idx="2">
                  <c:v>53777.425679999986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13572.693692000001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6947.9863853999996</c:v>
                </c:pt>
                <c:pt idx="1">
                  <c:v>23927.2010376</c:v>
                </c:pt>
                <c:pt idx="2">
                  <c:v>28922.905280000003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6558752"/>
        <c:axId val="1366556032"/>
      </c:barChart>
      <c:catAx>
        <c:axId val="136655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6032"/>
        <c:crosses val="autoZero"/>
        <c:auto val="1"/>
        <c:lblAlgn val="ctr"/>
        <c:lblOffset val="100"/>
        <c:noMultiLvlLbl val="0"/>
      </c:catAx>
      <c:valAx>
        <c:axId val="136655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79310.673276000001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17077.196898000002</c:v>
                </c:pt>
                <c:pt idx="5">
                  <c:v>66622.133539000002</c:v>
                </c:pt>
                <c:pt idx="6">
                  <c:v>5145.8160859999998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48825.644954000003</c:v>
                </c:pt>
                <c:pt idx="1">
                  <c:v>67367.144398999997</c:v>
                </c:pt>
                <c:pt idx="2">
                  <c:v>77002.392171999993</c:v>
                </c:pt>
                <c:pt idx="3">
                  <c:v>79310.673276000001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20024.817137500002</c:v>
                </c:pt>
                <c:pt idx="2">
                  <c:v>42079.51494542</c:v>
                </c:pt>
                <c:pt idx="3">
                  <c:v>66622.133539000002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5145.8160859999998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14128.5279849</c:v>
                </c:pt>
                <c:pt idx="2">
                  <c:v>16580.443199699999</c:v>
                </c:pt>
                <c:pt idx="3">
                  <c:v>17077.196898000002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557120"/>
        <c:axId val="136655929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36655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9296"/>
        <c:crosses val="autoZero"/>
        <c:auto val="1"/>
        <c:lblAlgn val="ctr"/>
        <c:lblOffset val="100"/>
        <c:noMultiLvlLbl val="0"/>
      </c:catAx>
      <c:valAx>
        <c:axId val="136655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7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94709.87414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50268.219559999998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567456"/>
        <c:axId val="13665576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36656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7664"/>
        <c:crosses val="autoZero"/>
        <c:auto val="1"/>
        <c:lblAlgn val="ctr"/>
        <c:lblOffset val="100"/>
        <c:noMultiLvlLbl val="0"/>
      </c:catAx>
      <c:valAx>
        <c:axId val="136655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7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17.099895159999999</c:v>
                </c:pt>
                <c:pt idx="2">
                  <c:v>19.32868225</c:v>
                </c:pt>
                <c:pt idx="3">
                  <c:v>27.425524020000001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25.97894209</c:v>
                </c:pt>
                <c:pt idx="2">
                  <c:v>33.2593684</c:v>
                </c:pt>
                <c:pt idx="3">
                  <c:v>37.721548419999998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6563104"/>
        <c:axId val="136655984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3665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59840"/>
        <c:crosses val="autoZero"/>
        <c:auto val="1"/>
        <c:lblAlgn val="ctr"/>
        <c:lblOffset val="100"/>
        <c:noMultiLvlLbl val="0"/>
      </c:catAx>
      <c:valAx>
        <c:axId val="136655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16.090025506849315</c:v>
                </c:pt>
                <c:pt idx="2">
                  <c:v>22.428478893150682</c:v>
                </c:pt>
                <c:pt idx="3">
                  <c:v>35.886254109589039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23.7813598109589</c:v>
                </c:pt>
                <c:pt idx="2">
                  <c:v>40.23647526027397</c:v>
                </c:pt>
                <c:pt idx="3">
                  <c:v>56.31595695890411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6564736"/>
        <c:axId val="13665625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36656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2560"/>
        <c:crosses val="autoZero"/>
        <c:auto val="1"/>
        <c:lblAlgn val="ctr"/>
        <c:lblOffset val="100"/>
        <c:noMultiLvlLbl val="0"/>
      </c:catAx>
      <c:valAx>
        <c:axId val="136656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3.5596184623263437E-2"/>
                  <c:y val="-6.83760780637754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152053.44649999999</c:v>
                </c:pt>
                <c:pt idx="1">
                  <c:v>20565.417483999998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145981.44125999999</c:v>
                </c:pt>
                <c:pt idx="6">
                  <c:v>18291.31437</c:v>
                </c:pt>
                <c:pt idx="7">
                  <c:v>490</c:v>
                </c:pt>
                <c:pt idx="8">
                  <c:v>59798.092703000002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36703.179000000004</c:v>
                </c:pt>
                <c:pt idx="2">
                  <c:v>13141.406799999997</c:v>
                </c:pt>
                <c:pt idx="3">
                  <c:v>6972.3426999999938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2715.8999999999996</c:v>
                </c:pt>
                <c:pt idx="2">
                  <c:v>6376.2174839999989</c:v>
                </c:pt>
                <c:pt idx="3">
                  <c:v>231.09999999999854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13498.076959999999</c:v>
                </c:pt>
                <c:pt idx="2">
                  <c:v>2022.0556199999999</c:v>
                </c:pt>
                <c:pt idx="3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37611.060423999996</c:v>
                </c:pt>
                <c:pt idx="2">
                  <c:v>48036.795156000007</c:v>
                </c:pt>
                <c:pt idx="3">
                  <c:v>53777.425679999986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13572.693692000001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6947.9863853999996</c:v>
                </c:pt>
                <c:pt idx="2">
                  <c:v>23927.2010376</c:v>
                </c:pt>
                <c:pt idx="3">
                  <c:v>28922.905280000003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6565280"/>
        <c:axId val="1366566912"/>
      </c:barChart>
      <c:catAx>
        <c:axId val="136656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6912"/>
        <c:crosses val="autoZero"/>
        <c:auto val="1"/>
        <c:lblAlgn val="ctr"/>
        <c:lblOffset val="100"/>
        <c:noMultiLvlLbl val="0"/>
      </c:catAx>
      <c:valAx>
        <c:axId val="13665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2100840336134454"/>
                  <c:y val="-6.117859616232532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79310.673276000001</c:v>
                </c:pt>
                <c:pt idx="1">
                  <c:v>8413.1018261000008</c:v>
                </c:pt>
                <c:pt idx="2">
                  <c:v>0</c:v>
                </c:pt>
                <c:pt idx="3">
                  <c:v>3007.6281399999998</c:v>
                </c:pt>
                <c:pt idx="4">
                  <c:v>17077.196898000002</c:v>
                </c:pt>
                <c:pt idx="5">
                  <c:v>66622.133539000002</c:v>
                </c:pt>
                <c:pt idx="6">
                  <c:v>5145.8160859999998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48825.644954000003</c:v>
                </c:pt>
                <c:pt idx="1">
                  <c:v>67367.144398999997</c:v>
                </c:pt>
                <c:pt idx="2">
                  <c:v>77002.392171999993</c:v>
                </c:pt>
                <c:pt idx="3">
                  <c:v>79310.673276000001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20024.817137500002</c:v>
                </c:pt>
                <c:pt idx="2">
                  <c:v>42079.51494542</c:v>
                </c:pt>
                <c:pt idx="3">
                  <c:v>66622.133539000002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5145.8160859999998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3593.6794044999997</c:v>
                </c:pt>
                <c:pt idx="2">
                  <c:v>5296.5855781999999</c:v>
                </c:pt>
                <c:pt idx="3">
                  <c:v>8413.1018261000008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14128.5279849</c:v>
                </c:pt>
                <c:pt idx="2">
                  <c:v>16580.443199699999</c:v>
                </c:pt>
                <c:pt idx="3">
                  <c:v>17077.196898000002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2962.5921060000001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560384"/>
        <c:axId val="136656092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36656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0928"/>
        <c:crosses val="autoZero"/>
        <c:auto val="1"/>
        <c:lblAlgn val="ctr"/>
        <c:lblOffset val="100"/>
        <c:noMultiLvlLbl val="0"/>
      </c:catAx>
      <c:valAx>
        <c:axId val="136656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6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23529411764705882"/>
                  <c:y val="-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6806722689075632"/>
                  <c:y val="1.4394963802900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94709.87414</c:v>
                </c:pt>
                <c:pt idx="1">
                  <c:v>39177.879130000001</c:v>
                </c:pt>
                <c:pt idx="2">
                  <c:v>1551</c:v>
                </c:pt>
                <c:pt idx="3">
                  <c:v>2983.193585</c:v>
                </c:pt>
                <c:pt idx="4">
                  <c:v>7648.3</c:v>
                </c:pt>
                <c:pt idx="5">
                  <c:v>37033.91835</c:v>
                </c:pt>
                <c:pt idx="6">
                  <c:v>50268.219559999998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19183.891940000001</c:v>
                </c:pt>
                <c:pt idx="2">
                  <c:v>33889.516510000001</c:v>
                </c:pt>
                <c:pt idx="3">
                  <c:v>39177.879130000001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4211.9282219999996</c:v>
                </c:pt>
                <c:pt idx="1">
                  <c:v>6644.5880900000002</c:v>
                </c:pt>
                <c:pt idx="2">
                  <c:v>7865.2444999999998</c:v>
                </c:pt>
                <c:pt idx="3">
                  <c:v>7648.3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337.77280150000001</c:v>
                </c:pt>
                <c:pt idx="1">
                  <c:v>8006.4984850000001</c:v>
                </c:pt>
                <c:pt idx="2">
                  <c:v>20916.952430000001</c:v>
                </c:pt>
                <c:pt idx="3">
                  <c:v>37033.91835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2108.0700000000002</c:v>
                </c:pt>
                <c:pt idx="1">
                  <c:v>2635.05</c:v>
                </c:pt>
                <c:pt idx="2">
                  <c:v>1821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17481.842189999999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433456"/>
        <c:axId val="136442856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36443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28560"/>
        <c:crosses val="autoZero"/>
        <c:auto val="1"/>
        <c:lblAlgn val="ctr"/>
        <c:lblOffset val="100"/>
        <c:noMultiLvlLbl val="0"/>
      </c:catAx>
      <c:valAx>
        <c:axId val="136442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3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17.099895159999999</c:v>
                </c:pt>
                <c:pt idx="2">
                  <c:v>19.32868225</c:v>
                </c:pt>
                <c:pt idx="3">
                  <c:v>27.425524020000001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25.97894209</c:v>
                </c:pt>
                <c:pt idx="2">
                  <c:v>33.2593684</c:v>
                </c:pt>
                <c:pt idx="3">
                  <c:v>37.721548419999998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4435088"/>
        <c:axId val="136442964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36443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29648"/>
        <c:crosses val="autoZero"/>
        <c:auto val="1"/>
        <c:lblAlgn val="ctr"/>
        <c:lblOffset val="100"/>
        <c:noMultiLvlLbl val="0"/>
      </c:catAx>
      <c:valAx>
        <c:axId val="136442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16.090025506849315</c:v>
                </c:pt>
                <c:pt idx="2">
                  <c:v>22.428478893150682</c:v>
                </c:pt>
                <c:pt idx="3">
                  <c:v>35.886254109589039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23.7813598109589</c:v>
                </c:pt>
                <c:pt idx="2">
                  <c:v>40.23647526027397</c:v>
                </c:pt>
                <c:pt idx="3">
                  <c:v>56.31595695890411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4430192"/>
        <c:axId val="136443291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36443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2912"/>
        <c:crosses val="autoZero"/>
        <c:auto val="1"/>
        <c:lblAlgn val="ctr"/>
        <c:lblOffset val="100"/>
        <c:noMultiLvlLbl val="0"/>
      </c:catAx>
      <c:valAx>
        <c:axId val="136443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109377.77099999999</c:v>
                </c:pt>
                <c:pt idx="10">
                  <c:v>109429.9102</c:v>
                </c:pt>
                <c:pt idx="11">
                  <c:v>109862.6786</c:v>
                </c:pt>
                <c:pt idx="12">
                  <c:v>110345.6232</c:v>
                </c:pt>
                <c:pt idx="13">
                  <c:v>111944.26489999999</c:v>
                </c:pt>
                <c:pt idx="14">
                  <c:v>115717.171</c:v>
                </c:pt>
                <c:pt idx="15">
                  <c:v>117866.371</c:v>
                </c:pt>
                <c:pt idx="16">
                  <c:v>117866.371</c:v>
                </c:pt>
                <c:pt idx="17">
                  <c:v>117866.371</c:v>
                </c:pt>
                <c:pt idx="18">
                  <c:v>117866.371</c:v>
                </c:pt>
                <c:pt idx="19">
                  <c:v>117866.371</c:v>
                </c:pt>
                <c:pt idx="20">
                  <c:v>118147.52959999999</c:v>
                </c:pt>
                <c:pt idx="21">
                  <c:v>119986.587</c:v>
                </c:pt>
                <c:pt idx="22">
                  <c:v>122056.2907</c:v>
                </c:pt>
                <c:pt idx="23">
                  <c:v>125078.4387</c:v>
                </c:pt>
                <c:pt idx="24">
                  <c:v>131007.7778</c:v>
                </c:pt>
                <c:pt idx="25">
                  <c:v>131007.7778</c:v>
                </c:pt>
                <c:pt idx="26">
                  <c:v>131007.7778</c:v>
                </c:pt>
                <c:pt idx="27">
                  <c:v>131183.71359999999</c:v>
                </c:pt>
                <c:pt idx="28">
                  <c:v>131358.8585</c:v>
                </c:pt>
                <c:pt idx="29">
                  <c:v>131544.53589999999</c:v>
                </c:pt>
                <c:pt idx="30">
                  <c:v>131704.25539999999</c:v>
                </c:pt>
                <c:pt idx="31">
                  <c:v>131873.83240000001</c:v>
                </c:pt>
                <c:pt idx="32">
                  <c:v>132921.81</c:v>
                </c:pt>
                <c:pt idx="33">
                  <c:v>135215.53890000001</c:v>
                </c:pt>
                <c:pt idx="34">
                  <c:v>136700.71299999999</c:v>
                </c:pt>
                <c:pt idx="35">
                  <c:v>137980.12049999999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9230.4271119999994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11201.325999999999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13594</c:v>
                </c:pt>
                <c:pt idx="9">
                  <c:v>13571.7</c:v>
                </c:pt>
                <c:pt idx="10">
                  <c:v>12712.901043</c:v>
                </c:pt>
                <c:pt idx="11">
                  <c:v>13319.094236999999</c:v>
                </c:pt>
                <c:pt idx="12">
                  <c:v>13958.3</c:v>
                </c:pt>
                <c:pt idx="13">
                  <c:v>13958.1</c:v>
                </c:pt>
                <c:pt idx="14">
                  <c:v>13958.1</c:v>
                </c:pt>
                <c:pt idx="15">
                  <c:v>13958.1</c:v>
                </c:pt>
                <c:pt idx="16">
                  <c:v>13758.5</c:v>
                </c:pt>
                <c:pt idx="17">
                  <c:v>14683.5</c:v>
                </c:pt>
                <c:pt idx="18">
                  <c:v>15608.5</c:v>
                </c:pt>
                <c:pt idx="19">
                  <c:v>16533.7</c:v>
                </c:pt>
                <c:pt idx="20">
                  <c:v>17268.7</c:v>
                </c:pt>
                <c:pt idx="21">
                  <c:v>18003.7</c:v>
                </c:pt>
                <c:pt idx="22">
                  <c:v>18738.900000000001</c:v>
                </c:pt>
                <c:pt idx="23">
                  <c:v>19473.900000000001</c:v>
                </c:pt>
                <c:pt idx="24">
                  <c:v>20134.317483999999</c:v>
                </c:pt>
                <c:pt idx="25">
                  <c:v>20334.317483999999</c:v>
                </c:pt>
                <c:pt idx="26">
                  <c:v>20528.617483999999</c:v>
                </c:pt>
                <c:pt idx="27">
                  <c:v>20728.617483999999</c:v>
                </c:pt>
                <c:pt idx="28">
                  <c:v>20928.617483999999</c:v>
                </c:pt>
                <c:pt idx="29">
                  <c:v>20928.617483999999</c:v>
                </c:pt>
                <c:pt idx="30">
                  <c:v>20565.417483999998</c:v>
                </c:pt>
                <c:pt idx="31">
                  <c:v>20565.417483999998</c:v>
                </c:pt>
                <c:pt idx="32">
                  <c:v>20565.417483999998</c:v>
                </c:pt>
                <c:pt idx="33">
                  <c:v>20565.417483999998</c:v>
                </c:pt>
                <c:pt idx="34">
                  <c:v>20565.417483999998</c:v>
                </c:pt>
                <c:pt idx="35">
                  <c:v>20565.417483999998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14141.20176</c:v>
                </c:pt>
                <c:pt idx="8">
                  <c:v>14141.20176</c:v>
                </c:pt>
                <c:pt idx="9">
                  <c:v>14171.581195999999</c:v>
                </c:pt>
                <c:pt idx="10">
                  <c:v>19985.496359999997</c:v>
                </c:pt>
                <c:pt idx="11">
                  <c:v>23183.74438</c:v>
                </c:pt>
                <c:pt idx="12">
                  <c:v>23581.74438</c:v>
                </c:pt>
                <c:pt idx="13">
                  <c:v>23993.74438</c:v>
                </c:pt>
                <c:pt idx="14">
                  <c:v>24401.74438</c:v>
                </c:pt>
                <c:pt idx="15">
                  <c:v>24803.74438</c:v>
                </c:pt>
                <c:pt idx="16">
                  <c:v>25380.838380000001</c:v>
                </c:pt>
                <c:pt idx="17">
                  <c:v>25702.838380000001</c:v>
                </c:pt>
                <c:pt idx="18">
                  <c:v>25982.838380000001</c:v>
                </c:pt>
                <c:pt idx="19">
                  <c:v>26291.838380000001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27134</c:v>
                </c:pt>
                <c:pt idx="26">
                  <c:v>27230</c:v>
                </c:pt>
                <c:pt idx="27">
                  <c:v>27364</c:v>
                </c:pt>
                <c:pt idx="28">
                  <c:v>27476</c:v>
                </c:pt>
                <c:pt idx="29">
                  <c:v>27604</c:v>
                </c:pt>
                <c:pt idx="30">
                  <c:v>27664</c:v>
                </c:pt>
                <c:pt idx="31">
                  <c:v>28144</c:v>
                </c:pt>
                <c:pt idx="32">
                  <c:v>28219</c:v>
                </c:pt>
                <c:pt idx="33">
                  <c:v>28305</c:v>
                </c:pt>
                <c:pt idx="34">
                  <c:v>28438</c:v>
                </c:pt>
                <c:pt idx="35">
                  <c:v>28546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17490.3192867</c:v>
                </c:pt>
                <c:pt idx="8">
                  <c:v>24449.472534999997</c:v>
                </c:pt>
                <c:pt idx="9">
                  <c:v>27313.360359999999</c:v>
                </c:pt>
                <c:pt idx="10">
                  <c:v>27308.560359999999</c:v>
                </c:pt>
                <c:pt idx="11">
                  <c:v>27308.560359999999</c:v>
                </c:pt>
                <c:pt idx="12">
                  <c:v>31581.818429999999</c:v>
                </c:pt>
                <c:pt idx="13">
                  <c:v>34969.059200000003</c:v>
                </c:pt>
                <c:pt idx="14">
                  <c:v>36378.046499999997</c:v>
                </c:pt>
                <c:pt idx="15">
                  <c:v>44167.220423999999</c:v>
                </c:pt>
                <c:pt idx="16">
                  <c:v>48227.822379999998</c:v>
                </c:pt>
                <c:pt idx="17">
                  <c:v>52820.406619999994</c:v>
                </c:pt>
                <c:pt idx="18">
                  <c:v>57474.136960000003</c:v>
                </c:pt>
                <c:pt idx="19">
                  <c:v>62689.708920000005</c:v>
                </c:pt>
                <c:pt idx="20">
                  <c:v>67477.528690000006</c:v>
                </c:pt>
                <c:pt idx="21">
                  <c:v>72179.477160000009</c:v>
                </c:pt>
                <c:pt idx="22">
                  <c:v>77534.643989999997</c:v>
                </c:pt>
                <c:pt idx="23">
                  <c:v>81989.058740000008</c:v>
                </c:pt>
                <c:pt idx="24">
                  <c:v>81561.226500000004</c:v>
                </c:pt>
                <c:pt idx="25">
                  <c:v>92204.015580000007</c:v>
                </c:pt>
                <c:pt idx="26">
                  <c:v>98401.986020000011</c:v>
                </c:pt>
                <c:pt idx="27">
                  <c:v>103294.93297000001</c:v>
                </c:pt>
                <c:pt idx="28">
                  <c:v>108946.59178</c:v>
                </c:pt>
                <c:pt idx="29">
                  <c:v>117226.33455</c:v>
                </c:pt>
                <c:pt idx="30">
                  <c:v>123951.74683</c:v>
                </c:pt>
                <c:pt idx="31">
                  <c:v>129814.7904</c:v>
                </c:pt>
                <c:pt idx="32">
                  <c:v>132158.62973000002</c:v>
                </c:pt>
                <c:pt idx="33">
                  <c:v>133288.95201000001</c:v>
                </c:pt>
                <c:pt idx="34">
                  <c:v>139364.77119</c:v>
                </c:pt>
                <c:pt idx="35">
                  <c:v>145981.44125999999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18291.31437</c:v>
                </c:pt>
                <c:pt idx="30">
                  <c:v>18291.31437</c:v>
                </c:pt>
                <c:pt idx="31">
                  <c:v>18291.31437</c:v>
                </c:pt>
                <c:pt idx="32">
                  <c:v>18291.31437</c:v>
                </c:pt>
                <c:pt idx="33">
                  <c:v>18291.31437</c:v>
                </c:pt>
                <c:pt idx="34">
                  <c:v>18291.31437</c:v>
                </c:pt>
                <c:pt idx="35">
                  <c:v>18291.31437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3513.4453109999999</c:v>
                </c:pt>
                <c:pt idx="13">
                  <c:v>5374.5400950000003</c:v>
                </c:pt>
                <c:pt idx="14">
                  <c:v>6839.6155529999996</c:v>
                </c:pt>
                <c:pt idx="15">
                  <c:v>6947.9863853999996</c:v>
                </c:pt>
                <c:pt idx="16">
                  <c:v>11988.547379</c:v>
                </c:pt>
                <c:pt idx="17">
                  <c:v>14260.401619</c:v>
                </c:pt>
                <c:pt idx="18">
                  <c:v>16537.682059999999</c:v>
                </c:pt>
                <c:pt idx="19">
                  <c:v>18790.329722999999</c:v>
                </c:pt>
                <c:pt idx="20">
                  <c:v>21307.676823000002</c:v>
                </c:pt>
                <c:pt idx="21">
                  <c:v>23571.419373000001</c:v>
                </c:pt>
                <c:pt idx="22">
                  <c:v>25550.273842999999</c:v>
                </c:pt>
                <c:pt idx="23">
                  <c:v>27960.453982999999</c:v>
                </c:pt>
                <c:pt idx="24">
                  <c:v>29889.793862999999</c:v>
                </c:pt>
                <c:pt idx="25">
                  <c:v>30875.187422999999</c:v>
                </c:pt>
                <c:pt idx="26">
                  <c:v>32697.273122999999</c:v>
                </c:pt>
                <c:pt idx="27">
                  <c:v>34741.015553000005</c:v>
                </c:pt>
                <c:pt idx="28">
                  <c:v>36628.879513</c:v>
                </c:pt>
                <c:pt idx="29">
                  <c:v>38956.693402999997</c:v>
                </c:pt>
                <c:pt idx="30">
                  <c:v>42551.861653</c:v>
                </c:pt>
                <c:pt idx="31">
                  <c:v>45893.490502999994</c:v>
                </c:pt>
                <c:pt idx="32">
                  <c:v>49838.047313000003</c:v>
                </c:pt>
                <c:pt idx="33">
                  <c:v>54291.768622999996</c:v>
                </c:pt>
                <c:pt idx="34">
                  <c:v>57351.560922999997</c:v>
                </c:pt>
                <c:pt idx="35">
                  <c:v>59798.092703000002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28016"/>
        <c:axId val="1364429104"/>
      </c:lineChart>
      <c:catAx>
        <c:axId val="136442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29104"/>
        <c:crosses val="autoZero"/>
        <c:auto val="1"/>
        <c:lblAlgn val="ctr"/>
        <c:lblOffset val="100"/>
        <c:noMultiLvlLbl val="0"/>
      </c:catAx>
      <c:valAx>
        <c:axId val="136442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2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20.845266778082191</c:v>
                </c:pt>
                <c:pt idx="2">
                  <c:v>21.543642021917808</c:v>
                </c:pt>
                <c:pt idx="3">
                  <c:v>19.668502449315071</c:v>
                </c:pt>
                <c:pt idx="4">
                  <c:v>20.721635024657534</c:v>
                </c:pt>
                <c:pt idx="5">
                  <c:v>23.848990309589041</c:v>
                </c:pt>
                <c:pt idx="6">
                  <c:v>26.88906230958904</c:v>
                </c:pt>
                <c:pt idx="7">
                  <c:v>27.245120372602738</c:v>
                </c:pt>
                <c:pt idx="8">
                  <c:v>26.712519115068492</c:v>
                </c:pt>
                <c:pt idx="9">
                  <c:v>26.315417758904108</c:v>
                </c:pt>
                <c:pt idx="10">
                  <c:v>18.683887991780821</c:v>
                </c:pt>
                <c:pt idx="11">
                  <c:v>17.663630923287673</c:v>
                </c:pt>
                <c:pt idx="12">
                  <c:v>18.129908402739726</c:v>
                </c:pt>
                <c:pt idx="13">
                  <c:v>17.91439315068493</c:v>
                </c:pt>
                <c:pt idx="14">
                  <c:v>19.808566728767122</c:v>
                </c:pt>
                <c:pt idx="15">
                  <c:v>16.090025506849315</c:v>
                </c:pt>
                <c:pt idx="16">
                  <c:v>16.38996916712329</c:v>
                </c:pt>
                <c:pt idx="17">
                  <c:v>18.054212312328769</c:v>
                </c:pt>
                <c:pt idx="18">
                  <c:v>19.723105857534247</c:v>
                </c:pt>
                <c:pt idx="19">
                  <c:v>19.844931246575342</c:v>
                </c:pt>
                <c:pt idx="20">
                  <c:v>21.543879243835619</c:v>
                </c:pt>
                <c:pt idx="21">
                  <c:v>22.563699854794521</c:v>
                </c:pt>
                <c:pt idx="22">
                  <c:v>22.759290999999997</c:v>
                </c:pt>
                <c:pt idx="23">
                  <c:v>24.130851895890412</c:v>
                </c:pt>
                <c:pt idx="24">
                  <c:v>30.320406575342464</c:v>
                </c:pt>
                <c:pt idx="25">
                  <c:v>22.428478893150682</c:v>
                </c:pt>
                <c:pt idx="26">
                  <c:v>18.747397739726029</c:v>
                </c:pt>
                <c:pt idx="27">
                  <c:v>17.476362791780822</c:v>
                </c:pt>
                <c:pt idx="28">
                  <c:v>15.424148356164384</c:v>
                </c:pt>
                <c:pt idx="29">
                  <c:v>12.338893624657535</c:v>
                </c:pt>
                <c:pt idx="30">
                  <c:v>13.851830950684931</c:v>
                </c:pt>
                <c:pt idx="31">
                  <c:v>16.140010553424659</c:v>
                </c:pt>
                <c:pt idx="32">
                  <c:v>22.055082635616436</c:v>
                </c:pt>
                <c:pt idx="33">
                  <c:v>29.411898602739726</c:v>
                </c:pt>
                <c:pt idx="34">
                  <c:v>32.791951589041098</c:v>
                </c:pt>
                <c:pt idx="35">
                  <c:v>35.886254109589039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28.899580657534244</c:v>
                </c:pt>
                <c:pt idx="2">
                  <c:v>31.249998219178082</c:v>
                </c:pt>
                <c:pt idx="3">
                  <c:v>21.579873920547946</c:v>
                </c:pt>
                <c:pt idx="4">
                  <c:v>24.152146504109588</c:v>
                </c:pt>
                <c:pt idx="5">
                  <c:v>26.700843873972602</c:v>
                </c:pt>
                <c:pt idx="6">
                  <c:v>30.153047068493152</c:v>
                </c:pt>
                <c:pt idx="7">
                  <c:v>31.314179095890413</c:v>
                </c:pt>
                <c:pt idx="8">
                  <c:v>31.995233068493153</c:v>
                </c:pt>
                <c:pt idx="9">
                  <c:v>30.051713315068493</c:v>
                </c:pt>
                <c:pt idx="10">
                  <c:v>23.887329309589042</c:v>
                </c:pt>
                <c:pt idx="11">
                  <c:v>22.531908490410959</c:v>
                </c:pt>
                <c:pt idx="12">
                  <c:v>24.115402104109592</c:v>
                </c:pt>
                <c:pt idx="13">
                  <c:v>24.836554909589044</c:v>
                </c:pt>
                <c:pt idx="14">
                  <c:v>29.245473726027399</c:v>
                </c:pt>
                <c:pt idx="15">
                  <c:v>23.7813598109589</c:v>
                </c:pt>
                <c:pt idx="16">
                  <c:v>26.293104271232878</c:v>
                </c:pt>
                <c:pt idx="17">
                  <c:v>29.896865150684931</c:v>
                </c:pt>
                <c:pt idx="18">
                  <c:v>33.50737624657534</c:v>
                </c:pt>
                <c:pt idx="19">
                  <c:v>35.873634630136991</c:v>
                </c:pt>
                <c:pt idx="20">
                  <c:v>40.355679863013698</c:v>
                </c:pt>
                <c:pt idx="21">
                  <c:v>41.640776246575342</c:v>
                </c:pt>
                <c:pt idx="22">
                  <c:v>42.161681369863011</c:v>
                </c:pt>
                <c:pt idx="23">
                  <c:v>43.31724846575343</c:v>
                </c:pt>
                <c:pt idx="24">
                  <c:v>49.874688849315064</c:v>
                </c:pt>
                <c:pt idx="25">
                  <c:v>40.23647526027397</c:v>
                </c:pt>
                <c:pt idx="26">
                  <c:v>37.45395468493151</c:v>
                </c:pt>
                <c:pt idx="27">
                  <c:v>36.248760410958901</c:v>
                </c:pt>
                <c:pt idx="28">
                  <c:v>33.944271726027402</c:v>
                </c:pt>
                <c:pt idx="29">
                  <c:v>30.807149808219176</c:v>
                </c:pt>
                <c:pt idx="30">
                  <c:v>32.308306246575341</c:v>
                </c:pt>
                <c:pt idx="31">
                  <c:v>34.581367863013696</c:v>
                </c:pt>
                <c:pt idx="32">
                  <c:v>40.400151917808216</c:v>
                </c:pt>
                <c:pt idx="33">
                  <c:v>49.958086520547944</c:v>
                </c:pt>
                <c:pt idx="34">
                  <c:v>53.232160164383565</c:v>
                </c:pt>
                <c:pt idx="35">
                  <c:v>56.31595695890411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0736"/>
        <c:axId val="13644312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36443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1280"/>
        <c:crosses val="autoZero"/>
        <c:auto val="1"/>
        <c:lblAlgn val="ctr"/>
        <c:lblOffset val="100"/>
        <c:noMultiLvlLbl val="0"/>
      </c:catAx>
      <c:valAx>
        <c:axId val="136443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8.5635752749475838E-2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9.3283815359717512E-2</c:v>
                </c:pt>
                <c:pt idx="36">
                  <c:v>0</c:v>
                </c:pt>
                <c:pt idx="37">
                  <c:v>0</c:v>
                </c:pt>
                <c:pt idx="38">
                  <c:v>6.0610498316349464E-3</c:v>
                </c:pt>
                <c:pt idx="39">
                  <c:v>6.8669257631689462E-2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3.2508461963334422E-2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3.1028901263565705E-2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2.9607965153349621E-2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2.9608389393971958E-2</c:v>
                </c:pt>
                <c:pt idx="56">
                  <c:v>0</c:v>
                </c:pt>
                <c:pt idx="57">
                  <c:v>0</c:v>
                </c:pt>
                <c:pt idx="58">
                  <c:v>2.9608389393971958E-2</c:v>
                </c:pt>
                <c:pt idx="59">
                  <c:v>2.9608389393971958E-2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2.9608389393971958E-2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0.35481381871736467</c:v>
                </c:pt>
                <c:pt idx="29">
                  <c:v>0.42118889891860423</c:v>
                </c:pt>
                <c:pt idx="30">
                  <c:v>0.55502323760789263</c:v>
                </c:pt>
                <c:pt idx="31">
                  <c:v>0.46171363045046249</c:v>
                </c:pt>
                <c:pt idx="32">
                  <c:v>0.35462639324787387</c:v>
                </c:pt>
                <c:pt idx="33">
                  <c:v>0.42374076906440722</c:v>
                </c:pt>
                <c:pt idx="34">
                  <c:v>0.55971663804239202</c:v>
                </c:pt>
                <c:pt idx="35">
                  <c:v>0.46397937171285492</c:v>
                </c:pt>
                <c:pt idx="36">
                  <c:v>0.35457700192331815</c:v>
                </c:pt>
                <c:pt idx="37">
                  <c:v>0.42441325122252366</c:v>
                </c:pt>
                <c:pt idx="38">
                  <c:v>0.56095346750662511</c:v>
                </c:pt>
                <c:pt idx="39">
                  <c:v>0.46457645175300577</c:v>
                </c:pt>
                <c:pt idx="40">
                  <c:v>0.35457611537747136</c:v>
                </c:pt>
                <c:pt idx="41">
                  <c:v>0.42442532185537735</c:v>
                </c:pt>
                <c:pt idx="42">
                  <c:v>0.56097566781803065</c:v>
                </c:pt>
                <c:pt idx="43">
                  <c:v>0.46458716896638341</c:v>
                </c:pt>
                <c:pt idx="44">
                  <c:v>0.35457611537747136</c:v>
                </c:pt>
                <c:pt idx="45">
                  <c:v>0.42442532185537735</c:v>
                </c:pt>
                <c:pt idx="46">
                  <c:v>0.56097566781803065</c:v>
                </c:pt>
                <c:pt idx="47">
                  <c:v>0.46458716896638341</c:v>
                </c:pt>
                <c:pt idx="48">
                  <c:v>0.35449166512100677</c:v>
                </c:pt>
                <c:pt idx="49">
                  <c:v>0.42557514327397772</c:v>
                </c:pt>
                <c:pt idx="50">
                  <c:v>0.56309041979695784</c:v>
                </c:pt>
                <c:pt idx="51">
                  <c:v>0.46560806642570524</c:v>
                </c:pt>
                <c:pt idx="52">
                  <c:v>0.35445875929656118</c:v>
                </c:pt>
                <c:pt idx="53">
                  <c:v>0.42602316898762888</c:v>
                </c:pt>
                <c:pt idx="54">
                  <c:v>0.56391442885029064</c:v>
                </c:pt>
                <c:pt idx="55">
                  <c:v>0.46600585720933541</c:v>
                </c:pt>
                <c:pt idx="56">
                  <c:v>0.35444700733999013</c:v>
                </c:pt>
                <c:pt idx="57">
                  <c:v>0.42618317668322298</c:v>
                </c:pt>
                <c:pt idx="58">
                  <c:v>0.56420871500617842</c:v>
                </c:pt>
                <c:pt idx="59">
                  <c:v>0.46614792403159971</c:v>
                </c:pt>
                <c:pt idx="60">
                  <c:v>0.35439556991670018</c:v>
                </c:pt>
                <c:pt idx="61">
                  <c:v>0.42688351693634757</c:v>
                </c:pt>
                <c:pt idx="62">
                  <c:v>0.56549678101608769</c:v>
                </c:pt>
                <c:pt idx="63">
                  <c:v>0.46676973849360753</c:v>
                </c:pt>
                <c:pt idx="64">
                  <c:v>0.35437121051286419</c:v>
                </c:pt>
                <c:pt idx="65">
                  <c:v>0.42721518033217903</c:v>
                </c:pt>
                <c:pt idx="66">
                  <c:v>0.56610677644077378</c:v>
                </c:pt>
                <c:pt idx="67">
                  <c:v>0.46706421407783255</c:v>
                </c:pt>
                <c:pt idx="68">
                  <c:v>0.35432253756853033</c:v>
                </c:pt>
                <c:pt idx="69">
                  <c:v>0.42787788026119522</c:v>
                </c:pt>
                <c:pt idx="70">
                  <c:v>0.56732561442557106</c:v>
                </c:pt>
                <c:pt idx="71">
                  <c:v>0.467652608668994</c:v>
                </c:pt>
                <c:pt idx="72">
                  <c:v>0.35429025640648781</c:v>
                </c:pt>
                <c:pt idx="73">
                  <c:v>0.42831740132492452</c:v>
                </c:pt>
                <c:pt idx="74">
                  <c:v>0.56813398188867736</c:v>
                </c:pt>
                <c:pt idx="75">
                  <c:v>0.46804284841583116</c:v>
                </c:pt>
                <c:pt idx="76">
                  <c:v>0.35425766333578945</c:v>
                </c:pt>
                <c:pt idx="77">
                  <c:v>0.42876116868561137</c:v>
                </c:pt>
                <c:pt idx="78">
                  <c:v>0.56895015874640631</c:v>
                </c:pt>
                <c:pt idx="79">
                  <c:v>0.46843685822779851</c:v>
                </c:pt>
                <c:pt idx="80">
                  <c:v>0.35420443124856232</c:v>
                </c:pt>
                <c:pt idx="81">
                  <c:v>0.42948594277571484</c:v>
                </c:pt>
                <c:pt idx="82">
                  <c:v>0.57028316371643917</c:v>
                </c:pt>
                <c:pt idx="83">
                  <c:v>0.46908036700506489</c:v>
                </c:pt>
                <c:pt idx="84">
                  <c:v>0.35419796984021262</c:v>
                </c:pt>
                <c:pt idx="85">
                  <c:v>0.42957391832955744</c:v>
                </c:pt>
                <c:pt idx="86">
                  <c:v>0.57044496828411217</c:v>
                </c:pt>
                <c:pt idx="87">
                  <c:v>0.46915847828233281</c:v>
                </c:pt>
                <c:pt idx="88">
                  <c:v>0.35417642371378871</c:v>
                </c:pt>
                <c:pt idx="89">
                  <c:v>0.42986727704971056</c:v>
                </c:pt>
                <c:pt idx="90">
                  <c:v>0.57098451353062052</c:v>
                </c:pt>
                <c:pt idx="91">
                  <c:v>0.46941894397289274</c:v>
                </c:pt>
                <c:pt idx="92">
                  <c:v>0.35417527828177137</c:v>
                </c:pt>
                <c:pt idx="93">
                  <c:v>0.42988287288148469</c:v>
                </c:pt>
                <c:pt idx="94">
                  <c:v>0.57101319768608916</c:v>
                </c:pt>
                <c:pt idx="95">
                  <c:v>0.46943279115024994</c:v>
                </c:pt>
                <c:pt idx="96">
                  <c:v>0.35415654617822601</c:v>
                </c:pt>
                <c:pt idx="97">
                  <c:v>0.43013791726023148</c:v>
                </c:pt>
                <c:pt idx="98">
                  <c:v>0.57148227526470552</c:v>
                </c:pt>
                <c:pt idx="99">
                  <c:v>0.46965923866164511</c:v>
                </c:pt>
                <c:pt idx="100">
                  <c:v>0.35415533999999782</c:v>
                </c:pt>
                <c:pt idx="101">
                  <c:v>0.4301543399992992</c:v>
                </c:pt>
                <c:pt idx="102">
                  <c:v>0.57151247996871668</c:v>
                </c:pt>
                <c:pt idx="103">
                  <c:v>0.46967382000544311</c:v>
                </c:pt>
                <c:pt idx="104">
                  <c:v>0.35415534000418336</c:v>
                </c:pt>
                <c:pt idx="105">
                  <c:v>0.43015434000891922</c:v>
                </c:pt>
                <c:pt idx="106">
                  <c:v>0.57151248002829691</c:v>
                </c:pt>
                <c:pt idx="107">
                  <c:v>0.46967382000406499</c:v>
                </c:pt>
                <c:pt idx="108">
                  <c:v>0.3541553400070907</c:v>
                </c:pt>
                <c:pt idx="109">
                  <c:v>0.43015434000915254</c:v>
                </c:pt>
                <c:pt idx="110">
                  <c:v>0.57151247996981003</c:v>
                </c:pt>
                <c:pt idx="111">
                  <c:v>0.46967382000325431</c:v>
                </c:pt>
                <c:pt idx="112">
                  <c:v>0.35415534002122961</c:v>
                </c:pt>
                <c:pt idx="113">
                  <c:v>0.43015433999655489</c:v>
                </c:pt>
                <c:pt idx="114">
                  <c:v>0.57151247994735577</c:v>
                </c:pt>
                <c:pt idx="115">
                  <c:v>0.46967381997895113</c:v>
                </c:pt>
                <c:pt idx="116">
                  <c:v>0.35415533997006649</c:v>
                </c:pt>
                <c:pt idx="117">
                  <c:v>0.43015434002580949</c:v>
                </c:pt>
                <c:pt idx="118">
                  <c:v>0.57151248000016897</c:v>
                </c:pt>
                <c:pt idx="119">
                  <c:v>0.46967382001965013</c:v>
                </c:pt>
                <c:pt idx="120">
                  <c:v>0.35415534003087834</c:v>
                </c:pt>
                <c:pt idx="121">
                  <c:v>0.43015434002012282</c:v>
                </c:pt>
                <c:pt idx="122">
                  <c:v>0.57151247999075905</c:v>
                </c:pt>
                <c:pt idx="123">
                  <c:v>0.46967381996515589</c:v>
                </c:pt>
                <c:pt idx="124">
                  <c:v>0.35415533996039944</c:v>
                </c:pt>
                <c:pt idx="125">
                  <c:v>0.4301543399634068</c:v>
                </c:pt>
                <c:pt idx="126">
                  <c:v>0.57151247998317456</c:v>
                </c:pt>
                <c:pt idx="127">
                  <c:v>0.46967381996404628</c:v>
                </c:pt>
                <c:pt idx="128">
                  <c:v>0.35415534000028553</c:v>
                </c:pt>
                <c:pt idx="129">
                  <c:v>0.43015433996358515</c:v>
                </c:pt>
                <c:pt idx="130">
                  <c:v>0.57151247992135179</c:v>
                </c:pt>
                <c:pt idx="131">
                  <c:v>0.46967381995267299</c:v>
                </c:pt>
                <c:pt idx="132">
                  <c:v>0.35415533998990739</c:v>
                </c:pt>
                <c:pt idx="133">
                  <c:v>0.43015434000635289</c:v>
                </c:pt>
                <c:pt idx="134">
                  <c:v>0.57151248000122978</c:v>
                </c:pt>
                <c:pt idx="135">
                  <c:v>0.4696738200050013</c:v>
                </c:pt>
                <c:pt idx="136">
                  <c:v>0.35415534000849097</c:v>
                </c:pt>
                <c:pt idx="137">
                  <c:v>0.43015434001086739</c:v>
                </c:pt>
                <c:pt idx="138">
                  <c:v>0.57151248001844468</c:v>
                </c:pt>
                <c:pt idx="139">
                  <c:v>0.46967381997680013</c:v>
                </c:pt>
                <c:pt idx="140">
                  <c:v>0.35415534001969207</c:v>
                </c:pt>
                <c:pt idx="141">
                  <c:v>0.43015433996270713</c:v>
                </c:pt>
                <c:pt idx="142">
                  <c:v>0.57151247994193155</c:v>
                </c:pt>
                <c:pt idx="143">
                  <c:v>0.46967381999527463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04064"/>
        <c:axId val="1404499712"/>
      </c:lineChart>
      <c:catAx>
        <c:axId val="140450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99712"/>
        <c:crosses val="autoZero"/>
        <c:auto val="1"/>
        <c:lblAlgn val="ctr"/>
        <c:lblOffset val="100"/>
        <c:noMultiLvlLbl val="0"/>
      </c:catAx>
      <c:valAx>
        <c:axId val="140449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0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15.56675828</c:v>
                </c:pt>
                <c:pt idx="1">
                  <c:v>16.69260894</c:v>
                </c:pt>
                <c:pt idx="2">
                  <c:v>15.50676256</c:v>
                </c:pt>
                <c:pt idx="3">
                  <c:v>14.69540888</c:v>
                </c:pt>
                <c:pt idx="4">
                  <c:v>17.74639148</c:v>
                </c:pt>
                <c:pt idx="5">
                  <c:v>15.765961989999999</c:v>
                </c:pt>
                <c:pt idx="6">
                  <c:v>16.410800070000001</c:v>
                </c:pt>
                <c:pt idx="7">
                  <c:v>16.34579755</c:v>
                </c:pt>
                <c:pt idx="8">
                  <c:v>15.9783492</c:v>
                </c:pt>
                <c:pt idx="9">
                  <c:v>15.49046514</c:v>
                </c:pt>
                <c:pt idx="10">
                  <c:v>13.17947888</c:v>
                </c:pt>
                <c:pt idx="11">
                  <c:v>11.93052187</c:v>
                </c:pt>
                <c:pt idx="12">
                  <c:v>12.111902799999999</c:v>
                </c:pt>
                <c:pt idx="13">
                  <c:v>12.27446162</c:v>
                </c:pt>
                <c:pt idx="14">
                  <c:v>12.11555001</c:v>
                </c:pt>
                <c:pt idx="15">
                  <c:v>12.291372819999999</c:v>
                </c:pt>
                <c:pt idx="16">
                  <c:v>12.41678813</c:v>
                </c:pt>
                <c:pt idx="17">
                  <c:v>12.17867313</c:v>
                </c:pt>
                <c:pt idx="18">
                  <c:v>12.12342933</c:v>
                </c:pt>
                <c:pt idx="19">
                  <c:v>13.5110095</c:v>
                </c:pt>
                <c:pt idx="20">
                  <c:v>11.194996379999999</c:v>
                </c:pt>
                <c:pt idx="21">
                  <c:v>10.63194011</c:v>
                </c:pt>
                <c:pt idx="22">
                  <c:v>10.18854958</c:v>
                </c:pt>
                <c:pt idx="23">
                  <c:v>9.5893571610000006</c:v>
                </c:pt>
                <c:pt idx="24">
                  <c:v>8.8098101680000003</c:v>
                </c:pt>
                <c:pt idx="25">
                  <c:v>8.5713859269999997</c:v>
                </c:pt>
                <c:pt idx="26">
                  <c:v>8.9133397290000005</c:v>
                </c:pt>
                <c:pt idx="27">
                  <c:v>9.9203630910000005</c:v>
                </c:pt>
                <c:pt idx="28">
                  <c:v>11.24983527</c:v>
                </c:pt>
                <c:pt idx="29">
                  <c:v>11.625813620000001</c:v>
                </c:pt>
                <c:pt idx="30">
                  <c:v>12.063330860000001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501344"/>
        <c:axId val="1404490464"/>
      </c:barChart>
      <c:catAx>
        <c:axId val="140450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90464"/>
        <c:crosses val="autoZero"/>
        <c:auto val="1"/>
        <c:lblAlgn val="ctr"/>
        <c:lblOffset val="100"/>
        <c:noMultiLvlLbl val="0"/>
      </c:catAx>
      <c:valAx>
        <c:axId val="140449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0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29.574116060000001</c:v>
                </c:pt>
                <c:pt idx="2">
                  <c:v>77.245332880000007</c:v>
                </c:pt>
                <c:pt idx="3">
                  <c:v>147.291954</c:v>
                </c:pt>
                <c:pt idx="4">
                  <c:v>122.7689622</c:v>
                </c:pt>
                <c:pt idx="5">
                  <c:v>180.45386780000001</c:v>
                </c:pt>
                <c:pt idx="6">
                  <c:v>87.818603600000003</c:v>
                </c:pt>
                <c:pt idx="7">
                  <c:v>202.39822699999999</c:v>
                </c:pt>
                <c:pt idx="8">
                  <c:v>163.38699149999999</c:v>
                </c:pt>
                <c:pt idx="9">
                  <c:v>200.40115399999999</c:v>
                </c:pt>
                <c:pt idx="10">
                  <c:v>208.01116239999999</c:v>
                </c:pt>
                <c:pt idx="11">
                  <c:v>239.5314583</c:v>
                </c:pt>
                <c:pt idx="12">
                  <c:v>150.81608120000001</c:v>
                </c:pt>
                <c:pt idx="13">
                  <c:v>176.09643209999999</c:v>
                </c:pt>
                <c:pt idx="14">
                  <c:v>187.3489774</c:v>
                </c:pt>
                <c:pt idx="15">
                  <c:v>169.0804085</c:v>
                </c:pt>
                <c:pt idx="16">
                  <c:v>175.06748959999999</c:v>
                </c:pt>
                <c:pt idx="17">
                  <c:v>229.2705527</c:v>
                </c:pt>
                <c:pt idx="18">
                  <c:v>177.1045933</c:v>
                </c:pt>
                <c:pt idx="19">
                  <c:v>217.82299449999999</c:v>
                </c:pt>
                <c:pt idx="20">
                  <c:v>256.43604470000002</c:v>
                </c:pt>
                <c:pt idx="21">
                  <c:v>206.99757249999999</c:v>
                </c:pt>
                <c:pt idx="22">
                  <c:v>179.50970849999999</c:v>
                </c:pt>
                <c:pt idx="23">
                  <c:v>190.75751829999999</c:v>
                </c:pt>
                <c:pt idx="24">
                  <c:v>210.94430729999999</c:v>
                </c:pt>
                <c:pt idx="25">
                  <c:v>185.5510543</c:v>
                </c:pt>
                <c:pt idx="26">
                  <c:v>166.64519250000001</c:v>
                </c:pt>
                <c:pt idx="27">
                  <c:v>124.8038777</c:v>
                </c:pt>
                <c:pt idx="28">
                  <c:v>118.31748690000001</c:v>
                </c:pt>
                <c:pt idx="29">
                  <c:v>169.0929352</c:v>
                </c:pt>
                <c:pt idx="30">
                  <c:v>166.14311230000001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491008"/>
        <c:axId val="1404492096"/>
      </c:barChart>
      <c:catAx>
        <c:axId val="140449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92096"/>
        <c:crosses val="autoZero"/>
        <c:auto val="1"/>
        <c:lblAlgn val="ctr"/>
        <c:lblOffset val="100"/>
        <c:noMultiLvlLbl val="0"/>
      </c:catAx>
      <c:valAx>
        <c:axId val="140449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49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21.109471167999999</c:v>
                </c:pt>
                <c:pt idx="1">
                  <c:v>46.266725000000001</c:v>
                </c:pt>
                <c:pt idx="2">
                  <c:v>92.752095440000005</c:v>
                </c:pt>
                <c:pt idx="3">
                  <c:v>161.98736288000001</c:v>
                </c:pt>
                <c:pt idx="4">
                  <c:v>140.51535368</c:v>
                </c:pt>
                <c:pt idx="5">
                  <c:v>196.21982979000001</c:v>
                </c:pt>
                <c:pt idx="6">
                  <c:v>104.22940367000001</c:v>
                </c:pt>
                <c:pt idx="7">
                  <c:v>218.74402455000001</c:v>
                </c:pt>
                <c:pt idx="8">
                  <c:v>179.36534069999999</c:v>
                </c:pt>
                <c:pt idx="9">
                  <c:v>215.89161913999999</c:v>
                </c:pt>
                <c:pt idx="10">
                  <c:v>221.19064127999999</c:v>
                </c:pt>
                <c:pt idx="11">
                  <c:v>251.46198017</c:v>
                </c:pt>
                <c:pt idx="12">
                  <c:v>162.92798400000001</c:v>
                </c:pt>
                <c:pt idx="13">
                  <c:v>188.37089372</c:v>
                </c:pt>
                <c:pt idx="14">
                  <c:v>199.46452740999999</c:v>
                </c:pt>
                <c:pt idx="15">
                  <c:v>181.37178132</c:v>
                </c:pt>
                <c:pt idx="16">
                  <c:v>187.48427772999997</c:v>
                </c:pt>
                <c:pt idx="17">
                  <c:v>241.44922582999999</c:v>
                </c:pt>
                <c:pt idx="18">
                  <c:v>189.22802263</c:v>
                </c:pt>
                <c:pt idx="19">
                  <c:v>231.33400399999999</c:v>
                </c:pt>
                <c:pt idx="20">
                  <c:v>267.63104108000005</c:v>
                </c:pt>
                <c:pt idx="21">
                  <c:v>217.62951260999998</c:v>
                </c:pt>
                <c:pt idx="22">
                  <c:v>189.69825807999999</c:v>
                </c:pt>
                <c:pt idx="23">
                  <c:v>200.346875461</c:v>
                </c:pt>
                <c:pt idx="24">
                  <c:v>219.754117468</c:v>
                </c:pt>
                <c:pt idx="25">
                  <c:v>194.122440227</c:v>
                </c:pt>
                <c:pt idx="26">
                  <c:v>175.55853222900001</c:v>
                </c:pt>
                <c:pt idx="27">
                  <c:v>134.724240791</c:v>
                </c:pt>
                <c:pt idx="28">
                  <c:v>129.56732217000001</c:v>
                </c:pt>
                <c:pt idx="29">
                  <c:v>180.71874882</c:v>
                </c:pt>
                <c:pt idx="30">
                  <c:v>178.20644316000002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9168112"/>
        <c:axId val="1369170288"/>
      </c:barChart>
      <c:catAx>
        <c:axId val="136916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170288"/>
        <c:crosses val="autoZero"/>
        <c:auto val="1"/>
        <c:lblAlgn val="ctr"/>
        <c:lblOffset val="100"/>
        <c:noMultiLvlLbl val="0"/>
      </c:catAx>
      <c:valAx>
        <c:axId val="136917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16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15.48097817</c:v>
                </c:pt>
                <c:pt idx="1">
                  <c:v>12.2849793</c:v>
                </c:pt>
                <c:pt idx="2">
                  <c:v>10.75453652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172.4032277</c:v>
                </c:pt>
                <c:pt idx="1">
                  <c:v>211.14033499999999</c:v>
                </c:pt>
                <c:pt idx="2">
                  <c:v>149.0005209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9169200"/>
        <c:axId val="1369170832"/>
      </c:barChart>
      <c:catAx>
        <c:axId val="136916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170832"/>
        <c:crosses val="autoZero"/>
        <c:auto val="1"/>
        <c:lblAlgn val="ctr"/>
        <c:lblOffset val="100"/>
        <c:noMultiLvlLbl val="0"/>
      </c:catAx>
      <c:valAx>
        <c:axId val="136917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16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16.526966949999998</c:v>
                </c:pt>
                <c:pt idx="1">
                  <c:v>16.08142677</c:v>
                </c:pt>
                <c:pt idx="2">
                  <c:v>15.48097817</c:v>
                </c:pt>
                <c:pt idx="3">
                  <c:v>12.14476183</c:v>
                </c:pt>
                <c:pt idx="4">
                  <c:v>12.2849793</c:v>
                </c:pt>
                <c:pt idx="5">
                  <c:v>9.5582085889999995</c:v>
                </c:pt>
                <c:pt idx="6">
                  <c:v>10.75453652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111.4668466</c:v>
                </c:pt>
                <c:pt idx="2">
                  <c:v>172.4032277</c:v>
                </c:pt>
                <c:pt idx="3">
                  <c:v>184.57467149999999</c:v>
                </c:pt>
                <c:pt idx="4">
                  <c:v>211.14033499999999</c:v>
                </c:pt>
                <c:pt idx="5">
                  <c:v>194.7520322</c:v>
                </c:pt>
                <c:pt idx="6">
                  <c:v>149.0005209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9169744"/>
        <c:axId val="1401800864"/>
      </c:barChart>
      <c:catAx>
        <c:axId val="136916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00864"/>
        <c:crosses val="autoZero"/>
        <c:auto val="1"/>
        <c:lblAlgn val="ctr"/>
        <c:lblOffset val="100"/>
        <c:noMultiLvlLbl val="0"/>
      </c:catAx>
      <c:valAx>
        <c:axId val="140180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16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68466.185471600009</c:v>
                </c:pt>
                <c:pt idx="1">
                  <c:v>86443.7731508</c:v>
                </c:pt>
                <c:pt idx="2">
                  <c:v>102065.83716710002</c:v>
                </c:pt>
                <c:pt idx="3">
                  <c:v>118274.65186109998</c:v>
                </c:pt>
                <c:pt idx="4">
                  <c:v>136989.81939311998</c:v>
                </c:pt>
                <c:pt idx="5">
                  <c:v>155722.29064570001</c:v>
                </c:pt>
                <c:pt idx="6">
                  <c:v>168155.81979900002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86720"/>
        <c:axId val="136528345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16.526966949999998</c:v>
                </c:pt>
                <c:pt idx="1">
                  <c:v>16.08142677</c:v>
                </c:pt>
                <c:pt idx="2">
                  <c:v>15.48097817</c:v>
                </c:pt>
                <c:pt idx="3">
                  <c:v>12.14476183</c:v>
                </c:pt>
                <c:pt idx="4">
                  <c:v>12.2849793</c:v>
                </c:pt>
                <c:pt idx="5">
                  <c:v>9.5582085889999995</c:v>
                </c:pt>
                <c:pt idx="6">
                  <c:v>10.75453652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5281280"/>
        <c:axId val="1365288896"/>
      </c:lineChart>
      <c:catAx>
        <c:axId val="136528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83456"/>
        <c:crosses val="autoZero"/>
        <c:auto val="1"/>
        <c:lblAlgn val="ctr"/>
        <c:lblOffset val="100"/>
        <c:noMultiLvlLbl val="0"/>
      </c:catAx>
      <c:valAx>
        <c:axId val="136528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86720"/>
        <c:crosses val="autoZero"/>
        <c:crossBetween val="between"/>
      </c:valAx>
      <c:valAx>
        <c:axId val="136528889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81280"/>
        <c:crosses val="max"/>
        <c:crossBetween val="between"/>
      </c:valAx>
      <c:catAx>
        <c:axId val="1365281280"/>
        <c:scaling>
          <c:orientation val="minMax"/>
        </c:scaling>
        <c:delete val="1"/>
        <c:axPos val="b"/>
        <c:majorTickMark val="out"/>
        <c:minorTickMark val="none"/>
        <c:tickLblPos val="nextTo"/>
        <c:crossAx val="136528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84000"/>
        <c:axId val="1365291072"/>
      </c:lineChart>
      <c:catAx>
        <c:axId val="1365284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91072"/>
        <c:crosses val="autoZero"/>
        <c:auto val="1"/>
        <c:lblAlgn val="ctr"/>
        <c:lblOffset val="100"/>
        <c:noMultiLvlLbl val="0"/>
      </c:catAx>
      <c:valAx>
        <c:axId val="136529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8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24.119077099999998</c:v>
                </c:pt>
                <c:pt idx="2">
                  <c:v>24.963940099999999</c:v>
                </c:pt>
                <c:pt idx="3">
                  <c:v>20.776694639999999</c:v>
                </c:pt>
                <c:pt idx="4">
                  <c:v>25.127565430000001</c:v>
                </c:pt>
                <c:pt idx="5">
                  <c:v>28.259276379999999</c:v>
                </c:pt>
                <c:pt idx="6">
                  <c:v>31.02066778</c:v>
                </c:pt>
                <c:pt idx="7">
                  <c:v>32.407668340000001</c:v>
                </c:pt>
                <c:pt idx="8">
                  <c:v>31.443215639999998</c:v>
                </c:pt>
                <c:pt idx="9">
                  <c:v>33.392487729999999</c:v>
                </c:pt>
                <c:pt idx="10">
                  <c:v>27.689392810000001</c:v>
                </c:pt>
                <c:pt idx="11">
                  <c:v>27.01447143</c:v>
                </c:pt>
                <c:pt idx="12">
                  <c:v>27.371589669999999</c:v>
                </c:pt>
                <c:pt idx="13">
                  <c:v>27.290275900000001</c:v>
                </c:pt>
                <c:pt idx="14">
                  <c:v>22.388015289999998</c:v>
                </c:pt>
                <c:pt idx="15">
                  <c:v>17.099895159999999</c:v>
                </c:pt>
                <c:pt idx="16">
                  <c:v>14.64910749</c:v>
                </c:pt>
                <c:pt idx="17">
                  <c:v>15.92098</c:v>
                </c:pt>
                <c:pt idx="18">
                  <c:v>17.19640652</c:v>
                </c:pt>
                <c:pt idx="19">
                  <c:v>17.319482570000002</c:v>
                </c:pt>
                <c:pt idx="20">
                  <c:v>18.617877740000001</c:v>
                </c:pt>
                <c:pt idx="21">
                  <c:v>19.39726014</c:v>
                </c:pt>
                <c:pt idx="22">
                  <c:v>19.598085789999999</c:v>
                </c:pt>
                <c:pt idx="23">
                  <c:v>20.65526187</c:v>
                </c:pt>
                <c:pt idx="24">
                  <c:v>25.706954209999999</c:v>
                </c:pt>
                <c:pt idx="25">
                  <c:v>19.32868225</c:v>
                </c:pt>
                <c:pt idx="26">
                  <c:v>16.558718840000001</c:v>
                </c:pt>
                <c:pt idx="27">
                  <c:v>15.736288630000001</c:v>
                </c:pt>
                <c:pt idx="28">
                  <c:v>14.167914959999999</c:v>
                </c:pt>
                <c:pt idx="29">
                  <c:v>11.81005594</c:v>
                </c:pt>
                <c:pt idx="30">
                  <c:v>10.58605118</c:v>
                </c:pt>
                <c:pt idx="31">
                  <c:v>12.33475765</c:v>
                </c:pt>
                <c:pt idx="32">
                  <c:v>16.855261540000001</c:v>
                </c:pt>
                <c:pt idx="33">
                  <c:v>22.477596290000001</c:v>
                </c:pt>
                <c:pt idx="34">
                  <c:v>25.060750370000001</c:v>
                </c:pt>
                <c:pt idx="35">
                  <c:v>27.425524020000001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35.70511733</c:v>
                </c:pt>
                <c:pt idx="2">
                  <c:v>37.931874020000002</c:v>
                </c:pt>
                <c:pt idx="3">
                  <c:v>23.654948000000001</c:v>
                </c:pt>
                <c:pt idx="4">
                  <c:v>31.000313510000002</c:v>
                </c:pt>
                <c:pt idx="5">
                  <c:v>30.878952210000001</c:v>
                </c:pt>
                <c:pt idx="6">
                  <c:v>37.585389820000003</c:v>
                </c:pt>
                <c:pt idx="7">
                  <c:v>41.147200259999998</c:v>
                </c:pt>
                <c:pt idx="8">
                  <c:v>41.18902447</c:v>
                </c:pt>
                <c:pt idx="9">
                  <c:v>41.252960340000001</c:v>
                </c:pt>
                <c:pt idx="10">
                  <c:v>34.447414119999998</c:v>
                </c:pt>
                <c:pt idx="11">
                  <c:v>33.361704269999997</c:v>
                </c:pt>
                <c:pt idx="12">
                  <c:v>34.464004410000001</c:v>
                </c:pt>
                <c:pt idx="13">
                  <c:v>34.847924489999997</c:v>
                </c:pt>
                <c:pt idx="14">
                  <c:v>29.665858109999999</c:v>
                </c:pt>
                <c:pt idx="15">
                  <c:v>25.97894209</c:v>
                </c:pt>
                <c:pt idx="16">
                  <c:v>22.426583189999999</c:v>
                </c:pt>
                <c:pt idx="17">
                  <c:v>24.94881621</c:v>
                </c:pt>
                <c:pt idx="18">
                  <c:v>27.46925633</c:v>
                </c:pt>
                <c:pt idx="19">
                  <c:v>29.30913842</c:v>
                </c:pt>
                <c:pt idx="20">
                  <c:v>32.571592959999997</c:v>
                </c:pt>
                <c:pt idx="21">
                  <c:v>33.770177160000003</c:v>
                </c:pt>
                <c:pt idx="22">
                  <c:v>34.484062199999997</c:v>
                </c:pt>
                <c:pt idx="23">
                  <c:v>35.468663980000002</c:v>
                </c:pt>
                <c:pt idx="24">
                  <c:v>38.309818380000003</c:v>
                </c:pt>
                <c:pt idx="25">
                  <c:v>33.2593684</c:v>
                </c:pt>
                <c:pt idx="26">
                  <c:v>31.003859469999998</c:v>
                </c:pt>
                <c:pt idx="27">
                  <c:v>30.08280808</c:v>
                </c:pt>
                <c:pt idx="28">
                  <c:v>28.321637620000001</c:v>
                </c:pt>
                <c:pt idx="29">
                  <c:v>25.9241399</c:v>
                </c:pt>
                <c:pt idx="30">
                  <c:v>24.69113179</c:v>
                </c:pt>
                <c:pt idx="31">
                  <c:v>26.428284560000002</c:v>
                </c:pt>
                <c:pt idx="32">
                  <c:v>30.875201789999998</c:v>
                </c:pt>
                <c:pt idx="33">
                  <c:v>34.075136319999999</c:v>
                </c:pt>
                <c:pt idx="34">
                  <c:v>35.733831539999997</c:v>
                </c:pt>
                <c:pt idx="35">
                  <c:v>37.721548419999998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89440"/>
        <c:axId val="13652856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36528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85632"/>
        <c:crosses val="autoZero"/>
        <c:auto val="1"/>
        <c:lblAlgn val="ctr"/>
        <c:lblOffset val="100"/>
        <c:noMultiLvlLbl val="0"/>
      </c:catAx>
      <c:valAx>
        <c:axId val="13652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8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82368"/>
        <c:axId val="1365284544"/>
      </c:lineChart>
      <c:catAx>
        <c:axId val="136528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84544"/>
        <c:crosses val="autoZero"/>
        <c:auto val="1"/>
        <c:lblAlgn val="ctr"/>
        <c:lblOffset val="100"/>
        <c:noMultiLvlLbl val="0"/>
      </c:catAx>
      <c:valAx>
        <c:axId val="136528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8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2</xdr:col>
          <xdr:colOff>754380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106680</xdr:rowOff>
        </xdr:from>
        <xdr:to>
          <xdr:col>2</xdr:col>
          <xdr:colOff>754380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</xdr:row>
          <xdr:rowOff>76200</xdr:rowOff>
        </xdr:from>
        <xdr:to>
          <xdr:col>0</xdr:col>
          <xdr:colOff>1059180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097219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8744000000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6056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60429999995"/>
    </cacheField>
    <cacheField name="20152" numFmtId="0">
      <sharedItems containsBlank="1" containsMixedTypes="1" containsNumber="1" minValue="0" maxValue="84766.332779999997"/>
    </cacheField>
    <cacheField name="20153" numFmtId="0">
      <sharedItems containsBlank="1" containsMixedTypes="1" containsNumber="1" minValue="0" maxValue="83382.820370000001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6990000004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09049999993"/>
    </cacheField>
    <cacheField name="20164" numFmtId="0">
      <sharedItems containsBlank="1" containsMixedTypes="1" containsNumber="1" minValue="0" maxValue="86804.326149999994"/>
    </cacheField>
    <cacheField name="2017" numFmtId="0">
      <sharedItems containsBlank="1" containsMixedTypes="1" containsNumber="1" minValue="0" maxValue="91283.251170000003"/>
    </cacheField>
    <cacheField name="20172" numFmtId="0">
      <sharedItems containsBlank="1" containsMixedTypes="1" containsNumber="1" minValue="0" maxValue="87387.702590000001"/>
    </cacheField>
    <cacheField name="20173" numFmtId="0">
      <sharedItems containsBlank="1" containsMixedTypes="1" containsNumber="1" minValue="0" maxValue="86981.464900000006"/>
    </cacheField>
    <cacheField name="20174" numFmtId="0">
      <sharedItems containsBlank="1" containsMixedTypes="1" containsNumber="1" minValue="0" maxValue="90710.327040000004"/>
    </cacheField>
    <cacheField name="2018" numFmtId="0">
      <sharedItems containsBlank="1" containsMixedTypes="1" containsNumber="1" minValue="0" maxValue="93429.277069999996"/>
    </cacheField>
    <cacheField name="20182" numFmtId="0">
      <sharedItems containsBlank="1" containsMixedTypes="1" containsNumber="1" minValue="0" maxValue="89500.471030000001"/>
    </cacheField>
    <cacheField name="20183" numFmtId="0">
      <sharedItems containsBlank="1" containsMixedTypes="1" containsNumber="1" minValue="0" maxValue="89102.036110000001"/>
    </cacheField>
    <cacheField name="20184" numFmtId="0">
      <sharedItems containsBlank="1" containsMixedTypes="1" containsNumber="1" minValue="0" maxValue="92836.055080000006"/>
    </cacheField>
    <cacheField name="2019" numFmtId="0">
      <sharedItems containsBlank="1" containsMixedTypes="1" containsNumber="1" minValue="0" maxValue="98476.057809999998"/>
    </cacheField>
    <cacheField name="20192" numFmtId="0">
      <sharedItems containsBlank="1" containsMixedTypes="1" containsNumber="1" minValue="0" maxValue="94359.451939999999"/>
    </cacheField>
    <cacheField name="20193" numFmtId="0">
      <sharedItems containsBlank="1" containsMixedTypes="1" containsNumber="1" minValue="0" maxValue="93935.859559999997"/>
    </cacheField>
    <cacheField name="20194" numFmtId="0">
      <sharedItems containsBlank="1" containsMixedTypes="1" containsNumber="1" minValue="0" maxValue="97878.556419999994"/>
    </cacheField>
    <cacheField name="2020" numFmtId="0">
      <sharedItems containsBlank="1" containsMixedTypes="1" containsNumber="1" minValue="0" maxValue="103588.10830000001"/>
    </cacheField>
    <cacheField name="20202" numFmtId="0">
      <sharedItems containsBlank="1" containsMixedTypes="1" containsNumber="1" minValue="0" maxValue="99290.262310000006"/>
    </cacheField>
    <cacheField name="20203" numFmtId="0">
      <sharedItems containsBlank="1" containsMixedTypes="1" containsNumber="1" minValue="0" maxValue="98849.809460000004"/>
    </cacheField>
    <cacheField name="20204" numFmtId="0">
      <sharedItems containsBlank="1" containsMixedTypes="1" containsNumber="1" minValue="0" maxValue="102968.96610000001"/>
    </cacheField>
    <cacheField name="2021" numFmtId="0">
      <sharedItems containsBlank="1" containsMixedTypes="1" containsNumber="1" minValue="0" maxValue="108662.3428"/>
    </cacheField>
    <cacheField name="20212" numFmtId="0">
      <sharedItems containsBlank="1" containsMixedTypes="1" containsNumber="1" minValue="0" maxValue="104181.2172"/>
    </cacheField>
    <cacheField name="20213" numFmtId="0">
      <sharedItems containsBlank="1" containsMixedTypes="1" containsNumber="1" minValue="0" maxValue="103722.719"/>
    </cacheField>
    <cacheField name="20214" numFmtId="0">
      <sharedItems containsBlank="1" containsMixedTypes="1" containsNumber="1" minValue="0" maxValue="108022.2053"/>
    </cacheField>
    <cacheField name="2022" numFmtId="0">
      <sharedItems containsBlank="1" containsMixedTypes="1" containsNumber="1" minValue="0" maxValue="113167.78539999999"/>
    </cacheField>
    <cacheField name="20222" numFmtId="0">
      <sharedItems containsBlank="1" containsMixedTypes="1" containsNumber="1" minValue="0" maxValue="108497.2959"/>
    </cacheField>
    <cacheField name="20223" numFmtId="0">
      <sharedItems containsBlank="1" containsMixedTypes="1" containsNumber="1" minValue="0" maxValue="108017.5497"/>
    </cacheField>
    <cacheField name="20224" numFmtId="0">
      <sharedItems containsBlank="1" containsMixedTypes="1" containsNumber="1" minValue="0" maxValue="112503.68769999999"/>
    </cacheField>
    <cacheField name="2023" numFmtId="0">
      <sharedItems containsBlank="1" containsMixedTypes="1" containsNumber="1" minValue="0" maxValue="117933.3572"/>
    </cacheField>
    <cacheField name="20232" numFmtId="0">
      <sharedItems containsBlank="1" containsMixedTypes="1" containsNumber="1" minValue="0" maxValue="113062.5928"/>
    </cacheField>
    <cacheField name="20233" numFmtId="0">
      <sharedItems containsBlank="1" containsMixedTypes="1" containsNumber="1" minValue="0" maxValue="112561.55190000001"/>
    </cacheField>
    <cacheField name="20234" numFmtId="0">
      <sharedItems containsBlank="1" containsMixedTypes="1" containsNumber="1" minValue="0" maxValue="117242.17509999999"/>
    </cacheField>
    <cacheField name="2024" numFmtId="0">
      <sharedItems containsBlank="1" containsMixedTypes="1" containsNumber="1" minValue="0" maxValue="122830.57339999999"/>
    </cacheField>
    <cacheField name="20242" numFmtId="0">
      <sharedItems containsBlank="1" containsMixedTypes="1" containsNumber="1" minValue="0" maxValue="117758.33620000001"/>
    </cacheField>
    <cacheField name="20243" numFmtId="0">
      <sharedItems containsBlank="1" containsMixedTypes="1" containsNumber="1" minValue="0" maxValue="117234.3118"/>
    </cacheField>
    <cacheField name="20244" numFmtId="0">
      <sharedItems containsBlank="1" containsMixedTypes="1" containsNumber="1" minValue="0" maxValue="122114.8469"/>
    </cacheField>
    <cacheField name="2025" numFmtId="0">
      <sharedItems containsBlank="1" containsMixedTypes="1" containsNumber="1" minValue="0" maxValue="127926.4685"/>
    </cacheField>
    <cacheField name="20252" numFmtId="0">
      <sharedItems containsBlank="1" containsMixedTypes="1" containsNumber="1" minValue="0" maxValue="122642.6323"/>
    </cacheField>
    <cacheField name="20253" numFmtId="0">
      <sharedItems containsBlank="1" containsMixedTypes="1" containsNumber="1" minValue="0" maxValue="122094.9627"/>
    </cacheField>
    <cacheField name="20254" numFmtId="0">
      <sharedItems containsBlank="1" containsMixedTypes="1" containsNumber="1" minValue="0" maxValue="127184.6744"/>
    </cacheField>
    <cacheField name="2026" numFmtId="0">
      <sharedItems containsBlank="1" containsMixedTypes="1" containsNumber="1" minValue="0" maxValue="132344.5852"/>
    </cacheField>
    <cacheField name="20262" numFmtId="0">
      <sharedItems containsBlank="1" containsMixedTypes="1" containsNumber="1" minValue="0" maxValue="126893.39870000001"/>
    </cacheField>
    <cacheField name="20263" numFmtId="0">
      <sharedItems containsBlank="1" containsMixedTypes="1" containsNumber="1" minValue="0" maxValue="126327.0377"/>
    </cacheField>
    <cacheField name="20264" numFmtId="0">
      <sharedItems containsBlank="1" containsMixedTypes="1" containsNumber="1" minValue="0" maxValue="131587.65900000001"/>
    </cacheField>
    <cacheField name="2027" numFmtId="0">
      <sharedItems containsBlank="1" containsMixedTypes="1" containsNumber="1" minValue="0" maxValue="136558.4663"/>
    </cacheField>
    <cacheField name="20272" numFmtId="0">
      <sharedItems containsBlank="1" containsMixedTypes="1" containsNumber="1" minValue="0" maxValue="130935.3848"/>
    </cacheField>
    <cacheField name="20273" numFmtId="0">
      <sharedItems containsBlank="1" containsMixedTypes="1" containsNumber="1" minValue="0" maxValue="130349.74340000001"/>
    </cacheField>
    <cacheField name="20274" numFmtId="0">
      <sharedItems containsBlank="1" containsMixedTypes="1" containsNumber="1" minValue="0" maxValue="135780.10219999999"/>
    </cacheField>
    <cacheField name="2028" numFmtId="0">
      <sharedItems containsBlank="1" containsMixedTypes="1" containsNumber="1" minValue="0" maxValue="140938.2248"/>
    </cacheField>
    <cacheField name="20282" numFmtId="0">
      <sharedItems containsBlank="1" containsMixedTypes="1" containsNumber="1" minValue="0" maxValue="135134.28950000001"/>
    </cacheField>
    <cacheField name="20283" numFmtId="0">
      <sharedItems containsBlank="1" containsMixedTypes="1" containsNumber="1" minValue="0" maxValue="134527.315"/>
    </cacheField>
    <cacheField name="20284" numFmtId="0">
      <sharedItems containsBlank="1" containsMixedTypes="1" containsNumber="1" minValue="0" maxValue="140139.21599999999"/>
    </cacheField>
    <cacheField name="2029" numFmtId="0">
      <sharedItems containsBlank="1" containsMixedTypes="1" containsNumber="1" minValue="0" maxValue="145417.06719999999"/>
    </cacheField>
    <cacheField name="20292" numFmtId="0">
      <sharedItems containsBlank="1" containsMixedTypes="1" containsNumber="1" minValue="0" maxValue="139429.5564"/>
    </cacheField>
    <cacheField name="20293" numFmtId="0">
      <sharedItems containsBlank="1" containsMixedTypes="1" containsNumber="1" minValue="0" maxValue="138801.85999999999"/>
    </cacheField>
    <cacheField name="20294" numFmtId="0">
      <sharedItems containsBlank="1" containsMixedTypes="1" containsNumber="1" minValue="0" maxValue="144596.47500000001"/>
    </cacheField>
    <cacheField name="2030" numFmtId="0">
      <sharedItems containsBlank="1" containsMixedTypes="1" containsNumber="1" minValue="0" maxValue="150032.3591"/>
    </cacheField>
    <cacheField name="20302" numFmtId="0">
      <sharedItems containsBlank="1" containsMixedTypes="1" containsNumber="1" minValue="0" maxValue="143864.08489999999"/>
    </cacheField>
    <cacheField name="20303" numFmtId="0">
      <sharedItems containsBlank="1" containsMixedTypes="1" containsNumber="1" minValue="0" maxValue="143216.6489"/>
    </cacheField>
    <cacheField name="20304" numFmtId="0">
      <sharedItems containsBlank="1" containsMixedTypes="1" containsNumber="1" minValue="0" maxValue="149189.1281"/>
    </cacheField>
    <cacheField name="2031" numFmtId="0">
      <sharedItems containsBlank="1" containsMixedTypes="1" containsNumber="1" minValue="0" maxValue="154841.55540000001"/>
    </cacheField>
    <cacheField name="20312" numFmtId="0">
      <sharedItems containsBlank="1" containsMixedTypes="1" containsNumber="1" minValue="0" maxValue="148477.6808"/>
    </cacheField>
    <cacheField name="20313" numFmtId="0">
      <sharedItems containsBlank="1" containsMixedTypes="1" containsNumber="1" minValue="0" maxValue="147809.20559999999"/>
    </cacheField>
    <cacheField name="20314" numFmtId="0">
      <sharedItems containsBlank="1" containsMixedTypes="1" containsNumber="1" minValue="0" maxValue="153972.8339"/>
    </cacheField>
    <cacheField name="2032" numFmtId="0">
      <sharedItems containsBlank="1" containsMixedTypes="1" containsNumber="1" minValue="0" maxValue="159689.9803"/>
    </cacheField>
    <cacheField name="20322" numFmtId="0">
      <sharedItems containsBlank="1" containsMixedTypes="1" containsNumber="1" minValue="0" maxValue="153129.90710000001"/>
    </cacheField>
    <cacheField name="20323" numFmtId="0">
      <sharedItems containsBlank="1" containsMixedTypes="1" containsNumber="1" minValue="0" maxValue="152439.45939999999"/>
    </cacheField>
    <cacheField name="20324" numFmtId="0">
      <sharedItems containsBlank="1" containsMixedTypes="1" containsNumber="1" minValue="0" maxValue="158797.1741"/>
    </cacheField>
    <cacheField name="2033" numFmtId="0">
      <sharedItems containsBlank="1" containsMixedTypes="1" containsNumber="1" minValue="0" maxValue="164508.34229999999"/>
    </cacheField>
    <cacheField name="20332" numFmtId="0">
      <sharedItems containsBlank="1" containsMixedTypes="1" containsNumber="1" minValue="0" maxValue="157755.45699999999"/>
    </cacheField>
    <cacheField name="20333" numFmtId="0">
      <sharedItems containsBlank="1" containsMixedTypes="1" containsNumber="1" minValue="0" maxValue="157043.1949"/>
    </cacheField>
    <cacheField name="20334" numFmtId="0">
      <sharedItems containsBlank="1" containsMixedTypes="1" containsNumber="1" minValue="0" maxValue="163593.44620000001"/>
    </cacheField>
    <cacheField name="2034" numFmtId="0">
      <sharedItems containsBlank="1" containsMixedTypes="1" containsNumber="1" minValue="0" maxValue="169505.7856"/>
    </cacheField>
    <cacheField name="20342" numFmtId="0">
      <sharedItems containsBlank="1" containsMixedTypes="1" containsNumber="1" minValue="0" maxValue="162541.36610000001"/>
    </cacheField>
    <cacheField name="20343" numFmtId="0">
      <sharedItems containsBlank="1" containsMixedTypes="1" containsNumber="1" minValue="0" maxValue="161803.4284"/>
    </cacheField>
    <cacheField name="20344" numFmtId="0">
      <sharedItems containsBlank="1" containsMixedTypes="1" containsNumber="1" minValue="0" maxValue="168566.01819999999"/>
    </cacheField>
    <cacheField name="2035" numFmtId="0">
      <sharedItems containsBlank="1" containsMixedTypes="1" containsNumber="1" minValue="0" maxValue="174655.5552"/>
    </cacheField>
    <cacheField name="20352" numFmtId="0">
      <sharedItems containsBlank="1" containsMixedTypes="1" containsNumber="1" minValue="0" maxValue="167481.4767"/>
    </cacheField>
    <cacheField name="20353" numFmtId="0">
      <sharedItems containsBlank="1" containsMixedTypes="1" containsNumber="1" minValue="0" maxValue="166720.0024"/>
    </cacheField>
    <cacheField name="20354" numFmtId="0">
      <sharedItems containsBlank="1" containsMixedTypes="1" containsNumber="1" minValue="0" maxValue="173690.13690000001"/>
    </cacheField>
    <cacheField name="2036" numFmtId="0">
      <sharedItems containsBlank="1" containsMixedTypes="1" containsNumber="1" minValue="0" maxValue="180128.1672"/>
    </cacheField>
    <cacheField name="20362" numFmtId="0">
      <sharedItems containsBlank="1" containsMixedTypes="1" containsNumber="1" minValue="0" maxValue="172735.30119999999"/>
    </cacheField>
    <cacheField name="20363" numFmtId="0">
      <sharedItems containsBlank="1" containsMixedTypes="1" containsNumber="1" minValue="0" maxValue="171948.76990000001"/>
    </cacheField>
    <cacheField name="20364" numFmtId="0">
      <sharedItems containsBlank="1" containsMixedTypes="1" containsNumber="1" minValue="0" maxValue="179137.8455"/>
    </cacheField>
    <cacheField name="2037" numFmtId="0">
      <sharedItems containsBlank="1" containsMixedTypes="1" containsNumber="1" minValue="0" maxValue="185554.66190000001"/>
    </cacheField>
    <cacheField name="20372" numFmtId="0">
      <sharedItems containsBlank="1" containsMixedTypes="1" containsNumber="1" minValue="0" maxValue="177938.4351"/>
    </cacheField>
    <cacheField name="20373" numFmtId="0">
      <sharedItems containsBlank="1" containsMixedTypes="1" containsNumber="1" minValue="0" maxValue="177125.34580000001"/>
    </cacheField>
    <cacheField name="20374" numFmtId="0">
      <sharedItems containsBlank="1" containsMixedTypes="1" containsNumber="1" minValue="0" maxValue="184539.14569999999"/>
    </cacheField>
    <cacheField name="2038" numFmtId="0">
      <sharedItems containsBlank="1" containsMixedTypes="1" containsNumber="1" minValue="0" maxValue="191130.0808"/>
    </cacheField>
    <cacheField name="20382" numFmtId="0">
      <sharedItems containsBlank="1" containsMixedTypes="1" containsNumber="1" minValue="0" maxValue="183277.23420000001"/>
    </cacheField>
    <cacheField name="20383" numFmtId="0">
      <sharedItems containsBlank="1" containsMixedTypes="1" containsNumber="1" minValue="0" maxValue="182437.5521"/>
    </cacheField>
    <cacheField name="20384" numFmtId="0">
      <sharedItems containsBlank="1" containsMixedTypes="1" containsNumber="1" minValue="0" maxValue="190085.5692"/>
    </cacheField>
    <cacheField name="2039" numFmtId="0">
      <sharedItems containsBlank="1" containsMixedTypes="1" containsNumber="1" minValue="0" maxValue="196538.8119"/>
    </cacheField>
    <cacheField name="20392" numFmtId="0">
      <sharedItems containsBlank="1" containsMixedTypes="1" containsNumber="1" minValue="0" maxValue="188456.1563"/>
    </cacheField>
    <cacheField name="20393" numFmtId="0">
      <sharedItems containsBlank="1" containsMixedTypes="1" containsNumber="1" minValue="0" maxValue="187590.81270000001"/>
    </cacheField>
    <cacheField name="20394" numFmtId="0">
      <sharedItems containsBlank="1" containsMixedTypes="1" containsNumber="1" minValue="0" maxValue="195466.38140000001"/>
    </cacheField>
    <cacheField name="2040" numFmtId="0">
      <sharedItems containsBlank="1" containsMixedTypes="1" containsNumber="1" minValue="0" maxValue="201933.9192"/>
    </cacheField>
    <cacheField name="20402" numFmtId="0">
      <sharedItems containsBlank="1" containsMixedTypes="1" containsNumber="1" minValue="0" maxValue="193626.37160000001"/>
    </cacheField>
    <cacheField name="20403" numFmtId="0">
      <sharedItems containsBlank="1" containsMixedTypes="1" containsNumber="1" minValue="0" maxValue="192735.3235"/>
    </cacheField>
    <cacheField name="20404" numFmtId="0">
      <sharedItems containsBlank="1" containsMixedTypes="1" containsNumber="1" minValue="0" maxValue="200836.0263"/>
    </cacheField>
    <cacheField name="2041" numFmtId="0">
      <sharedItems containsBlank="1" containsMixedTypes="1" containsNumber="1" minValue="0" maxValue="206716.54060000001"/>
    </cacheField>
    <cacheField name="20412" numFmtId="0">
      <sharedItems containsBlank="1" containsMixedTypes="1" containsNumber="1" minValue="0" maxValue="198206.5589"/>
    </cacheField>
    <cacheField name="20413" numFmtId="0">
      <sharedItems containsBlank="1" containsMixedTypes="1" containsNumber="1" minValue="0" maxValue="197291.6556"/>
    </cacheField>
    <cacheField name="20414" numFmtId="0">
      <sharedItems containsBlank="1" containsMixedTypes="1" containsNumber="1" minValue="0" maxValue="205596.87549999999"/>
    </cacheField>
    <cacheField name="2042" numFmtId="0">
      <sharedItems containsBlank="1" containsMixedTypes="1" containsNumber="1" minValue="0" maxValue="211522.06229999999"/>
    </cacheField>
    <cacheField name="20422" numFmtId="0">
      <sharedItems containsBlank="1" containsMixedTypes="1" containsNumber="1" minValue="0" maxValue="202807.52780000001"/>
    </cacheField>
    <cacheField name="20423" numFmtId="0">
      <sharedItems containsBlank="1" containsMixedTypes="1" containsNumber="1" minValue="0" maxValue="201868.15479999999"/>
    </cacheField>
    <cacheField name="20424" numFmtId="0">
      <sharedItems containsBlank="1" containsMixedTypes="1" containsNumber="1" minValue="0" maxValue="210380.99789999999"/>
    </cacheField>
    <cacheField name="2043" numFmtId="0">
      <sharedItems containsBlank="1" containsMixedTypes="1" containsNumber="1" minValue="0" maxValue="216380.26639999999"/>
    </cacheField>
    <cacheField name="20432" numFmtId="0">
      <sharedItems containsBlank="1" containsMixedTypes="1" containsNumber="1" minValue="0" maxValue="207460.55619999999"/>
    </cacheField>
    <cacheField name="20433" numFmtId="0">
      <sharedItems containsBlank="1" containsMixedTypes="1" containsNumber="1" minValue="0" maxValue="206496.69930000001"/>
    </cacheField>
    <cacheField name="20434" numFmtId="0">
      <sharedItems containsBlank="1" containsMixedTypes="1" containsNumber="1" minValue="0" maxValue="215218.04870000001"/>
    </cacheField>
    <cacheField name="2044" numFmtId="0">
      <sharedItems containsBlank="1" containsMixedTypes="1" containsNumber="1" minValue="0" maxValue="221369.17720000001"/>
    </cacheField>
    <cacheField name="20442" numFmtId="0">
      <sharedItems containsBlank="1" containsMixedTypes="1" containsNumber="1" minValue="0" maxValue="212238.9474"/>
    </cacheField>
    <cacheField name="20443" numFmtId="0">
      <sharedItems containsBlank="1" containsMixedTypes="1" containsNumber="1" minValue="0" maxValue="211250.31570000001"/>
    </cacheField>
    <cacheField name="20444" numFmtId="0">
      <sharedItems containsBlank="1" containsMixedTypes="1" containsNumber="1" minValue="0" maxValue="220184.18100000001"/>
    </cacheField>
    <cacheField name="2045" numFmtId="0">
      <sharedItems containsBlank="1" containsMixedTypes="1" containsNumber="1" minValue="0" maxValue="226444.53450000001"/>
    </cacheField>
    <cacheField name="20452" numFmtId="0">
      <sharedItems containsBlank="1" containsMixedTypes="1" containsNumber="1" minValue="0" maxValue="217098.57209999999"/>
    </cacheField>
    <cacheField name="20453" numFmtId="0">
      <sharedItems containsBlank="1" containsMixedTypes="1" containsNumber="1" minValue="0" maxValue="216084.09580000001"/>
    </cacheField>
    <cacheField name="20454" numFmtId="0">
      <sharedItems containsBlank="1" containsMixedTypes="1" containsNumber="1" minValue="0" maxValue="225236.93979999999"/>
    </cacheField>
    <cacheField name="2046" numFmtId="0">
      <sharedItems containsBlank="1" containsMixedTypes="1" containsNumber="1" minValue="0" maxValue="231589.53469999999"/>
    </cacheField>
    <cacheField name="20462" numFmtId="0">
      <sharedItems containsBlank="1" containsMixedTypes="1" containsNumber="1" minValue="0" maxValue="222026.0074"/>
    </cacheField>
    <cacheField name="20463" numFmtId="0">
      <sharedItems containsBlank="1" containsMixedTypes="1" containsNumber="1" minValue="0" maxValue="220985.51730000001"/>
    </cacheField>
    <cacheField name="20464" numFmtId="0">
      <sharedItems containsBlank="1" containsMixedTypes="1" containsNumber="1" minValue="0" maxValue="230359.94639999999"/>
    </cacheField>
    <cacheField name="2047" numFmtId="0">
      <sharedItems containsBlank="1" containsMixedTypes="1" containsNumber="1" minValue="0" maxValue="236728.31159999999"/>
    </cacheField>
    <cacheField name="20472" numFmtId="0">
      <sharedItems containsBlank="1" containsMixedTypes="1" containsNumber="1" minValue="0" maxValue="226947.1924"/>
    </cacheField>
    <cacheField name="20473" numFmtId="0">
      <sharedItems containsBlank="1" containsMixedTypes="1" containsNumber="1" minValue="0" maxValue="225880.47750000001"/>
    </cacheField>
    <cacheField name="20474" numFmtId="0">
      <sharedItems containsBlank="1" containsMixedTypes="1" containsNumber="1" minValue="0" maxValue="235476.31099999999"/>
    </cacheField>
    <cacheField name="2048" numFmtId="0">
      <sharedItems containsBlank="1" containsMixedTypes="1" containsNumber="1" minValue="0" maxValue="242390.1617"/>
    </cacheField>
    <cacheField name="20482" numFmtId="0">
      <sharedItems containsBlank="1" containsMixedTypes="1" containsNumber="1" minValue="0" maxValue="232359.73300000001"/>
    </cacheField>
    <cacheField name="20483" numFmtId="0">
      <sharedItems containsBlank="1" containsMixedTypes="1" containsNumber="1" minValue="0" maxValue="231262.49460000001"/>
    </cacheField>
    <cacheField name="20484" numFmtId="0">
      <sharedItems containsBlank="1" containsMixedTypes="1" containsNumber="1" minValue="0" maxValue="241111.00640000001"/>
    </cacheField>
    <cacheField name="2049" numFmtId="0">
      <sharedItems containsBlank="1" containsMixedTypes="1" containsNumber="1" minValue="0" maxValue="247855.6249"/>
    </cacheField>
    <cacheField name="20492" numFmtId="0">
      <sharedItems containsBlank="1" containsMixedTypes="1" containsNumber="1" minValue="0" maxValue="237589.37710000001"/>
    </cacheField>
    <cacheField name="20493" numFmtId="0">
      <sharedItems containsBlank="1" containsMixedTypes="1" containsNumber="1" minValue="0" maxValue="236464.2555"/>
    </cacheField>
    <cacheField name="20494" numFmtId="0">
      <sharedItems containsBlank="1" containsMixedTypes="1" containsNumber="1" minValue="0" maxValue="246549.96679999999"/>
    </cacheField>
    <cacheField name="2050" numFmtId="0">
      <sharedItems containsBlank="1" containsMixedTypes="1" containsNumber="1" minValue="0" maxValue="252642.81299999999"/>
    </cacheField>
    <cacheField name="20502" numFmtId="0">
      <sharedItems containsBlank="1" containsMixedTypes="1" containsNumber="1" minValue="0" maxValue="242137.25440000001"/>
    </cacheField>
    <cacheField name="20503" numFmtId="0">
      <sharedItems containsBlank="1" containsMixedTypes="1" containsNumber="1" minValue="0" maxValue="240982.12"/>
    </cacheField>
    <cacheField name="20504" numFmtId="0">
      <sharedItems containsBlank="1" containsMixedTypes="1" containsNumber="1" minValue="0" maxValue="251305.76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212965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Sudeste"/>
        <s v="Nor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2"/>
        <n v="2041"/>
        <n v="2040"/>
        <n v="2039"/>
        <n v="2038"/>
        <n v="2036"/>
        <n v="2035"/>
        <n v="2033"/>
        <n v="2031"/>
        <n v="2030"/>
        <n v="2028"/>
        <n v="2019"/>
        <n v="2034" u="1"/>
        <n v="2027" u="1"/>
        <n v="2046" u="1"/>
        <n v="2032" u="1"/>
        <n v="2025" u="1"/>
        <n v="2044" u="1"/>
        <n v="2018" u="1"/>
        <n v="2050" u="1"/>
        <n v="2023" u="1"/>
        <n v="2047" u="1"/>
        <n v="2045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77.875740000003"/>
    <n v="52541.849699999999"/>
    <n v="48871.587019999999"/>
    <n v="54155.230340000002"/>
    <n v="61520.506249999999"/>
    <n v="53831.545129999999"/>
    <n v="50552.850120000003"/>
    <n v="56158.270660000002"/>
    <n v="63422.028330000001"/>
    <n v="58806.711029999999"/>
    <n v="54396.770640000002"/>
    <n v="60197.331339999997"/>
    <n v="64701.071259999997"/>
    <n v="56641.521119999998"/>
    <n v="54186.73603"/>
    <n v="59111.039810000002"/>
    <n v="61160.446779999998"/>
    <n v="56037.343229999999"/>
    <n v="51951.845240000002"/>
    <n v="58069.174099999997"/>
    <n v="66277.279349999997"/>
    <n v="58593.20996"/>
    <n v="55911.03946"/>
    <n v="61962.04163"/>
    <n v="68071.664810000002"/>
    <n v="66170.121539999993"/>
    <n v="57412.227550000003"/>
    <n v="64763.574809999998"/>
    <n v="70939.230500000005"/>
    <n v="65438.59506"/>
    <n v="66958.992180000001"/>
    <n v="67390.743749999994"/>
    <n v="73872.881080000006"/>
    <n v="68220.593980000005"/>
    <n v="67962.133679999999"/>
    <n v="71701.627800000002"/>
    <n v="76347.430640000006"/>
    <n v="70381.519759999996"/>
    <n v="69124.845619999993"/>
    <n v="72452.436830000006"/>
    <n v="77255.994099999996"/>
    <n v="74549.472290000005"/>
    <n v="70469.217340000003"/>
    <n v="72648.118340000001"/>
    <n v="79006.777100000007"/>
    <n v="72288.324160000004"/>
    <n v="71584.500820000001"/>
    <n v="73480.288969999994"/>
    <n v="80767.098970000006"/>
    <n v="77348.259529999996"/>
    <n v="70024.584140000006"/>
    <n v="74039.86937"/>
    <n v="79949.653640000004"/>
    <n v="77821.103140000007"/>
    <n v="68584.087459999995"/>
    <n v="74095.145869999993"/>
    <n v="81251.238440000001"/>
    <n v="75344.875830000004"/>
    <n v="73358.095170000001"/>
    <n v="74922.012870000006"/>
    <n v="81907.783850000007"/>
    <n v="73366.595300000001"/>
    <n v="71011.372480000005"/>
    <n v="75047.592869999993"/>
    <n v="85824.762050000005"/>
    <n v="81469.910980000001"/>
    <n v="74733.201960000006"/>
    <n v="78795.714800000002"/>
    <n v="87001.039749999996"/>
    <n v="81891.812260000006"/>
    <n v="76751.511110000007"/>
    <n v="79882.827120000002"/>
    <n v="88070.716119999997"/>
    <n v="81081.495490000001"/>
    <n v="76698.341090000002"/>
    <n v="80518.352939999997"/>
    <n v="88335.60716"/>
    <n v="80795.94846"/>
    <n v="77121.248909999995"/>
    <n v="80657.006850000005"/>
    <n v="88335.60716"/>
    <n v="83329.195619999999"/>
    <n v="75879.398499999996"/>
    <n v="80657.006850000005"/>
    <n v="88816.631150000001"/>
    <n v="83488.275949999996"/>
    <n v="74803.279720000006"/>
    <n v="80988.124800000005"/>
    <n v="88937.325530000002"/>
    <n v="83590.378710000005"/>
    <n v="77951.558980000002"/>
    <n v="81054.966220000002"/>
    <n v="88997.840179999999"/>
    <n v="82863.950580000004"/>
    <n v="76557.568010000003"/>
    <n v="81054.966220000002"/>
    <n v="88997.840179999999"/>
    <n v="84009.295280000006"/>
    <n v="76680.511910000001"/>
    <n v="80884.318960000004"/>
    <n v="88997.840179999999"/>
    <n v="83954.948579999997"/>
    <n v="77709.514320000002"/>
    <n v="80777.180529999998"/>
    <n v="89061.332179999998"/>
    <n v="84621.730920000002"/>
    <n v="77403.821209999995"/>
    <n v="80858.100820000007"/>
    <n v="88333.777140000006"/>
    <n v="84640.614579999994"/>
    <n v="77727.132849999995"/>
    <n v="80350.687990000006"/>
    <n v="88310.677039999995"/>
    <n v="84283.414579999997"/>
    <n v="78223.636899999998"/>
    <n v="80167.211370000005"/>
    <n v="88781.437600000005"/>
    <n v="84640.614579999994"/>
    <n v="77470.119990000007"/>
    <n v="79881.888189999998"/>
    <n v="88389.794160000005"/>
    <n v="84640.614579999994"/>
    <n v="78062.681989999997"/>
    <n v="76574.641369999998"/>
    <n v="88178.905190000005"/>
    <n v="84640.614579999994"/>
    <n v="73811.880789999996"/>
    <n v="79299.340530000001"/>
    <n v="87428.947849999997"/>
    <n v="84640.614579999994"/>
    <n v="76533.657900000006"/>
    <n v="79527.239170000001"/>
    <n v="86629.469809999995"/>
    <n v="84640.614579999994"/>
    <n v="77303.8272"/>
    <n v="78616.348580000005"/>
    <n v="84369.585500000001"/>
    <n v="84640.614579999994"/>
    <n v="77045.728310000006"/>
    <n v="78953.854059999998"/>
    <n v="89058.285780000006"/>
    <n v="84640.614579999994"/>
    <n v="77218.387310000006"/>
    <n v="77175.546189999994"/>
    <n v="83126.916150000005"/>
    <n v="84640.614579999994"/>
    <n v="74360.746969999993"/>
    <n v="79005.936560000002"/>
    <n v="87455.872289999999"/>
    <n v="84640.614579999994"/>
    <n v="74262.918659999996"/>
    <n v="79361.544420000006"/>
    <n v="86538.697150000007"/>
    <n v="84710.982680000001"/>
    <n v="75753.747879999995"/>
    <n v="79779.645409999997"/>
  </r>
  <r>
    <x v="3"/>
    <n v="4560.8679080000002"/>
    <n v="4739.0984099999996"/>
    <n v="4617.517938"/>
    <n v="4562.0794260000002"/>
    <n v="4416.3087880000003"/>
    <n v="4593.8669220000002"/>
    <n v="4617.517938"/>
    <n v="4438.270383"/>
    <n v="4560.8679080000002"/>
    <n v="4593.8669220000002"/>
    <n v="4473.7992780000004"/>
    <n v="4583.5099259999997"/>
    <n v="4417.1927880000003"/>
    <n v="4739.9794099999999"/>
    <n v="4474.6932779999997"/>
    <n v="4584.4069259999997"/>
    <n v="4911.4754480000001"/>
    <n v="4895.9234100000003"/>
    <n v="4745.3721180000002"/>
    <n v="4667.6015260000004"/>
    <n v="4951.7563280000004"/>
    <n v="4978.5561209999996"/>
    <n v="4894.8537239999996"/>
    <n v="4898.7023259999996"/>
    <n v="5137.0075980000001"/>
    <n v="5035.5721439999998"/>
    <n v="5144.1667379999999"/>
    <n v="4943.4532259999996"/>
    <n v="5302.5457390000001"/>
    <n v="5144.7812439999998"/>
    <n v="5114.348943"/>
    <n v="5200.1661260000001"/>
    <n v="5460.9942979999996"/>
    <n v="5404.1617319999996"/>
    <n v="5312.9118239999998"/>
    <n v="5285.4071020000001"/>
    <n v="7277.6702249999998"/>
    <n v="7319.9347250000001"/>
    <n v="5325.5698380000003"/>
    <n v="6555.2299139999996"/>
    <n v="10637.05221"/>
    <n v="5602.9285730000001"/>
    <n v="9281.8878179999992"/>
    <n v="10453.533729999999"/>
    <n v="11802.041999999999"/>
    <n v="11432.54471"/>
    <n v="9343.3378379999995"/>
    <n v="11835.15223"/>
    <n v="10465.242620000001"/>
    <n v="7541.7437019999998"/>
    <n v="10890.707050000001"/>
    <n v="11835.15223"/>
    <n v="12069.783949999999"/>
    <n v="5491.9411099999998"/>
    <n v="11596.225039999999"/>
    <n v="11835.15223"/>
    <n v="12071.490180000001"/>
    <n v="9538.4299919999994"/>
    <n v="6501.1824079999997"/>
    <n v="11835.15223"/>
    <n v="13308.47954"/>
    <n v="13438.115809999999"/>
    <n v="10541.521339999999"/>
    <n v="13070.69988"/>
    <n v="13418.909149999999"/>
    <n v="9058.0359040000003"/>
    <n v="10708.275320000001"/>
    <n v="13179.66217"/>
    <n v="15151.34735"/>
    <n v="10052.103649999999"/>
    <n v="15029.36024"/>
    <n v="14754.47459"/>
    <n v="15151.34735"/>
    <n v="11337.984259999999"/>
    <n v="10527.788140000001"/>
    <n v="14930.228730000001"/>
    <n v="15151.34735"/>
    <n v="13968.42049"/>
    <n v="10729.796630000001"/>
    <n v="14930.228730000001"/>
    <n v="15151.34735"/>
    <n v="15287.35275"/>
    <n v="12872.067429999999"/>
    <n v="14930.228730000001"/>
    <n v="15148.300950000001"/>
    <n v="11910.559230000001"/>
    <n v="15029.11724"/>
    <n v="14930.228730000001"/>
    <n v="15151.34735"/>
    <n v="14677.07071"/>
    <n v="14187.175069999999"/>
    <n v="14930.228730000001"/>
    <n v="15148.300950000001"/>
    <n v="14972.43657"/>
    <n v="13515.0504"/>
    <n v="14930.228730000001"/>
    <n v="15148.300950000001"/>
    <n v="15170.408810000001"/>
    <n v="15006.280430000001"/>
    <n v="14930.228730000001"/>
    <n v="15148.300950000001"/>
    <n v="15304.007310000001"/>
    <n v="13194.96524"/>
    <n v="14930.228730000001"/>
    <n v="15148.300950000001"/>
    <n v="15304.007310000001"/>
    <n v="14885.398579999999"/>
    <n v="14930.228730000001"/>
    <n v="15148.300950000001"/>
    <n v="15304.007310000001"/>
    <n v="13884.65518"/>
    <n v="14930.228730000001"/>
    <n v="14520.338970000001"/>
    <n v="14452.689920000001"/>
    <n v="13194.96524"/>
    <n v="13007.21026"/>
    <n v="15148.300950000001"/>
    <n v="15304.007310000001"/>
    <n v="13603.307650000001"/>
    <n v="14930.228730000001"/>
    <n v="14856.35059"/>
    <n v="15304.007310000001"/>
    <n v="11054.765240000001"/>
    <n v="14569.92663"/>
    <n v="15151.34735"/>
    <n v="15304.007310000001"/>
    <n v="11865.095810000001"/>
    <n v="13391.28039"/>
    <n v="13228.633459999999"/>
    <n v="15304.007310000001"/>
    <n v="11178.008239999999"/>
    <n v="13642.13673"/>
    <n v="15148.300950000001"/>
    <n v="15304.007310000001"/>
    <n v="9770.7058379999999"/>
    <n v="9952.8671759999997"/>
    <n v="15151.34735"/>
    <n v="15304.007310000001"/>
    <n v="10434.48287"/>
    <n v="10160.64603"/>
    <n v="15151.34735"/>
    <n v="15304.007310000001"/>
    <n v="9321.10059"/>
    <n v="14516.96292"/>
    <n v="15151.34735"/>
    <n v="15304.007310000001"/>
    <n v="11110.482319999999"/>
    <n v="11015.024230000001"/>
    <n v="15148.300950000001"/>
    <n v="15304.007310000001"/>
    <n v="10995.909379999999"/>
    <n v="13642.13673"/>
    <n v="14524.9246"/>
    <n v="15304.007310000001"/>
    <n v="9770.9812380000003"/>
    <n v="14930.228730000001"/>
  </r>
  <r>
    <x v="4"/>
    <n v="9124.3146140000008"/>
    <n v="8945.8369750000002"/>
    <n v="10501.01679"/>
    <n v="10406.97884"/>
    <n v="10303.089980000001"/>
    <n v="9468.6517820000008"/>
    <n v="10379.645689999999"/>
    <n v="10091.803830000001"/>
    <n v="10651.664769999999"/>
    <n v="9647.2871140000007"/>
    <n v="10126.955019999999"/>
    <n v="10000.18333"/>
    <n v="10589.249299999999"/>
    <n v="9937.5605130000004"/>
    <n v="9839.965886"/>
    <n v="10651.664769999999"/>
    <n v="11322.87635"/>
    <n v="9798.6495840000007"/>
    <n v="11572.228139999999"/>
    <n v="11022.0314"/>
    <n v="10413.089679999999"/>
    <n v="10834.29711"/>
    <n v="9955.5620820000004"/>
    <n v="10576.7505"/>
    <n v="10496.59368"/>
    <n v="5129.1372899999997"/>
    <n v="11041.64407"/>
    <n v="10703.965200000001"/>
    <n v="10540.147370000001"/>
    <n v="9754.4092049999999"/>
    <n v="8504.4881920000007"/>
    <n v="10127.567719999999"/>
    <n v="12705.404130000001"/>
    <n v="10912.408949999999"/>
    <n v="9063.3745180000005"/>
    <n v="11060.593500000001"/>
    <n v="12879.45465"/>
    <n v="11578.00772"/>
    <n v="11578.00772"/>
    <n v="12879.45465"/>
    <n v="13096.951730000001"/>
    <n v="12270.74303"/>
    <n v="10879.28902"/>
    <n v="13096.951730000001"/>
    <n v="15105.837460000001"/>
    <n v="14860.482180000001"/>
    <n v="13685.29335"/>
    <n v="15630.736699999999"/>
    <n v="17905.35009"/>
    <n v="17905.35009"/>
    <n v="16839.444579999999"/>
    <n v="17905.35009"/>
    <n v="17905.634330000001"/>
    <n v="16610.761849999999"/>
    <n v="16413.46312"/>
    <n v="17905.634330000001"/>
    <n v="17905.918570000002"/>
    <n v="16153.496950000001"/>
    <n v="16488.701440000001"/>
    <n v="17905.918570000002"/>
    <n v="17905.918570000002"/>
    <n v="16498.733810000002"/>
    <n v="15924.376550000001"/>
    <n v="17905.918570000002"/>
    <n v="18338.78469"/>
    <n v="17714.115229999999"/>
    <n v="17737.14025"/>
    <n v="18338.78469"/>
    <n v="19183.891940000001"/>
    <n v="17699.931540000001"/>
    <n v="18937.652730000002"/>
    <n v="19183.891940000001"/>
    <n v="19183.891940000001"/>
    <n v="19031.612690000002"/>
    <n v="18947.971529999999"/>
    <n v="19183.891940000001"/>
    <n v="19871.187809999999"/>
    <n v="18379.29909"/>
    <n v="19135.002410000001"/>
    <n v="19871.187809999999"/>
    <n v="20747.599010000002"/>
    <n v="20747.599010000002"/>
    <n v="20747.599010000002"/>
    <n v="20747.599010000002"/>
    <n v="21624.010200000001"/>
    <n v="21624.010200000001"/>
    <n v="20405.56177"/>
    <n v="21624.010200000001"/>
    <n v="22500.61089"/>
    <n v="21146.674029999998"/>
    <n v="22500.61089"/>
    <n v="22500.61089"/>
    <n v="23377.022079999999"/>
    <n v="22885.284339999998"/>
    <n v="22906.684809999999"/>
    <n v="23261.580010000001"/>
    <n v="24459.800299999999"/>
    <n v="23788.042969999999"/>
    <n v="24111.13077"/>
    <n v="24459.800299999999"/>
    <n v="26456.91503"/>
    <n v="26268.980490000002"/>
    <n v="26276.89543"/>
    <n v="26456.91503"/>
    <n v="28778.302199999998"/>
    <n v="28778.302199999998"/>
    <n v="27607.037850000001"/>
    <n v="28778.302199999998"/>
    <n v="33361.774850000002"/>
    <n v="33361.774850000002"/>
    <n v="32836.875599999999"/>
    <n v="33361.774850000002"/>
    <n v="33577.798360000001"/>
    <n v="34069.536099999998"/>
    <n v="33533.267200000002"/>
    <n v="33889.516510000001"/>
    <n v="33181.092019999996"/>
    <n v="34232.785450000003"/>
    <n v="33122.538130000001"/>
    <n v="34232.785450000003"/>
    <n v="34617.458910000001"/>
    <n v="34617.458910000001"/>
    <n v="34427.964590000003"/>
    <n v="34437.439310000002"/>
    <n v="36327.645069999999"/>
    <n v="36867.703860000001"/>
    <n v="36375.966119999997"/>
    <n v="35334.694880000003"/>
    <n v="37744.11505"/>
    <n v="37744.11505"/>
    <n v="35707.051200000002"/>
    <n v="34776.63725"/>
    <n v="36173.645759999999"/>
    <n v="38620.336750000002"/>
    <n v="37881.308940000003"/>
    <n v="38247.032959999997"/>
    <n v="39496.747940000001"/>
    <n v="39496.747940000001"/>
    <n v="39307.253629999999"/>
    <n v="37473.896159999997"/>
    <n v="40373.159140000003"/>
    <n v="40373.159140000003"/>
    <n v="38662.025500000003"/>
    <n v="39307.809609999997"/>
    <n v="41249.570330000002"/>
    <n v="41249.570330000002"/>
    <n v="40193.139539999996"/>
    <n v="40184.292869999997"/>
    <n v="41585.922729999998"/>
    <n v="42125.981520000001"/>
    <n v="40742.673049999998"/>
    <n v="38403.547530000003"/>
    <n v="42495.495430000003"/>
    <n v="43002.392720000003"/>
    <n v="41790.576589999997"/>
    <n v="39177.879130000001"/>
  </r>
  <r>
    <x v="5"/>
    <n v="2380.3200000000002"/>
    <n v="2106.5700000000002"/>
    <n v="2365.3200000000002"/>
    <n v="2380.3200000000002"/>
    <n v="1566.345"/>
    <n v="1978.887068"/>
    <n v="1840.095"/>
    <n v="2106.5700000000002"/>
    <n v="2380.3200000000002"/>
    <n v="2110.2449999999999"/>
    <n v="2106.5700000000002"/>
    <n v="1840.095"/>
    <n v="2106.5700000000002"/>
    <n v="2110.2449999999999"/>
    <n v="1825.095"/>
    <n v="2108.0700000000002"/>
    <n v="2110.2449999999999"/>
    <n v="1570.02"/>
    <n v="2365.3200000000002"/>
    <n v="2108.0700000000002"/>
    <n v="2110.2449999999999"/>
    <n v="1570.02"/>
    <n v="2110.2449999999999"/>
    <n v="1709.3838989999999"/>
    <n v="2110.2449999999999"/>
    <n v="2110.2449999999999"/>
    <n v="2380.3200000000002"/>
    <n v="1910.07"/>
    <n v="2635.32"/>
    <n v="2365.2449999999999"/>
    <n v="1296.27"/>
    <n v="2365.2449999999999"/>
    <n v="2365.2449999999999"/>
    <n v="2365.2449999999999"/>
    <n v="2095.2449999999999"/>
    <n v="2186.9269610000001"/>
    <n v="2635.32"/>
    <n v="2635.32"/>
    <n v="2365.3200000000002"/>
    <n v="2635.32"/>
    <n v="2635.32"/>
    <n v="2635.32"/>
    <n v="2380.3200000000002"/>
    <n v="2635.32"/>
    <n v="2635.32"/>
    <n v="1821.345"/>
    <n v="2365.2449999999999"/>
    <n v="2635.32"/>
    <n v="2635.32"/>
    <n v="2635.32"/>
    <n v="2380.3200000000002"/>
    <n v="2635.32"/>
    <n v="2635.32"/>
    <n v="2635.32"/>
    <n v="2635.32"/>
    <n v="2635.32"/>
    <n v="2635.32"/>
    <n v="2365.2449999999999"/>
    <n v="2635.32"/>
    <n v="2635.32"/>
    <n v="2635.32"/>
    <n v="1821.345"/>
    <n v="2365.2449999999999"/>
    <n v="2635.32"/>
    <n v="2635.32"/>
    <n v="2635.32"/>
    <n v="2635.32"/>
    <n v="2635.32"/>
    <n v="2635.05"/>
    <n v="2635.05"/>
    <n v="2635.05"/>
    <n v="2635.05"/>
    <n v="2635.05"/>
    <n v="2635.05"/>
    <n v="2635.05"/>
    <n v="2635.05"/>
    <n v="1551"/>
    <n v="1551"/>
    <n v="1551"/>
    <n v="1551"/>
    <n v="1821"/>
    <n v="1821"/>
    <n v="874.5"/>
    <n v="1821"/>
    <n v="1821"/>
    <n v="1821"/>
    <n v="1821"/>
    <n v="1821"/>
    <n v="1821"/>
    <n v="1551"/>
    <n v="1821"/>
    <n v="1821"/>
    <n v="1821"/>
    <n v="1821"/>
    <n v="1821"/>
    <n v="1821"/>
    <n v="1821"/>
    <n v="155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874.5"/>
    <n v="1551"/>
    <n v="1821"/>
    <n v="1821"/>
    <n v="1821"/>
    <n v="1551"/>
    <n v="1821"/>
    <n v="1821"/>
    <n v="1821"/>
    <n v="1821"/>
    <n v="1551"/>
    <n v="1821"/>
    <n v="1201.5"/>
    <n v="1821"/>
    <n v="1821"/>
    <n v="1821"/>
    <n v="1821"/>
    <n v="1821"/>
    <n v="1821"/>
    <n v="1821"/>
    <n v="182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55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232.2320070000001"/>
    <n v="3637.1611149999999"/>
    <n v="3900.0893120000001"/>
    <n v="3605.9614310000002"/>
    <n v="3308.7718580000001"/>
    <n v="4238.0293119999997"/>
    <n v="3976.3238980000001"/>
    <n v="3843.5284569999999"/>
    <n v="4459.4804270000004"/>
    <n v="3024.5781379999999"/>
    <n v="3771.3145380000001"/>
    <n v="4175.3617590000003"/>
    <n v="3517.5611389999999"/>
    <n v="4255.8625579999998"/>
    <n v="4318.4721310000004"/>
    <n v="4156.0356899999997"/>
    <n v="4499.5686969999997"/>
    <n v="3998.3858919999998"/>
    <n v="3688.8323209999999"/>
    <n v="4044.6773779999999"/>
    <n v="3992.6555760000001"/>
    <n v="3947.3720490000001"/>
    <n v="4508.5228390000002"/>
    <n v="4482.2778770000004"/>
    <n v="3456.7468309999999"/>
    <n v="3804.0777349999998"/>
    <n v="4837.1059759999998"/>
    <n v="3225.2947300000001"/>
    <n v="4488.5223230000001"/>
    <n v="3724.2058820000002"/>
    <n v="2616.7327949999999"/>
    <n v="4390.9416190000002"/>
    <n v="4558.4066810000004"/>
    <n v="4555.8964169999999"/>
    <n v="4674.7158429999999"/>
    <n v="4419.6354240000001"/>
    <n v="4872.777744"/>
    <n v="4113.4271989999997"/>
    <n v="4870.2674809999999"/>
    <n v="4870.2674809999999"/>
    <n v="4872.777744"/>
    <n v="4870.2674809999999"/>
    <n v="4548.1271509999997"/>
    <n v="4870.2674809999999"/>
    <n v="4693.6910369999996"/>
    <n v="4358.8077499999999"/>
    <n v="4533.995242"/>
    <n v="4691.180773"/>
    <n v="3761.75801"/>
    <n v="3759.2477469999999"/>
    <n v="3759.2477469999999"/>
    <n v="3759.2477469999999"/>
    <n v="2309.6630970000001"/>
    <n v="2307.152834"/>
    <n v="1986.907447"/>
    <n v="2307.152834"/>
    <n v="2149.718222"/>
    <n v="2149.718222"/>
    <n v="2149.718222"/>
    <n v="2149.718222"/>
    <n v="190.25228920000001"/>
    <n v="0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8.0740629"/>
    <n v="3756.717146"/>
    <n v="5072.4717199999996"/>
    <n v="3509.5044459999999"/>
    <n v="437.62815979999999"/>
    <n v="4095.9285580000001"/>
    <n v="5266.720687"/>
    <n v="3587.4660180000001"/>
    <n v="711.426784"/>
    <n v="4535.3377529999998"/>
    <n v="6104.4973929999996"/>
    <n v="4020.302522"/>
    <n v="753.25220009999998"/>
    <n v="4805.9817659999999"/>
    <n v="6432.3728840000003"/>
    <n v="4211.9282219999996"/>
    <n v="763.18131670000002"/>
    <n v="5060.568663"/>
    <n v="6618.5292870000003"/>
    <n v="4352.6952419999998"/>
    <n v="784.59118950000004"/>
    <n v="5137.7021539999996"/>
    <n v="7107.3733259999999"/>
    <n v="4391.6600710000002"/>
    <n v="956.86189790000003"/>
    <n v="5209.7146519999997"/>
    <n v="5594.6272859999999"/>
    <n v="4479.6682220000002"/>
    <n v="1110.587098"/>
    <n v="5447.1208290000004"/>
    <n v="7036.1523090000001"/>
    <n v="4911.6965819999996"/>
    <n v="1155.712098"/>
    <n v="5267.1338290000003"/>
    <n v="7013.5284879999999"/>
    <n v="4918.5395820000003"/>
    <n v="1180.224598"/>
    <n v="5669.2241620000004"/>
    <n v="7730.8470710000001"/>
    <n v="5131.3340820000003"/>
    <n v="1200.224598"/>
    <n v="5984.8523290000003"/>
    <n v="7730.8470710000001"/>
    <n v="5301.3340820000003"/>
    <n v="1220.224598"/>
    <n v="5806.7022489999999"/>
    <n v="8305.4070709999996"/>
    <n v="5471.3340820000003"/>
    <n v="1214.364775"/>
    <n v="3295.7853089999999"/>
    <n v="8564.7369660000004"/>
    <n v="5624.5880900000002"/>
    <n v="1234.364775"/>
    <n v="6554.625309"/>
    <n v="8834.7369660000004"/>
    <n v="5794.5880900000002"/>
    <n v="1254.364775"/>
    <n v="6749.625309"/>
    <n v="9104.7369660000004"/>
    <n v="5964.5880900000002"/>
    <n v="1274.364775"/>
    <n v="6909.5744489999997"/>
    <n v="9374.7369660000004"/>
    <n v="6134.5880900000002"/>
    <n v="1294.364775"/>
    <n v="7139.625309"/>
    <n v="9644.7369660000004"/>
    <n v="6304.5880900000002"/>
    <n v="1314.364775"/>
    <n v="7334.625309"/>
    <n v="5402.4969659999997"/>
    <n v="6474.5880900000002"/>
    <n v="1334.364775"/>
    <n v="7529.625309"/>
    <n v="9644.7369660000004"/>
    <n v="6644.5880900000002"/>
    <n v="1095.4380349999999"/>
    <n v="7570.7314690000003"/>
    <n v="10345.85723"/>
    <n v="6645.6895500000001"/>
    <n v="1115.4380349999999"/>
    <n v="7761.051469"/>
    <n v="10615.85723"/>
    <n v="6815.6895500000001"/>
    <n v="1135.4380349999999"/>
    <n v="7960.7314690000003"/>
    <n v="10885.85723"/>
    <n v="6985.6895500000001"/>
    <n v="1155.4380349999999"/>
    <n v="7960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32.5445"/>
    <n v="8970.6944999999996"/>
    <n v="1174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196.5445"/>
    <n v="8970.6944999999996"/>
    <n v="12017.0445"/>
    <n v="7525.2444999999998"/>
    <n v="899.8"/>
    <n v="8773.0499999999993"/>
    <n v="12147.3"/>
    <n v="7512.3"/>
    <n v="899.8"/>
    <n v="8773.0499999999993"/>
    <n v="11877.3"/>
    <n v="7648.3"/>
    <n v="899.8"/>
    <n v="8773.0499999999993"/>
    <n v="12147.3"/>
    <n v="7512.3"/>
    <n v="899.8"/>
    <n v="8773.0499999999993"/>
    <n v="12147.3"/>
    <n v="6662.3"/>
    <n v="899.8"/>
    <n v="8773.0499999999993"/>
    <n v="10975.353090000001"/>
    <n v="7648.3"/>
  </r>
  <r>
    <x v="9"/>
    <n v="83.988234790000007"/>
    <n v="71.316656330000001"/>
    <n v="108.45823110000001"/>
    <n v="163.36551650000001"/>
    <n v="93.683171740000006"/>
    <n v="110.7157022"/>
    <n v="112.4853373"/>
    <n v="183.45145059999999"/>
    <n v="209.91580949999999"/>
    <n v="104.9969844"/>
    <n v="155.83523159999999"/>
    <n v="292.7680565"/>
    <n v="220.59320980000001"/>
    <n v="171.65136939999999"/>
    <n v="201.95411540000001"/>
    <n v="337.77280150000001"/>
    <n v="307.91687569999999"/>
    <n v="198.91407140000001"/>
    <n v="239.3509013"/>
    <n v="432.40484830000003"/>
    <n v="294.32351999999997"/>
    <n v="223.01415950000001"/>
    <n v="390.33742260000002"/>
    <n v="435.89209629999999"/>
    <n v="492.09510319999998"/>
    <n v="389.60662910000002"/>
    <n v="588.41345460000002"/>
    <n v="506.17144389999999"/>
    <n v="630.48132659999999"/>
    <n v="381.56368079999999"/>
    <n v="305.3440994"/>
    <n v="954.39557779999996"/>
    <n v="640.24153860000001"/>
    <n v="461.29135989999997"/>
    <n v="624.3690666"/>
    <n v="869.83573139999999"/>
    <n v="640.24153860000001"/>
    <n v="380.25260100000003"/>
    <n v="624.33025859999998"/>
    <n v="960.36230780000005"/>
    <n v="640.24153860000001"/>
    <n v="480.18115390000003"/>
    <n v="624.33025859999998"/>
    <n v="960.36230780000005"/>
    <n v="640.24153860000001"/>
    <n v="390.85574220000001"/>
    <n v="640.24153860000001"/>
    <n v="960.36230780000005"/>
    <n v="1204.4950739999999"/>
    <n v="1121.3783539999999"/>
    <n v="624.01979459999995"/>
    <n v="1729.7989480000001"/>
    <n v="2732.8825230000002"/>
    <n v="2858.2542440000002"/>
    <n v="3953.5177130000002"/>
    <n v="3813.9382489999998"/>
    <n v="3582.0321800000002"/>
    <n v="3823.197036"/>
    <n v="5320.4730870000003"/>
    <n v="4971.8695989999997"/>
    <n v="4577.7289220000002"/>
    <n v="4868.0944330000002"/>
    <n v="6909.3128219999999"/>
    <n v="6328.5355600000003"/>
    <n v="4577.0866889999998"/>
    <n v="4957.3121819999997"/>
    <n v="6908.670588"/>
    <n v="6327.5722100000003"/>
    <n v="4785.1586820000002"/>
    <n v="5195.230039"/>
    <n v="7241.9461359999996"/>
    <n v="6610.7870720000001"/>
    <n v="5809.6767030000001"/>
    <n v="6363.3044730000001"/>
    <n v="8877.7485020000004"/>
    <n v="8006.4984850000001"/>
    <n v="6243.3365249999997"/>
    <n v="6860.7406680000004"/>
    <n v="9574.7597679999999"/>
    <n v="8596.2148089999991"/>
    <n v="6587.2396630000003"/>
    <n v="7257.8521629999996"/>
    <n v="10131.53277"/>
    <n v="9062.9457010000006"/>
    <n v="7360.280366"/>
    <n v="8163.2170889999998"/>
    <n v="11395.241819999999"/>
    <n v="10107.59461"/>
    <n v="7895.6017160000001"/>
    <n v="8792.8086129999992"/>
    <n v="9279.9977390000004"/>
    <n v="10830.07058"/>
    <n v="8776.0161619999999"/>
    <n v="9815.3444899999995"/>
    <n v="13721.112730000001"/>
    <n v="12022.848110000001"/>
    <n v="9443.3745479999998"/>
    <n v="10581.78206"/>
    <n v="14795.17042"/>
    <n v="12930.031999999999"/>
    <n v="10249.967850000001"/>
    <n v="11549.55495"/>
    <n v="16156.677009999999"/>
    <n v="14011.86505"/>
    <n v="10562.60837"/>
    <n v="11906.147800000001"/>
    <n v="16617.898440000001"/>
    <n v="14437.72731"/>
    <n v="10364.53233"/>
    <n v="11757.590770000001"/>
    <n v="16433.630290000001"/>
    <n v="14140.61326"/>
    <n v="15338.65216"/>
    <n v="17428.56223"/>
    <n v="24399.76398"/>
    <n v="20916.952430000001"/>
    <n v="18160.5448"/>
    <n v="20636.98272"/>
    <n v="28696.753239999998"/>
    <n v="22135.5167"/>
    <n v="21870.884829999999"/>
    <n v="24853.27822"/>
    <n v="31614.224119999999"/>
    <n v="29823.933860000001"/>
    <n v="21722.81756"/>
    <n v="26197.940259999999"/>
    <n v="36677.11636"/>
    <n v="31437.528310000002"/>
    <n v="23285.983339999999"/>
    <n v="26461.344700000001"/>
    <n v="37045.882579999998"/>
    <n v="31753.61364"/>
    <n v="23527.89791"/>
    <n v="26736.247630000002"/>
    <n v="37430.746679999997"/>
    <n v="32083.497159999999"/>
    <n v="23838.534049999998"/>
    <n v="27089.24324"/>
    <n v="37924.94053"/>
    <n v="32507.09189"/>
    <n v="24079.66604"/>
    <n v="27363.256870000001"/>
    <n v="38308.55962"/>
    <n v="32835.908239999997"/>
    <n v="24328.336950000001"/>
    <n v="27645.837439999999"/>
    <n v="38704.172420000003"/>
    <n v="33175.004930000003"/>
    <n v="22056.794730000001"/>
    <n v="28924.326949999999"/>
    <n v="40494.057739999997"/>
    <n v="34709.192349999998"/>
    <n v="27158.20679"/>
    <n v="30861.598620000001"/>
    <n v="43206.238069999999"/>
    <n v="37033.91835"/>
  </r>
  <r>
    <x v="10"/>
    <n v="0.54132000000000002"/>
    <n v="0"/>
    <n v="0"/>
    <n v="0.41639999999999999"/>
    <n v="0.28132000000000001"/>
    <n v="0"/>
    <n v="0"/>
    <n v="0.41639999999999999"/>
    <n v="2.7827799999999998"/>
    <n v="0"/>
    <n v="0"/>
    <n v="2.1406000000000001"/>
    <n v="5.0967799999999999"/>
    <n v="0"/>
    <n v="0"/>
    <n v="3.1406000000000001"/>
    <n v="5.3827800000000003"/>
    <n v="0"/>
    <n v="0"/>
    <n v="4.1406000000000001"/>
    <n v="194.63677999999999"/>
    <n v="0"/>
    <n v="0"/>
    <n v="150.08760000000001"/>
    <n v="443.38839999999999"/>
    <n v="0"/>
    <n v="0"/>
    <n v="200.32640000000001"/>
    <n v="564.54970000000003"/>
    <n v="0"/>
    <n v="0"/>
    <n v="434.26900000000001"/>
    <n v="564.54970000000003"/>
    <n v="0"/>
    <n v="0"/>
    <n v="422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6119.658939999999"/>
    <n v="0"/>
    <n v="0"/>
    <n v="12399.737649999999"/>
    <n v="16845.839319999999"/>
    <n v="0"/>
    <n v="0"/>
    <n v="12958.337939999999"/>
    <n v="18126.268349999998"/>
    <n v="0"/>
    <n v="0"/>
    <n v="13943.28334"/>
    <n v="19439.639070000001"/>
    <n v="0"/>
    <n v="0"/>
    <n v="14953.568520000001"/>
    <n v="20780.861550000001"/>
    <n v="0"/>
    <n v="0"/>
    <n v="15985.278109999999"/>
    <n v="22138.758099999999"/>
    <n v="0"/>
    <n v="0"/>
    <n v="17029.81393"/>
    <n v="22726.394840000001"/>
    <n v="0"/>
    <n v="0"/>
    <n v="17481.842189999999"/>
    <n v="22726.394840000001"/>
    <n v="0"/>
    <n v="0"/>
    <n v="17481.842189999999"/>
    <n v="22726.394840000001"/>
    <n v="0"/>
    <n v="0"/>
    <n v="15949.84909"/>
    <n v="22726.394840000001"/>
    <n v="0"/>
    <n v="0"/>
    <n v="17481.84218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499.255431"/>
    <n v="2499.255431"/>
    <n v="2499.255431"/>
    <n v="2499.255431"/>
    <n v="6711.477793"/>
    <n v="6711.477793"/>
    <n v="6438.7089040000001"/>
    <n v="6711.477793"/>
    <n v="7785.6168019999996"/>
    <n v="7785.6168019999996"/>
    <n v="7785.6168019999996"/>
    <n v="7785.6168019999996"/>
    <n v="11049.732379999999"/>
    <n v="11049.732379999999"/>
    <n v="11049.732379999999"/>
    <n v="11049.732379999999"/>
    <n v="11140.111419999999"/>
    <n v="9176.7763460000006"/>
    <n v="9176.7763460000006"/>
    <n v="11140.111419999999"/>
    <n v="11637.61002"/>
    <n v="11637.61002"/>
    <n v="9820.6492639999997"/>
    <n v="11637.61002"/>
    <n v="12901.81905"/>
    <n v="12901.81905"/>
    <n v="12901.81905"/>
    <n v="12901.81905"/>
    <n v="16368.34708"/>
    <n v="16368.34708"/>
    <n v="16368.34708"/>
    <n v="16368.34708"/>
    <n v="18419.836810000001"/>
    <n v="13942.662549999999"/>
    <n v="18335.310870000001"/>
    <n v="18419.836810000001"/>
    <n v="19804.46948"/>
    <n v="19804.46948"/>
    <n v="19719.94354"/>
    <n v="19804.46948"/>
    <n v="21924.034930000002"/>
    <n v="21839.508979999999"/>
    <n v="21924.034930000002"/>
    <n v="21924.034930000002"/>
    <n v="23874.061570000002"/>
    <n v="23789.535619999999"/>
    <n v="23789.535619999999"/>
    <n v="23874.061570000002"/>
    <n v="26148.884040000001"/>
    <n v="26148.884040000001"/>
    <n v="24912.438289999998"/>
    <n v="26148.884040000001"/>
    <n v="27398.055680000001"/>
    <n v="27398.055680000001"/>
    <n v="27398.055680000001"/>
    <n v="27398.055680000001"/>
    <n v="29048.157920000001"/>
    <n v="29048.157920000001"/>
    <n v="29048.157920000001"/>
    <n v="29048.157920000001"/>
    <n v="29617.280729999999"/>
    <n v="29617.280729999999"/>
    <n v="29617.280729999999"/>
    <n v="29617.280729999999"/>
    <n v="29127.625540000001"/>
    <n v="29617.280729999999"/>
    <n v="26832.452130000001"/>
    <n v="28754.200440000001"/>
    <n v="29127.625540000001"/>
    <n v="29617.280729999999"/>
    <n v="28254.198469999999"/>
    <n v="29617.280729999999"/>
    <n v="28743.853660000001"/>
    <n v="29617.280729999999"/>
    <n v="29617.280729999999"/>
    <n v="29617.280729999999"/>
    <n v="30675.40209"/>
    <n v="30675.40209"/>
    <n v="30675.40209"/>
    <n v="29312.483120000001"/>
    <n v="34313.97767"/>
    <n v="34313.97767"/>
    <n v="34313.97767"/>
    <n v="32861.547570000002"/>
    <n v="38022.477740000002"/>
    <n v="38022.477740000002"/>
    <n v="36876.269050000003"/>
    <n v="38022.477740000002"/>
    <n v="40729.425459999999"/>
    <n v="41918.15079"/>
    <n v="39321.618320000001"/>
    <n v="41918.15079"/>
    <n v="39474.322139999997"/>
    <n v="45688.910900000003"/>
    <n v="45688.910900000003"/>
    <n v="41975.748290000003"/>
    <n v="49942.459779999997"/>
    <n v="49942.459779999997"/>
    <n v="49942.459779999997"/>
    <n v="47932.412060000002"/>
    <n v="53017.203110000002"/>
    <n v="53017.203110000002"/>
    <n v="53017.203110000002"/>
    <n v="53017.203110000002"/>
    <n v="53333.95794"/>
    <n v="54681.029490000001"/>
    <n v="54681.029490000001"/>
    <n v="50719.75456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2060000004"/>
    <n v="80887.387440000006"/>
    <n v="83911.288289999997"/>
    <n v="80421.15552"/>
    <n v="78849.169710000002"/>
    <n v="82513.308239999998"/>
    <n v="88663.160560000004"/>
    <n v="84926.553979999997"/>
    <n v="83239.273149999994"/>
    <n v="87215.223570000002"/>
    <n v="88575.260429999995"/>
    <n v="84766.332779999997"/>
    <n v="83382.820370000001"/>
    <n v="87267.589859999993"/>
    <n v="87345.766990000004"/>
    <n v="83663.335890000002"/>
    <n v="83285.009049999993"/>
    <n v="86804.326149999994"/>
    <n v="91283.251170000003"/>
    <n v="87387.702590000001"/>
    <n v="86981.464900000006"/>
    <n v="90710.327040000004"/>
    <n v="93429.277069999996"/>
    <n v="89500.471030000001"/>
    <n v="89102.036110000001"/>
    <n v="92836.055080000006"/>
    <n v="98476.057809999998"/>
    <n v="94359.451939999999"/>
    <n v="93935.859559999997"/>
    <n v="97878.556419999994"/>
    <n v="103588.10830000001"/>
    <n v="99290.262310000006"/>
    <n v="98849.809460000004"/>
    <n v="102968.96610000001"/>
    <n v="108662.3428"/>
    <n v="104181.2172"/>
    <n v="103722.719"/>
    <n v="108022.2053"/>
    <n v="113167.78539999999"/>
    <n v="108497.2959"/>
    <n v="108017.5497"/>
    <n v="112503.68769999999"/>
    <n v="117933.3572"/>
    <n v="113062.5928"/>
    <n v="112561.55190000001"/>
    <n v="117242.17509999999"/>
    <n v="122830.57339999999"/>
    <n v="117758.33620000001"/>
    <n v="117234.3118"/>
    <n v="122114.8469"/>
    <n v="127926.4685"/>
    <n v="122642.6323"/>
    <n v="122094.9627"/>
    <n v="127184.6744"/>
    <n v="132344.5852"/>
    <n v="126893.39870000001"/>
    <n v="126327.0377"/>
    <n v="131587.65900000001"/>
    <n v="136558.4663"/>
    <n v="130935.3848"/>
    <n v="130349.74340000001"/>
    <n v="135780.10219999999"/>
    <n v="140938.2248"/>
    <n v="135134.28950000001"/>
    <n v="134527.315"/>
    <n v="140139.21599999999"/>
    <n v="145417.06719999999"/>
    <n v="139429.5564"/>
    <n v="138801.85999999999"/>
    <n v="144596.47500000001"/>
    <n v="150032.3591"/>
    <n v="143864.08489999999"/>
    <n v="143216.6489"/>
    <n v="149189.1281"/>
    <n v="154841.55540000001"/>
    <n v="148477.6808"/>
    <n v="147809.20559999999"/>
    <n v="153972.8339"/>
    <n v="159689.9803"/>
    <n v="153129.90710000001"/>
    <n v="152439.45939999999"/>
    <n v="158797.1741"/>
    <n v="164508.34229999999"/>
    <n v="157755.45699999999"/>
    <n v="157043.1949"/>
    <n v="163593.44620000001"/>
    <n v="169505.7856"/>
    <n v="162541.36610000001"/>
    <n v="161803.4284"/>
    <n v="168566.01819999999"/>
    <n v="174655.5552"/>
    <n v="167481.4767"/>
    <n v="166720.0024"/>
    <n v="173690.13690000001"/>
    <n v="180128.1672"/>
    <n v="172735.30119999999"/>
    <n v="171948.76990000001"/>
    <n v="179137.8455"/>
    <n v="185554.66190000001"/>
    <n v="177938.4351"/>
    <n v="177125.34580000001"/>
    <n v="184539.14569999999"/>
    <n v="191130.0808"/>
    <n v="183277.23420000001"/>
    <n v="182437.5521"/>
    <n v="190085.5692"/>
    <n v="196538.8119"/>
    <n v="188456.1563"/>
    <n v="187590.81270000001"/>
    <n v="195466.38140000001"/>
    <n v="201933.9192"/>
    <n v="193626.37160000001"/>
    <n v="192735.3235"/>
    <n v="200836.0263"/>
    <n v="206716.54060000001"/>
    <n v="198206.5589"/>
    <n v="197291.6556"/>
    <n v="205596.87549999999"/>
    <n v="211522.06229999999"/>
    <n v="202807.52780000001"/>
    <n v="201868.15479999999"/>
    <n v="210380.99789999999"/>
    <n v="216380.26639999999"/>
    <n v="207460.55619999999"/>
    <n v="206496.69930000001"/>
    <n v="215218.04870000001"/>
    <n v="221369.17720000001"/>
    <n v="212238.9474"/>
    <n v="211250.31570000001"/>
    <n v="220184.18100000001"/>
    <n v="226444.53450000001"/>
    <n v="217098.57209999999"/>
    <n v="216084.09580000001"/>
    <n v="225236.93979999999"/>
    <n v="231589.53469999999"/>
    <n v="222026.0074"/>
    <n v="220985.51730000001"/>
    <n v="230359.94639999999"/>
    <n v="236728.31159999999"/>
    <n v="226947.1924"/>
    <n v="225880.47750000001"/>
    <n v="235476.31099999999"/>
    <n v="242390.1617"/>
    <n v="232359.73300000001"/>
    <n v="231262.49460000001"/>
    <n v="241111.00640000001"/>
    <n v="247855.6249"/>
    <n v="237589.37710000001"/>
    <n v="236464.2555"/>
    <n v="246549.96679999999"/>
    <n v="252642.81299999999"/>
    <n v="242137.25440000001"/>
    <n v="240982.12"/>
    <n v="251305.761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69"/>
    <x v="1"/>
    <x v="1"/>
    <n v="1500"/>
    <x v="1"/>
  </r>
  <r>
    <s v="N-Manaus_1500__kV_167"/>
    <x v="1"/>
    <x v="1"/>
    <n v="1500"/>
    <x v="2"/>
  </r>
  <r>
    <s v="N-Manaus_1500__kV_174"/>
    <x v="1"/>
    <x v="1"/>
    <n v="1500"/>
    <x v="2"/>
  </r>
  <r>
    <s v="N-Manaus_1500__kV_168"/>
    <x v="1"/>
    <x v="1"/>
    <n v="1500"/>
    <x v="2"/>
  </r>
  <r>
    <s v="N-Manaus_1500__kV_171"/>
    <x v="1"/>
    <x v="1"/>
    <n v="1500"/>
    <x v="2"/>
  </r>
  <r>
    <s v="N-Manaus_1500__kV_175"/>
    <x v="1"/>
    <x v="1"/>
    <n v="1500"/>
    <x v="2"/>
  </r>
  <r>
    <s v="N-Manaus_1500__kV_177"/>
    <x v="1"/>
    <x v="1"/>
    <n v="1500"/>
    <x v="3"/>
  </r>
  <r>
    <s v="N-Manaus_1500__kV_176"/>
    <x v="1"/>
    <x v="1"/>
    <n v="1500"/>
    <x v="4"/>
  </r>
  <r>
    <s v="N-Manaus_1500__kV_180"/>
    <x v="1"/>
    <x v="1"/>
    <n v="1500"/>
    <x v="4"/>
  </r>
  <r>
    <s v="N-Manaus_1500__kV_179"/>
    <x v="1"/>
    <x v="1"/>
    <n v="1500"/>
    <x v="5"/>
  </r>
  <r>
    <s v="SE-NE_1500__kV_46"/>
    <x v="2"/>
    <x v="2"/>
    <n v="1500"/>
    <x v="6"/>
  </r>
  <r>
    <s v="SE-NE_1500__kV_29"/>
    <x v="2"/>
    <x v="2"/>
    <n v="1500"/>
    <x v="6"/>
  </r>
  <r>
    <s v="SE-NE_1500__kV_106"/>
    <x v="2"/>
    <x v="2"/>
    <n v="1500"/>
    <x v="6"/>
  </r>
  <r>
    <s v="SE-NE_1500__kV_93"/>
    <x v="2"/>
    <x v="2"/>
    <n v="1500"/>
    <x v="6"/>
  </r>
  <r>
    <s v="SE-NE_1500__kV_44"/>
    <x v="2"/>
    <x v="2"/>
    <n v="1500"/>
    <x v="6"/>
  </r>
  <r>
    <s v="SE-NE_1500__kV_73"/>
    <x v="2"/>
    <x v="2"/>
    <n v="1500"/>
    <x v="6"/>
  </r>
  <r>
    <s v="SE-NE_1500__kV_22"/>
    <x v="2"/>
    <x v="2"/>
    <n v="1500"/>
    <x v="6"/>
  </r>
  <r>
    <s v="SE-NE_1500__kV_91"/>
    <x v="2"/>
    <x v="2"/>
    <n v="1500"/>
    <x v="6"/>
  </r>
  <r>
    <s v="SE-NE_1500__kV_108"/>
    <x v="2"/>
    <x v="2"/>
    <n v="1500"/>
    <x v="6"/>
  </r>
  <r>
    <s v="SE-NE_1500__kV_18"/>
    <x v="2"/>
    <x v="2"/>
    <n v="1500"/>
    <x v="6"/>
  </r>
  <r>
    <s v="SE-NE_1500__kV_96"/>
    <x v="2"/>
    <x v="2"/>
    <n v="1500"/>
    <x v="7"/>
  </r>
  <r>
    <s v="SE-NE_1500__kV_70"/>
    <x v="2"/>
    <x v="2"/>
    <n v="1500"/>
    <x v="7"/>
  </r>
  <r>
    <s v="Tap-SE/CO_1500__kV_241"/>
    <x v="3"/>
    <x v="3"/>
    <n v="1500"/>
    <x v="8"/>
  </r>
  <r>
    <s v="Tap-SE/CO_1500__kV_246"/>
    <x v="3"/>
    <x v="3"/>
    <n v="1500"/>
    <x v="8"/>
  </r>
  <r>
    <s v="Tap-N_1500__kV_235"/>
    <x v="3"/>
    <x v="4"/>
    <n v="1500"/>
    <x v="9"/>
  </r>
  <r>
    <s v="Tap-N_1500__kV_231"/>
    <x v="3"/>
    <x v="4"/>
    <n v="1500"/>
    <x v="9"/>
  </r>
  <r>
    <s v="Tap-N_1500__kV_237"/>
    <x v="3"/>
    <x v="4"/>
    <n v="1500"/>
    <x v="9"/>
  </r>
  <r>
    <s v="Tap-N_1500__kV_234"/>
    <x v="3"/>
    <x v="4"/>
    <n v="1500"/>
    <x v="9"/>
  </r>
  <r>
    <s v="Tap-SE/CO_1500__kV_239"/>
    <x v="3"/>
    <x v="3"/>
    <n v="1500"/>
    <x v="10"/>
  </r>
  <r>
    <s v="Tap-SE/CO_1500__kV_248"/>
    <x v="3"/>
    <x v="3"/>
    <n v="1500"/>
    <x v="10"/>
  </r>
  <r>
    <s v="Tap-SE/CO_1500__kV_240"/>
    <x v="3"/>
    <x v="3"/>
    <n v="1500"/>
    <x v="11"/>
  </r>
  <r>
    <s v="Tap-SE/CO_1500__kV_242"/>
    <x v="3"/>
    <x v="3"/>
    <n v="1500"/>
    <x v="12"/>
  </r>
  <r>
    <s v="Tap-SE/CO_1500__kV_247"/>
    <x v="3"/>
    <x v="3"/>
    <n v="1500"/>
    <x v="12"/>
  </r>
  <r>
    <s v="Tap-SE/CO_1500__kV_249"/>
    <x v="3"/>
    <x v="3"/>
    <n v="1500"/>
    <x v="12"/>
  </r>
  <r>
    <s v="Tap-SE/CO_1500__kV_243"/>
    <x v="3"/>
    <x v="3"/>
    <n v="1500"/>
    <x v="12"/>
  </r>
  <r>
    <s v="AC/RO/Mad-SE_1500__kV_212"/>
    <x v="4"/>
    <x v="3"/>
    <n v="1500"/>
    <x v="0"/>
  </r>
  <r>
    <s v="Tap-SE/CO_1500__kV_245"/>
    <x v="3"/>
    <x v="3"/>
    <n v="1500"/>
    <x v="0"/>
  </r>
  <r>
    <s v="Tap-SE/CO_1500__kV_244"/>
    <x v="3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01"/>
    <x v="2"/>
    <x v="2"/>
    <n v="1500"/>
    <x v="0"/>
  </r>
  <r>
    <s v="SE-NE_1500__kV_13"/>
    <x v="2"/>
    <x v="2"/>
    <n v="1500"/>
    <x v="0"/>
  </r>
  <r>
    <s v="SE-NE_1500__kV_30"/>
    <x v="2"/>
    <x v="2"/>
    <n v="1500"/>
    <x v="0"/>
  </r>
  <r>
    <s v="SE-NE_1500__kV_43"/>
    <x v="2"/>
    <x v="2"/>
    <n v="1500"/>
    <x v="0"/>
  </r>
  <r>
    <s v="SE-NE_1500__kV_61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50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40"/>
    <x v="2"/>
    <x v="2"/>
    <n v="1500"/>
    <x v="0"/>
  </r>
  <r>
    <s v="SE-NE_1500__kV_57"/>
    <x v="2"/>
    <x v="2"/>
    <n v="1500"/>
    <x v="0"/>
  </r>
  <r>
    <s v="SE-NE_1500__kV_111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53"/>
    <x v="2"/>
    <x v="2"/>
    <n v="1500"/>
    <x v="0"/>
  </r>
  <r>
    <s v="SE-NE_1500__kV_98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41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5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5"/>
    <x v="2"/>
    <x v="2"/>
    <n v="1500"/>
    <x v="0"/>
  </r>
  <r>
    <s v="SE-NE_1500__kV_16"/>
    <x v="2"/>
    <x v="2"/>
    <n v="1500"/>
    <x v="0"/>
  </r>
  <r>
    <s v="SE-NE_1500__kV_89"/>
    <x v="2"/>
    <x v="2"/>
    <n v="1500"/>
    <x v="0"/>
  </r>
  <r>
    <s v="SE-NE_1500__kV_64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4"/>
    <n v="1500"/>
    <x v="0"/>
  </r>
  <r>
    <s v="Tap-N_1500__kV_228"/>
    <x v="3"/>
    <x v="4"/>
    <n v="1500"/>
    <x v="0"/>
  </r>
  <r>
    <s v="Tap-N_1500__kV_232"/>
    <x v="3"/>
    <x v="4"/>
    <n v="1500"/>
    <x v="0"/>
  </r>
  <r>
    <s v="Tap-N_1500__kV_230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27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64"/>
    <x v="1"/>
    <x v="1"/>
    <n v="1500"/>
    <x v="0"/>
  </r>
  <r>
    <s v="N-Manaus_1500__kV_170"/>
    <x v="1"/>
    <x v="1"/>
    <n v="1500"/>
    <x v="0"/>
  </r>
  <r>
    <s v="N-Manaus_1500__kV_172"/>
    <x v="1"/>
    <x v="1"/>
    <n v="1500"/>
    <x v="0"/>
  </r>
  <r>
    <s v="N-Manaus_1500__kV_166"/>
    <x v="1"/>
    <x v="1"/>
    <n v="1500"/>
    <x v="0"/>
  </r>
  <r>
    <s v="N-Manaus_1500__kV_178"/>
    <x v="1"/>
    <x v="1"/>
    <n v="1500"/>
    <x v="0"/>
  </r>
  <r>
    <s v="N-Manaus_1500__kV_181"/>
    <x v="1"/>
    <x v="1"/>
    <n v="1500"/>
    <x v="0"/>
  </r>
  <r>
    <s v="N-Manaus_1500__kV_165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7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K12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4"/>
        <item x="3"/>
        <item x="5"/>
        <item x="0"/>
        <item t="default"/>
      </items>
    </pivotField>
    <pivotField dataField="1" showAll="0"/>
    <pivotField axis="axisCol" showAll="0">
      <items count="26">
        <item m="1" x="19"/>
        <item m="1" x="21"/>
        <item m="1" x="17"/>
        <item m="1" x="14"/>
        <item x="10"/>
        <item x="9"/>
        <item m="1" x="16"/>
        <item x="8"/>
        <item m="1" x="13"/>
        <item x="7"/>
        <item x="6"/>
        <item x="5"/>
        <item x="3"/>
        <item x="2"/>
        <item x="1"/>
        <item m="1" x="24"/>
        <item m="1" x="18"/>
        <item m="1" x="23"/>
        <item m="1" x="15"/>
        <item m="1" x="22"/>
        <item m="1" x="20"/>
        <item h="1" x="0"/>
        <item h="1" x="4"/>
        <item h="1" x="11"/>
        <item h="1" x="12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>
      <x v="5"/>
    </i>
    <i r="1">
      <x v="4"/>
    </i>
    <i r="1">
      <x v="5"/>
    </i>
    <i t="grand">
      <x/>
    </i>
  </rowItems>
  <colFields count="1">
    <field x="4"/>
  </colFields>
  <colItems count="10"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4.4" x14ac:dyDescent="0.3"/>
  <cols>
    <col min="2" max="2" width="16.6640625" customWidth="1"/>
    <col min="3" max="6" width="15" customWidth="1"/>
  </cols>
  <sheetData>
    <row r="1" spans="2:9" x14ac:dyDescent="0.3">
      <c r="E1" s="273" t="s">
        <v>687</v>
      </c>
      <c r="F1" s="274">
        <f>C176</f>
        <v>548.5128844851447</v>
      </c>
      <c r="H1" s="255" t="s">
        <v>688</v>
      </c>
      <c r="I1" s="256">
        <f>D176</f>
        <v>690.9682627405507</v>
      </c>
    </row>
    <row r="3" spans="2:9" x14ac:dyDescent="0.3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3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3">
      <c r="B5" s="16" t="str">
        <f>PLANEL_Pot_anual!B4</f>
        <v>UHE</v>
      </c>
      <c r="C5" s="95">
        <f>PLANEL_Pot_anual!C4</f>
        <v>89736.491999999998</v>
      </c>
      <c r="D5" s="95">
        <f>PLANEL_Pot_anual!R4</f>
        <v>117866.371</v>
      </c>
      <c r="E5" s="95">
        <f>PLANEL_Pot_anual!AB4</f>
        <v>131007.7778</v>
      </c>
      <c r="F5" s="95">
        <f>PLANEL_Pot_anual!AL4</f>
        <v>137980.12049999999</v>
      </c>
    </row>
    <row r="6" spans="2:9" x14ac:dyDescent="0.3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3">
      <c r="B7" s="16" t="str">
        <f>PLANEL_Pot_anual!B6</f>
        <v>Gás Natural</v>
      </c>
      <c r="C7" s="1"/>
      <c r="D7" s="1"/>
      <c r="E7" s="1"/>
      <c r="F7" s="1"/>
    </row>
    <row r="8" spans="2:9" x14ac:dyDescent="0.3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3">
      <c r="B9" s="17" t="str">
        <f>PLANEL_Pot_anual!B7</f>
        <v>Gas Natural</v>
      </c>
      <c r="C9" s="18">
        <f>PLANEL_Pot_anual!C7</f>
        <v>11242.2</v>
      </c>
      <c r="D9" s="18">
        <f>PLANEL_Pot_anual!R7</f>
        <v>13958.1</v>
      </c>
      <c r="E9" s="18">
        <f>PLANEL_Pot_anual!AB7</f>
        <v>20334.317483999999</v>
      </c>
      <c r="F9" s="18">
        <f>PLANEL_Pot_anual!AL7</f>
        <v>20565.417483999998</v>
      </c>
    </row>
    <row r="10" spans="2:9" x14ac:dyDescent="0.3">
      <c r="B10" s="16" t="str">
        <f>PLANEL_Pot_anual!B8</f>
        <v>Carvão</v>
      </c>
      <c r="C10" s="1"/>
      <c r="D10" s="1"/>
      <c r="E10" s="1"/>
      <c r="F10" s="1"/>
    </row>
    <row r="11" spans="2:9" x14ac:dyDescent="0.3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3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3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3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3">
      <c r="B15" s="16" t="str">
        <f>PLANEL_Pot_anual!B13</f>
        <v>Biomassa</v>
      </c>
      <c r="C15" s="1"/>
      <c r="D15" s="1"/>
      <c r="E15" s="1"/>
      <c r="F15" s="1"/>
    </row>
    <row r="16" spans="2:9" x14ac:dyDescent="0.3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3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3">
      <c r="B18" s="16" t="str">
        <f>PLANEL_Pot_anual!B16</f>
        <v>Eólica</v>
      </c>
      <c r="C18" s="1"/>
      <c r="D18" s="1"/>
      <c r="E18" s="1"/>
      <c r="F18" s="1"/>
    </row>
    <row r="19" spans="2:6" x14ac:dyDescent="0.3">
      <c r="B19" s="29" t="str">
        <f>PLANEL_Pot_anual!B17</f>
        <v>Onshore</v>
      </c>
      <c r="C19" s="30">
        <f>PLANEL_Pot_anual!C17</f>
        <v>6556.16</v>
      </c>
      <c r="D19" s="30">
        <f>PLANEL_Pot_anual!R17</f>
        <v>44167.220423999999</v>
      </c>
      <c r="E19" s="30">
        <f>PLANEL_Pot_anual!AB17</f>
        <v>92204.015580000007</v>
      </c>
      <c r="F19" s="30">
        <f>PLANEL_Pot_anual!AL17</f>
        <v>145981.44125999999</v>
      </c>
    </row>
    <row r="20" spans="2:6" x14ac:dyDescent="0.3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3">
      <c r="B21" s="16" t="str">
        <f>PLANEL_Pot_anual!B19</f>
        <v>Solar</v>
      </c>
      <c r="C21" s="1"/>
      <c r="D21" s="1"/>
      <c r="E21" s="1"/>
      <c r="F21" s="1"/>
    </row>
    <row r="22" spans="2:6" x14ac:dyDescent="0.3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18291.31437</v>
      </c>
    </row>
    <row r="23" spans="2:6" x14ac:dyDescent="0.3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3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3">
      <c r="B25" s="97" t="str">
        <f>PLANEL_Pot_anual!B23</f>
        <v>Potência Compl.</v>
      </c>
      <c r="C25" s="32">
        <f>PLANEL_Pot_anual!C23</f>
        <v>0</v>
      </c>
      <c r="D25" s="32">
        <f>PLANEL_Pot_anual!R23</f>
        <v>6947.9863853999996</v>
      </c>
      <c r="E25" s="32">
        <f>PLANEL_Pot_anual!AB23</f>
        <v>30875.187422999999</v>
      </c>
      <c r="F25" s="32">
        <f>PLANEL_Pot_anual!AL23</f>
        <v>59798.092703000002</v>
      </c>
    </row>
    <row r="26" spans="2:6" x14ac:dyDescent="0.3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230817.41118939998</v>
      </c>
      <c r="E26" s="28">
        <f>PLANEL_Pot_anual!AB24</f>
        <v>324958.04496499995</v>
      </c>
      <c r="F26" s="28">
        <f>PLANEL_Pot_anual!AL24</f>
        <v>429120.71231699997</v>
      </c>
    </row>
    <row r="27" spans="2:6" x14ac:dyDescent="0.3">
      <c r="C27" s="1"/>
      <c r="D27" s="1"/>
      <c r="E27" s="1"/>
      <c r="F27" s="1"/>
    </row>
    <row r="28" spans="2:6" x14ac:dyDescent="0.3">
      <c r="B28" s="12" t="str">
        <f>B3</f>
        <v>Potência Acumulada - SIN (MW)</v>
      </c>
      <c r="C28" s="13"/>
      <c r="D28" s="13"/>
      <c r="E28" s="13"/>
      <c r="F28" s="13"/>
    </row>
    <row r="29" spans="2:6" x14ac:dyDescent="0.3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3">
      <c r="B30" s="16" t="s">
        <v>245</v>
      </c>
      <c r="C30" s="1">
        <f>C5+C6</f>
        <v>95236.517999999996</v>
      </c>
      <c r="D30" s="1">
        <f t="shared" ref="D30:F30" si="0">D5+D6</f>
        <v>131939.69699999999</v>
      </c>
      <c r="E30" s="1">
        <f t="shared" si="0"/>
        <v>145081.10379999998</v>
      </c>
      <c r="F30" s="1">
        <f t="shared" si="0"/>
        <v>152053.44649999999</v>
      </c>
    </row>
    <row r="31" spans="2:6" x14ac:dyDescent="0.3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3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3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3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3">
      <c r="B35" s="16" t="s">
        <v>6</v>
      </c>
      <c r="C35" s="1">
        <f>C16+C17</f>
        <v>11999.667420000002</v>
      </c>
      <c r="D35" s="1">
        <f t="shared" ref="D35:F35" si="5">D16+D17</f>
        <v>25497.74438</v>
      </c>
      <c r="E35" s="1">
        <f t="shared" si="5"/>
        <v>27519.8</v>
      </c>
      <c r="F35" s="1">
        <f t="shared" si="5"/>
        <v>28546</v>
      </c>
    </row>
    <row r="36" spans="2:6" x14ac:dyDescent="0.3">
      <c r="B36" s="16" t="s">
        <v>7</v>
      </c>
      <c r="C36" s="1">
        <f>C19+C20</f>
        <v>6556.16</v>
      </c>
      <c r="D36" s="1">
        <f t="shared" ref="D36:F36" si="6">D19+D20</f>
        <v>44167.220423999999</v>
      </c>
      <c r="E36" s="1">
        <f t="shared" si="6"/>
        <v>92204.015580000007</v>
      </c>
      <c r="F36" s="1">
        <f t="shared" si="6"/>
        <v>145981.44125999999</v>
      </c>
    </row>
    <row r="37" spans="2:6" x14ac:dyDescent="0.3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18291.31437</v>
      </c>
    </row>
    <row r="38" spans="2:6" x14ac:dyDescent="0.3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3">
      <c r="B39" s="16" t="s">
        <v>664</v>
      </c>
      <c r="C39" s="1">
        <f>C25</f>
        <v>0</v>
      </c>
      <c r="D39" s="1">
        <f>D25</f>
        <v>6947.9863853999996</v>
      </c>
      <c r="E39" s="1">
        <f>E25</f>
        <v>30875.187422999999</v>
      </c>
      <c r="F39" s="1">
        <f>F25</f>
        <v>59798.092703000002</v>
      </c>
    </row>
    <row r="40" spans="2:6" x14ac:dyDescent="0.3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3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3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3">
      <c r="B44" s="16" t="str">
        <f>PLANEL_Pot_anual!B29</f>
        <v>UHE</v>
      </c>
      <c r="C44" s="95">
        <f>PLANEL_Pot_anual!C29</f>
        <v>0</v>
      </c>
      <c r="D44" s="95">
        <f>SUM(PLANEL_Pot_anual!D29:R29)</f>
        <v>28129.879000000001</v>
      </c>
      <c r="E44" s="95">
        <f>SUM(PLANEL_Pot_anual!S29:AB29)</f>
        <v>13141.406799999997</v>
      </c>
      <c r="F44" s="95">
        <f>SUM(PLANEL_Pot_anual!AC29:AL29)</f>
        <v>6972.3426999999938</v>
      </c>
    </row>
    <row r="45" spans="2:6" x14ac:dyDescent="0.3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3">
      <c r="B46" s="16" t="str">
        <f>PLANEL_Pot_anual!B31</f>
        <v>Gás Natural</v>
      </c>
      <c r="C46" s="1"/>
      <c r="D46" s="1"/>
      <c r="E46" s="1"/>
      <c r="F46" s="1"/>
    </row>
    <row r="47" spans="2:6" x14ac:dyDescent="0.3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2715.8999999999996</v>
      </c>
      <c r="E47" s="18">
        <f>SUM(PLANEL_Pot_anual!S32:AB32)</f>
        <v>6376.2174839999989</v>
      </c>
      <c r="F47" s="18">
        <f>SUM(PLANEL_Pot_anual!AC32:AL32)</f>
        <v>231.09999999999854</v>
      </c>
    </row>
    <row r="48" spans="2:6" x14ac:dyDescent="0.3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3">
      <c r="B49" s="16" t="str">
        <f>PLANEL_Pot_anual!B33</f>
        <v>Carvão</v>
      </c>
      <c r="C49" s="1"/>
      <c r="D49" s="1"/>
      <c r="E49" s="1"/>
      <c r="F49" s="1"/>
    </row>
    <row r="50" spans="2:6" x14ac:dyDescent="0.3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3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3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3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3">
      <c r="B54" s="16" t="str">
        <f>PLANEL_Pot_anual!B38</f>
        <v>Biomassa</v>
      </c>
      <c r="C54" s="1"/>
      <c r="D54" s="1"/>
      <c r="E54" s="1"/>
      <c r="F54" s="1"/>
    </row>
    <row r="55" spans="2:6" x14ac:dyDescent="0.3">
      <c r="B55" s="23" t="str">
        <f>PLANEL_Pot_anual!B39</f>
        <v>Cana</v>
      </c>
      <c r="C55" s="24">
        <f>PLANEL_Pot_anual!C39</f>
        <v>0</v>
      </c>
      <c r="D55" s="24">
        <f>SUM(PLANEL_Pot_anual!D39:R39)</f>
        <v>13134.276959999999</v>
      </c>
      <c r="E55" s="24">
        <f>SUM(PLANEL_Pot_anual!S39:AB39)</f>
        <v>2330.2556199999999</v>
      </c>
      <c r="F55" s="24">
        <f>SUM(PLANEL_Pot_anual!AC39:AL39)</f>
        <v>1412</v>
      </c>
    </row>
    <row r="56" spans="2:6" x14ac:dyDescent="0.3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3">
      <c r="B57" s="16" t="str">
        <f>PLANEL_Pot_anual!B41</f>
        <v>Eólica</v>
      </c>
      <c r="C57" s="1"/>
      <c r="D57" s="1"/>
      <c r="E57" s="1"/>
      <c r="F57" s="1"/>
    </row>
    <row r="58" spans="2:6" x14ac:dyDescent="0.3">
      <c r="B58" s="29" t="str">
        <f>PLANEL_Pot_anual!B42</f>
        <v>Onshore</v>
      </c>
      <c r="C58" s="30">
        <f>PLANEL_Pot_anual!C42</f>
        <v>0</v>
      </c>
      <c r="D58" s="30">
        <f>SUM(PLANEL_Pot_anual!D42:R42)</f>
        <v>37611.060423999996</v>
      </c>
      <c r="E58" s="30">
        <f>SUM(PLANEL_Pot_anual!S42:AB42)</f>
        <v>48036.795156000007</v>
      </c>
      <c r="F58" s="30">
        <f>SUM(PLANEL_Pot_anual!AC42:AL42)</f>
        <v>53777.425679999986</v>
      </c>
    </row>
    <row r="59" spans="2:6" x14ac:dyDescent="0.3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3">
      <c r="B60" s="16" t="str">
        <f>PLANEL_Pot_anual!B44</f>
        <v>Solar</v>
      </c>
      <c r="C60" s="1"/>
      <c r="D60" s="1"/>
      <c r="E60" s="1"/>
      <c r="F60" s="1"/>
    </row>
    <row r="61" spans="2:6" x14ac:dyDescent="0.3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13572.693692000001</v>
      </c>
    </row>
    <row r="62" spans="2:6" x14ac:dyDescent="0.3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3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3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6947.9863853999996</v>
      </c>
      <c r="E64" s="32">
        <f>SUM(PLANEL_Pot_anual!S48:AB48)</f>
        <v>23927.2010376</v>
      </c>
      <c r="F64" s="32">
        <f>SUM(PLANEL_Pot_anual!AC48:AL48)</f>
        <v>28922.905280000003</v>
      </c>
    </row>
    <row r="65" spans="2:6" x14ac:dyDescent="0.3">
      <c r="B65" s="27" t="str">
        <f>PLANEL_Pot_anual!B49</f>
        <v>Total</v>
      </c>
      <c r="C65" s="28">
        <f>PLANEL_Pot_anual!C49</f>
        <v>0</v>
      </c>
      <c r="D65" s="28">
        <f>SUM(PLANEL_Pot_anual!D49:R49)</f>
        <v>94924.602769399993</v>
      </c>
      <c r="E65" s="28">
        <f>SUM(PLANEL_Pot_anual!S49:AB49)</f>
        <v>94140.63377559997</v>
      </c>
      <c r="F65" s="28">
        <f>SUM(PLANEL_Pot_anual!AC49:AL49)</f>
        <v>104162.66735200002</v>
      </c>
    </row>
    <row r="67" spans="2:6" x14ac:dyDescent="0.3">
      <c r="B67" s="12" t="str">
        <f>B42</f>
        <v>Potência Incremental - SIN (MW)</v>
      </c>
      <c r="C67" s="13"/>
      <c r="D67" s="13"/>
      <c r="E67" s="13"/>
      <c r="F67" s="13"/>
    </row>
    <row r="68" spans="2:6" x14ac:dyDescent="0.3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3">
      <c r="B69" s="16" t="s">
        <v>245</v>
      </c>
      <c r="C69" s="1">
        <f>C44+C45</f>
        <v>0</v>
      </c>
      <c r="D69" s="1">
        <f t="shared" ref="D69:F69" si="9">D44+D45</f>
        <v>36703.179000000004</v>
      </c>
      <c r="E69" s="1">
        <f t="shared" si="9"/>
        <v>13141.406799999997</v>
      </c>
      <c r="F69" s="1">
        <f t="shared" si="9"/>
        <v>6972.3426999999938</v>
      </c>
    </row>
    <row r="70" spans="2:6" x14ac:dyDescent="0.3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3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3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3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3">
      <c r="B74" s="16" t="s">
        <v>6</v>
      </c>
      <c r="C74" s="1">
        <f>C55+C56</f>
        <v>0</v>
      </c>
      <c r="D74" s="1">
        <f t="shared" ref="D74:F74" si="14">D55+D56</f>
        <v>13498.076959999999</v>
      </c>
      <c r="E74" s="1">
        <f t="shared" si="14"/>
        <v>2022.0556199999999</v>
      </c>
      <c r="F74" s="1">
        <f t="shared" si="14"/>
        <v>1026.2</v>
      </c>
    </row>
    <row r="75" spans="2:6" x14ac:dyDescent="0.3">
      <c r="B75" s="16" t="s">
        <v>7</v>
      </c>
      <c r="C75" s="1">
        <f>C58+C59</f>
        <v>0</v>
      </c>
      <c r="D75" s="1">
        <f t="shared" ref="D75:F75" si="15">D58+D59</f>
        <v>37611.060423999996</v>
      </c>
      <c r="E75" s="1">
        <f t="shared" si="15"/>
        <v>48036.795156000007</v>
      </c>
      <c r="F75" s="1">
        <f t="shared" si="15"/>
        <v>53777.425679999986</v>
      </c>
    </row>
    <row r="76" spans="2:6" x14ac:dyDescent="0.3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13572.693692000001</v>
      </c>
    </row>
    <row r="77" spans="2:6" x14ac:dyDescent="0.3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3">
      <c r="B78" s="16" t="s">
        <v>664</v>
      </c>
      <c r="C78" s="1">
        <f>C64</f>
        <v>0</v>
      </c>
      <c r="D78" s="1">
        <f>D64</f>
        <v>6947.9863853999996</v>
      </c>
      <c r="E78" s="1">
        <f>E64</f>
        <v>23927.2010376</v>
      </c>
      <c r="F78" s="1">
        <f>F64</f>
        <v>28922.905280000003</v>
      </c>
    </row>
    <row r="79" spans="2:6" x14ac:dyDescent="0.3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3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3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3">
      <c r="B83" s="16" t="str">
        <f>Planel_GerMed_Anual!B4</f>
        <v>UHE</v>
      </c>
      <c r="C83" s="95">
        <f>Planel_GerMed_Anual!C4</f>
        <v>46081.66966</v>
      </c>
      <c r="D83" s="95">
        <f>Planel_GerMed_Anual!R4</f>
        <v>60963.563950000003</v>
      </c>
      <c r="E83" s="95">
        <f>Planel_GerMed_Anual!AB4</f>
        <v>69788.256909999996</v>
      </c>
      <c r="F83" s="95">
        <f>Planel_GerMed_Anual!AL4</f>
        <v>72729.836720000007</v>
      </c>
    </row>
    <row r="84" spans="2:6" x14ac:dyDescent="0.3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6403.580449</v>
      </c>
      <c r="E84" s="95">
        <f>Planel_GerMed_Anual!AB5</f>
        <v>7214.1352619999998</v>
      </c>
      <c r="F84" s="95">
        <f>Planel_GerMed_Anual!AL5</f>
        <v>6580.8365560000002</v>
      </c>
    </row>
    <row r="85" spans="2:6" x14ac:dyDescent="0.3">
      <c r="B85" s="16" t="str">
        <f>Planel_GerMed_Anual!B6</f>
        <v>Gás Natural</v>
      </c>
      <c r="C85" s="1"/>
      <c r="D85" s="1"/>
      <c r="E85" s="1"/>
      <c r="F85" s="1"/>
    </row>
    <row r="86" spans="2:6" x14ac:dyDescent="0.3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3593.6794044999997</v>
      </c>
      <c r="E86" s="18">
        <f>Planel_GerMed_Anual!AB7</f>
        <v>5296.5855781999999</v>
      </c>
      <c r="F86" s="18">
        <f>Planel_GerMed_Anual!AL7</f>
        <v>8413.1018261000008</v>
      </c>
    </row>
    <row r="87" spans="2:6" x14ac:dyDescent="0.3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3">
      <c r="B88" s="16" t="str">
        <f>Planel_GerMed_Anual!B8</f>
        <v>Carvão</v>
      </c>
      <c r="C88" s="1"/>
      <c r="D88" s="1"/>
      <c r="E88" s="1"/>
      <c r="F88" s="1"/>
    </row>
    <row r="89" spans="2:6" x14ac:dyDescent="0.3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246.9031176</v>
      </c>
      <c r="F89" s="20">
        <f>Planel_GerMed_Anual!AL9</f>
        <v>0</v>
      </c>
    </row>
    <row r="90" spans="2:6" x14ac:dyDescent="0.3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3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2962.5921060000001</v>
      </c>
      <c r="F91" s="1">
        <f>Planel_GerMed_Anual!AL11</f>
        <v>3007.6281399999998</v>
      </c>
    </row>
    <row r="92" spans="2:6" x14ac:dyDescent="0.3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3">
      <c r="B93" s="16" t="str">
        <f>Planel_GerMed_Anual!B13</f>
        <v>Biomassa</v>
      </c>
      <c r="C93" s="1"/>
      <c r="D93" s="1"/>
      <c r="E93" s="1"/>
      <c r="F93" s="1"/>
    </row>
    <row r="94" spans="2:6" x14ac:dyDescent="0.3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13483.722915</v>
      </c>
      <c r="E94" s="24">
        <f>Planel_GerMed_Anual!AB14</f>
        <v>16232.490039</v>
      </c>
      <c r="F94" s="24">
        <f>Planel_GerMed_Anual!AL14</f>
        <v>17077.196898000002</v>
      </c>
    </row>
    <row r="95" spans="2:6" x14ac:dyDescent="0.3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3">
      <c r="B96" s="16" t="str">
        <f>Planel_GerMed_Anual!B16</f>
        <v>Eólica</v>
      </c>
      <c r="C96" s="1"/>
      <c r="D96" s="1"/>
      <c r="E96" s="1"/>
      <c r="F96" s="1"/>
    </row>
    <row r="97" spans="2:6" x14ac:dyDescent="0.3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20024.817137500002</v>
      </c>
      <c r="E97" s="30">
        <f>Planel_GerMed_Anual!AB17</f>
        <v>42079.51494542</v>
      </c>
      <c r="F97" s="30">
        <f>Planel_GerMed_Anual!AL17</f>
        <v>66622.133539000002</v>
      </c>
    </row>
    <row r="98" spans="2:6" x14ac:dyDescent="0.3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3">
      <c r="B99" s="16" t="str">
        <f>Planel_GerMed_Anual!B19</f>
        <v>Solar</v>
      </c>
      <c r="C99" s="1"/>
      <c r="D99" s="1"/>
      <c r="E99" s="1"/>
      <c r="F99" s="1"/>
    </row>
    <row r="100" spans="2:6" x14ac:dyDescent="0.3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5145.8160859999998</v>
      </c>
    </row>
    <row r="101" spans="2:6" x14ac:dyDescent="0.3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3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3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3">
      <c r="B104" s="27" t="str">
        <f>Planel_GerMed_Anual!B24</f>
        <v>Total</v>
      </c>
      <c r="C104" s="28">
        <f>Planel_GerMed_Anual!C24</f>
        <v>65833.83127219601</v>
      </c>
      <c r="D104" s="28">
        <f>Planel_GerMed_Anual!R24</f>
        <v>109672.61582140002</v>
      </c>
      <c r="E104" s="28">
        <f>Planel_GerMed_Anual!AB24</f>
        <v>145923.46168601999</v>
      </c>
      <c r="F104" s="28">
        <f>Planel_GerMed_Anual!AL24</f>
        <v>180004.11125620001</v>
      </c>
    </row>
    <row r="105" spans="2:6" x14ac:dyDescent="0.3">
      <c r="B105" s="33"/>
      <c r="C105" s="33"/>
      <c r="D105" s="33"/>
      <c r="E105" s="33"/>
      <c r="F105" s="33"/>
    </row>
    <row r="106" spans="2:6" x14ac:dyDescent="0.3">
      <c r="B106" s="12" t="str">
        <f>B81</f>
        <v>Geração P. Médio (MWMed)</v>
      </c>
      <c r="C106" s="13"/>
      <c r="D106" s="13"/>
      <c r="E106" s="13"/>
      <c r="F106" s="13"/>
    </row>
    <row r="107" spans="2:6" x14ac:dyDescent="0.3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3">
      <c r="B108" s="16" t="s">
        <v>245</v>
      </c>
      <c r="C108" s="1">
        <f>C83+C84</f>
        <v>48825.644954000003</v>
      </c>
      <c r="D108" s="1">
        <f t="shared" ref="D108:F108" si="18">D83+D84</f>
        <v>67367.144398999997</v>
      </c>
      <c r="E108" s="1">
        <f t="shared" si="18"/>
        <v>77002.392171999993</v>
      </c>
      <c r="F108" s="1">
        <f t="shared" si="18"/>
        <v>79310.673276000001</v>
      </c>
    </row>
    <row r="109" spans="2:6" x14ac:dyDescent="0.3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3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246.9031176</v>
      </c>
      <c r="F110" s="1">
        <f t="shared" si="20"/>
        <v>0</v>
      </c>
    </row>
    <row r="111" spans="2:6" x14ac:dyDescent="0.3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2962.5921060000001</v>
      </c>
      <c r="F111" s="1">
        <f t="shared" si="21"/>
        <v>3007.6281399999998</v>
      </c>
    </row>
    <row r="112" spans="2:6" x14ac:dyDescent="0.3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3">
      <c r="B113" s="16" t="s">
        <v>6</v>
      </c>
      <c r="C113" s="1">
        <f>C94+C95</f>
        <v>4036.6272061999998</v>
      </c>
      <c r="D113" s="1">
        <f t="shared" ref="D113:F113" si="23">D94+D95</f>
        <v>14128.5279849</v>
      </c>
      <c r="E113" s="1">
        <f t="shared" si="23"/>
        <v>16580.443199699999</v>
      </c>
      <c r="F113" s="1">
        <f t="shared" si="23"/>
        <v>17077.196898000002</v>
      </c>
    </row>
    <row r="114" spans="2:6" x14ac:dyDescent="0.3">
      <c r="B114" s="16" t="s">
        <v>7</v>
      </c>
      <c r="C114" s="1">
        <f>C97+C98</f>
        <v>2886.9278215000004</v>
      </c>
      <c r="D114" s="1">
        <f t="shared" ref="D114:F114" si="24">D97+D98</f>
        <v>20024.817137500002</v>
      </c>
      <c r="E114" s="1">
        <f t="shared" si="24"/>
        <v>42079.51494542</v>
      </c>
      <c r="F114" s="1">
        <f t="shared" si="24"/>
        <v>66622.133539000002</v>
      </c>
    </row>
    <row r="115" spans="2:6" x14ac:dyDescent="0.3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5145.8160859999998</v>
      </c>
    </row>
    <row r="116" spans="2:6" x14ac:dyDescent="0.3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3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3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3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3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3">
      <c r="B122" s="16" t="str">
        <f>PLANEL_BalPonta_Anual!B4</f>
        <v>UHE</v>
      </c>
      <c r="C122" s="95">
        <f>PLANEL_BalPonta_Anual!C4</f>
        <v>59111.039810000002</v>
      </c>
      <c r="D122" s="95">
        <f>PLANEL_BalPonta_Anual!R4</f>
        <v>80518.352939999997</v>
      </c>
      <c r="E122" s="95">
        <f>PLANEL_BalPonta_Anual!AB4</f>
        <v>80167.211370000005</v>
      </c>
      <c r="F122" s="95">
        <f>PLANEL_BalPonta_Anual!AL4</f>
        <v>79779.645409999997</v>
      </c>
    </row>
    <row r="123" spans="2:6" x14ac:dyDescent="0.3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14930.228730000001</v>
      </c>
      <c r="E123" s="95">
        <f>PLANEL_BalPonta_Anual!AB5</f>
        <v>13007.21026</v>
      </c>
      <c r="F123" s="95">
        <f>PLANEL_BalPonta_Anual!AL5</f>
        <v>14930.228730000001</v>
      </c>
    </row>
    <row r="124" spans="2:6" x14ac:dyDescent="0.3">
      <c r="B124" s="16" t="e">
        <f>PLANEL_BalPonta_Anual!#REF!</f>
        <v>#REF!</v>
      </c>
      <c r="C124" s="1"/>
      <c r="D124" s="1"/>
      <c r="E124" s="1"/>
      <c r="F124" s="1"/>
    </row>
    <row r="125" spans="2:6" x14ac:dyDescent="0.3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19183.891940000001</v>
      </c>
      <c r="E125" s="18">
        <f>PLANEL_BalPonta_Anual!AB6</f>
        <v>33889.516510000001</v>
      </c>
      <c r="F125" s="18">
        <f>PLANEL_BalPonta_Anual!AL6</f>
        <v>39177.879130000001</v>
      </c>
    </row>
    <row r="126" spans="2:6" x14ac:dyDescent="0.3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3">
      <c r="B127" s="16" t="str">
        <f>PLANEL_BalPonta_Anual!B7</f>
        <v>Carvão</v>
      </c>
      <c r="C127" s="1"/>
      <c r="D127" s="1"/>
      <c r="E127" s="1"/>
      <c r="F127" s="1"/>
    </row>
    <row r="128" spans="2:6" x14ac:dyDescent="0.3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3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3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3">
      <c r="B131" s="16" t="str">
        <f>PLANEL_BalPonta_Anual!B9</f>
        <v>Óleos Comb</v>
      </c>
      <c r="C131" s="1">
        <f>PLANEL_BalPonta_Anual!C9</f>
        <v>4156.0356899999997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3">
      <c r="B132" s="16" t="str">
        <f>PLANEL_BalPonta_Anual!B10</f>
        <v>Biomassa</v>
      </c>
      <c r="C132" s="1"/>
      <c r="D132" s="1"/>
      <c r="E132" s="1"/>
      <c r="F132" s="1"/>
    </row>
    <row r="133" spans="2:6" x14ac:dyDescent="0.3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3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3">
      <c r="B135" s="16" t="str">
        <f>PLANEL_BalPonta_Anual!B11</f>
        <v>Eólica</v>
      </c>
      <c r="C135" s="1"/>
      <c r="D135" s="1"/>
      <c r="E135" s="1"/>
      <c r="F135" s="1"/>
    </row>
    <row r="136" spans="2:6" x14ac:dyDescent="0.3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3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3">
      <c r="B138" s="16" t="str">
        <f>PLANEL_BalPonta_Anual!B12</f>
        <v>Solar</v>
      </c>
      <c r="C138" s="1"/>
      <c r="D138" s="1"/>
      <c r="E138" s="1"/>
      <c r="F138" s="1"/>
    </row>
    <row r="139" spans="2:6" x14ac:dyDescent="0.3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3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3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3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12450.28405</v>
      </c>
      <c r="E142" s="32">
        <f>PLANEL_BalPonta_Anual!AB14</f>
        <v>28302.665440000001</v>
      </c>
      <c r="F142" s="32">
        <f>PLANEL_BalPonta_Anual!AL14</f>
        <v>50268.219559999998</v>
      </c>
    </row>
    <row r="143" spans="2:6" x14ac:dyDescent="0.3">
      <c r="B143" s="27" t="str">
        <f>PLANEL_BalPonta_Anual!B15</f>
        <v>Total</v>
      </c>
      <c r="C143" s="28">
        <f>PLANEL_BalPonta_Anual!C15</f>
        <v>87267.589863500019</v>
      </c>
      <c r="D143" s="28">
        <f>PLANEL_BalPonta_Anual!R15</f>
        <v>149189.12813099998</v>
      </c>
      <c r="E143" s="28">
        <f>PLANEL_BalPonta_Anual!AB15</f>
        <v>200836.026255</v>
      </c>
      <c r="F143" s="28">
        <f>PLANEL_BalPonta_Anual!AL15</f>
        <v>251305.76195499997</v>
      </c>
    </row>
    <row r="144" spans="2:6" x14ac:dyDescent="0.3">
      <c r="B144" s="33"/>
      <c r="C144" s="33"/>
      <c r="D144" s="33"/>
      <c r="E144" s="33"/>
      <c r="F144" s="33"/>
    </row>
    <row r="145" spans="2:6" x14ac:dyDescent="0.3">
      <c r="B145" s="12" t="str">
        <f>B120</f>
        <v>Atendimento a Ponta (MW)</v>
      </c>
      <c r="C145" s="13"/>
      <c r="D145" s="13"/>
      <c r="E145" s="13"/>
      <c r="F145" s="13"/>
    </row>
    <row r="146" spans="2:6" x14ac:dyDescent="0.3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3">
      <c r="B147" s="16" t="s">
        <v>245</v>
      </c>
      <c r="C147" s="1">
        <f>C122+C123</f>
        <v>63695.446735999998</v>
      </c>
      <c r="D147" s="1">
        <f t="shared" ref="D147:F147" si="27">D122+D123</f>
        <v>95448.58167</v>
      </c>
      <c r="E147" s="1">
        <f t="shared" si="27"/>
        <v>93174.421629999997</v>
      </c>
      <c r="F147" s="1">
        <f t="shared" si="27"/>
        <v>94709.87414</v>
      </c>
    </row>
    <row r="148" spans="2:6" x14ac:dyDescent="0.3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3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3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3">
      <c r="B151" s="16" t="s">
        <v>58</v>
      </c>
      <c r="C151" s="1">
        <f>C131</f>
        <v>4156.0356899999997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3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3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3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3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3">
      <c r="B156" s="16" t="s">
        <v>664</v>
      </c>
      <c r="C156" s="1">
        <f>C142</f>
        <v>0</v>
      </c>
      <c r="D156" s="1">
        <f>D142</f>
        <v>12450.28405</v>
      </c>
      <c r="E156" s="1">
        <f>E142</f>
        <v>28302.665440000001</v>
      </c>
      <c r="F156" s="1">
        <f>F142</f>
        <v>50268.219559999998</v>
      </c>
    </row>
    <row r="157" spans="2:6" x14ac:dyDescent="0.3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3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3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3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17.099895159999999</v>
      </c>
      <c r="E161" s="1">
        <f>Planel_CO2_total_Anual!AB4</f>
        <v>19.32868225</v>
      </c>
      <c r="F161" s="1">
        <f>Planel_CO2_total_Anual!AL4</f>
        <v>27.425524020000001</v>
      </c>
    </row>
    <row r="162" spans="1:11" x14ac:dyDescent="0.3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25.97894209</v>
      </c>
      <c r="E162" s="102">
        <f>Planel_CO2_total_Anual!AB5</f>
        <v>33.2593684</v>
      </c>
      <c r="F162" s="102">
        <f>Planel_CO2_total_Anual!AL5</f>
        <v>37.721548419999998</v>
      </c>
    </row>
    <row r="163" spans="1:11" x14ac:dyDescent="0.3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3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3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3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16.090025506849315</v>
      </c>
      <c r="E167" s="1">
        <f>'Resumo Gás Natural'!AB39</f>
        <v>22.428478893150682</v>
      </c>
      <c r="F167" s="1">
        <f>'Resumo Gás Natural'!AL39</f>
        <v>35.886254109589039</v>
      </c>
    </row>
    <row r="168" spans="1:11" x14ac:dyDescent="0.3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23.7813598109589</v>
      </c>
      <c r="E168" s="102">
        <f>'Resumo Gás Natural'!AB40</f>
        <v>40.23647526027397</v>
      </c>
      <c r="F168" s="102">
        <f>'Resumo Gás Natural'!AL40</f>
        <v>56.31595695890411</v>
      </c>
    </row>
    <row r="169" spans="1:11" x14ac:dyDescent="0.3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3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3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3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3">
      <c r="B174" s="12" t="s">
        <v>686</v>
      </c>
      <c r="C174" s="13"/>
      <c r="D174" s="13"/>
    </row>
    <row r="175" spans="1:11" x14ac:dyDescent="0.3">
      <c r="B175" s="15"/>
      <c r="C175" s="270">
        <v>2012</v>
      </c>
      <c r="D175" s="267">
        <v>2015</v>
      </c>
    </row>
    <row r="176" spans="1:11" x14ac:dyDescent="0.3">
      <c r="B176" s="16" t="s">
        <v>657</v>
      </c>
      <c r="C176" s="271">
        <f>output_Status!B7/1000</f>
        <v>548.5128844851447</v>
      </c>
      <c r="D176" s="1">
        <f>C176*(1+Planel_BD_constantes!$B$3)^($D$175-$C$175)</f>
        <v>690.9682627405507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2</xdr:col>
                    <xdr:colOff>754380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09375" defaultRowHeight="14.4" x14ac:dyDescent="0.3"/>
  <cols>
    <col min="1" max="1" width="9.109375" style="33" customWidth="1"/>
    <col min="2" max="2" width="19.88671875" style="33" customWidth="1"/>
    <col min="3" max="6" width="15" style="33" customWidth="1"/>
    <col min="7" max="7" width="9.109375" style="33" customWidth="1"/>
    <col min="8" max="8" width="11.109375" style="33" bestFit="1" customWidth="1"/>
    <col min="9" max="16384" width="9.109375" style="33"/>
  </cols>
  <sheetData>
    <row r="1" spans="2:9" x14ac:dyDescent="0.3">
      <c r="E1" s="273" t="s">
        <v>687</v>
      </c>
      <c r="F1" s="274">
        <f>C188</f>
        <v>648.3586259181136</v>
      </c>
      <c r="H1" s="255" t="s">
        <v>688</v>
      </c>
      <c r="I1" s="256">
        <f>D188</f>
        <v>755.9682627405507</v>
      </c>
    </row>
    <row r="3" spans="2:9" x14ac:dyDescent="0.3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3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3">
      <c r="B5" s="16" t="str">
        <f>PLANEL_Pot_anual!B4</f>
        <v>UHE</v>
      </c>
      <c r="C5" s="95">
        <f>PLANEL_Pot_anual!C4</f>
        <v>89736.491999999998</v>
      </c>
      <c r="D5" s="95">
        <f>PLANEL_Pot_anual!R4</f>
        <v>117866.371</v>
      </c>
      <c r="E5" s="95">
        <f>PLANEL_Pot_anual!AB4</f>
        <v>131007.7778</v>
      </c>
      <c r="F5" s="95">
        <f>PLANEL_Pot_anual!AL4</f>
        <v>137980.12049999999</v>
      </c>
    </row>
    <row r="6" spans="2:9" x14ac:dyDescent="0.3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3">
      <c r="B7" s="16" t="str">
        <f>PLANEL_Pot_anual!B6</f>
        <v>Gás Natural</v>
      </c>
      <c r="C7" s="1"/>
      <c r="D7" s="1"/>
      <c r="E7" s="1"/>
      <c r="F7" s="1"/>
    </row>
    <row r="8" spans="2:9" x14ac:dyDescent="0.3">
      <c r="B8" s="17" t="s">
        <v>710</v>
      </c>
      <c r="C8" s="18">
        <f>PLANEL_Pot_anual!C7</f>
        <v>11242.2</v>
      </c>
      <c r="D8" s="18">
        <f>PLANEL_Pot_anual!R7</f>
        <v>13958.1</v>
      </c>
      <c r="E8" s="18">
        <f>PLANEL_Pot_anual!AB7</f>
        <v>20334.317483999999</v>
      </c>
      <c r="F8" s="18">
        <f>PLANEL_Pot_anual!AL7</f>
        <v>20565.417483999998</v>
      </c>
    </row>
    <row r="9" spans="2:9" x14ac:dyDescent="0.3">
      <c r="B9" s="17"/>
      <c r="C9" s="18"/>
      <c r="D9" s="18"/>
      <c r="E9" s="18"/>
      <c r="F9" s="18"/>
    </row>
    <row r="10" spans="2:9" x14ac:dyDescent="0.3">
      <c r="B10" s="16" t="str">
        <f>PLANEL_Pot_anual!B8</f>
        <v>Carvão</v>
      </c>
      <c r="C10" s="1"/>
      <c r="D10" s="1"/>
      <c r="E10" s="1"/>
      <c r="F10" s="1"/>
    </row>
    <row r="11" spans="2:9" x14ac:dyDescent="0.3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3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3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3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3">
      <c r="B15" s="16" t="str">
        <f>PLANEL_Pot_anual!B13</f>
        <v>Biomassa</v>
      </c>
      <c r="C15" s="1"/>
      <c r="D15" s="1"/>
      <c r="E15" s="1"/>
      <c r="F15" s="1"/>
    </row>
    <row r="16" spans="2:9" x14ac:dyDescent="0.3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3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3">
      <c r="B18" s="16" t="str">
        <f>PLANEL_Pot_anual!B16</f>
        <v>Eólica</v>
      </c>
      <c r="C18" s="1"/>
      <c r="D18" s="1"/>
      <c r="E18" s="1"/>
      <c r="F18" s="1"/>
    </row>
    <row r="19" spans="2:6" x14ac:dyDescent="0.3">
      <c r="B19" s="29" t="str">
        <f>PLANEL_Pot_anual!B17</f>
        <v>Onshore</v>
      </c>
      <c r="C19" s="30">
        <f>PLANEL_Pot_anual!C17</f>
        <v>6556.16</v>
      </c>
      <c r="D19" s="30">
        <f>PLANEL_Pot_anual!R17</f>
        <v>44167.220423999999</v>
      </c>
      <c r="E19" s="30">
        <f>PLANEL_Pot_anual!AB17</f>
        <v>92204.015580000007</v>
      </c>
      <c r="F19" s="30">
        <f>PLANEL_Pot_anual!AL17</f>
        <v>145981.44125999999</v>
      </c>
    </row>
    <row r="20" spans="2:6" x14ac:dyDescent="0.3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3">
      <c r="B21" s="16" t="str">
        <f>PLANEL_Pot_anual!B19</f>
        <v>Solar</v>
      </c>
      <c r="C21" s="1"/>
      <c r="D21" s="1"/>
      <c r="E21" s="1"/>
      <c r="F21" s="1"/>
    </row>
    <row r="22" spans="2:6" x14ac:dyDescent="0.3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18291.31437</v>
      </c>
    </row>
    <row r="23" spans="2:6" x14ac:dyDescent="0.3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3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3">
      <c r="B25" s="97" t="str">
        <f>PLANEL_Pot_anual!B23</f>
        <v>Potência Compl.</v>
      </c>
      <c r="C25" s="32">
        <f>PLANEL_Pot_anual!C23</f>
        <v>0</v>
      </c>
      <c r="D25" s="32">
        <f>PLANEL_Pot_anual!R23</f>
        <v>6947.9863853999996</v>
      </c>
      <c r="E25" s="32">
        <f>PLANEL_Pot_anual!AB23</f>
        <v>30875.187422999999</v>
      </c>
      <c r="F25" s="32">
        <f>PLANEL_Pot_anual!AL23</f>
        <v>59798.092703000002</v>
      </c>
    </row>
    <row r="26" spans="2:6" x14ac:dyDescent="0.3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3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3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3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3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244486.15518174195</v>
      </c>
      <c r="E30" s="28">
        <f>PLANEL_Pot_anual!AB24+SUM(E26:E29)</f>
        <v>352686.52063495509</v>
      </c>
      <c r="F30" s="28">
        <f>PLANEL_Pot_anual!AL24+SUM(F26:F29)</f>
        <v>479008.36120267643</v>
      </c>
    </row>
    <row r="32" spans="2:6" x14ac:dyDescent="0.3">
      <c r="B32" s="12" t="str">
        <f>B3</f>
        <v>Potência Acumulada - SIN (MW)</v>
      </c>
      <c r="C32" s="13"/>
      <c r="D32" s="13"/>
      <c r="E32" s="13"/>
      <c r="F32" s="13"/>
    </row>
    <row r="33" spans="2:6" x14ac:dyDescent="0.3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3">
      <c r="B34" s="16" t="s">
        <v>245</v>
      </c>
      <c r="C34" s="1">
        <f>C5+C6</f>
        <v>95236.517999999996</v>
      </c>
      <c r="D34" s="1">
        <f>D5+D6</f>
        <v>131939.69699999999</v>
      </c>
      <c r="E34" s="1">
        <f>E5+E6</f>
        <v>145081.10379999998</v>
      </c>
      <c r="F34" s="1">
        <f>F5+F6</f>
        <v>152053.44649999999</v>
      </c>
    </row>
    <row r="35" spans="2:6" x14ac:dyDescent="0.3">
      <c r="B35" s="16" t="s">
        <v>3</v>
      </c>
      <c r="C35" s="1">
        <f>C8</f>
        <v>11242.2</v>
      </c>
      <c r="D35" s="1">
        <f t="shared" ref="D35:F35" si="0">D8</f>
        <v>13958.1</v>
      </c>
      <c r="E35" s="1">
        <f t="shared" si="0"/>
        <v>20334.317483999999</v>
      </c>
      <c r="F35" s="1">
        <f t="shared" si="0"/>
        <v>20565.417483999998</v>
      </c>
    </row>
    <row r="36" spans="2:6" x14ac:dyDescent="0.3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3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3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3">
      <c r="B39" s="16" t="s">
        <v>6</v>
      </c>
      <c r="C39" s="1">
        <f>C16+C17</f>
        <v>11999.667420000002</v>
      </c>
      <c r="D39" s="1">
        <f>D16+D17</f>
        <v>25497.74438</v>
      </c>
      <c r="E39" s="1">
        <f>E16+E17</f>
        <v>27519.8</v>
      </c>
      <c r="F39" s="1">
        <f>F16+F17</f>
        <v>28546</v>
      </c>
    </row>
    <row r="40" spans="2:6" x14ac:dyDescent="0.3">
      <c r="B40" s="16" t="s">
        <v>7</v>
      </c>
      <c r="C40" s="1">
        <f>C19+C20</f>
        <v>6556.16</v>
      </c>
      <c r="D40" s="1">
        <f>D19+D20</f>
        <v>44167.220423999999</v>
      </c>
      <c r="E40" s="1">
        <f>E19+E20</f>
        <v>92204.015580000007</v>
      </c>
      <c r="F40" s="1">
        <f>F19+F20</f>
        <v>145981.44125999999</v>
      </c>
    </row>
    <row r="41" spans="2:6" x14ac:dyDescent="0.3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18291.31437</v>
      </c>
    </row>
    <row r="42" spans="2:6" x14ac:dyDescent="0.3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3">
      <c r="B43" s="16" t="s">
        <v>664</v>
      </c>
      <c r="C43" s="1">
        <f t="shared" si="2"/>
        <v>0</v>
      </c>
      <c r="D43" s="1">
        <f t="shared" si="2"/>
        <v>6947.9863853999996</v>
      </c>
      <c r="E43" s="1">
        <f t="shared" si="2"/>
        <v>30875.187422999999</v>
      </c>
      <c r="F43" s="1">
        <f t="shared" si="2"/>
        <v>59798.092703000002</v>
      </c>
    </row>
    <row r="44" spans="2:6" x14ac:dyDescent="0.3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3">
      <c r="B45" s="27" t="s">
        <v>9</v>
      </c>
      <c r="C45" s="28">
        <f>SUM(C34:C44)</f>
        <v>135909.84874999998</v>
      </c>
      <c r="D45" s="28">
        <f>SUM(D34:D44)</f>
        <v>244486.15518174195</v>
      </c>
      <c r="E45" s="28">
        <f>SUM(E34:E44)</f>
        <v>352686.52063495509</v>
      </c>
      <c r="F45" s="28">
        <f>SUM(F34:F44)</f>
        <v>479008.36120267643</v>
      </c>
    </row>
    <row r="46" spans="2:6" x14ac:dyDescent="0.3">
      <c r="F46" s="1"/>
    </row>
    <row r="47" spans="2:6" x14ac:dyDescent="0.3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3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3">
      <c r="B49" s="16" t="str">
        <f>PLANEL_Pot_anual!B29</f>
        <v>UHE</v>
      </c>
      <c r="C49" s="95">
        <f>PLANEL_Pot_anual!C29</f>
        <v>0</v>
      </c>
      <c r="D49" s="95">
        <f>SUM(PLANEL_Pot_anual!D29:R29)</f>
        <v>28129.879000000001</v>
      </c>
      <c r="E49" s="95">
        <f>SUM(PLANEL_Pot_anual!S29:AB29)</f>
        <v>13141.406799999997</v>
      </c>
      <c r="F49" s="95">
        <f>SUM(PLANEL_Pot_anual!AC29:AL29)</f>
        <v>6972.3426999999938</v>
      </c>
    </row>
    <row r="50" spans="2:6" x14ac:dyDescent="0.3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3">
      <c r="B51" s="16" t="str">
        <f>PLANEL_Pot_anual!B31</f>
        <v>Gás Natural</v>
      </c>
      <c r="C51" s="1"/>
      <c r="D51" s="1"/>
      <c r="E51" s="1"/>
      <c r="F51" s="1"/>
    </row>
    <row r="52" spans="2:6" x14ac:dyDescent="0.3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2715.8999999999996</v>
      </c>
      <c r="E52" s="18">
        <f>SUM(PLANEL_Pot_anual!S32:AB32)</f>
        <v>6376.2174839999989</v>
      </c>
      <c r="F52" s="18">
        <f>SUM(PLANEL_Pot_anual!AC32:AL32)</f>
        <v>231.09999999999854</v>
      </c>
    </row>
    <row r="53" spans="2:6" x14ac:dyDescent="0.3">
      <c r="B53" s="17"/>
      <c r="C53" s="18"/>
      <c r="D53" s="18"/>
      <c r="E53" s="18"/>
      <c r="F53" s="18"/>
    </row>
    <row r="54" spans="2:6" x14ac:dyDescent="0.3">
      <c r="B54" s="16" t="str">
        <f>PLANEL_Pot_anual!B33</f>
        <v>Carvão</v>
      </c>
      <c r="C54" s="1"/>
      <c r="D54" s="1"/>
      <c r="E54" s="1"/>
      <c r="F54" s="1"/>
    </row>
    <row r="55" spans="2:6" x14ac:dyDescent="0.3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3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3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3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3">
      <c r="B59" s="16" t="str">
        <f>PLANEL_Pot_anual!B38</f>
        <v>Biomassa</v>
      </c>
      <c r="C59" s="1"/>
      <c r="D59" s="1"/>
      <c r="E59" s="1"/>
      <c r="F59" s="1"/>
    </row>
    <row r="60" spans="2:6" x14ac:dyDescent="0.3">
      <c r="B60" s="23" t="str">
        <f>PLANEL_Pot_anual!B39</f>
        <v>Cana</v>
      </c>
      <c r="C60" s="24">
        <f>PLANEL_Pot_anual!C39</f>
        <v>0</v>
      </c>
      <c r="D60" s="24">
        <f>SUM(PLANEL_Pot_anual!D39:R39)</f>
        <v>13134.276959999999</v>
      </c>
      <c r="E60" s="24">
        <f>SUM(PLANEL_Pot_anual!S39:AB39)</f>
        <v>2330.2556199999999</v>
      </c>
      <c r="F60" s="24">
        <f>SUM(PLANEL_Pot_anual!AC39:AL39)</f>
        <v>1412</v>
      </c>
    </row>
    <row r="61" spans="2:6" x14ac:dyDescent="0.3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3">
      <c r="B62" s="16" t="str">
        <f>PLANEL_Pot_anual!B41</f>
        <v>Eólica</v>
      </c>
      <c r="C62" s="1"/>
      <c r="D62" s="1"/>
      <c r="E62" s="1"/>
      <c r="F62" s="1"/>
    </row>
    <row r="63" spans="2:6" x14ac:dyDescent="0.3">
      <c r="B63" s="29" t="str">
        <f>PLANEL_Pot_anual!B42</f>
        <v>Onshore</v>
      </c>
      <c r="C63" s="30">
        <f>PLANEL_Pot_anual!C42</f>
        <v>0</v>
      </c>
      <c r="D63" s="30">
        <f>SUM(PLANEL_Pot_anual!D42:R42)</f>
        <v>37611.060423999996</v>
      </c>
      <c r="E63" s="30">
        <f>SUM(PLANEL_Pot_anual!S42:AB42)</f>
        <v>48036.795156000007</v>
      </c>
      <c r="F63" s="30">
        <f>SUM(PLANEL_Pot_anual!AC42:AL42)</f>
        <v>53777.425679999986</v>
      </c>
    </row>
    <row r="64" spans="2:6" x14ac:dyDescent="0.3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3">
      <c r="B65" s="16" t="str">
        <f>PLANEL_Pot_anual!B44</f>
        <v>Solar</v>
      </c>
      <c r="C65" s="1"/>
      <c r="D65" s="1"/>
      <c r="E65" s="1"/>
      <c r="F65" s="1"/>
    </row>
    <row r="66" spans="2:6" x14ac:dyDescent="0.3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13572.693692000001</v>
      </c>
    </row>
    <row r="67" spans="2:6" x14ac:dyDescent="0.3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3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3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6947.9863853999996</v>
      </c>
      <c r="E69" s="32">
        <f>SUM(PLANEL_Pot_anual!S48:AB48)</f>
        <v>23927.2010376</v>
      </c>
      <c r="F69" s="32">
        <f>SUM(PLANEL_Pot_anual!AC48:AL48)</f>
        <v>28922.905280000003</v>
      </c>
    </row>
    <row r="70" spans="2:6" x14ac:dyDescent="0.3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3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3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3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3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108576.30643174198</v>
      </c>
      <c r="E74" s="28">
        <f>SUM(PLANEL_Pot_anual!S49:AB49)+SUM(E70:E73)</f>
        <v>108200.36545321312</v>
      </c>
      <c r="F74" s="28">
        <f>SUM(PLANEL_Pot_anual!AC49:AL49)+SUM(F70:F73)</f>
        <v>126321.84056772132</v>
      </c>
    </row>
    <row r="76" spans="2:6" x14ac:dyDescent="0.3">
      <c r="B76" s="12" t="str">
        <f>B47</f>
        <v>Potência Incremental - SIN (MW)</v>
      </c>
      <c r="C76" s="13"/>
      <c r="D76" s="13"/>
      <c r="E76" s="13"/>
      <c r="F76" s="13"/>
    </row>
    <row r="77" spans="2:6" x14ac:dyDescent="0.3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3">
      <c r="B78" s="16" t="s">
        <v>245</v>
      </c>
      <c r="C78" s="1">
        <f>C49+C50</f>
        <v>0</v>
      </c>
      <c r="D78" s="1">
        <f>D49+D50</f>
        <v>36703.179000000004</v>
      </c>
      <c r="E78" s="1">
        <f>E49+E50</f>
        <v>13141.406799999997</v>
      </c>
      <c r="F78" s="1">
        <f>F49+F50</f>
        <v>6972.3426999999938</v>
      </c>
    </row>
    <row r="79" spans="2:6" x14ac:dyDescent="0.3">
      <c r="B79" s="16" t="s">
        <v>3</v>
      </c>
      <c r="C79" s="1">
        <f>C52</f>
        <v>0</v>
      </c>
      <c r="D79" s="1">
        <f t="shared" ref="D79:F79" si="8">D52</f>
        <v>2715.8999999999996</v>
      </c>
      <c r="E79" s="1">
        <f t="shared" si="8"/>
        <v>6376.2174839999989</v>
      </c>
      <c r="F79" s="1">
        <f t="shared" si="8"/>
        <v>231.09999999999854</v>
      </c>
    </row>
    <row r="80" spans="2:6" x14ac:dyDescent="0.3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3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3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3">
      <c r="B83" s="16" t="s">
        <v>6</v>
      </c>
      <c r="C83" s="1">
        <f>C60+C61</f>
        <v>0</v>
      </c>
      <c r="D83" s="1">
        <f t="shared" ref="D83:F83" si="11">D60+D61</f>
        <v>13498.076959999999</v>
      </c>
      <c r="E83" s="1">
        <f t="shared" si="11"/>
        <v>2022.0556199999999</v>
      </c>
      <c r="F83" s="1">
        <f t="shared" si="11"/>
        <v>1026.2</v>
      </c>
    </row>
    <row r="84" spans="2:6" x14ac:dyDescent="0.3">
      <c r="B84" s="16" t="s">
        <v>7</v>
      </c>
      <c r="C84" s="1">
        <f>C63+C64</f>
        <v>0</v>
      </c>
      <c r="D84" s="1">
        <f t="shared" ref="D84:F84" si="12">D63+D64</f>
        <v>37611.060423999996</v>
      </c>
      <c r="E84" s="1">
        <f t="shared" si="12"/>
        <v>48036.795156000007</v>
      </c>
      <c r="F84" s="1">
        <f t="shared" si="12"/>
        <v>53777.425679999986</v>
      </c>
    </row>
    <row r="85" spans="2:6" x14ac:dyDescent="0.3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13572.693692000001</v>
      </c>
    </row>
    <row r="86" spans="2:6" x14ac:dyDescent="0.3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3">
      <c r="B87" s="16" t="s">
        <v>664</v>
      </c>
      <c r="C87" s="1">
        <f>C69</f>
        <v>0</v>
      </c>
      <c r="D87" s="1">
        <f>D69</f>
        <v>6947.9863853999996</v>
      </c>
      <c r="E87" s="1">
        <f>E69</f>
        <v>23927.2010376</v>
      </c>
      <c r="F87" s="1">
        <f>F69</f>
        <v>28922.905280000003</v>
      </c>
    </row>
    <row r="88" spans="2:6" x14ac:dyDescent="0.3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3">
      <c r="B89" s="27" t="s">
        <v>9</v>
      </c>
      <c r="C89" s="28">
        <f>SUM(C78:C88)</f>
        <v>0</v>
      </c>
      <c r="D89" s="28">
        <f t="shared" ref="D89:F89" si="16">SUM(D78:D88)</f>
        <v>108576.30643174198</v>
      </c>
      <c r="E89" s="28">
        <f t="shared" si="16"/>
        <v>108200.36545321315</v>
      </c>
      <c r="F89" s="28">
        <f t="shared" si="16"/>
        <v>126321.84056772129</v>
      </c>
    </row>
    <row r="91" spans="2:6" x14ac:dyDescent="0.3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3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3">
      <c r="B93" s="16" t="str">
        <f>Planel_GerMed_Anual!B4</f>
        <v>UHE</v>
      </c>
      <c r="C93" s="95">
        <f>Planel_GerMed_Anual!C4</f>
        <v>46081.66966</v>
      </c>
      <c r="D93" s="95">
        <f>Planel_GerMed_Anual!R4</f>
        <v>60963.563950000003</v>
      </c>
      <c r="E93" s="95">
        <f>Planel_GerMed_Anual!AB4</f>
        <v>69788.256909999996</v>
      </c>
      <c r="F93" s="95">
        <f>Planel_GerMed_Anual!AL4</f>
        <v>72729.836720000007</v>
      </c>
    </row>
    <row r="94" spans="2:6" x14ac:dyDescent="0.3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6403.580449</v>
      </c>
      <c r="E94" s="95">
        <f>Planel_GerMed_Anual!AB5</f>
        <v>7214.1352619999998</v>
      </c>
      <c r="F94" s="95">
        <f>Planel_GerMed_Anual!AL5</f>
        <v>6580.8365560000002</v>
      </c>
    </row>
    <row r="95" spans="2:6" x14ac:dyDescent="0.3">
      <c r="B95" s="16" t="str">
        <f>Planel_GerMed_Anual!B6</f>
        <v>Gás Natural</v>
      </c>
      <c r="C95" s="1"/>
      <c r="D95" s="1"/>
      <c r="E95" s="1"/>
      <c r="F95" s="1"/>
    </row>
    <row r="96" spans="2:6" x14ac:dyDescent="0.3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3593.6794044999997</v>
      </c>
      <c r="E96" s="18">
        <f>Planel_GerMed_Anual!AB7</f>
        <v>5296.5855781999999</v>
      </c>
      <c r="F96" s="18">
        <f>Planel_GerMed_Anual!AL7</f>
        <v>8413.1018261000008</v>
      </c>
    </row>
    <row r="97" spans="2:6" x14ac:dyDescent="0.3">
      <c r="B97" s="17"/>
      <c r="C97" s="18"/>
      <c r="D97" s="18"/>
      <c r="E97" s="18"/>
      <c r="F97" s="18"/>
    </row>
    <row r="98" spans="2:6" x14ac:dyDescent="0.3">
      <c r="B98" s="16" t="str">
        <f>Planel_GerMed_Anual!B8</f>
        <v>Carvão</v>
      </c>
      <c r="C98" s="1"/>
      <c r="D98" s="1"/>
      <c r="E98" s="1"/>
      <c r="F98" s="1"/>
    </row>
    <row r="99" spans="2:6" x14ac:dyDescent="0.3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246.9031176</v>
      </c>
      <c r="F99" s="20">
        <f>Planel_GerMed_Anual!AL9</f>
        <v>0</v>
      </c>
    </row>
    <row r="100" spans="2:6" x14ac:dyDescent="0.3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3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2962.5921060000001</v>
      </c>
      <c r="F101" s="1">
        <f>Planel_GerMed_Anual!AL11</f>
        <v>3007.6281399999998</v>
      </c>
    </row>
    <row r="102" spans="2:6" x14ac:dyDescent="0.3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3">
      <c r="B103" s="16" t="str">
        <f>Planel_GerMed_Anual!B13</f>
        <v>Biomassa</v>
      </c>
      <c r="C103" s="1"/>
      <c r="D103" s="1"/>
      <c r="E103" s="1"/>
      <c r="F103" s="1"/>
    </row>
    <row r="104" spans="2:6" x14ac:dyDescent="0.3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13483.722915</v>
      </c>
      <c r="E104" s="24">
        <f>Planel_GerMed_Anual!AB14</f>
        <v>16232.490039</v>
      </c>
      <c r="F104" s="24">
        <f>Planel_GerMed_Anual!AL14</f>
        <v>17077.196898000002</v>
      </c>
    </row>
    <row r="105" spans="2:6" x14ac:dyDescent="0.3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3">
      <c r="B106" s="16" t="str">
        <f>Planel_GerMed_Anual!B16</f>
        <v>Eólica</v>
      </c>
      <c r="C106" s="1"/>
      <c r="D106" s="1"/>
      <c r="E106" s="1"/>
      <c r="F106" s="1"/>
    </row>
    <row r="107" spans="2:6" x14ac:dyDescent="0.3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20024.817137500002</v>
      </c>
      <c r="E107" s="30">
        <f>Planel_GerMed_Anual!AB17</f>
        <v>42079.51494542</v>
      </c>
      <c r="F107" s="30">
        <f>Planel_GerMed_Anual!AL17</f>
        <v>66622.133539000002</v>
      </c>
    </row>
    <row r="108" spans="2:6" x14ac:dyDescent="0.3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3">
      <c r="B109" s="16" t="str">
        <f>Planel_GerMed_Anual!B19</f>
        <v>Solar</v>
      </c>
      <c r="C109" s="1"/>
      <c r="D109" s="1"/>
      <c r="E109" s="1"/>
      <c r="F109" s="1"/>
    </row>
    <row r="110" spans="2:6" x14ac:dyDescent="0.3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5145.8160859999998</v>
      </c>
    </row>
    <row r="111" spans="2:6" x14ac:dyDescent="0.3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3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3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3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3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3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3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3">
      <c r="B118" s="27" t="str">
        <f>Planel_GerMed_Anual!B24</f>
        <v>Total</v>
      </c>
      <c r="C118" s="28">
        <f>Planel_GerMed_Anual!C24+SUM(C114:C117)</f>
        <v>65835.447525784082</v>
      </c>
      <c r="D118" s="28">
        <f>Planel_GerMed_Anual!R24+SUM(D114:D117)</f>
        <v>112687.37116307842</v>
      </c>
      <c r="E118" s="28">
        <f>Planel_GerMed_Anual!AB24+SUM(E114:E117)</f>
        <v>152262.30662350531</v>
      </c>
      <c r="F118" s="28">
        <f>Planel_GerMed_Anual!AL24+SUM(F114:F117)</f>
        <v>191467.65272943373</v>
      </c>
    </row>
    <row r="120" spans="2:6" x14ac:dyDescent="0.3">
      <c r="B120" s="12" t="str">
        <f>B91</f>
        <v>Geração P. Médio (MWMed)</v>
      </c>
      <c r="C120" s="13"/>
      <c r="D120" s="13"/>
      <c r="E120" s="13"/>
      <c r="F120" s="13"/>
    </row>
    <row r="121" spans="2:6" x14ac:dyDescent="0.3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3">
      <c r="B122" s="16" t="s">
        <v>245</v>
      </c>
      <c r="C122" s="1">
        <f>C93+C94</f>
        <v>48825.644954000003</v>
      </c>
      <c r="D122" s="1">
        <f>D93+D94</f>
        <v>67367.144398999997</v>
      </c>
      <c r="E122" s="1">
        <f>E93+E94</f>
        <v>77002.392171999993</v>
      </c>
      <c r="F122" s="1">
        <f>F93+F94</f>
        <v>79310.673276000001</v>
      </c>
    </row>
    <row r="123" spans="2:6" x14ac:dyDescent="0.3">
      <c r="B123" s="16" t="s">
        <v>3</v>
      </c>
      <c r="C123" s="1">
        <f>C96</f>
        <v>5788.0581984999999</v>
      </c>
      <c r="D123" s="1">
        <f t="shared" ref="D123:F123" si="17">D96</f>
        <v>3593.6794044999997</v>
      </c>
      <c r="E123" s="1">
        <f t="shared" si="17"/>
        <v>5296.5855781999999</v>
      </c>
      <c r="F123" s="1">
        <f t="shared" si="17"/>
        <v>8413.1018261000008</v>
      </c>
    </row>
    <row r="124" spans="2:6" x14ac:dyDescent="0.3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246.9031176</v>
      </c>
      <c r="F124" s="1">
        <f t="shared" si="18"/>
        <v>0</v>
      </c>
    </row>
    <row r="125" spans="2:6" x14ac:dyDescent="0.3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2962.5921060000001</v>
      </c>
      <c r="F125" s="1">
        <f t="shared" si="19"/>
        <v>3007.6281399999998</v>
      </c>
    </row>
    <row r="126" spans="2:6" x14ac:dyDescent="0.3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3">
      <c r="B127" s="16" t="s">
        <v>6</v>
      </c>
      <c r="C127" s="1">
        <f>C104+C105</f>
        <v>4036.6272061999998</v>
      </c>
      <c r="D127" s="1">
        <f t="shared" ref="D127:F127" si="20">D104+D105</f>
        <v>14128.5279849</v>
      </c>
      <c r="E127" s="1">
        <f t="shared" si="20"/>
        <v>16580.443199699999</v>
      </c>
      <c r="F127" s="1">
        <f t="shared" si="20"/>
        <v>17077.196898000002</v>
      </c>
    </row>
    <row r="128" spans="2:6" x14ac:dyDescent="0.3">
      <c r="B128" s="16" t="s">
        <v>7</v>
      </c>
      <c r="C128" s="1">
        <f>C107+C108</f>
        <v>2886.9278215000004</v>
      </c>
      <c r="D128" s="1">
        <f t="shared" ref="D128:F128" si="21">D107+D108</f>
        <v>20024.817137500002</v>
      </c>
      <c r="E128" s="1">
        <f t="shared" si="21"/>
        <v>42079.51494542</v>
      </c>
      <c r="F128" s="1">
        <f t="shared" si="21"/>
        <v>66622.133539000002</v>
      </c>
    </row>
    <row r="129" spans="2:6" x14ac:dyDescent="0.3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5145.8160859999998</v>
      </c>
    </row>
    <row r="130" spans="2:6" x14ac:dyDescent="0.3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3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3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3">
      <c r="B133" s="27" t="s">
        <v>9</v>
      </c>
      <c r="C133" s="28">
        <f>SUM(C122:C132)</f>
        <v>65835.447525784082</v>
      </c>
      <c r="D133" s="28">
        <f t="shared" ref="D133:F133" si="25">SUM(D122:D132)</f>
        <v>112687.37116307842</v>
      </c>
      <c r="E133" s="28">
        <f t="shared" si="25"/>
        <v>152262.30662350531</v>
      </c>
      <c r="F133" s="28">
        <f t="shared" si="25"/>
        <v>191467.65272943373</v>
      </c>
    </row>
    <row r="135" spans="2:6" x14ac:dyDescent="0.3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3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3">
      <c r="B137" s="16" t="str">
        <f>PLANEL_BalPonta_Anual!B4</f>
        <v>UHE</v>
      </c>
      <c r="C137" s="95">
        <f>PLANEL_BalPonta_Anual!C4</f>
        <v>59111.039810000002</v>
      </c>
      <c r="D137" s="95">
        <f>PLANEL_BalPonta_Anual!R4</f>
        <v>80518.352939999997</v>
      </c>
      <c r="E137" s="95">
        <f>PLANEL_BalPonta_Anual!AB4</f>
        <v>80167.211370000005</v>
      </c>
      <c r="F137" s="95">
        <f>PLANEL_BalPonta_Anual!AL4</f>
        <v>79779.645409999997</v>
      </c>
    </row>
    <row r="138" spans="2:6" x14ac:dyDescent="0.3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14930.228730000001</v>
      </c>
      <c r="E138" s="95">
        <f>PLANEL_BalPonta_Anual!AB5</f>
        <v>13007.21026</v>
      </c>
      <c r="F138" s="95">
        <f>PLANEL_BalPonta_Anual!AL5</f>
        <v>14930.228730000001</v>
      </c>
    </row>
    <row r="139" spans="2:6" x14ac:dyDescent="0.3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19183.891940000001</v>
      </c>
      <c r="E139" s="95">
        <f>PLANEL_BalPonta_Anual!AB6</f>
        <v>33889.516510000001</v>
      </c>
      <c r="F139" s="95">
        <f>PLANEL_BalPonta_Anual!AL6</f>
        <v>39177.879130000001</v>
      </c>
    </row>
    <row r="140" spans="2:6" x14ac:dyDescent="0.3">
      <c r="B140" s="16" t="str">
        <f>PLANEL_BalPonta_Anual!B7</f>
        <v>Carvão</v>
      </c>
      <c r="C140" s="1">
        <f>PLANEL_BalPonta_Anual!C7</f>
        <v>2108.0700000000002</v>
      </c>
      <c r="D140" s="1">
        <f>PLANEL_BalPonta_Anual!R7</f>
        <v>2635.05</v>
      </c>
      <c r="E140" s="1">
        <f>PLANEL_BalPonta_Anual!AB7</f>
        <v>1821</v>
      </c>
      <c r="F140" s="1">
        <f>PLANEL_BalPonta_Anual!AL7</f>
        <v>1551</v>
      </c>
    </row>
    <row r="141" spans="2:6" x14ac:dyDescent="0.3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3">
      <c r="B142" s="16" t="str">
        <f>PLANEL_BalPonta_Anual!B9</f>
        <v>Óleos Comb</v>
      </c>
      <c r="C142" s="1">
        <f>PLANEL_BalPonta_Anual!C9</f>
        <v>4156.0356899999997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3">
      <c r="B143" s="16" t="str">
        <f>PLANEL_BalPonta_Anual!B10</f>
        <v>Biomassa</v>
      </c>
      <c r="C143" s="1">
        <f>PLANEL_BalPonta_Anual!C10</f>
        <v>4211.9282219999996</v>
      </c>
      <c r="D143" s="1">
        <f>PLANEL_BalPonta_Anual!R10</f>
        <v>6644.5880900000002</v>
      </c>
      <c r="E143" s="1">
        <f>PLANEL_BalPonta_Anual!AB10</f>
        <v>7865.2444999999998</v>
      </c>
      <c r="F143" s="1">
        <f>PLANEL_BalPonta_Anual!AL10</f>
        <v>7648.3</v>
      </c>
    </row>
    <row r="144" spans="2:6" x14ac:dyDescent="0.3">
      <c r="B144" s="16" t="str">
        <f>PLANEL_BalPonta_Anual!B11</f>
        <v>Eólica</v>
      </c>
      <c r="C144" s="1">
        <f>PLANEL_BalPonta_Anual!C11</f>
        <v>337.77280150000001</v>
      </c>
      <c r="D144" s="1">
        <f>PLANEL_BalPonta_Anual!R11</f>
        <v>8006.4984850000001</v>
      </c>
      <c r="E144" s="1">
        <f>PLANEL_BalPonta_Anual!AB11</f>
        <v>20916.952430000001</v>
      </c>
      <c r="F144" s="1">
        <f>PLANEL_BalPonta_Anual!AL11</f>
        <v>37033.91835</v>
      </c>
    </row>
    <row r="145" spans="2:6" x14ac:dyDescent="0.3">
      <c r="B145" s="16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17481.842189999999</v>
      </c>
    </row>
    <row r="146" spans="2:6" x14ac:dyDescent="0.3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3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12450.28405</v>
      </c>
      <c r="E147" s="32">
        <f>PLANEL_BalPonta_Anual!AB14</f>
        <v>28302.665440000001</v>
      </c>
      <c r="F147" s="32">
        <f>PLANEL_BalPonta_Anual!AL14</f>
        <v>50268.219559999998</v>
      </c>
    </row>
    <row r="148" spans="2:6" x14ac:dyDescent="0.3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3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3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3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3">
      <c r="B152" s="27" t="str">
        <f>PLANEL_BalPonta_Anual!B15</f>
        <v>Total</v>
      </c>
      <c r="C152" s="28">
        <f>PLANEL_BalPonta_Anual!C15+SUM(C148:C151)</f>
        <v>87268.000547332515</v>
      </c>
      <c r="D152" s="28">
        <f>PLANEL_BalPonta_Anual!R15+SUM(D148:D151)</f>
        <v>150093.11044076688</v>
      </c>
      <c r="E152" s="28">
        <f>PLANEL_BalPonta_Anual!AB15+SUM(E148:E151)</f>
        <v>202840.6496785768</v>
      </c>
      <c r="F152" s="28">
        <f>PLANEL_BalPonta_Anual!AL15+SUM(F148:F151)</f>
        <v>255038.87712363282</v>
      </c>
    </row>
    <row r="154" spans="2:6" x14ac:dyDescent="0.3">
      <c r="B154" s="12" t="str">
        <f>B135</f>
        <v>Atendimento a Ponta (MW)</v>
      </c>
      <c r="C154" s="13"/>
      <c r="D154" s="13"/>
      <c r="E154" s="13"/>
      <c r="F154" s="13"/>
    </row>
    <row r="155" spans="2:6" x14ac:dyDescent="0.3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3">
      <c r="B156" s="16" t="s">
        <v>245</v>
      </c>
      <c r="C156" s="1">
        <f>C137+C138</f>
        <v>63695.446735999998</v>
      </c>
      <c r="D156" s="1">
        <f>D137+D138</f>
        <v>95448.58167</v>
      </c>
      <c r="E156" s="1">
        <f>E137+E138</f>
        <v>93174.421629999997</v>
      </c>
      <c r="F156" s="1">
        <f>F137+F138</f>
        <v>94709.87414</v>
      </c>
    </row>
    <row r="157" spans="2:6" x14ac:dyDescent="0.3">
      <c r="B157" s="16" t="s">
        <v>3</v>
      </c>
      <c r="C157" s="1">
        <f>C139</f>
        <v>10651.664769999999</v>
      </c>
      <c r="D157" s="1">
        <f>D139</f>
        <v>19183.891940000001</v>
      </c>
      <c r="E157" s="1">
        <f>E139</f>
        <v>33889.516510000001</v>
      </c>
      <c r="F157" s="1">
        <f>F139</f>
        <v>39177.879130000001</v>
      </c>
    </row>
    <row r="158" spans="2:6" x14ac:dyDescent="0.3">
      <c r="B158" s="16" t="s">
        <v>4</v>
      </c>
      <c r="C158" s="1">
        <f>C140</f>
        <v>2108.0700000000002</v>
      </c>
      <c r="D158" s="1">
        <f t="shared" ref="D158:F158" si="26">D140</f>
        <v>2635.05</v>
      </c>
      <c r="E158" s="1">
        <f t="shared" si="26"/>
        <v>1821</v>
      </c>
      <c r="F158" s="1">
        <f t="shared" si="26"/>
        <v>1551</v>
      </c>
    </row>
    <row r="159" spans="2:6" x14ac:dyDescent="0.3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3">
      <c r="B160" s="16" t="s">
        <v>58</v>
      </c>
      <c r="C160" s="1">
        <f>C142</f>
        <v>4156.0356899999997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3">
      <c r="B161" s="16" t="s">
        <v>6</v>
      </c>
      <c r="C161" s="1">
        <f t="shared" ref="C161:F161" si="28">C143</f>
        <v>4211.9282219999996</v>
      </c>
      <c r="D161" s="1">
        <f t="shared" si="28"/>
        <v>6644.5880900000002</v>
      </c>
      <c r="E161" s="1">
        <f t="shared" si="28"/>
        <v>7865.2444999999998</v>
      </c>
      <c r="F161" s="1">
        <f t="shared" si="28"/>
        <v>7648.3</v>
      </c>
    </row>
    <row r="162" spans="1:11" x14ac:dyDescent="0.3">
      <c r="B162" s="16" t="s">
        <v>7</v>
      </c>
      <c r="C162" s="1">
        <f t="shared" ref="C162:F162" si="29">C144</f>
        <v>337.77280150000001</v>
      </c>
      <c r="D162" s="1">
        <f t="shared" si="29"/>
        <v>8006.4984850000001</v>
      </c>
      <c r="E162" s="1">
        <f t="shared" si="29"/>
        <v>20916.952430000001</v>
      </c>
      <c r="F162" s="1">
        <f t="shared" si="29"/>
        <v>37033.91835</v>
      </c>
    </row>
    <row r="163" spans="1:11" x14ac:dyDescent="0.3">
      <c r="B163" s="16" t="s">
        <v>8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17481.842189999999</v>
      </c>
    </row>
    <row r="164" spans="1:11" x14ac:dyDescent="0.3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3">
      <c r="B165" s="16" t="s">
        <v>664</v>
      </c>
      <c r="C165" s="1">
        <f>C147</f>
        <v>0</v>
      </c>
      <c r="D165" s="1">
        <f>D147</f>
        <v>12450.28405</v>
      </c>
      <c r="E165" s="1">
        <f>E147</f>
        <v>28302.665440000001</v>
      </c>
      <c r="F165" s="1">
        <f>F147</f>
        <v>50268.219559999998</v>
      </c>
    </row>
    <row r="166" spans="1:11" x14ac:dyDescent="0.3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3">
      <c r="B167" s="27" t="s">
        <v>9</v>
      </c>
      <c r="C167" s="28">
        <f>SUM(C156:C166)</f>
        <v>87268.000547332515</v>
      </c>
      <c r="D167" s="28">
        <f t="shared" ref="D167:F167" si="33">SUM(D156:D166)</f>
        <v>150093.11044076688</v>
      </c>
      <c r="E167" s="28">
        <f t="shared" si="33"/>
        <v>202840.6496785768</v>
      </c>
      <c r="F167" s="28">
        <f t="shared" si="33"/>
        <v>255038.87712363282</v>
      </c>
    </row>
    <row r="169" spans="1:11" x14ac:dyDescent="0.3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3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3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17.099895159999999</v>
      </c>
      <c r="E171" s="1">
        <f>Planel_CO2_total_Anual!AB4</f>
        <v>19.32868225</v>
      </c>
      <c r="F171" s="1">
        <f>Planel_CO2_total_Anual!AL4</f>
        <v>27.425524020000001</v>
      </c>
    </row>
    <row r="172" spans="1:11" x14ac:dyDescent="0.3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25.97894209</v>
      </c>
      <c r="E172" s="102">
        <f>Planel_CO2_total_Anual!AB5</f>
        <v>33.2593684</v>
      </c>
      <c r="F172" s="102">
        <f>Planel_CO2_total_Anual!AL5</f>
        <v>37.721548419999998</v>
      </c>
    </row>
    <row r="173" spans="1:11" x14ac:dyDescent="0.3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3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3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3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16.090025506849315</v>
      </c>
      <c r="E177" s="1">
        <f>'Resumo Gás Natural'!AB39</f>
        <v>22.428478893150682</v>
      </c>
      <c r="F177" s="1">
        <f>'Resumo Gás Natural'!AL39</f>
        <v>35.886254109589039</v>
      </c>
    </row>
    <row r="178" spans="2:6" x14ac:dyDescent="0.3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23.7813598109589</v>
      </c>
      <c r="E178" s="102">
        <f>'Resumo Gás Natural'!AB40</f>
        <v>40.23647526027397</v>
      </c>
      <c r="F178" s="102">
        <f>'Resumo Gás Natural'!AL40</f>
        <v>56.31595695890411</v>
      </c>
    </row>
    <row r="179" spans="2:6" x14ac:dyDescent="0.3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3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3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3">
      <c r="B182" s="101"/>
      <c r="C182" s="102"/>
      <c r="D182" s="102"/>
      <c r="E182" s="102"/>
      <c r="F182" s="102"/>
    </row>
    <row r="184" spans="2:6" x14ac:dyDescent="0.3">
      <c r="B184" s="12" t="s">
        <v>686</v>
      </c>
      <c r="C184" s="13"/>
      <c r="D184" s="13"/>
    </row>
    <row r="185" spans="2:6" x14ac:dyDescent="0.3">
      <c r="B185" s="15"/>
      <c r="C185" s="270">
        <v>2012</v>
      </c>
      <c r="D185" s="267">
        <v>2015</v>
      </c>
    </row>
    <row r="186" spans="2:6" x14ac:dyDescent="0.3">
      <c r="B186" s="16" t="s">
        <v>657</v>
      </c>
      <c r="C186" s="271">
        <f>output_Status!B7/1000</f>
        <v>548.5128844851447</v>
      </c>
      <c r="D186" s="1">
        <f>C186*(1+Planel_BD_constantes!$B$3)^($D$185-$C$185)</f>
        <v>690.9682627405507</v>
      </c>
    </row>
    <row r="187" spans="2:6" x14ac:dyDescent="0.3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3">
      <c r="B188" s="27" t="s">
        <v>9</v>
      </c>
      <c r="C188" s="272">
        <f>SUM(C186:C187)</f>
        <v>648.3586259181136</v>
      </c>
      <c r="D188" s="28">
        <f>SUM(D186:D187)</f>
        <v>755.9682627405507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0</xdr:row>
                    <xdr:rowOff>106680</xdr:rowOff>
                  </from>
                  <to>
                    <xdr:col>2</xdr:col>
                    <xdr:colOff>754380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09375" defaultRowHeight="14.4" x14ac:dyDescent="0.3"/>
  <cols>
    <col min="1" max="1" width="16.6640625" style="4" customWidth="1"/>
    <col min="2" max="2" width="66.44140625" style="33" bestFit="1" customWidth="1"/>
    <col min="3" max="3" width="28.109375" style="33" customWidth="1"/>
    <col min="4" max="42" width="9.109375" style="34"/>
    <col min="43" max="16384" width="9.109375" style="33"/>
  </cols>
  <sheetData>
    <row r="1" spans="1:43" s="3" customFormat="1" x14ac:dyDescent="0.3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0.199999999999999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0.199999999999999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0.199999999999999" x14ac:dyDescent="0.2">
      <c r="B4" s="4" t="s">
        <v>12</v>
      </c>
      <c r="C4" s="4" t="s">
        <v>13</v>
      </c>
    </row>
    <row r="5" spans="1:43" s="4" customFormat="1" ht="10.199999999999999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11517.377839999999</v>
      </c>
      <c r="O5" s="5">
        <v>11517.377839999999</v>
      </c>
      <c r="P5" s="5">
        <v>5174.1430979999996</v>
      </c>
      <c r="Q5" s="5">
        <v>10988.05826</v>
      </c>
      <c r="R5" s="5">
        <v>14186.306280000001</v>
      </c>
      <c r="S5" s="5">
        <v>14584.306280000001</v>
      </c>
      <c r="T5" s="5">
        <v>14996.306280000001</v>
      </c>
      <c r="U5" s="5">
        <v>15404.306280000001</v>
      </c>
      <c r="V5" s="5">
        <v>15806.306280000001</v>
      </c>
      <c r="W5" s="5">
        <v>13183.42038</v>
      </c>
      <c r="X5" s="5">
        <v>13505.42038</v>
      </c>
      <c r="Y5" s="5">
        <v>13785.42038</v>
      </c>
      <c r="Z5" s="5">
        <v>14094.42038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14125</v>
      </c>
      <c r="AG5" s="5">
        <v>14221</v>
      </c>
      <c r="AH5" s="5">
        <v>14355</v>
      </c>
      <c r="AI5" s="5">
        <v>14467</v>
      </c>
      <c r="AJ5" s="5">
        <v>14595</v>
      </c>
      <c r="AK5" s="5">
        <v>14655</v>
      </c>
      <c r="AL5" s="5">
        <v>14749</v>
      </c>
      <c r="AM5" s="5">
        <v>14824</v>
      </c>
      <c r="AN5" s="5">
        <v>14910</v>
      </c>
      <c r="AO5" s="5">
        <v>15043</v>
      </c>
      <c r="AP5" s="5">
        <v>15151</v>
      </c>
    </row>
    <row r="6" spans="1:43" s="4" customFormat="1" ht="10.199999999999999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0.199999999999999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0.199999999999999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0.199999999999999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0.199999999999999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0.199999999999999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0.199999999999999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0.199999999999999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0.199999999999999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0.199999999999999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0.199999999999999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14141.20176</v>
      </c>
      <c r="O16" s="38">
        <v>14141.20176</v>
      </c>
      <c r="P16" s="38">
        <v>6315.5811960000001</v>
      </c>
      <c r="Q16" s="38">
        <v>12129.496359999999</v>
      </c>
      <c r="R16" s="38">
        <v>15327.74438</v>
      </c>
      <c r="S16" s="38">
        <v>15725.74438</v>
      </c>
      <c r="T16" s="38">
        <v>16137.74438</v>
      </c>
      <c r="U16" s="38">
        <v>16545.74438</v>
      </c>
      <c r="V16" s="38">
        <v>16947.74438</v>
      </c>
      <c r="W16" s="38">
        <v>13588.838379999999</v>
      </c>
      <c r="X16" s="38">
        <v>13910.838379999999</v>
      </c>
      <c r="Y16" s="38">
        <v>14190.838379999999</v>
      </c>
      <c r="Z16" s="38">
        <v>14499.838379999999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14125</v>
      </c>
      <c r="AG16" s="38">
        <v>14221</v>
      </c>
      <c r="AH16" s="38">
        <v>14355</v>
      </c>
      <c r="AI16" s="38">
        <v>14467</v>
      </c>
      <c r="AJ16" s="38">
        <v>14595</v>
      </c>
      <c r="AK16" s="38">
        <v>14655</v>
      </c>
      <c r="AL16" s="38">
        <v>14749</v>
      </c>
      <c r="AM16" s="38">
        <v>14824</v>
      </c>
      <c r="AN16" s="38">
        <v>14910</v>
      </c>
      <c r="AO16" s="38">
        <v>15043</v>
      </c>
      <c r="AP16" s="38">
        <v>15151</v>
      </c>
      <c r="AQ16" s="5">
        <v>6070.973</v>
      </c>
    </row>
    <row r="17" spans="2:43" s="4" customFormat="1" ht="10.199999999999999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0.199999999999999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0.199999999999999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0.199999999999999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0.199999999999999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0.199999999999999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0.199999999999999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0.199999999999999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0.199999999999999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0.199999999999999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0.199999999999999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0.199999999999999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0.199999999999999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0.199999999999999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0.199999999999999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0.199999999999999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0.199999999999999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0.199999999999999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0.199999999999999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0.199999999999999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0.199999999999999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0.199999999999999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0.199999999999999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0.199999999999999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0.199999999999999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0.199999999999999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0.199999999999999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0.199999999999999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0.199999999999999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0.199999999999999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0.199999999999999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0.199999999999999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0.199999999999999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0.199999999999999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0.199999999999999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0.199999999999999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0.199999999999999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0.199999999999999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0.199999999999999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0.199999999999999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0.199999999999999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0.199999999999999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0.199999999999999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0.199999999999999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0.199999999999999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0.199999999999999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0.199999999999999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0.199999999999999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0.199999999999999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0.199999999999999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0.199999999999999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0.199999999999999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0.199999999999999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0.199999999999999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0.199999999999999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0.199999999999999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0.199999999999999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0.199999999999999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0.199999999999999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0.199999999999999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0.199999999999999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0.199999999999999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0.199999999999999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0.199999999999999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0.199999999999999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0.199999999999999" x14ac:dyDescent="0.2">
      <c r="B82" s="4" t="s">
        <v>20</v>
      </c>
      <c r="C82" s="4" t="s">
        <v>42</v>
      </c>
    </row>
    <row r="83" spans="2:43" s="4" customFormat="1" ht="10.199999999999999" x14ac:dyDescent="0.2">
      <c r="B83" s="4" t="s">
        <v>20</v>
      </c>
      <c r="C83" s="4" t="s">
        <v>43</v>
      </c>
    </row>
    <row r="84" spans="2:43" s="4" customFormat="1" ht="10.199999999999999" x14ac:dyDescent="0.2">
      <c r="B84" s="4" t="s">
        <v>20</v>
      </c>
      <c r="C84" s="4" t="s">
        <v>44</v>
      </c>
    </row>
    <row r="85" spans="2:43" s="4" customFormat="1" ht="10.199999999999999" x14ac:dyDescent="0.2">
      <c r="B85" s="10" t="s">
        <v>20</v>
      </c>
      <c r="C85" s="4" t="s">
        <v>45</v>
      </c>
    </row>
    <row r="86" spans="2:43" s="4" customFormat="1" ht="10.199999999999999" x14ac:dyDescent="0.2">
      <c r="B86" s="4" t="s">
        <v>20</v>
      </c>
      <c r="C86" s="4" t="s">
        <v>46</v>
      </c>
    </row>
    <row r="87" spans="2:43" s="4" customFormat="1" ht="10.199999999999999" x14ac:dyDescent="0.2">
      <c r="B87" s="4" t="s">
        <v>20</v>
      </c>
      <c r="C87" s="4" t="s">
        <v>47</v>
      </c>
    </row>
    <row r="88" spans="2:43" s="4" customFormat="1" ht="10.199999999999999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0.199999999999999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>
        <v>1292.81125</v>
      </c>
      <c r="T89" s="5">
        <v>2378.2273169999999</v>
      </c>
      <c r="U89" s="5">
        <v>3313.5235579999999</v>
      </c>
      <c r="V89" s="5">
        <v>3313.5235579999999</v>
      </c>
      <c r="W89" s="5">
        <v>3313.5235579999999</v>
      </c>
      <c r="X89" s="5">
        <v>3313.5235579999999</v>
      </c>
      <c r="Y89" s="5">
        <v>3313.5235579999999</v>
      </c>
      <c r="Z89" s="5">
        <v>3313.5235579999999</v>
      </c>
      <c r="AA89" s="5">
        <v>3313.5235579999999</v>
      </c>
      <c r="AB89" s="5">
        <v>3313.5235579999999</v>
      </c>
      <c r="AC89" s="5">
        <v>3313.5235579999999</v>
      </c>
      <c r="AD89" s="5">
        <v>3313.5235579999999</v>
      </c>
      <c r="AE89" s="5">
        <v>3313.5235579999999</v>
      </c>
      <c r="AF89" s="5">
        <v>3313.5235579999999</v>
      </c>
      <c r="AG89" s="5">
        <v>3313.5235579999999</v>
      </c>
      <c r="AH89" s="5">
        <v>3313.5235579999999</v>
      </c>
      <c r="AI89" s="5">
        <v>3313.5235579999999</v>
      </c>
      <c r="AJ89" s="5">
        <v>3313.5235579999999</v>
      </c>
      <c r="AK89" s="5">
        <v>3313.5235579999999</v>
      </c>
      <c r="AL89" s="5">
        <v>3313.5235579999999</v>
      </c>
      <c r="AM89" s="5">
        <v>3313.5235579999999</v>
      </c>
      <c r="AN89" s="5">
        <v>3313.5235579999999</v>
      </c>
      <c r="AO89" s="5">
        <v>3313.5235579999999</v>
      </c>
      <c r="AP89" s="5">
        <v>3313.5235579999999</v>
      </c>
    </row>
    <row r="90" spans="2:43" s="4" customFormat="1" ht="10.199999999999999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>
        <v>1091.011994</v>
      </c>
      <c r="T90" s="5">
        <v>1628.9978020000001</v>
      </c>
      <c r="U90" s="5">
        <v>1972.03097</v>
      </c>
      <c r="V90" s="5">
        <v>1972.03097</v>
      </c>
      <c r="W90" s="5">
        <v>1972.03097</v>
      </c>
      <c r="X90" s="5">
        <v>1972.03097</v>
      </c>
      <c r="Y90" s="5">
        <v>1972.03097</v>
      </c>
      <c r="Z90" s="5">
        <v>1972.03097</v>
      </c>
      <c r="AA90" s="5">
        <v>1972.03097</v>
      </c>
      <c r="AB90" s="5">
        <v>1972.03097</v>
      </c>
      <c r="AC90" s="5">
        <v>1972.03097</v>
      </c>
      <c r="AD90" s="5">
        <v>1972.03097</v>
      </c>
      <c r="AE90" s="5">
        <v>1972.03097</v>
      </c>
      <c r="AF90" s="5">
        <v>1972.03097</v>
      </c>
      <c r="AG90" s="5">
        <v>1972.03097</v>
      </c>
      <c r="AH90" s="5">
        <v>1972.03097</v>
      </c>
      <c r="AI90" s="5">
        <v>1972.03097</v>
      </c>
      <c r="AJ90" s="5">
        <v>1972.03097</v>
      </c>
      <c r="AK90" s="5">
        <v>1972.03097</v>
      </c>
      <c r="AL90" s="5">
        <v>1972.03097</v>
      </c>
      <c r="AM90" s="5">
        <v>1972.03097</v>
      </c>
      <c r="AN90" s="5">
        <v>1972.03097</v>
      </c>
      <c r="AO90" s="5">
        <v>1972.03097</v>
      </c>
      <c r="AP90" s="5">
        <v>1972.03097</v>
      </c>
    </row>
    <row r="91" spans="2:43" s="4" customFormat="1" ht="10.199999999999999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0.199999999999999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>
        <v>1129.622067</v>
      </c>
      <c r="T92" s="5">
        <v>1345.948907</v>
      </c>
      <c r="U92" s="5">
        <v>1486.943835</v>
      </c>
      <c r="V92" s="5">
        <v>1486.943835</v>
      </c>
      <c r="W92" s="5">
        <v>1486.943835</v>
      </c>
      <c r="X92" s="5">
        <v>1486.943835</v>
      </c>
      <c r="Y92" s="5">
        <v>1486.943835</v>
      </c>
      <c r="Z92" s="5">
        <v>1486.943835</v>
      </c>
      <c r="AA92" s="5">
        <v>1486.943835</v>
      </c>
      <c r="AB92" s="5">
        <v>1486.943835</v>
      </c>
      <c r="AC92" s="5">
        <v>1486.943835</v>
      </c>
      <c r="AD92" s="5">
        <v>1486.943835</v>
      </c>
      <c r="AE92" s="5">
        <v>1486.943835</v>
      </c>
      <c r="AF92" s="5">
        <v>1486.943835</v>
      </c>
      <c r="AG92" s="5">
        <v>1486.943835</v>
      </c>
      <c r="AH92" s="5">
        <v>1486.943835</v>
      </c>
      <c r="AI92" s="5">
        <v>1486.943835</v>
      </c>
      <c r="AJ92" s="5">
        <v>1486.943835</v>
      </c>
      <c r="AK92" s="5">
        <v>1486.943835</v>
      </c>
      <c r="AL92" s="5">
        <v>1486.943835</v>
      </c>
      <c r="AM92" s="5">
        <v>1486.943835</v>
      </c>
      <c r="AN92" s="5">
        <v>1486.943835</v>
      </c>
      <c r="AO92" s="5">
        <v>1486.943835</v>
      </c>
      <c r="AP92" s="5">
        <v>1486.943835</v>
      </c>
    </row>
    <row r="93" spans="2:43" s="4" customFormat="1" ht="10.199999999999999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0.199999999999999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>
        <v>21.366068689999999</v>
      </c>
      <c r="U94" s="5">
        <v>67.117190199999996</v>
      </c>
      <c r="V94" s="5">
        <v>67.117190199999996</v>
      </c>
      <c r="W94" s="5">
        <v>67.117190199999996</v>
      </c>
      <c r="X94" s="5">
        <v>67.117190199999996</v>
      </c>
      <c r="Y94" s="5">
        <v>67.117190199999996</v>
      </c>
      <c r="Z94" s="5">
        <v>67.117190199999996</v>
      </c>
      <c r="AA94" s="5">
        <v>67.117190199999996</v>
      </c>
      <c r="AB94" s="5">
        <v>67.117190199999996</v>
      </c>
      <c r="AC94" s="5">
        <v>67.117190199999996</v>
      </c>
      <c r="AD94" s="5">
        <v>67.117190199999996</v>
      </c>
      <c r="AE94" s="5">
        <v>67.117190199999996</v>
      </c>
      <c r="AF94" s="5">
        <v>67.117190199999996</v>
      </c>
      <c r="AG94" s="5">
        <v>67.117190199999996</v>
      </c>
      <c r="AH94" s="5">
        <v>67.117190199999996</v>
      </c>
      <c r="AI94" s="5">
        <v>67.117190199999996</v>
      </c>
      <c r="AJ94" s="5">
        <v>67.117190199999996</v>
      </c>
      <c r="AK94" s="5">
        <v>67.117190199999996</v>
      </c>
      <c r="AL94" s="5">
        <v>67.117190199999996</v>
      </c>
      <c r="AM94" s="5">
        <v>67.117190199999996</v>
      </c>
      <c r="AN94" s="5">
        <v>67.117190199999996</v>
      </c>
      <c r="AO94" s="5">
        <v>67.117190199999996</v>
      </c>
      <c r="AP94" s="5">
        <v>67.117190199999996</v>
      </c>
    </row>
    <row r="95" spans="2:43" s="4" customFormat="1" ht="10.199999999999999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0.199999999999999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0.199999999999999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0.199999999999999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0.199999999999999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0.199999999999999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3513.4453109999999</v>
      </c>
      <c r="T100" s="38">
        <v>5374.5400950000003</v>
      </c>
      <c r="U100" s="38">
        <v>6839.6155529999996</v>
      </c>
      <c r="V100" s="38">
        <v>6839.6155529999996</v>
      </c>
      <c r="W100" s="38">
        <v>6839.6155529999996</v>
      </c>
      <c r="X100" s="38">
        <v>6839.6155529999996</v>
      </c>
      <c r="Y100" s="38">
        <v>6839.6155529999996</v>
      </c>
      <c r="Z100" s="38">
        <v>6839.6155529999996</v>
      </c>
      <c r="AA100" s="38">
        <v>6839.6155529999996</v>
      </c>
      <c r="AB100" s="38">
        <v>6839.6155529999996</v>
      </c>
      <c r="AC100" s="38">
        <v>6839.6155529999996</v>
      </c>
      <c r="AD100" s="38">
        <v>6839.6155529999996</v>
      </c>
      <c r="AE100" s="38">
        <v>6839.6155529999996</v>
      </c>
      <c r="AF100" s="38">
        <v>6839.6155529999996</v>
      </c>
      <c r="AG100" s="38">
        <v>6839.6155529999996</v>
      </c>
      <c r="AH100" s="38">
        <v>6839.6155529999996</v>
      </c>
      <c r="AI100" s="38">
        <v>6839.6155529999996</v>
      </c>
      <c r="AJ100" s="38">
        <v>6839.6155529999996</v>
      </c>
      <c r="AK100" s="38">
        <v>6839.6155529999996</v>
      </c>
      <c r="AL100" s="38">
        <v>6839.6155529999996</v>
      </c>
      <c r="AM100" s="38">
        <v>6839.6155529999996</v>
      </c>
      <c r="AN100" s="38">
        <v>6839.6155529999996</v>
      </c>
      <c r="AO100" s="38">
        <v>6839.6155529999996</v>
      </c>
      <c r="AP100" s="38">
        <v>6839.6155529999996</v>
      </c>
      <c r="AQ100" s="5">
        <v>96411.055729999993</v>
      </c>
    </row>
    <row r="101" spans="1:48" s="4" customFormat="1" ht="10.199999999999999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0.199999999999999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0.199999999999999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0.199999999999999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0.199999999999999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0.199999999999999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0.199999999999999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0.199999999999999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0.199999999999999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0.199999999999999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0.199999999999999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0.199999999999999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4747.3</v>
      </c>
      <c r="T112" s="38">
        <v>4569.1000000000004</v>
      </c>
      <c r="U112" s="38">
        <v>4569.1000000000004</v>
      </c>
      <c r="V112" s="38">
        <v>4569.1000000000004</v>
      </c>
      <c r="W112" s="38">
        <v>3244.5</v>
      </c>
      <c r="X112" s="38">
        <v>3244.5</v>
      </c>
      <c r="Y112" s="38">
        <v>3244.5</v>
      </c>
      <c r="Z112" s="38">
        <v>2195.6999999999998</v>
      </c>
      <c r="AA112" s="38">
        <v>2195.6999999999998</v>
      </c>
      <c r="AB112" s="38">
        <v>2195.6999999999998</v>
      </c>
      <c r="AC112" s="38">
        <v>1604.9</v>
      </c>
      <c r="AD112" s="38">
        <v>1604.9</v>
      </c>
      <c r="AE112" s="38">
        <v>1576.9</v>
      </c>
      <c r="AF112" s="38">
        <v>1576.9</v>
      </c>
      <c r="AG112" s="38">
        <v>363.2</v>
      </c>
      <c r="AH112" s="38">
        <v>363.2</v>
      </c>
      <c r="AI112" s="38">
        <v>363.2</v>
      </c>
      <c r="AJ112" s="38">
        <v>363.2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5">
        <v>2620.099569</v>
      </c>
    </row>
    <row r="113" spans="1:43" s="4" customFormat="1" ht="10.199999999999999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0.199999999999999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0.199999999999999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0.199999999999999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0.199999999999999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0.199999999999999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0.199999999999999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0.199999999999999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0.199999999999999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0.199999999999999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0.199999999999999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0.199999999999999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0.199999999999999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4740.4174839999996</v>
      </c>
      <c r="AF125" s="5">
        <v>4740.4174839999996</v>
      </c>
      <c r="AG125" s="5">
        <v>4740.4174839999996</v>
      </c>
      <c r="AH125" s="5">
        <v>4740.4174839999996</v>
      </c>
      <c r="AI125" s="5">
        <v>4740.4174839999996</v>
      </c>
      <c r="AJ125" s="5">
        <v>4740.4174839999996</v>
      </c>
      <c r="AK125" s="5">
        <v>4740.4174839999996</v>
      </c>
      <c r="AL125" s="5">
        <v>4740.4174839999996</v>
      </c>
      <c r="AM125" s="5">
        <v>4740.4174839999996</v>
      </c>
      <c r="AN125" s="5">
        <v>4740.4174839999996</v>
      </c>
      <c r="AO125" s="5">
        <v>4740.4174839999996</v>
      </c>
      <c r="AP125" s="5">
        <v>4740.4174839999996</v>
      </c>
    </row>
    <row r="126" spans="1:43" s="4" customFormat="1" ht="10.199999999999999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0.199999999999999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760</v>
      </c>
      <c r="AB127" s="5">
        <v>760</v>
      </c>
      <c r="AC127" s="5">
        <v>760</v>
      </c>
      <c r="AD127" s="5">
        <v>760</v>
      </c>
      <c r="AE127" s="5">
        <v>760</v>
      </c>
      <c r="AF127" s="5">
        <v>760</v>
      </c>
      <c r="AG127" s="5">
        <v>760</v>
      </c>
      <c r="AH127" s="5">
        <v>760</v>
      </c>
      <c r="AI127" s="5">
        <v>760</v>
      </c>
      <c r="AJ127" s="5">
        <v>760</v>
      </c>
      <c r="AK127" s="5">
        <v>760</v>
      </c>
      <c r="AL127" s="5">
        <v>760</v>
      </c>
      <c r="AM127" s="5">
        <v>760</v>
      </c>
      <c r="AN127" s="5">
        <v>760</v>
      </c>
      <c r="AO127" s="5">
        <v>760</v>
      </c>
      <c r="AP127" s="5">
        <v>760</v>
      </c>
    </row>
    <row r="128" spans="1:43" s="4" customFormat="1" ht="10.199999999999999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0.199999999999999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0.199999999999999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0.199999999999999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0.199999999999999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0.199999999999999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0.199999999999999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0.199999999999999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0.199999999999999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3435</v>
      </c>
      <c r="AB136" s="38">
        <v>3970</v>
      </c>
      <c r="AC136" s="38">
        <v>4505</v>
      </c>
      <c r="AD136" s="38">
        <v>5040</v>
      </c>
      <c r="AE136" s="38">
        <v>5500.4174839999996</v>
      </c>
      <c r="AF136" s="38">
        <v>5500.4174839999996</v>
      </c>
      <c r="AG136" s="38">
        <v>5500.4174839999996</v>
      </c>
      <c r="AH136" s="38">
        <v>5500.4174839999996</v>
      </c>
      <c r="AI136" s="38">
        <v>5500.4174839999996</v>
      </c>
      <c r="AJ136" s="38">
        <v>5500.4174839999996</v>
      </c>
      <c r="AK136" s="38">
        <v>5500.4174839999996</v>
      </c>
      <c r="AL136" s="38">
        <v>5500.4174839999996</v>
      </c>
      <c r="AM136" s="38">
        <v>5500.4174839999996</v>
      </c>
      <c r="AN136" s="38">
        <v>5500.4174839999996</v>
      </c>
      <c r="AO136" s="38">
        <v>5500.4174839999996</v>
      </c>
      <c r="AP136" s="38">
        <v>5500.4174839999996</v>
      </c>
      <c r="AQ136" s="5">
        <v>0</v>
      </c>
    </row>
    <row r="137" spans="1:43" s="4" customFormat="1" ht="10.199999999999999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0.199999999999999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0.199999999999999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0.199999999999999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0.199999999999999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0.199999999999999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0.199999999999999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0.199999999999999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0.199999999999999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0.199999999999999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0.199999999999999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0.199999999999999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0.199999999999999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0.199999999999999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0.199999999999999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0.199999999999999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0.199999999999999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0.199999999999999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0.199999999999999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0.199999999999999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0.199999999999999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0.199999999999999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0.199999999999999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0.199999999999999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0.199999999999999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0.199999999999999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0.199999999999999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0.199999999999999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0.199999999999999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0.199999999999999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0.199999999999999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0.199999999999999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0.199999999999999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0.199999999999999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0.199999999999999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0.199999999999999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0.199999999999999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0.199999999999999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0.199999999999999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0.199999999999999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0.199999999999999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0.199999999999999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0.199999999999999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0.199999999999999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0.199999999999999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0.199999999999999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0.199999999999999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0.199999999999999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0.199999999999999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0.199999999999999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0.199999999999999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0.199999999999999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0.199999999999999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0.199999999999999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0.199999999999999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0.199999999999999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0.199999999999999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0.199999999999999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0.199999999999999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0.199999999999999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0.199999999999999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0.199999999999999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0.199999999999999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0.199999999999999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0.199999999999999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0.199999999999999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0.199999999999999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0.199999999999999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0.199999999999999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0.199999999999999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0.199999999999999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0.199999999999999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0.199999999999999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0.199999999999999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0.199999999999999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0.199999999999999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0.199999999999999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0.199999999999999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0.199999999999999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0.199999999999999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0.199999999999999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0.199999999999999" x14ac:dyDescent="0.2">
      <c r="B218" s="4" t="s">
        <v>695</v>
      </c>
      <c r="C218" s="4" t="s">
        <v>46</v>
      </c>
    </row>
    <row r="219" spans="2:43" s="4" customFormat="1" ht="10.199999999999999" x14ac:dyDescent="0.2">
      <c r="B219" s="4" t="s">
        <v>695</v>
      </c>
      <c r="C219" s="4" t="s">
        <v>47</v>
      </c>
    </row>
    <row r="220" spans="2:43" s="8" customFormat="1" ht="10.199999999999999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0.199999999999999" x14ac:dyDescent="0.2">
      <c r="B221" s="4" t="s">
        <v>25</v>
      </c>
      <c r="C221" s="4" t="s">
        <v>37</v>
      </c>
    </row>
    <row r="222" spans="2:43" s="4" customFormat="1" ht="10.199999999999999" x14ac:dyDescent="0.2">
      <c r="B222" s="4" t="s">
        <v>25</v>
      </c>
      <c r="C222" s="4" t="s">
        <v>38</v>
      </c>
    </row>
    <row r="223" spans="2:43" s="4" customFormat="1" ht="10.199999999999999" x14ac:dyDescent="0.2">
      <c r="B223" s="4" t="s">
        <v>25</v>
      </c>
      <c r="C223" s="4" t="s">
        <v>39</v>
      </c>
    </row>
    <row r="224" spans="2:43" s="4" customFormat="1" ht="10.199999999999999" x14ac:dyDescent="0.2">
      <c r="B224" s="4" t="s">
        <v>25</v>
      </c>
      <c r="C224" s="4" t="s">
        <v>40</v>
      </c>
    </row>
    <row r="225" spans="2:43" s="4" customFormat="1" ht="10.199999999999999" x14ac:dyDescent="0.2">
      <c r="B225" s="4" t="s">
        <v>25</v>
      </c>
      <c r="C225" s="4" t="s">
        <v>41</v>
      </c>
    </row>
    <row r="226" spans="2:43" s="4" customFormat="1" ht="10.199999999999999" x14ac:dyDescent="0.2">
      <c r="B226" s="4" t="s">
        <v>25</v>
      </c>
      <c r="C226" s="4" t="s">
        <v>42</v>
      </c>
    </row>
    <row r="227" spans="2:43" s="4" customFormat="1" ht="10.199999999999999" x14ac:dyDescent="0.2">
      <c r="B227" s="4" t="s">
        <v>25</v>
      </c>
      <c r="C227" s="4" t="s">
        <v>43</v>
      </c>
    </row>
    <row r="228" spans="2:43" s="4" customFormat="1" ht="10.199999999999999" x14ac:dyDescent="0.2">
      <c r="B228" s="4" t="s">
        <v>25</v>
      </c>
      <c r="C228" s="4" t="s">
        <v>44</v>
      </c>
    </row>
    <row r="229" spans="2:43" s="4" customFormat="1" ht="10.199999999999999" x14ac:dyDescent="0.2">
      <c r="B229" s="4" t="s">
        <v>25</v>
      </c>
      <c r="C229" s="4" t="s">
        <v>45</v>
      </c>
    </row>
    <row r="230" spans="2:43" s="4" customFormat="1" ht="10.199999999999999" x14ac:dyDescent="0.2">
      <c r="B230" s="4" t="s">
        <v>25</v>
      </c>
      <c r="C230" s="4" t="s">
        <v>46</v>
      </c>
    </row>
    <row r="231" spans="2:43" s="4" customFormat="1" ht="10.199999999999999" x14ac:dyDescent="0.2">
      <c r="B231" s="4" t="s">
        <v>25</v>
      </c>
      <c r="C231" s="4" t="s">
        <v>47</v>
      </c>
    </row>
    <row r="232" spans="2:43" s="8" customFormat="1" ht="10.199999999999999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0.199999999999999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35842.04</v>
      </c>
      <c r="S233" s="4">
        <v>35842.04</v>
      </c>
      <c r="T233" s="4">
        <v>36502.94</v>
      </c>
      <c r="U233" s="4">
        <v>37728.019999999997</v>
      </c>
      <c r="V233" s="4">
        <v>39367.519999999997</v>
      </c>
      <c r="W233" s="4">
        <v>39367.519999999997</v>
      </c>
      <c r="X233" s="4">
        <v>39367.519999999997</v>
      </c>
      <c r="Y233" s="4">
        <v>39367.519999999997</v>
      </c>
      <c r="Z233" s="4">
        <v>39367.519999999997</v>
      </c>
      <c r="AA233" s="4">
        <v>39403.519999999997</v>
      </c>
      <c r="AB233" s="4">
        <v>39820.107880000003</v>
      </c>
      <c r="AC233" s="4">
        <v>40069.32</v>
      </c>
      <c r="AD233" s="4">
        <v>40069.32</v>
      </c>
      <c r="AE233" s="4">
        <v>40069.32</v>
      </c>
      <c r="AF233" s="4">
        <v>40069.32</v>
      </c>
      <c r="AG233" s="4">
        <v>40069.32</v>
      </c>
      <c r="AH233" s="4">
        <v>40069.32</v>
      </c>
      <c r="AI233" s="4">
        <v>40069.32</v>
      </c>
      <c r="AJ233" s="4">
        <v>40069.32</v>
      </c>
      <c r="AK233" s="4">
        <v>40069.32</v>
      </c>
      <c r="AL233" s="4">
        <v>40069.32</v>
      </c>
      <c r="AM233" s="4">
        <v>40069.32</v>
      </c>
      <c r="AN233" s="4">
        <v>40069.32</v>
      </c>
      <c r="AO233" s="4">
        <v>40154.709540000003</v>
      </c>
      <c r="AP233" s="4">
        <v>40154.709540000003</v>
      </c>
    </row>
    <row r="234" spans="2:43" s="4" customFormat="1" ht="10.199999999999999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15734.032999999999</v>
      </c>
      <c r="Q234" s="4">
        <v>15734.032999999999</v>
      </c>
      <c r="R234" s="4">
        <v>15966.233</v>
      </c>
      <c r="S234" s="4">
        <v>15966.233</v>
      </c>
      <c r="T234" s="4">
        <v>16561.483</v>
      </c>
      <c r="U234" s="4">
        <v>18439.453000000001</v>
      </c>
      <c r="V234" s="4">
        <v>18949.152999999998</v>
      </c>
      <c r="W234" s="4">
        <v>18949.152999999998</v>
      </c>
      <c r="X234" s="4">
        <v>18949.152999999998</v>
      </c>
      <c r="Y234" s="4">
        <v>18949.152999999998</v>
      </c>
      <c r="Z234" s="4">
        <v>18949.152999999998</v>
      </c>
      <c r="AA234" s="4">
        <v>18949.152999999998</v>
      </c>
      <c r="AB234" s="4">
        <v>18949.152999999998</v>
      </c>
      <c r="AC234" s="4">
        <v>18949.152999999998</v>
      </c>
      <c r="AD234" s="4">
        <v>18949.152999999998</v>
      </c>
      <c r="AE234" s="4">
        <v>18987.152999999998</v>
      </c>
      <c r="AF234" s="4">
        <v>18987.152999999998</v>
      </c>
      <c r="AG234" s="4">
        <v>18987.152999999998</v>
      </c>
      <c r="AH234" s="4">
        <v>18987.152999999998</v>
      </c>
      <c r="AI234" s="4">
        <v>18987.152999999998</v>
      </c>
      <c r="AJ234" s="4">
        <v>18987.152999999998</v>
      </c>
      <c r="AK234" s="4">
        <v>18987.152999999998</v>
      </c>
      <c r="AL234" s="4">
        <v>18987.152999999998</v>
      </c>
      <c r="AM234" s="4">
        <v>18987.152999999998</v>
      </c>
      <c r="AN234" s="4">
        <v>18987.152999999998</v>
      </c>
      <c r="AO234" s="4">
        <v>18987.152999999998</v>
      </c>
      <c r="AP234" s="4">
        <v>18987.152999999998</v>
      </c>
    </row>
    <row r="235" spans="2:43" s="4" customFormat="1" ht="10.199999999999999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11077.168</v>
      </c>
      <c r="U235" s="4">
        <v>11255.168</v>
      </c>
      <c r="V235" s="4">
        <v>11255.168</v>
      </c>
      <c r="W235" s="4">
        <v>11255.168</v>
      </c>
      <c r="X235" s="4">
        <v>11255.168</v>
      </c>
      <c r="Y235" s="4">
        <v>11255.168</v>
      </c>
      <c r="Z235" s="4">
        <v>11255.168</v>
      </c>
      <c r="AA235" s="4">
        <v>11255.168</v>
      </c>
      <c r="AB235" s="4">
        <v>11255.168</v>
      </c>
      <c r="AC235" s="4">
        <v>11255.168</v>
      </c>
      <c r="AD235" s="4">
        <v>11255.168</v>
      </c>
      <c r="AE235" s="4">
        <v>11301.268</v>
      </c>
      <c r="AF235" s="4">
        <v>11301.268</v>
      </c>
      <c r="AG235" s="4">
        <v>11301.268</v>
      </c>
      <c r="AH235" s="4">
        <v>11301.268</v>
      </c>
      <c r="AI235" s="4">
        <v>11301.268</v>
      </c>
      <c r="AJ235" s="4">
        <v>11301.268</v>
      </c>
      <c r="AK235" s="4">
        <v>11301.268</v>
      </c>
      <c r="AL235" s="4">
        <v>11301.268</v>
      </c>
      <c r="AM235" s="4">
        <v>11301.268</v>
      </c>
      <c r="AN235" s="4">
        <v>11301.268</v>
      </c>
      <c r="AO235" s="4">
        <v>11301.268</v>
      </c>
      <c r="AP235" s="4">
        <v>11301.268</v>
      </c>
    </row>
    <row r="236" spans="2:43" s="4" customFormat="1" ht="10.199999999999999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21954.996910000002</v>
      </c>
      <c r="AC236" s="4">
        <v>22626.35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24353.31596</v>
      </c>
      <c r="AP236" s="4">
        <v>24824.75</v>
      </c>
    </row>
    <row r="237" spans="2:43" s="4" customFormat="1" ht="10.199999999999999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0.199999999999999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0.199999999999999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672.3891658</v>
      </c>
      <c r="R239" s="4">
        <v>791.95759459999999</v>
      </c>
      <c r="S239" s="4">
        <v>1274.902192</v>
      </c>
      <c r="T239" s="4">
        <v>1408.393904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1797.6408719999999</v>
      </c>
      <c r="AC239" s="4">
        <v>1962.148868</v>
      </c>
      <c r="AD239" s="4">
        <v>2137.4331320000001</v>
      </c>
      <c r="AE239" s="4">
        <v>2596.96749</v>
      </c>
      <c r="AF239" s="4">
        <v>2596.96749</v>
      </c>
      <c r="AG239" s="4">
        <v>2596.96749</v>
      </c>
      <c r="AH239" s="4">
        <v>2772.9033169999998</v>
      </c>
      <c r="AI239" s="4">
        <v>2948.0482440000001</v>
      </c>
      <c r="AJ239" s="4">
        <v>3133.7256269999998</v>
      </c>
      <c r="AK239" s="4">
        <v>3293.4450980000001</v>
      </c>
      <c r="AL239" s="4">
        <v>3463.0221200000001</v>
      </c>
      <c r="AM239" s="4">
        <v>3629.9997819999999</v>
      </c>
      <c r="AN239" s="4">
        <v>3806.9608830000002</v>
      </c>
      <c r="AO239" s="4">
        <v>3953.55</v>
      </c>
      <c r="AP239" s="4">
        <v>3953.55</v>
      </c>
    </row>
    <row r="240" spans="2:43" s="4" customFormat="1" ht="10.199999999999999" x14ac:dyDescent="0.2">
      <c r="B240" s="4" t="s">
        <v>1</v>
      </c>
      <c r="C240" s="4" t="s">
        <v>44</v>
      </c>
      <c r="AB240" s="4">
        <v>659.61323440000001</v>
      </c>
      <c r="AC240" s="4">
        <v>1644.243706</v>
      </c>
      <c r="AD240" s="4">
        <v>3163.1074659999999</v>
      </c>
      <c r="AE240" s="4">
        <v>8405.0027539999992</v>
      </c>
      <c r="AF240" s="4">
        <v>8405.0027539999992</v>
      </c>
      <c r="AG240" s="4">
        <v>8405.0027539999992</v>
      </c>
      <c r="AH240" s="4">
        <v>8405.0027539999992</v>
      </c>
      <c r="AI240" s="4">
        <v>8405.0027539999992</v>
      </c>
      <c r="AJ240" s="4">
        <v>8405.0027539999992</v>
      </c>
      <c r="AK240" s="4">
        <v>8405.0027539999992</v>
      </c>
      <c r="AL240" s="4">
        <v>8405.0027539999992</v>
      </c>
      <c r="AM240" s="4">
        <v>9286.0027539999992</v>
      </c>
      <c r="AN240" s="4">
        <v>11402.770549999999</v>
      </c>
      <c r="AO240" s="4">
        <v>12257</v>
      </c>
      <c r="AP240" s="4">
        <v>13059</v>
      </c>
    </row>
    <row r="241" spans="2:43" s="4" customFormat="1" ht="10.199999999999999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3319.88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3795.0386410000001</v>
      </c>
      <c r="AB241" s="4">
        <v>4014.8571430000002</v>
      </c>
      <c r="AC241" s="4">
        <v>4014.8571430000002</v>
      </c>
      <c r="AD241" s="4">
        <v>4014.8571430000002</v>
      </c>
      <c r="AE241" s="4">
        <v>4158.6665119999998</v>
      </c>
      <c r="AF241" s="4">
        <v>4158.6665119999998</v>
      </c>
      <c r="AG241" s="4">
        <v>4158.6665119999998</v>
      </c>
      <c r="AH241" s="4">
        <v>4158.6665119999998</v>
      </c>
      <c r="AI241" s="4">
        <v>4158.6665119999998</v>
      </c>
      <c r="AJ241" s="4">
        <v>4158.6665119999998</v>
      </c>
      <c r="AK241" s="4">
        <v>4158.6665119999998</v>
      </c>
      <c r="AL241" s="4">
        <v>4158.6665119999998</v>
      </c>
      <c r="AM241" s="4">
        <v>4158.6665119999998</v>
      </c>
      <c r="AN241" s="4">
        <v>4158.6665119999998</v>
      </c>
      <c r="AO241" s="4">
        <v>4158.6665119999998</v>
      </c>
      <c r="AP241" s="4">
        <v>4164.639964</v>
      </c>
    </row>
    <row r="242" spans="2:43" s="4" customFormat="1" ht="10.199999999999999" x14ac:dyDescent="0.2">
      <c r="B242" s="4" t="s">
        <v>1</v>
      </c>
      <c r="C242" s="4" t="s">
        <v>46</v>
      </c>
    </row>
    <row r="243" spans="2:43" s="4" customFormat="1" ht="10.199999999999999" x14ac:dyDescent="0.2">
      <c r="B243" s="4" t="s">
        <v>1</v>
      </c>
      <c r="C243" s="4" t="s">
        <v>47</v>
      </c>
    </row>
    <row r="244" spans="2:43" s="8" customFormat="1" ht="10.199999999999999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109377.77099999999</v>
      </c>
      <c r="Q244" s="39">
        <v>109429.9102</v>
      </c>
      <c r="R244" s="39">
        <v>109862.6786</v>
      </c>
      <c r="S244" s="39">
        <v>110345.6232</v>
      </c>
      <c r="T244" s="39">
        <v>111944.26489999999</v>
      </c>
      <c r="U244" s="39">
        <v>115717.171</v>
      </c>
      <c r="V244" s="39">
        <v>117866.371</v>
      </c>
      <c r="W244" s="39">
        <v>117866.371</v>
      </c>
      <c r="X244" s="39">
        <v>117866.371</v>
      </c>
      <c r="Y244" s="39">
        <v>117866.371</v>
      </c>
      <c r="Z244" s="39">
        <v>117866.371</v>
      </c>
      <c r="AA244" s="39">
        <v>118147.52959999999</v>
      </c>
      <c r="AB244" s="39">
        <v>119986.587</v>
      </c>
      <c r="AC244" s="39">
        <v>122056.2907</v>
      </c>
      <c r="AD244" s="39">
        <v>125078.4387</v>
      </c>
      <c r="AE244" s="39">
        <v>131007.7778</v>
      </c>
      <c r="AF244" s="39">
        <v>131007.7778</v>
      </c>
      <c r="AG244" s="39">
        <v>131007.7778</v>
      </c>
      <c r="AH244" s="39">
        <v>131183.71359999999</v>
      </c>
      <c r="AI244" s="39">
        <v>131358.8585</v>
      </c>
      <c r="AJ244" s="39">
        <v>131544.53589999999</v>
      </c>
      <c r="AK244" s="39">
        <v>131704.25539999999</v>
      </c>
      <c r="AL244" s="39">
        <v>131873.83240000001</v>
      </c>
      <c r="AM244" s="39">
        <v>132921.81</v>
      </c>
      <c r="AN244" s="39">
        <v>135215.53890000001</v>
      </c>
      <c r="AO244" s="39">
        <v>136700.71299999999</v>
      </c>
      <c r="AP244" s="39">
        <v>137980.12049999999</v>
      </c>
      <c r="AQ244" s="5">
        <v>25387.629000000001</v>
      </c>
    </row>
    <row r="245" spans="2:43" s="4" customFormat="1" ht="10.199999999999999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6407.4741119999999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0.199999999999999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0.199999999999999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0.199999999999999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0.199999999999999" x14ac:dyDescent="0.2">
      <c r="B249" s="4" t="s">
        <v>26</v>
      </c>
      <c r="C249" s="4" t="s">
        <v>41</v>
      </c>
    </row>
    <row r="250" spans="2:43" s="4" customFormat="1" ht="10.199999999999999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0.199999999999999" x14ac:dyDescent="0.2">
      <c r="B251" s="4" t="s">
        <v>26</v>
      </c>
      <c r="C251" s="4" t="s">
        <v>43</v>
      </c>
    </row>
    <row r="252" spans="2:43" s="4" customFormat="1" ht="10.199999999999999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0.199999999999999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0.199999999999999" x14ac:dyDescent="0.2">
      <c r="B254" s="4" t="s">
        <v>26</v>
      </c>
      <c r="C254" s="4" t="s">
        <v>46</v>
      </c>
    </row>
    <row r="255" spans="2:43" s="4" customFormat="1" ht="10.199999999999999" x14ac:dyDescent="0.2">
      <c r="B255" s="4" t="s">
        <v>26</v>
      </c>
      <c r="C255" s="4" t="s">
        <v>47</v>
      </c>
    </row>
    <row r="256" spans="2:43" s="8" customFormat="1" ht="10.199999999999999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9230.4271119999994</v>
      </c>
      <c r="N256" s="39">
        <v>11201.325999999999</v>
      </c>
      <c r="O256" s="39">
        <v>11201.325999999999</v>
      </c>
      <c r="P256" s="39">
        <v>11201.325999999999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0.199999999999999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0.199999999999999" x14ac:dyDescent="0.2">
      <c r="B258" s="4" t="s">
        <v>27</v>
      </c>
      <c r="C258" s="4" t="s">
        <v>38</v>
      </c>
    </row>
    <row r="259" spans="2:43" s="4" customFormat="1" ht="10.199999999999999" x14ac:dyDescent="0.2">
      <c r="B259" s="4" t="s">
        <v>27</v>
      </c>
      <c r="C259" s="4" t="s">
        <v>39</v>
      </c>
    </row>
    <row r="260" spans="2:43" s="4" customFormat="1" ht="10.199999999999999" x14ac:dyDescent="0.2">
      <c r="B260" s="4" t="s">
        <v>27</v>
      </c>
      <c r="C260" s="4" t="s">
        <v>40</v>
      </c>
    </row>
    <row r="261" spans="2:43" s="4" customFormat="1" ht="10.199999999999999" x14ac:dyDescent="0.2">
      <c r="B261" s="4" t="s">
        <v>27</v>
      </c>
      <c r="C261" s="4" t="s">
        <v>41</v>
      </c>
    </row>
    <row r="262" spans="2:43" s="4" customFormat="1" ht="10.199999999999999" x14ac:dyDescent="0.2">
      <c r="B262" s="4" t="s">
        <v>27</v>
      </c>
      <c r="C262" s="4" t="s">
        <v>42</v>
      </c>
    </row>
    <row r="263" spans="2:43" s="4" customFormat="1" ht="10.199999999999999" x14ac:dyDescent="0.2">
      <c r="B263" s="4" t="s">
        <v>27</v>
      </c>
      <c r="C263" s="4" t="s">
        <v>43</v>
      </c>
    </row>
    <row r="264" spans="2:43" s="4" customFormat="1" ht="10.199999999999999" x14ac:dyDescent="0.2">
      <c r="B264" s="4" t="s">
        <v>27</v>
      </c>
      <c r="C264" s="4" t="s">
        <v>44</v>
      </c>
    </row>
    <row r="265" spans="2:43" s="4" customFormat="1" ht="10.199999999999999" x14ac:dyDescent="0.2">
      <c r="B265" s="4" t="s">
        <v>27</v>
      </c>
      <c r="C265" s="4" t="s">
        <v>45</v>
      </c>
    </row>
    <row r="266" spans="2:43" s="4" customFormat="1" ht="10.199999999999999" x14ac:dyDescent="0.2">
      <c r="B266" s="4" t="s">
        <v>27</v>
      </c>
      <c r="C266" s="4" t="s">
        <v>46</v>
      </c>
    </row>
    <row r="267" spans="2:43" s="4" customFormat="1" ht="10.199999999999999" x14ac:dyDescent="0.2">
      <c r="B267" s="4" t="s">
        <v>27</v>
      </c>
      <c r="C267" s="4" t="s">
        <v>47</v>
      </c>
    </row>
    <row r="268" spans="2:43" s="4" customFormat="1" ht="10.199999999999999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0.199999999999999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0.199999999999999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0.199999999999999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0.199999999999999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0.199999999999999" x14ac:dyDescent="0.2">
      <c r="B273" s="4" t="s">
        <v>61</v>
      </c>
      <c r="C273" s="4" t="s">
        <v>41</v>
      </c>
    </row>
    <row r="274" spans="2:43" s="4" customFormat="1" ht="10.199999999999999" x14ac:dyDescent="0.2">
      <c r="B274" s="4" t="s">
        <v>61</v>
      </c>
      <c r="C274" s="4" t="s">
        <v>42</v>
      </c>
    </row>
    <row r="275" spans="2:43" s="4" customFormat="1" ht="10.199999999999999" x14ac:dyDescent="0.2">
      <c r="B275" s="4" t="s">
        <v>61</v>
      </c>
      <c r="C275" s="4" t="s">
        <v>43</v>
      </c>
    </row>
    <row r="276" spans="2:43" s="4" customFormat="1" ht="10.199999999999999" x14ac:dyDescent="0.2">
      <c r="B276" s="4" t="s">
        <v>61</v>
      </c>
      <c r="C276" s="4" t="s">
        <v>44</v>
      </c>
    </row>
    <row r="277" spans="2:43" s="4" customFormat="1" ht="10.199999999999999" x14ac:dyDescent="0.2">
      <c r="B277" s="4" t="s">
        <v>61</v>
      </c>
      <c r="C277" s="4" t="s">
        <v>45</v>
      </c>
    </row>
    <row r="278" spans="2:43" s="4" customFormat="1" ht="10.199999999999999" x14ac:dyDescent="0.2">
      <c r="B278" s="4" t="s">
        <v>61</v>
      </c>
      <c r="C278" s="4" t="s">
        <v>46</v>
      </c>
    </row>
    <row r="279" spans="2:43" s="4" customFormat="1" ht="10.199999999999999" x14ac:dyDescent="0.2">
      <c r="B279" s="4" t="s">
        <v>61</v>
      </c>
      <c r="C279" s="4" t="s">
        <v>47</v>
      </c>
    </row>
    <row r="280" spans="2:43" s="4" customFormat="1" ht="10.199999999999999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0.199999999999999" x14ac:dyDescent="0.2">
      <c r="B281" s="4" t="s">
        <v>62</v>
      </c>
      <c r="C281" s="4" t="s">
        <v>37</v>
      </c>
    </row>
    <row r="282" spans="2:43" s="4" customFormat="1" ht="10.199999999999999" x14ac:dyDescent="0.2">
      <c r="B282" s="4" t="s">
        <v>62</v>
      </c>
      <c r="C282" s="4" t="s">
        <v>38</v>
      </c>
    </row>
    <row r="283" spans="2:43" s="4" customFormat="1" ht="10.199999999999999" x14ac:dyDescent="0.2">
      <c r="B283" s="4" t="s">
        <v>62</v>
      </c>
      <c r="C283" s="4" t="s">
        <v>39</v>
      </c>
    </row>
    <row r="284" spans="2:43" s="4" customFormat="1" ht="10.199999999999999" x14ac:dyDescent="0.2">
      <c r="B284" s="4" t="s">
        <v>62</v>
      </c>
      <c r="C284" s="4" t="s">
        <v>40</v>
      </c>
    </row>
    <row r="285" spans="2:43" s="4" customFormat="1" ht="10.199999999999999" x14ac:dyDescent="0.2">
      <c r="B285" s="4" t="s">
        <v>62</v>
      </c>
      <c r="C285" s="4" t="s">
        <v>41</v>
      </c>
    </row>
    <row r="286" spans="2:43" s="4" customFormat="1" ht="10.199999999999999" x14ac:dyDescent="0.2">
      <c r="B286" s="4" t="s">
        <v>62</v>
      </c>
      <c r="C286" s="4" t="s">
        <v>42</v>
      </c>
    </row>
    <row r="287" spans="2:43" s="4" customFormat="1" ht="10.199999999999999" x14ac:dyDescent="0.2">
      <c r="B287" s="4" t="s">
        <v>62</v>
      </c>
      <c r="C287" s="4" t="s">
        <v>43</v>
      </c>
    </row>
    <row r="288" spans="2:43" s="4" customFormat="1" ht="10.199999999999999" x14ac:dyDescent="0.2">
      <c r="B288" s="4" t="s">
        <v>62</v>
      </c>
      <c r="C288" s="4" t="s">
        <v>44</v>
      </c>
    </row>
    <row r="289" spans="2:43" s="4" customFormat="1" ht="10.199999999999999" x14ac:dyDescent="0.2">
      <c r="B289" s="4" t="s">
        <v>62</v>
      </c>
      <c r="C289" s="4" t="s">
        <v>45</v>
      </c>
    </row>
    <row r="290" spans="2:43" s="4" customFormat="1" ht="10.199999999999999" x14ac:dyDescent="0.2">
      <c r="B290" s="4" t="s">
        <v>62</v>
      </c>
      <c r="C290" s="4" t="s">
        <v>46</v>
      </c>
    </row>
    <row r="291" spans="2:43" s="4" customFormat="1" ht="10.199999999999999" x14ac:dyDescent="0.2">
      <c r="B291" s="4" t="s">
        <v>62</v>
      </c>
      <c r="C291" s="4" t="s">
        <v>47</v>
      </c>
    </row>
    <row r="292" spans="2:43" s="4" customFormat="1" ht="10.199999999999999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0.199999999999999" x14ac:dyDescent="0.2">
      <c r="B293" s="4" t="s">
        <v>63</v>
      </c>
      <c r="C293" s="4" t="s">
        <v>37</v>
      </c>
    </row>
    <row r="294" spans="2:43" s="4" customFormat="1" ht="10.199999999999999" x14ac:dyDescent="0.2">
      <c r="B294" s="4" t="s">
        <v>63</v>
      </c>
      <c r="C294" s="4" t="s">
        <v>38</v>
      </c>
    </row>
    <row r="295" spans="2:43" s="4" customFormat="1" ht="10.199999999999999" x14ac:dyDescent="0.2">
      <c r="B295" s="4" t="s">
        <v>63</v>
      </c>
      <c r="C295" s="4" t="s">
        <v>39</v>
      </c>
    </row>
    <row r="296" spans="2:43" s="4" customFormat="1" ht="10.199999999999999" x14ac:dyDescent="0.2">
      <c r="B296" s="4" t="s">
        <v>63</v>
      </c>
      <c r="C296" s="4" t="s">
        <v>40</v>
      </c>
    </row>
    <row r="297" spans="2:43" s="4" customFormat="1" ht="10.199999999999999" x14ac:dyDescent="0.2">
      <c r="B297" s="4" t="s">
        <v>63</v>
      </c>
      <c r="C297" s="4" t="s">
        <v>41</v>
      </c>
    </row>
    <row r="298" spans="2:43" s="4" customFormat="1" ht="10.199999999999999" x14ac:dyDescent="0.2">
      <c r="B298" s="4" t="s">
        <v>63</v>
      </c>
      <c r="C298" s="4" t="s">
        <v>42</v>
      </c>
    </row>
    <row r="299" spans="2:43" s="4" customFormat="1" ht="10.199999999999999" x14ac:dyDescent="0.2">
      <c r="B299" s="4" t="s">
        <v>63</v>
      </c>
      <c r="C299" s="4" t="s">
        <v>43</v>
      </c>
    </row>
    <row r="300" spans="2:43" s="4" customFormat="1" ht="10.199999999999999" x14ac:dyDescent="0.2">
      <c r="B300" s="4" t="s">
        <v>63</v>
      </c>
      <c r="C300" s="4" t="s">
        <v>44</v>
      </c>
    </row>
    <row r="301" spans="2:43" s="4" customFormat="1" ht="10.199999999999999" x14ac:dyDescent="0.2">
      <c r="B301" s="4" t="s">
        <v>63</v>
      </c>
      <c r="C301" s="4" t="s">
        <v>45</v>
      </c>
    </row>
    <row r="302" spans="2:43" s="4" customFormat="1" ht="10.199999999999999" x14ac:dyDescent="0.2">
      <c r="B302" s="4" t="s">
        <v>63</v>
      </c>
      <c r="C302" s="4" t="s">
        <v>46</v>
      </c>
    </row>
    <row r="303" spans="2:43" s="4" customFormat="1" ht="10.199999999999999" x14ac:dyDescent="0.2">
      <c r="B303" s="4" t="s">
        <v>63</v>
      </c>
      <c r="C303" s="4" t="s">
        <v>47</v>
      </c>
    </row>
    <row r="304" spans="2:43" s="4" customFormat="1" ht="10.199999999999999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0.199999999999999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18291.31437</v>
      </c>
      <c r="AK305" s="4">
        <v>18291.31437</v>
      </c>
      <c r="AL305" s="4">
        <v>18291.31437</v>
      </c>
      <c r="AM305" s="4">
        <v>18291.31437</v>
      </c>
      <c r="AN305" s="4">
        <v>18291.31437</v>
      </c>
      <c r="AO305" s="4">
        <v>18291.31437</v>
      </c>
      <c r="AP305" s="4">
        <v>18291.31437</v>
      </c>
    </row>
    <row r="306" spans="2:43" s="4" customFormat="1" ht="10.199999999999999" x14ac:dyDescent="0.2">
      <c r="B306" s="4" t="s">
        <v>64</v>
      </c>
      <c r="C306" s="4" t="s">
        <v>38</v>
      </c>
    </row>
    <row r="307" spans="2:43" s="4" customFormat="1" ht="10.199999999999999" x14ac:dyDescent="0.2">
      <c r="B307" s="4" t="s">
        <v>64</v>
      </c>
      <c r="C307" s="4" t="s">
        <v>39</v>
      </c>
    </row>
    <row r="308" spans="2:43" s="4" customFormat="1" ht="10.199999999999999" x14ac:dyDescent="0.2">
      <c r="B308" s="4" t="s">
        <v>64</v>
      </c>
      <c r="C308" s="4" t="s">
        <v>40</v>
      </c>
    </row>
    <row r="309" spans="2:43" s="4" customFormat="1" ht="10.199999999999999" x14ac:dyDescent="0.2">
      <c r="B309" s="4" t="s">
        <v>64</v>
      </c>
      <c r="C309" s="4" t="s">
        <v>41</v>
      </c>
    </row>
    <row r="310" spans="2:43" s="4" customFormat="1" ht="10.199999999999999" x14ac:dyDescent="0.2">
      <c r="B310" s="4" t="s">
        <v>64</v>
      </c>
      <c r="C310" s="4" t="s">
        <v>42</v>
      </c>
    </row>
    <row r="311" spans="2:43" s="4" customFormat="1" ht="10.199999999999999" x14ac:dyDescent="0.2">
      <c r="B311" s="4" t="s">
        <v>64</v>
      </c>
      <c r="C311" s="4" t="s">
        <v>43</v>
      </c>
    </row>
    <row r="312" spans="2:43" s="4" customFormat="1" ht="10.199999999999999" x14ac:dyDescent="0.2">
      <c r="B312" s="4" t="s">
        <v>64</v>
      </c>
      <c r="C312" s="4" t="s">
        <v>44</v>
      </c>
    </row>
    <row r="313" spans="2:43" s="4" customFormat="1" ht="10.199999999999999" x14ac:dyDescent="0.2">
      <c r="B313" s="4" t="s">
        <v>64</v>
      </c>
      <c r="C313" s="4" t="s">
        <v>45</v>
      </c>
    </row>
    <row r="314" spans="2:43" s="4" customFormat="1" ht="10.199999999999999" x14ac:dyDescent="0.2">
      <c r="B314" s="4" t="s">
        <v>64</v>
      </c>
      <c r="C314" s="4" t="s">
        <v>46</v>
      </c>
    </row>
    <row r="315" spans="2:43" s="4" customFormat="1" ht="10.199999999999999" x14ac:dyDescent="0.2">
      <c r="B315" s="4" t="s">
        <v>64</v>
      </c>
      <c r="C315" s="4" t="s">
        <v>47</v>
      </c>
    </row>
    <row r="316" spans="2:43" s="4" customFormat="1" ht="10.199999999999999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18291.31437</v>
      </c>
      <c r="AK316" s="37">
        <v>18291.31437</v>
      </c>
      <c r="AL316" s="37">
        <v>18291.31437</v>
      </c>
      <c r="AM316" s="37">
        <v>18291.31437</v>
      </c>
      <c r="AN316" s="37">
        <v>18291.31437</v>
      </c>
      <c r="AO316" s="37">
        <v>18291.31437</v>
      </c>
      <c r="AP316" s="37">
        <v>18291.31437</v>
      </c>
      <c r="AQ316" s="5">
        <v>44000</v>
      </c>
    </row>
    <row r="317" spans="2:43" s="4" customFormat="1" ht="10.199999999999999" x14ac:dyDescent="0.2">
      <c r="B317" s="4" t="s">
        <v>65</v>
      </c>
      <c r="C317" s="4" t="s">
        <v>37</v>
      </c>
    </row>
    <row r="318" spans="2:43" s="4" customFormat="1" ht="10.199999999999999" x14ac:dyDescent="0.2">
      <c r="B318" s="4" t="s">
        <v>65</v>
      </c>
      <c r="C318" s="4" t="s">
        <v>38</v>
      </c>
    </row>
    <row r="319" spans="2:43" s="4" customFormat="1" ht="10.199999999999999" x14ac:dyDescent="0.2">
      <c r="B319" s="4" t="s">
        <v>65</v>
      </c>
      <c r="C319" s="4" t="s">
        <v>39</v>
      </c>
    </row>
    <row r="320" spans="2:43" s="4" customFormat="1" ht="10.199999999999999" x14ac:dyDescent="0.2">
      <c r="B320" s="4" t="s">
        <v>65</v>
      </c>
      <c r="C320" s="4" t="s">
        <v>40</v>
      </c>
    </row>
    <row r="321" spans="2:43" s="4" customFormat="1" ht="10.199999999999999" x14ac:dyDescent="0.2">
      <c r="B321" s="4" t="s">
        <v>65</v>
      </c>
      <c r="C321" s="4" t="s">
        <v>41</v>
      </c>
    </row>
    <row r="322" spans="2:43" s="4" customFormat="1" ht="10.199999999999999" x14ac:dyDescent="0.2">
      <c r="B322" s="4" t="s">
        <v>65</v>
      </c>
      <c r="C322" s="4" t="s">
        <v>42</v>
      </c>
    </row>
    <row r="323" spans="2:43" s="4" customFormat="1" ht="10.199999999999999" x14ac:dyDescent="0.2">
      <c r="B323" s="4" t="s">
        <v>65</v>
      </c>
      <c r="C323" s="4" t="s">
        <v>43</v>
      </c>
    </row>
    <row r="324" spans="2:43" s="4" customFormat="1" ht="10.199999999999999" x14ac:dyDescent="0.2">
      <c r="B324" s="4" t="s">
        <v>65</v>
      </c>
      <c r="C324" s="4" t="s">
        <v>44</v>
      </c>
    </row>
    <row r="325" spans="2:43" s="4" customFormat="1" ht="10.199999999999999" x14ac:dyDescent="0.2">
      <c r="B325" s="4" t="s">
        <v>65</v>
      </c>
      <c r="C325" s="4" t="s">
        <v>45</v>
      </c>
    </row>
    <row r="326" spans="2:43" s="4" customFormat="1" ht="10.199999999999999" x14ac:dyDescent="0.2">
      <c r="B326" s="4" t="s">
        <v>65</v>
      </c>
      <c r="C326" s="4" t="s">
        <v>46</v>
      </c>
    </row>
    <row r="327" spans="2:43" s="4" customFormat="1" ht="10.199999999999999" x14ac:dyDescent="0.2">
      <c r="B327" s="4" t="s">
        <v>65</v>
      </c>
      <c r="C327" s="4" t="s">
        <v>47</v>
      </c>
    </row>
    <row r="328" spans="2:43" s="4" customFormat="1" ht="10.199999999999999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0.199999999999999" x14ac:dyDescent="0.2">
      <c r="B329" s="4" t="s">
        <v>66</v>
      </c>
      <c r="C329" s="4" t="s">
        <v>37</v>
      </c>
    </row>
    <row r="330" spans="2:43" s="4" customFormat="1" ht="10.199999999999999" x14ac:dyDescent="0.2">
      <c r="B330" s="4" t="s">
        <v>66</v>
      </c>
      <c r="C330" s="4" t="s">
        <v>38</v>
      </c>
    </row>
    <row r="331" spans="2:43" s="4" customFormat="1" ht="10.199999999999999" x14ac:dyDescent="0.2">
      <c r="B331" s="4" t="s">
        <v>66</v>
      </c>
      <c r="C331" s="4" t="s">
        <v>39</v>
      </c>
    </row>
    <row r="332" spans="2:43" s="4" customFormat="1" ht="10.199999999999999" x14ac:dyDescent="0.2">
      <c r="B332" s="4" t="s">
        <v>66</v>
      </c>
      <c r="C332" s="4" t="s">
        <v>40</v>
      </c>
    </row>
    <row r="333" spans="2:43" s="4" customFormat="1" ht="10.199999999999999" x14ac:dyDescent="0.2">
      <c r="B333" s="4" t="s">
        <v>66</v>
      </c>
      <c r="C333" s="4" t="s">
        <v>41</v>
      </c>
    </row>
    <row r="334" spans="2:43" s="4" customFormat="1" ht="10.199999999999999" x14ac:dyDescent="0.2">
      <c r="B334" s="4" t="s">
        <v>66</v>
      </c>
      <c r="C334" s="4" t="s">
        <v>42</v>
      </c>
    </row>
    <row r="335" spans="2:43" s="4" customFormat="1" ht="10.199999999999999" x14ac:dyDescent="0.2">
      <c r="B335" s="4" t="s">
        <v>66</v>
      </c>
      <c r="C335" s="4" t="s">
        <v>43</v>
      </c>
    </row>
    <row r="336" spans="2:43" s="4" customFormat="1" ht="10.199999999999999" x14ac:dyDescent="0.2">
      <c r="B336" s="4" t="s">
        <v>66</v>
      </c>
      <c r="C336" s="4" t="s">
        <v>44</v>
      </c>
    </row>
    <row r="337" spans="2:43" s="4" customFormat="1" ht="10.199999999999999" x14ac:dyDescent="0.2">
      <c r="B337" s="4" t="s">
        <v>66</v>
      </c>
      <c r="C337" s="4" t="s">
        <v>45</v>
      </c>
    </row>
    <row r="338" spans="2:43" s="4" customFormat="1" ht="10.199999999999999" x14ac:dyDescent="0.2">
      <c r="B338" s="4" t="s">
        <v>66</v>
      </c>
      <c r="C338" s="4" t="s">
        <v>46</v>
      </c>
    </row>
    <row r="339" spans="2:43" s="4" customFormat="1" ht="10.199999999999999" x14ac:dyDescent="0.2">
      <c r="B339" s="4" t="s">
        <v>66</v>
      </c>
      <c r="C339" s="4" t="s">
        <v>47</v>
      </c>
    </row>
    <row r="340" spans="2:43" s="4" customFormat="1" ht="10.199999999999999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3">
      <c r="B341" s="4" t="s">
        <v>67</v>
      </c>
      <c r="C341" s="4" t="s">
        <v>37</v>
      </c>
    </row>
    <row r="342" spans="2:43" s="33" customFormat="1" x14ac:dyDescent="0.3">
      <c r="B342" s="4" t="s">
        <v>67</v>
      </c>
      <c r="C342" s="4" t="s">
        <v>38</v>
      </c>
    </row>
    <row r="343" spans="2:43" s="33" customFormat="1" x14ac:dyDescent="0.3">
      <c r="B343" s="4" t="s">
        <v>67</v>
      </c>
      <c r="C343" s="4" t="s">
        <v>39</v>
      </c>
    </row>
    <row r="344" spans="2:43" s="33" customFormat="1" x14ac:dyDescent="0.3">
      <c r="B344" s="4" t="s">
        <v>67</v>
      </c>
      <c r="C344" s="4" t="s">
        <v>40</v>
      </c>
    </row>
    <row r="345" spans="2:43" s="33" customFormat="1" x14ac:dyDescent="0.3">
      <c r="B345" s="4" t="s">
        <v>67</v>
      </c>
      <c r="C345" s="4" t="s">
        <v>41</v>
      </c>
    </row>
    <row r="346" spans="2:43" s="33" customFormat="1" x14ac:dyDescent="0.3">
      <c r="B346" s="4" t="s">
        <v>67</v>
      </c>
      <c r="C346" s="4" t="s">
        <v>42</v>
      </c>
    </row>
    <row r="347" spans="2:43" s="33" customFormat="1" x14ac:dyDescent="0.3">
      <c r="B347" s="4" t="s">
        <v>67</v>
      </c>
      <c r="C347" s="4" t="s">
        <v>43</v>
      </c>
    </row>
    <row r="348" spans="2:43" s="33" customFormat="1" x14ac:dyDescent="0.3">
      <c r="B348" s="4" t="s">
        <v>67</v>
      </c>
      <c r="C348" s="4" t="s">
        <v>44</v>
      </c>
    </row>
    <row r="349" spans="2:43" s="33" customFormat="1" x14ac:dyDescent="0.3">
      <c r="B349" s="4" t="s">
        <v>67</v>
      </c>
      <c r="C349" s="4" t="s">
        <v>45</v>
      </c>
    </row>
    <row r="350" spans="2:43" s="33" customFormat="1" x14ac:dyDescent="0.3">
      <c r="B350" s="4" t="s">
        <v>67</v>
      </c>
      <c r="C350" s="4" t="s">
        <v>46</v>
      </c>
    </row>
    <row r="351" spans="2:43" s="33" customFormat="1" x14ac:dyDescent="0.3">
      <c r="B351" s="4" t="s">
        <v>67</v>
      </c>
      <c r="C351" s="4" t="s">
        <v>47</v>
      </c>
    </row>
    <row r="352" spans="2:43" s="33" customFormat="1" x14ac:dyDescent="0.3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3">
      <c r="B353" s="4" t="s">
        <v>68</v>
      </c>
      <c r="C353" s="4" t="s">
        <v>37</v>
      </c>
    </row>
    <row r="354" spans="2:43" s="33" customFormat="1" x14ac:dyDescent="0.3">
      <c r="B354" s="4" t="s">
        <v>68</v>
      </c>
      <c r="C354" s="33" t="s">
        <v>38</v>
      </c>
    </row>
    <row r="355" spans="2:43" s="33" customFormat="1" x14ac:dyDescent="0.3">
      <c r="B355" s="4" t="s">
        <v>68</v>
      </c>
      <c r="C355" s="33" t="s">
        <v>39</v>
      </c>
    </row>
    <row r="356" spans="2:43" s="33" customFormat="1" x14ac:dyDescent="0.3">
      <c r="B356" s="4" t="s">
        <v>68</v>
      </c>
      <c r="C356" s="33" t="s">
        <v>40</v>
      </c>
    </row>
    <row r="357" spans="2:43" s="33" customFormat="1" x14ac:dyDescent="0.3">
      <c r="B357" s="4" t="s">
        <v>68</v>
      </c>
      <c r="C357" s="33" t="s">
        <v>41</v>
      </c>
    </row>
    <row r="358" spans="2:43" s="33" customFormat="1" x14ac:dyDescent="0.3">
      <c r="B358" s="4" t="s">
        <v>68</v>
      </c>
      <c r="C358" s="33" t="s">
        <v>42</v>
      </c>
    </row>
    <row r="359" spans="2:43" s="33" customFormat="1" x14ac:dyDescent="0.3">
      <c r="B359" s="4" t="s">
        <v>68</v>
      </c>
      <c r="C359" s="33" t="s">
        <v>43</v>
      </c>
    </row>
    <row r="360" spans="2:43" s="33" customFormat="1" x14ac:dyDescent="0.3">
      <c r="B360" s="4" t="s">
        <v>68</v>
      </c>
      <c r="C360" s="33" t="s">
        <v>44</v>
      </c>
    </row>
    <row r="361" spans="2:43" s="33" customFormat="1" x14ac:dyDescent="0.3">
      <c r="B361" s="4" t="s">
        <v>68</v>
      </c>
      <c r="C361" s="33" t="s">
        <v>45</v>
      </c>
    </row>
    <row r="362" spans="2:43" s="33" customFormat="1" x14ac:dyDescent="0.3">
      <c r="B362" s="4" t="s">
        <v>68</v>
      </c>
      <c r="C362" s="33" t="s">
        <v>46</v>
      </c>
    </row>
    <row r="363" spans="2:43" s="33" customFormat="1" x14ac:dyDescent="0.3">
      <c r="B363" s="4" t="s">
        <v>68</v>
      </c>
      <c r="C363" s="33" t="s">
        <v>47</v>
      </c>
    </row>
    <row r="364" spans="2:43" s="33" customFormat="1" x14ac:dyDescent="0.3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3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3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3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3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3">
      <c r="B369" s="33" t="s">
        <v>28</v>
      </c>
      <c r="C369" s="33" t="s">
        <v>41</v>
      </c>
    </row>
    <row r="370" spans="2:43" s="33" customFormat="1" x14ac:dyDescent="0.3">
      <c r="B370" s="33" t="s">
        <v>28</v>
      </c>
      <c r="C370" s="33" t="s">
        <v>42</v>
      </c>
    </row>
    <row r="371" spans="2:43" s="33" customFormat="1" x14ac:dyDescent="0.3">
      <c r="B371" s="33" t="s">
        <v>28</v>
      </c>
      <c r="C371" s="33" t="s">
        <v>43</v>
      </c>
    </row>
    <row r="372" spans="2:43" s="33" customFormat="1" x14ac:dyDescent="0.3">
      <c r="B372" s="33" t="s">
        <v>28</v>
      </c>
      <c r="C372" s="33" t="s">
        <v>44</v>
      </c>
    </row>
    <row r="373" spans="2:43" s="33" customFormat="1" x14ac:dyDescent="0.3">
      <c r="B373" s="33" t="s">
        <v>28</v>
      </c>
      <c r="C373" s="33" t="s">
        <v>45</v>
      </c>
    </row>
    <row r="374" spans="2:43" s="33" customFormat="1" x14ac:dyDescent="0.3">
      <c r="B374" s="33" t="s">
        <v>28</v>
      </c>
      <c r="C374" s="33" t="s">
        <v>46</v>
      </c>
    </row>
    <row r="375" spans="2:43" s="33" customFormat="1" x14ac:dyDescent="0.3">
      <c r="B375" s="33" t="s">
        <v>28</v>
      </c>
      <c r="C375" s="33" t="s">
        <v>47</v>
      </c>
    </row>
    <row r="376" spans="2:43" s="33" customFormat="1" x14ac:dyDescent="0.3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3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3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3">
      <c r="B379" s="33" t="s">
        <v>29</v>
      </c>
      <c r="C379" s="33" t="s">
        <v>39</v>
      </c>
    </row>
    <row r="380" spans="2:43" s="33" customFormat="1" x14ac:dyDescent="0.3">
      <c r="B380" s="33" t="s">
        <v>29</v>
      </c>
      <c r="C380" s="33" t="s">
        <v>40</v>
      </c>
    </row>
    <row r="381" spans="2:43" s="33" customFormat="1" x14ac:dyDescent="0.3">
      <c r="B381" s="33" t="s">
        <v>29</v>
      </c>
      <c r="C381" s="33" t="s">
        <v>41</v>
      </c>
    </row>
    <row r="382" spans="2:43" s="33" customFormat="1" x14ac:dyDescent="0.3">
      <c r="B382" s="33" t="s">
        <v>29</v>
      </c>
      <c r="C382" s="33" t="s">
        <v>42</v>
      </c>
    </row>
    <row r="383" spans="2:43" s="33" customFormat="1" x14ac:dyDescent="0.3">
      <c r="B383" s="33" t="s">
        <v>29</v>
      </c>
      <c r="C383" s="33" t="s">
        <v>43</v>
      </c>
    </row>
    <row r="384" spans="2:43" s="33" customFormat="1" x14ac:dyDescent="0.3">
      <c r="B384" s="33" t="s">
        <v>29</v>
      </c>
      <c r="C384" s="33" t="s">
        <v>44</v>
      </c>
    </row>
    <row r="385" spans="2:43" s="33" customFormat="1" x14ac:dyDescent="0.3">
      <c r="B385" s="33" t="s">
        <v>29</v>
      </c>
      <c r="C385" s="33" t="s">
        <v>45</v>
      </c>
    </row>
    <row r="386" spans="2:43" s="33" customFormat="1" x14ac:dyDescent="0.3">
      <c r="B386" s="33" t="s">
        <v>29</v>
      </c>
      <c r="C386" s="33" t="s">
        <v>46</v>
      </c>
    </row>
    <row r="387" spans="2:43" s="33" customFormat="1" x14ac:dyDescent="0.3">
      <c r="B387" s="33" t="s">
        <v>29</v>
      </c>
      <c r="C387" s="33" t="s">
        <v>47</v>
      </c>
    </row>
    <row r="388" spans="2:43" s="33" customFormat="1" x14ac:dyDescent="0.3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3">
      <c r="B389" s="33" t="s">
        <v>30</v>
      </c>
      <c r="C389" s="33" t="s">
        <v>37</v>
      </c>
    </row>
    <row r="390" spans="2:43" s="33" customFormat="1" x14ac:dyDescent="0.3">
      <c r="B390" s="33" t="s">
        <v>30</v>
      </c>
      <c r="C390" s="33" t="s">
        <v>38</v>
      </c>
    </row>
    <row r="391" spans="2:43" s="33" customFormat="1" x14ac:dyDescent="0.3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3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3">
      <c r="B393" s="33" t="s">
        <v>30</v>
      </c>
      <c r="C393" s="33" t="s">
        <v>41</v>
      </c>
    </row>
    <row r="394" spans="2:43" s="33" customFormat="1" x14ac:dyDescent="0.3">
      <c r="B394" s="33" t="s">
        <v>30</v>
      </c>
      <c r="C394" s="33" t="s">
        <v>42</v>
      </c>
    </row>
    <row r="395" spans="2:43" s="33" customFormat="1" x14ac:dyDescent="0.3">
      <c r="B395" s="33" t="s">
        <v>30</v>
      </c>
      <c r="C395" s="33" t="s">
        <v>43</v>
      </c>
    </row>
    <row r="396" spans="2:43" s="33" customFormat="1" x14ac:dyDescent="0.3">
      <c r="B396" s="33" t="s">
        <v>30</v>
      </c>
      <c r="C396" s="33" t="s">
        <v>44</v>
      </c>
    </row>
    <row r="397" spans="2:43" s="33" customFormat="1" x14ac:dyDescent="0.3">
      <c r="B397" s="33" t="s">
        <v>30</v>
      </c>
      <c r="C397" s="33" t="s">
        <v>45</v>
      </c>
    </row>
    <row r="398" spans="2:43" s="33" customFormat="1" x14ac:dyDescent="0.3">
      <c r="B398" s="33" t="s">
        <v>30</v>
      </c>
      <c r="C398" s="33" t="s">
        <v>46</v>
      </c>
    </row>
    <row r="399" spans="2:43" s="33" customFormat="1" x14ac:dyDescent="0.3">
      <c r="B399" s="33" t="s">
        <v>30</v>
      </c>
      <c r="C399" s="33" t="s">
        <v>47</v>
      </c>
    </row>
    <row r="400" spans="2:43" s="33" customFormat="1" x14ac:dyDescent="0.3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3">
      <c r="B401" s="33" t="s">
        <v>31</v>
      </c>
      <c r="C401" s="33" t="s">
        <v>37</v>
      </c>
    </row>
    <row r="402" spans="2:43" s="33" customFormat="1" x14ac:dyDescent="0.3">
      <c r="B402" s="33" t="s">
        <v>31</v>
      </c>
      <c r="C402" s="33" t="s">
        <v>38</v>
      </c>
    </row>
    <row r="403" spans="2:43" s="33" customFormat="1" x14ac:dyDescent="0.3">
      <c r="B403" s="33" t="s">
        <v>31</v>
      </c>
      <c r="C403" s="33" t="s">
        <v>39</v>
      </c>
    </row>
    <row r="404" spans="2:43" s="33" customFormat="1" x14ac:dyDescent="0.3">
      <c r="B404" s="33" t="s">
        <v>31</v>
      </c>
      <c r="C404" s="33" t="s">
        <v>40</v>
      </c>
    </row>
    <row r="405" spans="2:43" s="33" customFormat="1" x14ac:dyDescent="0.3">
      <c r="B405" s="33" t="s">
        <v>31</v>
      </c>
      <c r="C405" s="33" t="s">
        <v>41</v>
      </c>
    </row>
    <row r="406" spans="2:43" s="33" customFormat="1" x14ac:dyDescent="0.3">
      <c r="B406" s="33" t="s">
        <v>31</v>
      </c>
      <c r="C406" s="33" t="s">
        <v>42</v>
      </c>
    </row>
    <row r="407" spans="2:43" s="33" customFormat="1" x14ac:dyDescent="0.3">
      <c r="B407" s="33" t="s">
        <v>31</v>
      </c>
      <c r="C407" s="33" t="s">
        <v>43</v>
      </c>
    </row>
    <row r="408" spans="2:43" s="33" customFormat="1" x14ac:dyDescent="0.3">
      <c r="B408" s="33" t="s">
        <v>31</v>
      </c>
      <c r="C408" s="33" t="s">
        <v>44</v>
      </c>
    </row>
    <row r="409" spans="2:43" s="33" customFormat="1" x14ac:dyDescent="0.3">
      <c r="B409" s="33" t="s">
        <v>31</v>
      </c>
      <c r="C409" s="33" t="s">
        <v>45</v>
      </c>
    </row>
    <row r="410" spans="2:43" s="33" customFormat="1" x14ac:dyDescent="0.3">
      <c r="B410" s="33" t="s">
        <v>31</v>
      </c>
      <c r="C410" s="33" t="s">
        <v>46</v>
      </c>
    </row>
    <row r="411" spans="2:43" s="33" customFormat="1" x14ac:dyDescent="0.3">
      <c r="B411" s="33" t="s">
        <v>31</v>
      </c>
      <c r="C411" s="33" t="s">
        <v>47</v>
      </c>
    </row>
    <row r="412" spans="2:43" s="33" customFormat="1" x14ac:dyDescent="0.3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3">
      <c r="B413" s="33" t="s">
        <v>32</v>
      </c>
      <c r="C413" s="33" t="s">
        <v>37</v>
      </c>
    </row>
    <row r="414" spans="2:43" s="33" customFormat="1" x14ac:dyDescent="0.3">
      <c r="B414" s="33" t="s">
        <v>32</v>
      </c>
      <c r="C414" s="33" t="s">
        <v>38</v>
      </c>
    </row>
    <row r="415" spans="2:43" s="33" customFormat="1" x14ac:dyDescent="0.3">
      <c r="B415" s="33" t="s">
        <v>32</v>
      </c>
      <c r="C415" s="33" t="s">
        <v>39</v>
      </c>
      <c r="N415" s="33">
        <v>992.65028670000004</v>
      </c>
      <c r="O415" s="33">
        <v>7951.803535</v>
      </c>
      <c r="P415" s="33">
        <v>10815.691360000001</v>
      </c>
      <c r="Q415" s="33">
        <v>10815.691360000001</v>
      </c>
      <c r="R415" s="33">
        <v>10815.691360000001</v>
      </c>
      <c r="S415" s="33">
        <v>15297.24943</v>
      </c>
      <c r="T415" s="33">
        <v>18701.039199999999</v>
      </c>
      <c r="U415" s="33">
        <v>20208.226500000001</v>
      </c>
      <c r="V415" s="33">
        <v>20208.226500000001</v>
      </c>
      <c r="W415" s="33">
        <v>20208.226500000001</v>
      </c>
      <c r="X415" s="33">
        <v>20208.226500000001</v>
      </c>
      <c r="Y415" s="33">
        <v>20208.226500000001</v>
      </c>
      <c r="Z415" s="33">
        <v>20208.226500000001</v>
      </c>
      <c r="AA415" s="33">
        <v>20208.226500000001</v>
      </c>
      <c r="AB415" s="33">
        <v>20208.226500000001</v>
      </c>
      <c r="AC415" s="33">
        <v>20208.226500000001</v>
      </c>
      <c r="AD415" s="33">
        <v>20208.226500000001</v>
      </c>
      <c r="AE415" s="33">
        <v>20208.226500000001</v>
      </c>
      <c r="AF415" s="33">
        <v>20208.226500000001</v>
      </c>
      <c r="AG415" s="33">
        <v>20208.226500000001</v>
      </c>
      <c r="AH415" s="33">
        <v>20208.226500000001</v>
      </c>
      <c r="AI415" s="33">
        <v>20208.226500000001</v>
      </c>
      <c r="AJ415" s="33">
        <v>20208.226500000001</v>
      </c>
      <c r="AK415" s="33">
        <v>20208.226500000001</v>
      </c>
      <c r="AL415" s="33">
        <v>20208.226500000001</v>
      </c>
      <c r="AM415" s="33">
        <v>20208.226500000001</v>
      </c>
      <c r="AN415" s="33">
        <v>20208.226500000001</v>
      </c>
      <c r="AO415" s="33">
        <v>20208.226500000001</v>
      </c>
      <c r="AP415" s="33">
        <v>20208.226500000001</v>
      </c>
    </row>
    <row r="416" spans="2:43" s="33" customFormat="1" x14ac:dyDescent="0.3">
      <c r="B416" s="33" t="s">
        <v>32</v>
      </c>
      <c r="C416" s="33" t="s">
        <v>40</v>
      </c>
    </row>
    <row r="417" spans="2:43" s="33" customFormat="1" x14ac:dyDescent="0.3">
      <c r="B417" s="33" t="s">
        <v>32</v>
      </c>
      <c r="C417" s="33" t="s">
        <v>41</v>
      </c>
    </row>
    <row r="418" spans="2:43" s="33" customFormat="1" x14ac:dyDescent="0.3">
      <c r="B418" s="33" t="s">
        <v>32</v>
      </c>
      <c r="C418" s="33" t="s">
        <v>42</v>
      </c>
    </row>
    <row r="419" spans="2:43" s="33" customFormat="1" x14ac:dyDescent="0.3">
      <c r="B419" s="33" t="s">
        <v>32</v>
      </c>
      <c r="C419" s="33" t="s">
        <v>43</v>
      </c>
    </row>
    <row r="420" spans="2:43" s="33" customFormat="1" x14ac:dyDescent="0.3">
      <c r="B420" s="33" t="s">
        <v>32</v>
      </c>
      <c r="C420" s="33" t="s">
        <v>44</v>
      </c>
    </row>
    <row r="421" spans="2:43" s="33" customFormat="1" x14ac:dyDescent="0.3">
      <c r="B421" s="33" t="s">
        <v>32</v>
      </c>
      <c r="C421" s="33" t="s">
        <v>45</v>
      </c>
    </row>
    <row r="422" spans="2:43" s="33" customFormat="1" x14ac:dyDescent="0.3">
      <c r="B422" s="33" t="s">
        <v>32</v>
      </c>
      <c r="C422" s="33" t="s">
        <v>46</v>
      </c>
    </row>
    <row r="423" spans="2:43" s="33" customFormat="1" x14ac:dyDescent="0.3">
      <c r="B423" s="33" t="s">
        <v>32</v>
      </c>
      <c r="C423" s="33" t="s">
        <v>47</v>
      </c>
    </row>
    <row r="424" spans="2:43" s="33" customFormat="1" x14ac:dyDescent="0.3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992.65028670000004</v>
      </c>
      <c r="O424" s="34">
        <v>7951.803535</v>
      </c>
      <c r="P424" s="34">
        <v>10815.691360000001</v>
      </c>
      <c r="Q424" s="34">
        <v>10815.691360000001</v>
      </c>
      <c r="R424" s="34">
        <v>10815.691360000001</v>
      </c>
      <c r="S424" s="34">
        <v>15297.24943</v>
      </c>
      <c r="T424" s="34">
        <v>18701.039199999999</v>
      </c>
      <c r="U424" s="34">
        <v>20208.226500000001</v>
      </c>
      <c r="V424" s="34">
        <v>20208.226500000001</v>
      </c>
      <c r="W424" s="34">
        <v>20208.226500000001</v>
      </c>
      <c r="X424" s="34">
        <v>20208.226500000001</v>
      </c>
      <c r="Y424" s="34">
        <v>20208.226500000001</v>
      </c>
      <c r="Z424" s="34">
        <v>20208.226500000001</v>
      </c>
      <c r="AA424" s="34">
        <v>20208.226500000001</v>
      </c>
      <c r="AB424" s="34">
        <v>20208.226500000001</v>
      </c>
      <c r="AC424" s="34">
        <v>20208.226500000001</v>
      </c>
      <c r="AD424" s="34">
        <v>20208.226500000001</v>
      </c>
      <c r="AE424" s="34">
        <v>20208.226500000001</v>
      </c>
      <c r="AF424" s="34">
        <v>20208.226500000001</v>
      </c>
      <c r="AG424" s="34">
        <v>20208.226500000001</v>
      </c>
      <c r="AH424" s="34">
        <v>20208.226500000001</v>
      </c>
      <c r="AI424" s="34">
        <v>20208.226500000001</v>
      </c>
      <c r="AJ424" s="34">
        <v>20208.226500000001</v>
      </c>
      <c r="AK424" s="34">
        <v>20208.226500000001</v>
      </c>
      <c r="AL424" s="34">
        <v>20208.226500000001</v>
      </c>
      <c r="AM424" s="34">
        <v>20208.226500000001</v>
      </c>
      <c r="AN424" s="34">
        <v>20208.226500000001</v>
      </c>
      <c r="AO424" s="34">
        <v>20208.226500000001</v>
      </c>
      <c r="AP424" s="34">
        <v>20208.226500000001</v>
      </c>
      <c r="AQ424" s="5">
        <v>0</v>
      </c>
    </row>
    <row r="425" spans="2:43" s="33" customFormat="1" x14ac:dyDescent="0.3">
      <c r="B425" s="33" t="s">
        <v>33</v>
      </c>
      <c r="C425" s="33" t="s">
        <v>37</v>
      </c>
    </row>
    <row r="426" spans="2:43" s="33" customFormat="1" x14ac:dyDescent="0.3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3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3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3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3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3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3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3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3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3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3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3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3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3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8045.9039240000002</v>
      </c>
      <c r="W439" s="34">
        <v>12416.025879999999</v>
      </c>
      <c r="X439" s="34">
        <v>17429.610120000001</v>
      </c>
      <c r="Y439" s="34">
        <v>23878.030460000002</v>
      </c>
      <c r="Z439" s="34">
        <v>30512.290420000001</v>
      </c>
      <c r="AA439" s="34">
        <v>36771.693189999998</v>
      </c>
      <c r="AB439" s="34">
        <v>42012.24166</v>
      </c>
      <c r="AC439" s="34">
        <v>50781.413489999999</v>
      </c>
      <c r="AD439" s="34">
        <v>55323.832240000003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3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3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3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3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3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3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3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3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3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8045.9039240000002</v>
      </c>
      <c r="W448" s="34">
        <v>12416.025879999999</v>
      </c>
      <c r="X448" s="34">
        <v>17429.610120000001</v>
      </c>
      <c r="Y448" s="34">
        <v>23878.030460000002</v>
      </c>
      <c r="Z448" s="34">
        <v>30512.290420000001</v>
      </c>
      <c r="AA448" s="34">
        <v>36771.693189999998</v>
      </c>
      <c r="AB448" s="34">
        <v>42012.24166</v>
      </c>
      <c r="AC448" s="34">
        <v>50781.413489999999</v>
      </c>
      <c r="AD448" s="34">
        <v>55323.832240000003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3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3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3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3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3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3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3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3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3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3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3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3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3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3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3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11880.78908</v>
      </c>
      <c r="AG463" s="34">
        <v>18193.75952</v>
      </c>
      <c r="AH463" s="34">
        <v>23086.706470000001</v>
      </c>
      <c r="AI463" s="34">
        <v>28738.365280000002</v>
      </c>
      <c r="AJ463" s="34">
        <v>37018.108050000003</v>
      </c>
      <c r="AK463" s="34">
        <v>43743.520329999999</v>
      </c>
      <c r="AL463" s="34">
        <v>49606.563900000001</v>
      </c>
      <c r="AM463" s="34">
        <v>51950.403230000004</v>
      </c>
      <c r="AN463" s="34">
        <v>53080.725509999997</v>
      </c>
      <c r="AO463" s="34">
        <v>59156.544690000002</v>
      </c>
      <c r="AP463" s="34">
        <v>65773.214760000003</v>
      </c>
    </row>
    <row r="464" spans="2:42" s="33" customFormat="1" x14ac:dyDescent="0.3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3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3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3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3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3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3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3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3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11880.78908</v>
      </c>
      <c r="AG472" s="34">
        <v>18193.75952</v>
      </c>
      <c r="AH472" s="34">
        <v>23086.706470000001</v>
      </c>
      <c r="AI472" s="34">
        <v>28738.365280000002</v>
      </c>
      <c r="AJ472" s="34">
        <v>37018.108050000003</v>
      </c>
      <c r="AK472" s="34">
        <v>43743.520329999999</v>
      </c>
      <c r="AL472" s="34">
        <v>49606.563900000001</v>
      </c>
      <c r="AM472" s="34">
        <v>51950.403230000004</v>
      </c>
      <c r="AN472" s="34">
        <v>53080.725509999997</v>
      </c>
      <c r="AO472" s="34">
        <v>59156.544690000002</v>
      </c>
      <c r="AP472" s="34">
        <v>65773.214760000003</v>
      </c>
    </row>
    <row r="473" spans="2:42" s="33" customFormat="1" x14ac:dyDescent="0.3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3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3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3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3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3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3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3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3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3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3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3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3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3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3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3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3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3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3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3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3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3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3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3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3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3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3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3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3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3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3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3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3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3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3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3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3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3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3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3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3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3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3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3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3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3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3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3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3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3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3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3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3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3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3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3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3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3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3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3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3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3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3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3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3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3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3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3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3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3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3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3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3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3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3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3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3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3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3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3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3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3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3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3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3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3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3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3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3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3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3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3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3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3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3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3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3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3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3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3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3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3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3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3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3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3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3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3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3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3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3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3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3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3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3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3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3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3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3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3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3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3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3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3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3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3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3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3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3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3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3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3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3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3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3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3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3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3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3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3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3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3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3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3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3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3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3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3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3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3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3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3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3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3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3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3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3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3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3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3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3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3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3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3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3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3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3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3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3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926.40348370000004</v>
      </c>
      <c r="X641" s="34">
        <v>2269.6225279999999</v>
      </c>
      <c r="Y641" s="34">
        <v>3170.8690390000002</v>
      </c>
      <c r="Z641" s="34">
        <v>3170.8690390000002</v>
      </c>
      <c r="AA641" s="34">
        <v>5639.7197210000004</v>
      </c>
      <c r="AB641" s="34">
        <v>6423.6605509999999</v>
      </c>
      <c r="AC641" s="34">
        <v>6423.6605509999999</v>
      </c>
      <c r="AD641" s="34">
        <v>8785.9011859999991</v>
      </c>
      <c r="AE641" s="34">
        <v>10667.66056</v>
      </c>
      <c r="AF641" s="34">
        <v>10667.66056</v>
      </c>
      <c r="AG641" s="34">
        <v>11633.41706</v>
      </c>
      <c r="AH641" s="34">
        <v>12170.450779999999</v>
      </c>
      <c r="AI641" s="34">
        <v>12170.450779999999</v>
      </c>
      <c r="AJ641" s="34">
        <v>14498.264660000001</v>
      </c>
      <c r="AK641" s="34">
        <v>15076.06834</v>
      </c>
      <c r="AL641" s="34">
        <v>15076.06834</v>
      </c>
      <c r="AM641" s="34">
        <v>15076.06834</v>
      </c>
      <c r="AN641" s="34">
        <v>19487.829450000001</v>
      </c>
      <c r="AO641" s="34">
        <v>19487.829450000001</v>
      </c>
      <c r="AP641" s="34">
        <v>19487.829450000001</v>
      </c>
    </row>
    <row r="642" spans="2:42" s="33" customFormat="1" x14ac:dyDescent="0.3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108.3708324</v>
      </c>
      <c r="W642" s="34">
        <v>2767.0811760000001</v>
      </c>
      <c r="X642" s="34">
        <v>3271.9988440000002</v>
      </c>
      <c r="Y642" s="34">
        <v>4217.0726109999996</v>
      </c>
      <c r="Z642" s="34">
        <v>6421.5905210000001</v>
      </c>
      <c r="AA642" s="34">
        <v>6421.5905210000001</v>
      </c>
      <c r="AB642" s="34">
        <v>7834.6455830000004</v>
      </c>
      <c r="AC642" s="34">
        <v>9766.6002279999993</v>
      </c>
      <c r="AD642" s="34">
        <v>9766.6002279999993</v>
      </c>
      <c r="AE642" s="34">
        <v>9766.6002279999993</v>
      </c>
      <c r="AF642" s="34">
        <v>10703.41286</v>
      </c>
      <c r="AG642" s="34">
        <v>11514.596509999999</v>
      </c>
      <c r="AH642" s="34">
        <v>12975.34028</v>
      </c>
      <c r="AI642" s="34">
        <v>14863.204239999999</v>
      </c>
      <c r="AJ642" s="34">
        <v>14863.204239999999</v>
      </c>
      <c r="AK642" s="34">
        <v>17880.568810000001</v>
      </c>
      <c r="AL642" s="34">
        <v>21222.197660000002</v>
      </c>
      <c r="AM642" s="34">
        <v>21222.197660000002</v>
      </c>
      <c r="AN642" s="34">
        <v>21222.197660000002</v>
      </c>
      <c r="AO642" s="34">
        <v>24281.989969999999</v>
      </c>
      <c r="AP642" s="34">
        <v>24281.989969999999</v>
      </c>
    </row>
    <row r="643" spans="2:42" s="33" customFormat="1" x14ac:dyDescent="0.3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>
        <v>3416.564934</v>
      </c>
      <c r="AN643" s="34">
        <v>3416.564934</v>
      </c>
      <c r="AO643" s="34">
        <v>3416.564934</v>
      </c>
      <c r="AP643" s="34">
        <v>5788.143435</v>
      </c>
    </row>
    <row r="644" spans="2:42" s="33" customFormat="1" x14ac:dyDescent="0.3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1361.0317869999999</v>
      </c>
      <c r="X644" s="34">
        <v>1736.1517269999999</v>
      </c>
      <c r="Y644" s="34">
        <v>2120.5599309999998</v>
      </c>
      <c r="Z644" s="34">
        <v>2120.5599309999998</v>
      </c>
      <c r="AA644" s="34">
        <v>2120.5599309999998</v>
      </c>
      <c r="AB644" s="34">
        <v>2120.5599309999998</v>
      </c>
      <c r="AC644" s="34">
        <v>2120.5599309999998</v>
      </c>
      <c r="AD644" s="34">
        <v>2120.5599309999998</v>
      </c>
      <c r="AE644" s="34">
        <v>2120.5599309999998</v>
      </c>
      <c r="AF644" s="34">
        <v>2120.5599309999998</v>
      </c>
      <c r="AG644" s="34">
        <v>2120.5599309999998</v>
      </c>
      <c r="AH644" s="34">
        <v>2120.5599309999998</v>
      </c>
      <c r="AI644" s="34">
        <v>2120.5599309999998</v>
      </c>
      <c r="AJ644" s="34">
        <v>2120.5599309999998</v>
      </c>
      <c r="AK644" s="34">
        <v>2120.5599309999998</v>
      </c>
      <c r="AL644" s="34">
        <v>2120.5599309999998</v>
      </c>
      <c r="AM644" s="34">
        <v>2120.5599309999998</v>
      </c>
      <c r="AN644" s="34">
        <v>2120.5599309999998</v>
      </c>
      <c r="AO644" s="34">
        <v>2120.5599309999998</v>
      </c>
      <c r="AP644" s="34">
        <v>2120.5599309999998</v>
      </c>
    </row>
    <row r="645" spans="2:42" s="33" customFormat="1" x14ac:dyDescent="0.3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3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>
        <v>94.415379340000001</v>
      </c>
      <c r="X646" s="34">
        <v>143.01296690000001</v>
      </c>
      <c r="Y646" s="34">
        <v>189.56492600000001</v>
      </c>
      <c r="Z646" s="34">
        <v>237.69468000000001</v>
      </c>
      <c r="AA646" s="34">
        <v>286.19109539999999</v>
      </c>
      <c r="AB646" s="34">
        <v>352.93775040000003</v>
      </c>
      <c r="AC646" s="34">
        <v>399.837581</v>
      </c>
      <c r="AD646" s="34">
        <v>447.77708919999998</v>
      </c>
      <c r="AE646" s="34">
        <v>495.35758770000001</v>
      </c>
      <c r="AF646" s="34">
        <v>543.93851219999999</v>
      </c>
      <c r="AG646" s="34">
        <v>589.08407980000004</v>
      </c>
      <c r="AH646" s="34">
        <v>635.04901310000002</v>
      </c>
      <c r="AI646" s="34">
        <v>635.04901310000002</v>
      </c>
      <c r="AJ646" s="34">
        <v>635.04901310000002</v>
      </c>
      <c r="AK646" s="34">
        <v>635.04901310000002</v>
      </c>
      <c r="AL646" s="34">
        <v>635.04901310000002</v>
      </c>
      <c r="AM646" s="34">
        <v>1163.040888</v>
      </c>
      <c r="AN646" s="34">
        <v>1205.00109</v>
      </c>
      <c r="AO646" s="34">
        <v>1205.00109</v>
      </c>
      <c r="AP646" s="34">
        <v>1279.95436</v>
      </c>
    </row>
    <row r="647" spans="2:42" s="33" customFormat="1" x14ac:dyDescent="0.3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3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3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3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3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3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108.3708324</v>
      </c>
      <c r="W652" s="34">
        <v>5148.931826</v>
      </c>
      <c r="X652" s="34">
        <v>7420.7860659999997</v>
      </c>
      <c r="Y652" s="34">
        <v>9698.0665069999995</v>
      </c>
      <c r="Z652" s="34">
        <v>11950.714169999999</v>
      </c>
      <c r="AA652" s="34">
        <v>14468.06127</v>
      </c>
      <c r="AB652" s="34">
        <v>16731.803820000001</v>
      </c>
      <c r="AC652" s="34">
        <v>18710.658289999999</v>
      </c>
      <c r="AD652" s="34">
        <v>21120.83843</v>
      </c>
      <c r="AE652" s="34">
        <v>23050.178309999999</v>
      </c>
      <c r="AF652" s="34">
        <v>24035.57187</v>
      </c>
      <c r="AG652" s="34">
        <v>25857.657569999999</v>
      </c>
      <c r="AH652" s="34">
        <v>27901.4</v>
      </c>
      <c r="AI652" s="34">
        <v>29789.26396</v>
      </c>
      <c r="AJ652" s="34">
        <v>32117.077850000001</v>
      </c>
      <c r="AK652" s="34">
        <v>35712.246099999997</v>
      </c>
      <c r="AL652" s="34">
        <v>39053.874949999998</v>
      </c>
      <c r="AM652" s="34">
        <v>42998.431759999999</v>
      </c>
      <c r="AN652" s="34">
        <v>47452.15307</v>
      </c>
      <c r="AO652" s="34">
        <v>50511.945370000001</v>
      </c>
      <c r="AP652" s="34">
        <v>52958.477149999999</v>
      </c>
    </row>
    <row r="653" spans="2:42" s="33" customFormat="1" x14ac:dyDescent="0.3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3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3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3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3">
      <c r="A657" s="33"/>
      <c r="B657" s="33" t="s">
        <v>703</v>
      </c>
      <c r="C657" s="33" t="s">
        <v>41</v>
      </c>
    </row>
    <row r="658" spans="1:42" x14ac:dyDescent="0.3">
      <c r="A658" s="33"/>
      <c r="B658" s="33" t="s">
        <v>703</v>
      </c>
      <c r="C658" s="33" t="s">
        <v>42</v>
      </c>
    </row>
    <row r="659" spans="1:42" x14ac:dyDescent="0.3">
      <c r="A659" s="33"/>
      <c r="B659" s="33" t="s">
        <v>703</v>
      </c>
      <c r="C659" s="33" t="s">
        <v>43</v>
      </c>
    </row>
    <row r="660" spans="1:42" x14ac:dyDescent="0.3">
      <c r="A660" s="33"/>
      <c r="B660" s="33" t="s">
        <v>703</v>
      </c>
      <c r="C660" s="33" t="s">
        <v>44</v>
      </c>
    </row>
    <row r="661" spans="1:42" x14ac:dyDescent="0.3">
      <c r="A661" s="33"/>
      <c r="B661" s="33" t="s">
        <v>703</v>
      </c>
      <c r="C661" s="33" t="s">
        <v>45</v>
      </c>
    </row>
    <row r="662" spans="1:42" x14ac:dyDescent="0.3">
      <c r="A662" s="33"/>
      <c r="B662" s="33" t="s">
        <v>703</v>
      </c>
      <c r="C662" s="33" t="s">
        <v>46</v>
      </c>
    </row>
    <row r="663" spans="1:42" x14ac:dyDescent="0.3">
      <c r="A663" s="33"/>
      <c r="B663" s="33" t="s">
        <v>703</v>
      </c>
      <c r="C663" s="33" t="s">
        <v>47</v>
      </c>
    </row>
    <row r="664" spans="1:42" x14ac:dyDescent="0.3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3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2598.9010429999998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3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3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1019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3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3">
      <c r="A669" s="33"/>
      <c r="B669" s="33" t="s">
        <v>700</v>
      </c>
      <c r="C669" s="33" t="s">
        <v>41</v>
      </c>
    </row>
    <row r="670" spans="1:42" x14ac:dyDescent="0.3">
      <c r="A670" s="33"/>
      <c r="B670" s="33" t="s">
        <v>700</v>
      </c>
      <c r="C670" s="33" t="s">
        <v>42</v>
      </c>
    </row>
    <row r="671" spans="1:42" x14ac:dyDescent="0.3">
      <c r="A671" s="33"/>
      <c r="B671" s="33" t="s">
        <v>700</v>
      </c>
      <c r="C671" s="33" t="s">
        <v>43</v>
      </c>
    </row>
    <row r="672" spans="1:42" x14ac:dyDescent="0.3">
      <c r="A672" s="33"/>
      <c r="B672" s="33" t="s">
        <v>700</v>
      </c>
      <c r="C672" s="33" t="s">
        <v>44</v>
      </c>
    </row>
    <row r="673" spans="1:42" x14ac:dyDescent="0.3">
      <c r="A673" s="33"/>
      <c r="B673" s="33" t="s">
        <v>700</v>
      </c>
      <c r="C673" s="33" t="s">
        <v>45</v>
      </c>
    </row>
    <row r="674" spans="1:42" x14ac:dyDescent="0.3">
      <c r="A674" s="33"/>
      <c r="B674" s="33" t="s">
        <v>700</v>
      </c>
      <c r="C674" s="33" t="s">
        <v>46</v>
      </c>
    </row>
    <row r="675" spans="1:42" x14ac:dyDescent="0.3">
      <c r="A675" s="33"/>
      <c r="B675" s="33" t="s">
        <v>700</v>
      </c>
      <c r="C675" s="33" t="s">
        <v>47</v>
      </c>
    </row>
    <row r="676" spans="1:42" x14ac:dyDescent="0.3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3866.9010429999998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3">
      <c r="A677" s="33"/>
      <c r="B677" s="33" t="s">
        <v>701</v>
      </c>
      <c r="C677" s="33" t="s">
        <v>37</v>
      </c>
      <c r="O677" s="34">
        <v>226</v>
      </c>
      <c r="P677" s="34">
        <v>226</v>
      </c>
      <c r="Q677" s="34">
        <v>612</v>
      </c>
      <c r="R677" s="34">
        <v>1328.7942370000001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3">
      <c r="A678" s="33"/>
      <c r="B678" s="33" t="s">
        <v>701</v>
      </c>
      <c r="C678" s="33" t="s">
        <v>38</v>
      </c>
    </row>
    <row r="679" spans="1:42" x14ac:dyDescent="0.3">
      <c r="A679" s="33"/>
      <c r="B679" s="33" t="s">
        <v>701</v>
      </c>
      <c r="C679" s="33" t="s">
        <v>39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3">
      <c r="A680" s="33"/>
      <c r="B680" s="33" t="s">
        <v>701</v>
      </c>
      <c r="C680" s="33" t="s">
        <v>40</v>
      </c>
    </row>
    <row r="681" spans="1:42" x14ac:dyDescent="0.3">
      <c r="A681" s="33"/>
      <c r="B681" s="33" t="s">
        <v>701</v>
      </c>
      <c r="C681" s="33" t="s">
        <v>41</v>
      </c>
    </row>
    <row r="682" spans="1:42" x14ac:dyDescent="0.3">
      <c r="A682" s="33"/>
      <c r="B682" s="33" t="s">
        <v>701</v>
      </c>
      <c r="C682" s="33" t="s">
        <v>42</v>
      </c>
    </row>
    <row r="683" spans="1:42" x14ac:dyDescent="0.3">
      <c r="A683" s="33"/>
      <c r="B683" s="33" t="s">
        <v>701</v>
      </c>
      <c r="C683" s="33" t="s">
        <v>43</v>
      </c>
    </row>
    <row r="684" spans="1:42" x14ac:dyDescent="0.3">
      <c r="A684" s="33"/>
      <c r="B684" s="33" t="s">
        <v>701</v>
      </c>
      <c r="C684" s="33" t="s">
        <v>44</v>
      </c>
    </row>
    <row r="685" spans="1:42" x14ac:dyDescent="0.3">
      <c r="A685" s="33"/>
      <c r="B685" s="33" t="s">
        <v>701</v>
      </c>
      <c r="C685" s="33" t="s">
        <v>45</v>
      </c>
    </row>
    <row r="686" spans="1:42" x14ac:dyDescent="0.3">
      <c r="A686" s="33"/>
      <c r="B686" s="33" t="s">
        <v>701</v>
      </c>
      <c r="C686" s="33" t="s">
        <v>46</v>
      </c>
    </row>
    <row r="687" spans="1:42" x14ac:dyDescent="0.3">
      <c r="A687" s="33"/>
      <c r="B687" s="33" t="s">
        <v>701</v>
      </c>
      <c r="C687" s="33" t="s">
        <v>47</v>
      </c>
    </row>
    <row r="688" spans="1:42" x14ac:dyDescent="0.3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226</v>
      </c>
      <c r="Q688" s="34">
        <v>612</v>
      </c>
      <c r="R688" s="34">
        <v>1551.7942370000001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3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3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3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3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3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3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3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3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3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3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3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3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3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3">
      <c r="B702" s="33" t="s">
        <v>698</v>
      </c>
      <c r="C702" s="33" t="s">
        <v>38</v>
      </c>
    </row>
    <row r="703" spans="2:42" x14ac:dyDescent="0.3">
      <c r="B703" s="33" t="s">
        <v>698</v>
      </c>
      <c r="C703" s="33" t="s">
        <v>39</v>
      </c>
    </row>
    <row r="704" spans="2:42" x14ac:dyDescent="0.3">
      <c r="B704" s="33" t="s">
        <v>698</v>
      </c>
      <c r="C704" s="33" t="s">
        <v>40</v>
      </c>
    </row>
    <row r="705" spans="2:42" x14ac:dyDescent="0.3">
      <c r="B705" s="33" t="s">
        <v>698</v>
      </c>
      <c r="C705" s="33" t="s">
        <v>41</v>
      </c>
    </row>
    <row r="706" spans="2:42" x14ac:dyDescent="0.3">
      <c r="B706" s="33" t="s">
        <v>698</v>
      </c>
      <c r="C706" s="33" t="s">
        <v>42</v>
      </c>
    </row>
    <row r="707" spans="2:42" x14ac:dyDescent="0.3">
      <c r="B707" s="33" t="s">
        <v>698</v>
      </c>
      <c r="C707" s="33" t="s">
        <v>43</v>
      </c>
    </row>
    <row r="708" spans="2:42" x14ac:dyDescent="0.3">
      <c r="B708" s="33" t="s">
        <v>698</v>
      </c>
      <c r="C708" s="33" t="s">
        <v>44</v>
      </c>
    </row>
    <row r="709" spans="2:42" x14ac:dyDescent="0.3">
      <c r="B709" s="33" t="s">
        <v>698</v>
      </c>
      <c r="C709" s="33" t="s">
        <v>45</v>
      </c>
    </row>
    <row r="710" spans="2:42" x14ac:dyDescent="0.3">
      <c r="B710" s="33" t="s">
        <v>698</v>
      </c>
      <c r="C710" s="33" t="s">
        <v>46</v>
      </c>
    </row>
    <row r="711" spans="2:42" x14ac:dyDescent="0.3">
      <c r="B711" s="33" t="s">
        <v>698</v>
      </c>
      <c r="C711" s="33" t="s">
        <v>47</v>
      </c>
    </row>
    <row r="712" spans="2:42" x14ac:dyDescent="0.3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3">
      <c r="B713" s="33" t="s">
        <v>706</v>
      </c>
      <c r="C713" s="33" t="s">
        <v>37</v>
      </c>
    </row>
    <row r="714" spans="2:42" x14ac:dyDescent="0.3">
      <c r="B714" s="33" t="s">
        <v>706</v>
      </c>
      <c r="C714" s="33" t="s">
        <v>38</v>
      </c>
    </row>
    <row r="715" spans="2:42" x14ac:dyDescent="0.3">
      <c r="B715" s="33" t="s">
        <v>706</v>
      </c>
      <c r="C715" s="33" t="s">
        <v>39</v>
      </c>
    </row>
    <row r="716" spans="2:42" x14ac:dyDescent="0.3">
      <c r="B716" s="33" t="s">
        <v>706</v>
      </c>
      <c r="C716" s="33" t="s">
        <v>40</v>
      </c>
    </row>
    <row r="717" spans="2:42" x14ac:dyDescent="0.3">
      <c r="B717" s="33" t="s">
        <v>706</v>
      </c>
      <c r="C717" s="33" t="s">
        <v>41</v>
      </c>
    </row>
    <row r="718" spans="2:42" x14ac:dyDescent="0.3">
      <c r="B718" s="33" t="s">
        <v>706</v>
      </c>
      <c r="C718" s="33" t="s">
        <v>42</v>
      </c>
    </row>
    <row r="719" spans="2:42" x14ac:dyDescent="0.3">
      <c r="B719" s="33" t="s">
        <v>706</v>
      </c>
      <c r="C719" s="33" t="s">
        <v>43</v>
      </c>
    </row>
    <row r="720" spans="2:42" x14ac:dyDescent="0.3">
      <c r="B720" s="33" t="s">
        <v>706</v>
      </c>
      <c r="C720" s="33" t="s">
        <v>44</v>
      </c>
    </row>
    <row r="721" spans="1:42" x14ac:dyDescent="0.3">
      <c r="B721" s="33" t="s">
        <v>706</v>
      </c>
      <c r="C721" s="33" t="s">
        <v>45</v>
      </c>
    </row>
    <row r="722" spans="1:42" x14ac:dyDescent="0.3">
      <c r="B722" s="33" t="s">
        <v>706</v>
      </c>
      <c r="C722" s="33" t="s">
        <v>46</v>
      </c>
    </row>
    <row r="723" spans="1:42" x14ac:dyDescent="0.3">
      <c r="B723" s="33" t="s">
        <v>706</v>
      </c>
      <c r="C723" s="33" t="s">
        <v>47</v>
      </c>
    </row>
    <row r="724" spans="1:42" x14ac:dyDescent="0.3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3">
      <c r="B725" s="33" t="s">
        <v>717</v>
      </c>
      <c r="C725" s="33" t="s">
        <v>37</v>
      </c>
    </row>
    <row r="726" spans="1:42" x14ac:dyDescent="0.3">
      <c r="B726" s="33" t="s">
        <v>717</v>
      </c>
      <c r="C726" s="33" t="s">
        <v>38</v>
      </c>
    </row>
    <row r="727" spans="1:42" x14ac:dyDescent="0.3">
      <c r="B727" s="33" t="s">
        <v>717</v>
      </c>
      <c r="C727" s="33" t="s">
        <v>39</v>
      </c>
    </row>
    <row r="728" spans="1:42" x14ac:dyDescent="0.3">
      <c r="B728" s="33" t="s">
        <v>717</v>
      </c>
      <c r="C728" s="33" t="s">
        <v>40</v>
      </c>
    </row>
    <row r="729" spans="1:42" x14ac:dyDescent="0.3">
      <c r="B729" s="33" t="s">
        <v>717</v>
      </c>
      <c r="C729" s="33" t="s">
        <v>41</v>
      </c>
    </row>
    <row r="730" spans="1:42" x14ac:dyDescent="0.3">
      <c r="B730" s="33" t="s">
        <v>717</v>
      </c>
      <c r="C730" s="33" t="s">
        <v>42</v>
      </c>
    </row>
    <row r="731" spans="1:42" x14ac:dyDescent="0.3">
      <c r="B731" s="33" t="s">
        <v>717</v>
      </c>
      <c r="C731" s="33" t="s">
        <v>43</v>
      </c>
    </row>
    <row r="732" spans="1:42" x14ac:dyDescent="0.3">
      <c r="B732" s="33" t="s">
        <v>717</v>
      </c>
      <c r="C732" s="33" t="s">
        <v>44</v>
      </c>
    </row>
    <row r="733" spans="1:42" x14ac:dyDescent="0.3">
      <c r="B733" s="33" t="s">
        <v>717</v>
      </c>
      <c r="C733" s="33" t="s">
        <v>45</v>
      </c>
    </row>
    <row r="734" spans="1:42" x14ac:dyDescent="0.3">
      <c r="B734" s="33" t="s">
        <v>717</v>
      </c>
      <c r="C734" s="33" t="s">
        <v>46</v>
      </c>
    </row>
    <row r="735" spans="1:42" x14ac:dyDescent="0.3">
      <c r="B735" s="33" t="s">
        <v>717</v>
      </c>
      <c r="C735" s="33" t="s">
        <v>47</v>
      </c>
    </row>
    <row r="736" spans="1:42" x14ac:dyDescent="0.3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3">
      <c r="B737" s="33" t="s">
        <v>730</v>
      </c>
      <c r="C737" s="33" t="s">
        <v>37</v>
      </c>
    </row>
    <row r="738" spans="2:42" x14ac:dyDescent="0.3">
      <c r="B738" s="33" t="s">
        <v>730</v>
      </c>
      <c r="C738" s="33" t="s">
        <v>38</v>
      </c>
    </row>
    <row r="739" spans="2:42" x14ac:dyDescent="0.3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3">
      <c r="B740" s="33" t="s">
        <v>730</v>
      </c>
      <c r="C740" s="33" t="s">
        <v>40</v>
      </c>
    </row>
    <row r="741" spans="2:42" x14ac:dyDescent="0.3">
      <c r="B741" s="33" t="s">
        <v>730</v>
      </c>
      <c r="C741" s="33" t="s">
        <v>41</v>
      </c>
    </row>
    <row r="742" spans="2:42" x14ac:dyDescent="0.3">
      <c r="B742" s="33" t="s">
        <v>730</v>
      </c>
      <c r="C742" s="33" t="s">
        <v>42</v>
      </c>
      <c r="P742" s="277"/>
    </row>
    <row r="743" spans="2:42" x14ac:dyDescent="0.3">
      <c r="B743" s="33" t="s">
        <v>730</v>
      </c>
      <c r="C743" s="33" t="s">
        <v>43</v>
      </c>
    </row>
    <row r="744" spans="2:42" x14ac:dyDescent="0.3">
      <c r="B744" s="33" t="s">
        <v>730</v>
      </c>
      <c r="C744" s="33" t="s">
        <v>44</v>
      </c>
    </row>
    <row r="745" spans="2:42" x14ac:dyDescent="0.3">
      <c r="B745" s="33" t="s">
        <v>730</v>
      </c>
      <c r="C745" s="33" t="s">
        <v>45</v>
      </c>
    </row>
    <row r="746" spans="2:42" x14ac:dyDescent="0.3">
      <c r="B746" s="33" t="s">
        <v>730</v>
      </c>
      <c r="C746" s="33" t="s">
        <v>46</v>
      </c>
    </row>
    <row r="747" spans="2:42" x14ac:dyDescent="0.3">
      <c r="B747" s="33" t="s">
        <v>730</v>
      </c>
      <c r="C747" s="33" t="s">
        <v>47</v>
      </c>
    </row>
    <row r="748" spans="2:42" x14ac:dyDescent="0.3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3">
      <c r="B749" s="33" t="s">
        <v>731</v>
      </c>
      <c r="C749" s="33" t="s">
        <v>37</v>
      </c>
    </row>
    <row r="750" spans="2:42" x14ac:dyDescent="0.3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2600</v>
      </c>
      <c r="AK750" s="34">
        <v>2600</v>
      </c>
      <c r="AL750" s="34">
        <v>2600</v>
      </c>
      <c r="AM750" s="34">
        <v>2600</v>
      </c>
      <c r="AN750" s="34">
        <v>2600</v>
      </c>
      <c r="AO750" s="34">
        <v>2600</v>
      </c>
      <c r="AP750" s="34">
        <v>2600</v>
      </c>
    </row>
    <row r="751" spans="2:42" x14ac:dyDescent="0.3">
      <c r="B751" s="33" t="s">
        <v>731</v>
      </c>
      <c r="C751" s="33" t="s">
        <v>39</v>
      </c>
    </row>
    <row r="752" spans="2:42" x14ac:dyDescent="0.3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3">
      <c r="B753" s="33" t="s">
        <v>731</v>
      </c>
      <c r="C753" s="33" t="s">
        <v>41</v>
      </c>
    </row>
    <row r="754" spans="2:43" x14ac:dyDescent="0.3">
      <c r="B754" s="33" t="s">
        <v>731</v>
      </c>
      <c r="C754" s="33" t="s">
        <v>42</v>
      </c>
    </row>
    <row r="755" spans="2:43" x14ac:dyDescent="0.3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3">
      <c r="B756" s="33" t="s">
        <v>731</v>
      </c>
      <c r="C756" s="33" t="s">
        <v>44</v>
      </c>
    </row>
    <row r="757" spans="2:43" x14ac:dyDescent="0.3">
      <c r="B757" s="33" t="s">
        <v>731</v>
      </c>
      <c r="C757" s="33" t="s">
        <v>45</v>
      </c>
    </row>
    <row r="758" spans="2:43" x14ac:dyDescent="0.3">
      <c r="B758" s="33" t="s">
        <v>731</v>
      </c>
      <c r="C758" s="33" t="s">
        <v>46</v>
      </c>
    </row>
    <row r="759" spans="2:43" x14ac:dyDescent="0.3">
      <c r="B759" s="33" t="s">
        <v>731</v>
      </c>
      <c r="C759" s="33" t="s">
        <v>47</v>
      </c>
    </row>
    <row r="760" spans="2:43" x14ac:dyDescent="0.3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4429</v>
      </c>
      <c r="AH760" s="34">
        <v>4629</v>
      </c>
      <c r="AI760" s="34">
        <v>4829</v>
      </c>
      <c r="AJ760" s="34">
        <v>4829</v>
      </c>
      <c r="AK760" s="34">
        <v>4829</v>
      </c>
      <c r="AL760" s="34">
        <v>4829</v>
      </c>
      <c r="AM760" s="34">
        <v>4829</v>
      </c>
      <c r="AN760" s="34">
        <v>4829</v>
      </c>
      <c r="AO760" s="34">
        <v>4829</v>
      </c>
      <c r="AP760" s="34">
        <v>4829</v>
      </c>
    </row>
    <row r="761" spans="2:43" x14ac:dyDescent="0.3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175182.7371</v>
      </c>
      <c r="N761" s="34">
        <v>179759.62299999999</v>
      </c>
      <c r="O761" s="34">
        <v>186644.57629999999</v>
      </c>
      <c r="P761" s="34">
        <v>188502.9436</v>
      </c>
      <c r="Q761" s="34">
        <v>194844.79889999999</v>
      </c>
      <c r="R761" s="34">
        <v>200280.4086</v>
      </c>
      <c r="S761" s="34">
        <v>207519.1623</v>
      </c>
      <c r="T761" s="34">
        <v>214577.13959999999</v>
      </c>
      <c r="U761" s="34">
        <v>220368.66639999999</v>
      </c>
      <c r="V761" s="34">
        <v>230817.4112</v>
      </c>
      <c r="W761" s="34">
        <v>238084.4681</v>
      </c>
      <c r="X761" s="34">
        <v>246194.90659999999</v>
      </c>
      <c r="Y761" s="34">
        <v>254330.91740000001</v>
      </c>
      <c r="Z761" s="34">
        <v>263033.337</v>
      </c>
      <c r="AA761" s="34">
        <v>271617.04149999999</v>
      </c>
      <c r="AB761" s="34">
        <v>281260.95159999997</v>
      </c>
      <c r="AC761" s="34">
        <v>291486.87660000002</v>
      </c>
      <c r="AD761" s="34">
        <v>301285.94949999999</v>
      </c>
      <c r="AE761" s="34">
        <v>308519.74160000001</v>
      </c>
      <c r="AF761" s="34">
        <v>324958.04489999998</v>
      </c>
      <c r="AG761" s="34">
        <v>337404.5012</v>
      </c>
      <c r="AH761" s="34">
        <v>349007.65720000002</v>
      </c>
      <c r="AI761" s="34">
        <v>361177.54800000001</v>
      </c>
      <c r="AJ761" s="34">
        <v>373235.62170000002</v>
      </c>
      <c r="AK761" s="34">
        <v>383072.72169999999</v>
      </c>
      <c r="AL761" s="34">
        <v>392541.17109999998</v>
      </c>
      <c r="AM761" s="34">
        <v>399952.54489999998</v>
      </c>
      <c r="AN761" s="34">
        <v>407916.3174</v>
      </c>
      <c r="AO761" s="34">
        <v>418670.103</v>
      </c>
      <c r="AP761" s="34">
        <v>429120.71230000001</v>
      </c>
    </row>
    <row r="768" spans="2:43" s="4" customFormat="1" ht="10.199999999999999" x14ac:dyDescent="0.2">
      <c r="AQ768" s="5">
        <v>0</v>
      </c>
    </row>
    <row r="769" spans="1:43" s="4" customFormat="1" ht="10.199999999999999" x14ac:dyDescent="0.2">
      <c r="AQ769" s="5">
        <v>6290</v>
      </c>
    </row>
    <row r="770" spans="1:43" s="4" customFormat="1" ht="10.199999999999999" x14ac:dyDescent="0.2">
      <c r="AQ770" s="5">
        <v>0</v>
      </c>
    </row>
    <row r="771" spans="1:43" x14ac:dyDescent="0.3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3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3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3">
      <c r="AQ775" s="5">
        <v>0</v>
      </c>
    </row>
    <row r="776" spans="1:43" x14ac:dyDescent="0.3">
      <c r="AQ776" s="5">
        <v>6290</v>
      </c>
    </row>
    <row r="777" spans="1:43" x14ac:dyDescent="0.3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68580</xdr:colOff>
                    <xdr:row>1</xdr:row>
                    <xdr:rowOff>76200</xdr:rowOff>
                  </from>
                  <to>
                    <xdr:col>0</xdr:col>
                    <xdr:colOff>1059180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4.4" x14ac:dyDescent="0.3"/>
  <cols>
    <col min="2" max="2" width="30.5546875" bestFit="1" customWidth="1"/>
    <col min="44" max="44" width="17.5546875" bestFit="1" customWidth="1"/>
    <col min="45" max="45" width="13.44140625" customWidth="1"/>
    <col min="46" max="46" width="23.6640625" customWidth="1"/>
    <col min="47" max="47" width="28" bestFit="1" customWidth="1"/>
  </cols>
  <sheetData>
    <row r="1" spans="2:47" x14ac:dyDescent="0.3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0</v>
      </c>
      <c r="M1" s="1">
        <f t="shared" si="0"/>
        <v>52.139200000005076</v>
      </c>
      <c r="N1" s="1">
        <f t="shared" si="0"/>
        <v>432.76840000000084</v>
      </c>
      <c r="O1" s="1">
        <f t="shared" ref="O1:Z1" si="1">O4-N4</f>
        <v>482.94460000000254</v>
      </c>
      <c r="P1" s="1">
        <f t="shared" si="1"/>
        <v>1598.6416999999929</v>
      </c>
      <c r="Q1" s="1">
        <f t="shared" si="1"/>
        <v>3772.9061000000074</v>
      </c>
      <c r="R1" s="1">
        <f t="shared" si="1"/>
        <v>2149.1999999999971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281.1585999999952</v>
      </c>
      <c r="X1" s="1">
        <f t="shared" si="1"/>
        <v>1839.0574000000051</v>
      </c>
      <c r="Y1" s="1">
        <f t="shared" si="1"/>
        <v>2069.7036999999982</v>
      </c>
      <c r="Z1" s="1">
        <f t="shared" si="1"/>
        <v>3022.148000000001</v>
      </c>
    </row>
    <row r="2" spans="2:47" x14ac:dyDescent="0.3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3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109377.77099999999</v>
      </c>
      <c r="M4" s="1">
        <f>Planel_Pot_Resultado!Q244+Planel_Pot_Resultado!Q748</f>
        <v>109429.9102</v>
      </c>
      <c r="N4" s="1">
        <f>Planel_Pot_Resultado!R244+Planel_Pot_Resultado!R748</f>
        <v>109862.6786</v>
      </c>
      <c r="O4" s="1">
        <f>Planel_Pot_Resultado!S244+Planel_Pot_Resultado!S748</f>
        <v>110345.6232</v>
      </c>
      <c r="P4" s="1">
        <f>Planel_Pot_Resultado!T244+Planel_Pot_Resultado!T748</f>
        <v>111944.26489999999</v>
      </c>
      <c r="Q4" s="1">
        <f>Planel_Pot_Resultado!U244+Planel_Pot_Resultado!U748</f>
        <v>115717.171</v>
      </c>
      <c r="R4" s="1">
        <f>Planel_Pot_Resultado!V244+Planel_Pot_Resultado!V748</f>
        <v>117866.371</v>
      </c>
      <c r="S4" s="1">
        <f>Planel_Pot_Resultado!W244+Planel_Pot_Resultado!W748</f>
        <v>117866.371</v>
      </c>
      <c r="T4" s="1">
        <f>Planel_Pot_Resultado!X244+Planel_Pot_Resultado!X748</f>
        <v>117866.371</v>
      </c>
      <c r="U4" s="1">
        <f>Planel_Pot_Resultado!Y244+Planel_Pot_Resultado!Y748</f>
        <v>117866.371</v>
      </c>
      <c r="V4" s="1">
        <f>Planel_Pot_Resultado!Z244+Planel_Pot_Resultado!Z748</f>
        <v>117866.371</v>
      </c>
      <c r="W4" s="1">
        <f>Planel_Pot_Resultado!AA244+Planel_Pot_Resultado!AA748</f>
        <v>118147.52959999999</v>
      </c>
      <c r="X4" s="1">
        <f>Planel_Pot_Resultado!AB244+Planel_Pot_Resultado!AB748</f>
        <v>119986.587</v>
      </c>
      <c r="Y4" s="1">
        <f>Planel_Pot_Resultado!AC244+Planel_Pot_Resultado!AC748</f>
        <v>122056.2907</v>
      </c>
      <c r="Z4" s="1">
        <f>Planel_Pot_Resultado!AD244+Planel_Pot_Resultado!AD748</f>
        <v>125078.4387</v>
      </c>
      <c r="AA4" s="1">
        <f>Planel_Pot_Resultado!AE244+Planel_Pot_Resultado!AE748</f>
        <v>131007.7778</v>
      </c>
      <c r="AB4" s="1">
        <f>Planel_Pot_Resultado!AF244+Planel_Pot_Resultado!AF748</f>
        <v>131007.7778</v>
      </c>
      <c r="AC4" s="1">
        <f>Planel_Pot_Resultado!AG244+Planel_Pot_Resultado!AG748</f>
        <v>131007.7778</v>
      </c>
      <c r="AD4" s="1">
        <f>Planel_Pot_Resultado!AH244+Planel_Pot_Resultado!AH748</f>
        <v>131183.71359999999</v>
      </c>
      <c r="AE4" s="1">
        <f>Planel_Pot_Resultado!AI244+Planel_Pot_Resultado!AI748</f>
        <v>131358.8585</v>
      </c>
      <c r="AF4" s="1">
        <f>Planel_Pot_Resultado!AJ244+Planel_Pot_Resultado!AJ748</f>
        <v>131544.53589999999</v>
      </c>
      <c r="AG4" s="1">
        <f>Planel_Pot_Resultado!AK244+Planel_Pot_Resultado!AK748</f>
        <v>131704.25539999999</v>
      </c>
      <c r="AH4" s="1">
        <f>Planel_Pot_Resultado!AL244+Planel_Pot_Resultado!AL748</f>
        <v>131873.83240000001</v>
      </c>
      <c r="AI4" s="1">
        <f>Planel_Pot_Resultado!AM244+Planel_Pot_Resultado!AM748</f>
        <v>132921.81</v>
      </c>
      <c r="AJ4" s="1">
        <f>Planel_Pot_Resultado!AN244+Planel_Pot_Resultado!AN748</f>
        <v>135215.53890000001</v>
      </c>
      <c r="AK4" s="1">
        <f>Planel_Pot_Resultado!AO244+Planel_Pot_Resultado!AO748</f>
        <v>136700.71299999999</v>
      </c>
      <c r="AL4" s="1">
        <f>Planel_Pot_Resultado!AP244+Planel_Pot_Resultado!AP748</f>
        <v>137980.12049999999</v>
      </c>
      <c r="AM4" s="1">
        <f>AL4-C4</f>
        <v>48243.628499999992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3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9230.4271119999994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11201.325999999999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3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13594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13571.7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12712.901043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13319.094236999999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13958.3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13958.1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13958.1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13958.1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13758.5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14683.5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15608.5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16533.7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17268.7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18003.7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18738.900000000001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19473.900000000001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20134.317483999999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20334.317483999999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20528.617483999999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20728.617483999999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20928.617483999999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20928.617483999999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20565.417483999998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20565.417483999998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20565.417483999998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20565.417483999998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20565.417483999998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20565.417483999998</v>
      </c>
      <c r="AM7" s="1">
        <f t="shared" si="2"/>
        <v>9323.2174839999971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3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3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3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3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3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14141.20176</v>
      </c>
      <c r="K14" s="24">
        <f>Planel_Pot_Resultado!O16+Planel_Pot_Resultado!O28+Planel_Pot_Resultado!O628+Planel_Pot_Resultado!O712</f>
        <v>14141.20176</v>
      </c>
      <c r="L14" s="24">
        <f>Planel_Pot_Resultado!P16+Planel_Pot_Resultado!P28+Planel_Pot_Resultado!P628+Planel_Pot_Resultado!P712</f>
        <v>14171.581195999999</v>
      </c>
      <c r="M14" s="24">
        <f>Planel_Pot_Resultado!Q16+Planel_Pot_Resultado!Q28+Planel_Pot_Resultado!Q628+Planel_Pot_Resultado!Q712</f>
        <v>19985.496359999997</v>
      </c>
      <c r="N14" s="24">
        <f>Planel_Pot_Resultado!R16+Planel_Pot_Resultado!R28+Planel_Pot_Resultado!R628+Planel_Pot_Resultado!R712</f>
        <v>23183.74438</v>
      </c>
      <c r="O14" s="24">
        <f>Planel_Pot_Resultado!S16+Planel_Pot_Resultado!S28+Planel_Pot_Resultado!S628+Planel_Pot_Resultado!S712</f>
        <v>23581.74438</v>
      </c>
      <c r="P14" s="24">
        <f>Planel_Pot_Resultado!T16+Planel_Pot_Resultado!T28+Planel_Pot_Resultado!T628+Planel_Pot_Resultado!T712</f>
        <v>23993.74438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24803.74438</v>
      </c>
      <c r="S14" s="24">
        <f>Planel_Pot_Resultado!W16+Planel_Pot_Resultado!W28+Planel_Pot_Resultado!W628+Planel_Pot_Resultado!W712</f>
        <v>25380.838380000001</v>
      </c>
      <c r="T14" s="24">
        <f>Planel_Pot_Resultado!X16+Planel_Pot_Resultado!X28+Planel_Pot_Resultado!X628+Planel_Pot_Resultado!X712</f>
        <v>25702.838380000001</v>
      </c>
      <c r="U14" s="24">
        <f>Planel_Pot_Resultado!Y16+Planel_Pot_Resultado!Y28+Planel_Pot_Resultado!Y628+Planel_Pot_Resultado!Y712</f>
        <v>25982.838380000001</v>
      </c>
      <c r="V14" s="24">
        <f>Planel_Pot_Resultado!Z16+Planel_Pot_Resultado!Z28+Planel_Pot_Resultado!Z628+Planel_Pot_Resultado!Z712</f>
        <v>26291.838380000001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27134</v>
      </c>
      <c r="AC14" s="24">
        <f>Planel_Pot_Resultado!AG16+Planel_Pot_Resultado!AG28+Planel_Pot_Resultado!AG628+Planel_Pot_Resultado!AG712</f>
        <v>27230</v>
      </c>
      <c r="AD14" s="24">
        <f>Planel_Pot_Resultado!AH16+Planel_Pot_Resultado!AH28+Planel_Pot_Resultado!AH628+Planel_Pot_Resultado!AH712</f>
        <v>27364</v>
      </c>
      <c r="AE14" s="24">
        <f>Planel_Pot_Resultado!AI16+Planel_Pot_Resultado!AI28+Planel_Pot_Resultado!AI628+Planel_Pot_Resultado!AI712</f>
        <v>27476</v>
      </c>
      <c r="AF14" s="24">
        <f>Planel_Pot_Resultado!AJ16+Planel_Pot_Resultado!AJ28+Planel_Pot_Resultado!AJ628+Planel_Pot_Resultado!AJ712</f>
        <v>27604</v>
      </c>
      <c r="AG14" s="24">
        <f>Planel_Pot_Resultado!AK16+Planel_Pot_Resultado!AK28+Planel_Pot_Resultado!AK628+Planel_Pot_Resultado!AK712</f>
        <v>27664</v>
      </c>
      <c r="AH14" s="24">
        <f>Planel_Pot_Resultado!AL16+Planel_Pot_Resultado!AL28+Planel_Pot_Resultado!AL628+Planel_Pot_Resultado!AL712</f>
        <v>28144</v>
      </c>
      <c r="AI14" s="24">
        <f>Planel_Pot_Resultado!AM16+Planel_Pot_Resultado!AM28+Planel_Pot_Resultado!AM628+Planel_Pot_Resultado!AM712</f>
        <v>28219</v>
      </c>
      <c r="AJ14" s="24">
        <f>Planel_Pot_Resultado!AN16+Planel_Pot_Resultado!AN28+Planel_Pot_Resultado!AN628+Planel_Pot_Resultado!AN712</f>
        <v>28305</v>
      </c>
      <c r="AK14" s="24">
        <f>Planel_Pot_Resultado!AO16+Planel_Pot_Resultado!AO28+Planel_Pot_Resultado!AO628+Planel_Pot_Resultado!AO712</f>
        <v>28438</v>
      </c>
      <c r="AL14" s="24">
        <f>Planel_Pot_Resultado!AP16+Planel_Pot_Resultado!AP28+Planel_Pot_Resultado!AP628+Planel_Pot_Resultado!AP712</f>
        <v>28546</v>
      </c>
      <c r="AM14" s="1">
        <f t="shared" si="2"/>
        <v>16876.532579999999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3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3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17490.3192867</v>
      </c>
      <c r="K17" s="30">
        <f>Planel_Pot_Resultado!O388+Planel_Pot_Resultado!O400+Planel_Pot_Resultado!O412+Planel_Pot_Resultado!O424+Planel_Pot_Resultado!O436+Planel_Pot_Resultado!O448+Planel_Pot_Resultado!O460+Planel_Pot_Resultado!O472</f>
        <v>24449.472534999997</v>
      </c>
      <c r="L17" s="30">
        <f>Planel_Pot_Resultado!P388+Planel_Pot_Resultado!P400+Planel_Pot_Resultado!P412+Planel_Pot_Resultado!P424+Planel_Pot_Resultado!P436+Planel_Pot_Resultado!P448+Planel_Pot_Resultado!P460+Planel_Pot_Resultado!P472</f>
        <v>27313.360359999999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27308.560359999999</v>
      </c>
      <c r="N17" s="30">
        <f>Planel_Pot_Resultado!R388+Planel_Pot_Resultado!R400+Planel_Pot_Resultado!R412+Planel_Pot_Resultado!R424+Planel_Pot_Resultado!R436+Planel_Pot_Resultado!R448+Planel_Pot_Resultado!R460+Planel_Pot_Resultado!R472</f>
        <v>27308.560359999999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31581.818429999999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34969.059200000003</v>
      </c>
      <c r="Q17" s="30">
        <f>Planel_Pot_Resultado!U388+Planel_Pot_Resultado!U400+Planel_Pot_Resultado!U412+Planel_Pot_Resultado!U424+Planel_Pot_Resultado!U436+Planel_Pot_Resultado!U448+Planel_Pot_Resultado!U460+Planel_Pot_Resultado!U472</f>
        <v>36378.046499999997</v>
      </c>
      <c r="R17" s="30">
        <f>Planel_Pot_Resultado!V388+Planel_Pot_Resultado!V400+Planel_Pot_Resultado!V412+Planel_Pot_Resultado!V424+Planel_Pot_Resultado!V436+Planel_Pot_Resultado!V448+Planel_Pot_Resultado!V460+Planel_Pot_Resultado!V472</f>
        <v>44167.220423999999</v>
      </c>
      <c r="S17" s="30">
        <f>Planel_Pot_Resultado!W388+Planel_Pot_Resultado!W400+Planel_Pot_Resultado!W412+Planel_Pot_Resultado!W424+Planel_Pot_Resultado!W436+Planel_Pot_Resultado!W448+Planel_Pot_Resultado!W460+Planel_Pot_Resultado!W472</f>
        <v>48227.822379999998</v>
      </c>
      <c r="T17" s="30">
        <f>Planel_Pot_Resultado!X388+Planel_Pot_Resultado!X400+Planel_Pot_Resultado!X412+Planel_Pot_Resultado!X424+Planel_Pot_Resultado!X436+Planel_Pot_Resultado!X448+Planel_Pot_Resultado!X460+Planel_Pot_Resultado!X472</f>
        <v>52820.406619999994</v>
      </c>
      <c r="U17" s="30">
        <f>Planel_Pot_Resultado!Y388+Planel_Pot_Resultado!Y400+Planel_Pot_Resultado!Y412+Planel_Pot_Resultado!Y424+Planel_Pot_Resultado!Y436+Planel_Pot_Resultado!Y448+Planel_Pot_Resultado!Y460+Planel_Pot_Resultado!Y472</f>
        <v>57474.136960000003</v>
      </c>
      <c r="V17" s="30">
        <f>Planel_Pot_Resultado!Z388+Planel_Pot_Resultado!Z400+Planel_Pot_Resultado!Z412+Planel_Pot_Resultado!Z424+Planel_Pot_Resultado!Z436+Planel_Pot_Resultado!Z448+Planel_Pot_Resultado!Z460+Planel_Pot_Resultado!Z472</f>
        <v>62689.708920000005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67477.528690000006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72179.477160000009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77534.643989999997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81989.058740000008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81561.226500000004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92204.015580000007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98401.986020000011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103294.93297000001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108946.59178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117226.33455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123951.74683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129814.7904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132158.62973000002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133288.95201000001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139364.77119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145981.44125999999</v>
      </c>
      <c r="AM17" s="1">
        <f t="shared" si="2"/>
        <v>139425.28125999999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3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3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18291.31437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18291.31437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18291.31437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18291.31437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18291.31437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18291.31437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18291.31437</v>
      </c>
      <c r="AM20" s="1">
        <f t="shared" si="2"/>
        <v>18270.611369999999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3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3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3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3513.4453109999999</v>
      </c>
      <c r="P23" s="32">
        <f>Planel_Pot_Resultado!T100+Planel_Pot_Resultado!T652</f>
        <v>5374.5400950000003</v>
      </c>
      <c r="Q23" s="32">
        <f>Planel_Pot_Resultado!U100+Planel_Pot_Resultado!U652</f>
        <v>6839.6155529999996</v>
      </c>
      <c r="R23" s="32">
        <f>Planel_Pot_Resultado!V100+Planel_Pot_Resultado!V652</f>
        <v>6947.9863853999996</v>
      </c>
      <c r="S23" s="32">
        <f>Planel_Pot_Resultado!W100+Planel_Pot_Resultado!W652</f>
        <v>11988.547379</v>
      </c>
      <c r="T23" s="32">
        <f>Planel_Pot_Resultado!X100+Planel_Pot_Resultado!X652</f>
        <v>14260.401619</v>
      </c>
      <c r="U23" s="32">
        <f>Planel_Pot_Resultado!Y100+Planel_Pot_Resultado!Y652</f>
        <v>16537.682059999999</v>
      </c>
      <c r="V23" s="32">
        <f>Planel_Pot_Resultado!Z100+Planel_Pot_Resultado!Z652</f>
        <v>18790.329722999999</v>
      </c>
      <c r="W23" s="32">
        <f>Planel_Pot_Resultado!AA100+Planel_Pot_Resultado!AA652</f>
        <v>21307.676823000002</v>
      </c>
      <c r="X23" s="32">
        <f>Planel_Pot_Resultado!AB100+Planel_Pot_Resultado!AB652</f>
        <v>23571.419373000001</v>
      </c>
      <c r="Y23" s="32">
        <f>Planel_Pot_Resultado!AC100+Planel_Pot_Resultado!AC652</f>
        <v>25550.273842999999</v>
      </c>
      <c r="Z23" s="32">
        <f>Planel_Pot_Resultado!AD100+Planel_Pot_Resultado!AD652</f>
        <v>27960.453982999999</v>
      </c>
      <c r="AA23" s="32">
        <f>Planel_Pot_Resultado!AE100+Planel_Pot_Resultado!AE652</f>
        <v>29889.793862999999</v>
      </c>
      <c r="AB23" s="32">
        <f>Planel_Pot_Resultado!AF100+Planel_Pot_Resultado!AF652</f>
        <v>30875.187422999999</v>
      </c>
      <c r="AC23" s="32">
        <f>Planel_Pot_Resultado!AG100+Planel_Pot_Resultado!AG652</f>
        <v>32697.273122999999</v>
      </c>
      <c r="AD23" s="32">
        <f>Planel_Pot_Resultado!AH100+Planel_Pot_Resultado!AH652</f>
        <v>34741.015553000005</v>
      </c>
      <c r="AE23" s="32">
        <f>Planel_Pot_Resultado!AI100+Planel_Pot_Resultado!AI652</f>
        <v>36628.879513</v>
      </c>
      <c r="AF23" s="32">
        <f>Planel_Pot_Resultado!AJ100+Planel_Pot_Resultado!AJ652</f>
        <v>38956.693402999997</v>
      </c>
      <c r="AG23" s="32">
        <f>Planel_Pot_Resultado!AK100+Planel_Pot_Resultado!AK652</f>
        <v>42551.861653</v>
      </c>
      <c r="AH23" s="32">
        <f>Planel_Pot_Resultado!AL100+Planel_Pot_Resultado!AL652</f>
        <v>45893.490502999994</v>
      </c>
      <c r="AI23" s="32">
        <f>Planel_Pot_Resultado!AM100+Planel_Pot_Resultado!AM652</f>
        <v>49838.047313000003</v>
      </c>
      <c r="AJ23" s="32">
        <f>Planel_Pot_Resultado!AN100+Planel_Pot_Resultado!AN652</f>
        <v>54291.768622999996</v>
      </c>
      <c r="AK23" s="32">
        <f>Planel_Pot_Resultado!AO100+Planel_Pot_Resultado!AO652</f>
        <v>57351.560922999997</v>
      </c>
      <c r="AL23" s="32">
        <f>Planel_Pot_Resultado!AP100+Planel_Pot_Resultado!AP652</f>
        <v>59798.092703000002</v>
      </c>
      <c r="AM23" s="1">
        <f t="shared" si="2"/>
        <v>59798.092703000002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3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175182.73706199994</v>
      </c>
      <c r="J24" s="28">
        <f t="shared" si="4"/>
        <v>179759.62304669994</v>
      </c>
      <c r="K24" s="28">
        <f t="shared" si="4"/>
        <v>186644.57629500001</v>
      </c>
      <c r="L24" s="28">
        <f t="shared" si="4"/>
        <v>188502.94355599998</v>
      </c>
      <c r="M24" s="28">
        <f t="shared" si="4"/>
        <v>194844.79896299998</v>
      </c>
      <c r="N24" s="28">
        <f t="shared" si="4"/>
        <v>200280.40857699997</v>
      </c>
      <c r="O24" s="28">
        <f t="shared" si="4"/>
        <v>207519.16232099992</v>
      </c>
      <c r="P24" s="28">
        <f t="shared" si="4"/>
        <v>214577.13957499995</v>
      </c>
      <c r="Q24" s="28">
        <f t="shared" si="4"/>
        <v>220368.66643300001</v>
      </c>
      <c r="R24" s="28">
        <f t="shared" si="4"/>
        <v>230817.41118939998</v>
      </c>
      <c r="S24" s="28">
        <f t="shared" si="4"/>
        <v>238084.46813899998</v>
      </c>
      <c r="T24" s="28">
        <f t="shared" si="4"/>
        <v>246194.90661899999</v>
      </c>
      <c r="U24" s="28">
        <f t="shared" si="4"/>
        <v>254330.91739999998</v>
      </c>
      <c r="V24" s="28">
        <f t="shared" si="4"/>
        <v>263033.337023</v>
      </c>
      <c r="W24" s="28">
        <f t="shared" si="4"/>
        <v>271617.041493</v>
      </c>
      <c r="X24" s="28">
        <f t="shared" si="4"/>
        <v>281260.95153299998</v>
      </c>
      <c r="Y24" s="28">
        <f t="shared" si="4"/>
        <v>291486.87653299997</v>
      </c>
      <c r="Z24" s="28">
        <f t="shared" si="4"/>
        <v>301285.94942300004</v>
      </c>
      <c r="AA24" s="28">
        <f t="shared" si="4"/>
        <v>308519.74164699996</v>
      </c>
      <c r="AB24" s="28">
        <f t="shared" si="4"/>
        <v>324958.04496499995</v>
      </c>
      <c r="AC24" s="28">
        <f t="shared" si="4"/>
        <v>337404.50123199995</v>
      </c>
      <c r="AD24" s="28">
        <f t="shared" si="4"/>
        <v>349007.65722699999</v>
      </c>
      <c r="AE24" s="28">
        <f t="shared" si="4"/>
        <v>361177.548007</v>
      </c>
      <c r="AF24" s="28">
        <f t="shared" si="4"/>
        <v>373235.62170699995</v>
      </c>
      <c r="AG24" s="28">
        <f t="shared" si="4"/>
        <v>383072.72173699999</v>
      </c>
      <c r="AH24" s="28">
        <f t="shared" si="4"/>
        <v>392541.17115699995</v>
      </c>
      <c r="AI24" s="28">
        <f t="shared" si="4"/>
        <v>399952.54489700001</v>
      </c>
      <c r="AJ24" s="28">
        <f t="shared" si="4"/>
        <v>407916.31738700002</v>
      </c>
      <c r="AK24" s="28">
        <f t="shared" si="4"/>
        <v>418670.10296699993</v>
      </c>
      <c r="AL24" s="28">
        <f t="shared" si="4"/>
        <v>429120.71231699997</v>
      </c>
      <c r="AM24" s="1">
        <f t="shared" si="2"/>
        <v>293227.90389700001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3">
      <c r="R25" s="1"/>
      <c r="AB25" s="1"/>
      <c r="AL25" s="1"/>
    </row>
    <row r="26" spans="2:47" x14ac:dyDescent="0.3">
      <c r="D26" s="1"/>
      <c r="R26" s="1"/>
      <c r="AB26" s="1"/>
      <c r="AL26" s="1"/>
    </row>
    <row r="27" spans="2:47" x14ac:dyDescent="0.3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3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0</v>
      </c>
      <c r="M29" s="1">
        <f t="shared" si="5"/>
        <v>52.139200000005076</v>
      </c>
      <c r="N29" s="1">
        <f t="shared" si="5"/>
        <v>432.76840000000084</v>
      </c>
      <c r="O29" s="1">
        <f t="shared" si="5"/>
        <v>482.94460000000254</v>
      </c>
      <c r="P29" s="1">
        <f t="shared" si="5"/>
        <v>1598.6416999999929</v>
      </c>
      <c r="Q29" s="1">
        <f t="shared" si="5"/>
        <v>3772.9061000000074</v>
      </c>
      <c r="R29" s="1">
        <f t="shared" si="5"/>
        <v>2149.1999999999971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281.1585999999952</v>
      </c>
      <c r="X29" s="1">
        <f t="shared" si="5"/>
        <v>1839.0574000000051</v>
      </c>
      <c r="Y29" s="1">
        <f t="shared" si="5"/>
        <v>2069.7036999999982</v>
      </c>
      <c r="Z29" s="1">
        <f t="shared" si="5"/>
        <v>3022.148000000001</v>
      </c>
      <c r="AA29" s="1">
        <f t="shared" si="5"/>
        <v>5929.3390999999974</v>
      </c>
      <c r="AB29" s="1">
        <f t="shared" si="5"/>
        <v>0</v>
      </c>
      <c r="AC29" s="1">
        <f t="shared" si="5"/>
        <v>0</v>
      </c>
      <c r="AD29" s="1">
        <f t="shared" si="5"/>
        <v>175.93579999999201</v>
      </c>
      <c r="AE29" s="1">
        <f t="shared" si="5"/>
        <v>175.14490000001388</v>
      </c>
      <c r="AF29" s="1">
        <f t="shared" si="5"/>
        <v>185.67739999998594</v>
      </c>
      <c r="AG29" s="1">
        <f t="shared" si="5"/>
        <v>159.71950000000652</v>
      </c>
      <c r="AH29" s="1">
        <f t="shared" si="5"/>
        <v>169.57700000001932</v>
      </c>
      <c r="AI29" s="1">
        <f t="shared" si="5"/>
        <v>1047.9775999999838</v>
      </c>
      <c r="AJ29" s="1">
        <f t="shared" si="5"/>
        <v>2293.7289000000164</v>
      </c>
      <c r="AK29" s="1">
        <f t="shared" si="5"/>
        <v>1485.1740999999747</v>
      </c>
      <c r="AL29" s="1">
        <f t="shared" si="5"/>
        <v>1279.4075000000012</v>
      </c>
      <c r="AM29" s="1"/>
      <c r="AN29" s="1"/>
    </row>
    <row r="30" spans="2:47" x14ac:dyDescent="0.3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2597.6011119999994</v>
      </c>
      <c r="J30" s="1">
        <f t="shared" si="6"/>
        <v>1970.8988879999997</v>
      </c>
      <c r="K30" s="1">
        <f t="shared" si="6"/>
        <v>0</v>
      </c>
      <c r="L30" s="1">
        <f t="shared" si="6"/>
        <v>0</v>
      </c>
      <c r="M30" s="1">
        <f t="shared" si="6"/>
        <v>2872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3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3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-0.1000000000003638</v>
      </c>
      <c r="L32" s="18">
        <f t="shared" si="7"/>
        <v>-22.299999999999272</v>
      </c>
      <c r="M32" s="18">
        <f t="shared" si="7"/>
        <v>-858.79895700000088</v>
      </c>
      <c r="N32" s="18">
        <f t="shared" si="7"/>
        <v>606.19319399999949</v>
      </c>
      <c r="O32" s="18">
        <f t="shared" si="7"/>
        <v>639.20576299999993</v>
      </c>
      <c r="P32" s="18">
        <f t="shared" si="7"/>
        <v>-0.19999999999890861</v>
      </c>
      <c r="Q32" s="18">
        <f t="shared" si="7"/>
        <v>0</v>
      </c>
      <c r="R32" s="18">
        <f t="shared" si="7"/>
        <v>0</v>
      </c>
      <c r="S32" s="18">
        <f t="shared" si="7"/>
        <v>-199.60000000000036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735</v>
      </c>
      <c r="X32" s="18">
        <f t="shared" si="7"/>
        <v>735</v>
      </c>
      <c r="Y32" s="18">
        <f t="shared" si="7"/>
        <v>735.20000000000073</v>
      </c>
      <c r="Z32" s="18">
        <f t="shared" si="7"/>
        <v>735</v>
      </c>
      <c r="AA32" s="18">
        <f t="shared" si="7"/>
        <v>660.41748399999778</v>
      </c>
      <c r="AB32" s="18">
        <f t="shared" si="7"/>
        <v>200</v>
      </c>
      <c r="AC32" s="18">
        <f t="shared" si="7"/>
        <v>194.29999999999927</v>
      </c>
      <c r="AD32" s="18">
        <f t="shared" si="7"/>
        <v>200</v>
      </c>
      <c r="AE32" s="18">
        <f t="shared" si="7"/>
        <v>200</v>
      </c>
      <c r="AF32" s="18">
        <f t="shared" si="7"/>
        <v>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3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3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3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3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3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3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3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1470.8368100000007</v>
      </c>
      <c r="K39" s="24">
        <f t="shared" si="10"/>
        <v>0</v>
      </c>
      <c r="L39" s="24">
        <f t="shared" si="10"/>
        <v>30.379435999999259</v>
      </c>
      <c r="M39" s="24">
        <f t="shared" si="10"/>
        <v>5813.9151639999982</v>
      </c>
      <c r="N39" s="24">
        <f t="shared" si="10"/>
        <v>3198.2480200000027</v>
      </c>
      <c r="O39" s="24">
        <f t="shared" si="10"/>
        <v>398</v>
      </c>
      <c r="P39" s="24">
        <f t="shared" si="10"/>
        <v>412</v>
      </c>
      <c r="Q39" s="24">
        <f t="shared" si="10"/>
        <v>408</v>
      </c>
      <c r="R39" s="24">
        <f t="shared" si="10"/>
        <v>402</v>
      </c>
      <c r="S39" s="24">
        <f t="shared" si="10"/>
        <v>577.09400000000096</v>
      </c>
      <c r="T39" s="24">
        <f t="shared" si="10"/>
        <v>322</v>
      </c>
      <c r="U39" s="24">
        <f t="shared" si="10"/>
        <v>280</v>
      </c>
      <c r="V39" s="24">
        <f t="shared" si="10"/>
        <v>309</v>
      </c>
      <c r="W39" s="24">
        <f t="shared" si="10"/>
        <v>271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148</v>
      </c>
      <c r="AC39" s="24">
        <f t="shared" si="10"/>
        <v>96</v>
      </c>
      <c r="AD39" s="24">
        <f t="shared" si="10"/>
        <v>134</v>
      </c>
      <c r="AE39" s="24">
        <f t="shared" si="10"/>
        <v>112</v>
      </c>
      <c r="AF39" s="24">
        <f t="shared" si="10"/>
        <v>128</v>
      </c>
      <c r="AG39" s="24">
        <f t="shared" si="10"/>
        <v>60</v>
      </c>
      <c r="AH39" s="24">
        <f t="shared" si="10"/>
        <v>480</v>
      </c>
      <c r="AI39" s="24">
        <f t="shared" si="10"/>
        <v>75</v>
      </c>
      <c r="AJ39" s="24">
        <f t="shared" si="10"/>
        <v>86</v>
      </c>
      <c r="AK39" s="24">
        <f t="shared" si="10"/>
        <v>133</v>
      </c>
      <c r="AL39" s="24">
        <f>AL14-AK14</f>
        <v>108</v>
      </c>
    </row>
    <row r="40" spans="2:38" x14ac:dyDescent="0.3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3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3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992.65028670000174</v>
      </c>
      <c r="K42" s="30">
        <f t="shared" si="12"/>
        <v>6959.1532482999974</v>
      </c>
      <c r="L42" s="30">
        <f t="shared" si="12"/>
        <v>2863.8878250000016</v>
      </c>
      <c r="M42" s="30">
        <f t="shared" si="12"/>
        <v>-4.7999999999992724</v>
      </c>
      <c r="N42" s="30">
        <f t="shared" si="12"/>
        <v>0</v>
      </c>
      <c r="O42" s="30">
        <f t="shared" si="12"/>
        <v>4273.2580699999999</v>
      </c>
      <c r="P42" s="30">
        <f t="shared" si="12"/>
        <v>3387.240770000004</v>
      </c>
      <c r="Q42" s="30">
        <f t="shared" si="12"/>
        <v>1408.9872999999934</v>
      </c>
      <c r="R42" s="30">
        <f t="shared" si="12"/>
        <v>7789.1739240000024</v>
      </c>
      <c r="S42" s="30">
        <f t="shared" si="12"/>
        <v>4060.6019559999986</v>
      </c>
      <c r="T42" s="30">
        <f t="shared" si="12"/>
        <v>4592.5842399999965</v>
      </c>
      <c r="U42" s="30">
        <f t="shared" si="12"/>
        <v>4653.7303400000092</v>
      </c>
      <c r="V42" s="30">
        <f t="shared" si="12"/>
        <v>5215.5719600000011</v>
      </c>
      <c r="W42" s="30">
        <f t="shared" si="12"/>
        <v>4787.8197700000019</v>
      </c>
      <c r="X42" s="30">
        <f t="shared" si="12"/>
        <v>4701.948470000003</v>
      </c>
      <c r="Y42" s="30">
        <f t="shared" si="12"/>
        <v>5355.1668299999874</v>
      </c>
      <c r="Z42" s="30">
        <f t="shared" si="12"/>
        <v>4454.4147500000108</v>
      </c>
      <c r="AA42" s="30">
        <f t="shared" si="12"/>
        <v>-427.83224000000337</v>
      </c>
      <c r="AB42" s="30">
        <f t="shared" si="12"/>
        <v>10642.789080000002</v>
      </c>
      <c r="AC42" s="30">
        <f t="shared" si="12"/>
        <v>6197.9704400000046</v>
      </c>
      <c r="AD42" s="30">
        <f t="shared" si="12"/>
        <v>4892.9469499999977</v>
      </c>
      <c r="AE42" s="30">
        <f t="shared" si="12"/>
        <v>5651.6588099999935</v>
      </c>
      <c r="AF42" s="30">
        <f t="shared" si="12"/>
        <v>8279.7427699999971</v>
      </c>
      <c r="AG42" s="30">
        <f t="shared" si="12"/>
        <v>6725.4122800000041</v>
      </c>
      <c r="AH42" s="30">
        <f t="shared" si="12"/>
        <v>5863.0435699999944</v>
      </c>
      <c r="AI42" s="30">
        <f t="shared" si="12"/>
        <v>2343.8393300000171</v>
      </c>
      <c r="AJ42" s="30">
        <f t="shared" si="12"/>
        <v>1130.322279999993</v>
      </c>
      <c r="AK42" s="30">
        <f t="shared" si="12"/>
        <v>6075.8191799999913</v>
      </c>
      <c r="AL42" s="30">
        <f t="shared" si="12"/>
        <v>6616.6700699999928</v>
      </c>
    </row>
    <row r="43" spans="2:38" x14ac:dyDescent="0.3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3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3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1136.8396399999983</v>
      </c>
      <c r="AG45" s="26">
        <f t="shared" si="15"/>
        <v>0</v>
      </c>
      <c r="AH45" s="26">
        <f t="shared" si="15"/>
        <v>0</v>
      </c>
      <c r="AI45" s="26">
        <f t="shared" si="15"/>
        <v>0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3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3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3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3513.4453109999999</v>
      </c>
      <c r="P48" s="32">
        <f t="shared" si="15"/>
        <v>1861.0947840000003</v>
      </c>
      <c r="Q48" s="32">
        <f t="shared" si="15"/>
        <v>1465.0754579999993</v>
      </c>
      <c r="R48" s="32">
        <f t="shared" si="15"/>
        <v>108.37083239999993</v>
      </c>
      <c r="S48" s="32">
        <f t="shared" si="15"/>
        <v>5040.5609936000001</v>
      </c>
      <c r="T48" s="32">
        <f t="shared" si="15"/>
        <v>2271.8542400000006</v>
      </c>
      <c r="U48" s="32">
        <f t="shared" si="15"/>
        <v>2277.280440999999</v>
      </c>
      <c r="V48" s="32">
        <f t="shared" si="15"/>
        <v>2252.6476629999997</v>
      </c>
      <c r="W48" s="32">
        <f t="shared" si="15"/>
        <v>2517.3471000000027</v>
      </c>
      <c r="X48" s="32">
        <f t="shared" si="15"/>
        <v>2263.742549999999</v>
      </c>
      <c r="Y48" s="32">
        <f t="shared" si="15"/>
        <v>1978.8544699999984</v>
      </c>
      <c r="Z48" s="32">
        <f t="shared" si="15"/>
        <v>2410.1801400000004</v>
      </c>
      <c r="AA48" s="32">
        <f t="shared" si="15"/>
        <v>1929.3398799999995</v>
      </c>
      <c r="AB48" s="32">
        <f t="shared" si="15"/>
        <v>985.39356000000043</v>
      </c>
      <c r="AC48" s="32">
        <f t="shared" si="15"/>
        <v>1822.0856999999996</v>
      </c>
      <c r="AD48" s="32">
        <f t="shared" si="15"/>
        <v>2043.7424300000057</v>
      </c>
      <c r="AE48" s="32">
        <f t="shared" si="15"/>
        <v>1887.8639599999951</v>
      </c>
      <c r="AF48" s="32">
        <f t="shared" si="15"/>
        <v>2327.8138899999976</v>
      </c>
      <c r="AG48" s="32">
        <f t="shared" si="15"/>
        <v>3595.1682500000024</v>
      </c>
      <c r="AH48" s="32">
        <f t="shared" si="15"/>
        <v>3341.6288499999937</v>
      </c>
      <c r="AI48" s="32">
        <f t="shared" si="15"/>
        <v>3944.5568100000091</v>
      </c>
      <c r="AJ48" s="32">
        <f t="shared" si="15"/>
        <v>4453.7213099999935</v>
      </c>
      <c r="AK48" s="32">
        <f t="shared" si="15"/>
        <v>3059.792300000001</v>
      </c>
      <c r="AL48" s="32">
        <f t="shared" si="15"/>
        <v>2446.5317800000048</v>
      </c>
    </row>
    <row r="49" spans="2:38" x14ac:dyDescent="0.3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2602.6011119999748</v>
      </c>
      <c r="J49" s="28">
        <f t="shared" si="14"/>
        <v>4576.8859846999985</v>
      </c>
      <c r="K49" s="28">
        <f t="shared" si="14"/>
        <v>6884.9532483000658</v>
      </c>
      <c r="L49" s="28">
        <f t="shared" si="14"/>
        <v>1858.3672609999776</v>
      </c>
      <c r="M49" s="28">
        <f t="shared" si="14"/>
        <v>6341.8554069999955</v>
      </c>
      <c r="N49" s="28">
        <f t="shared" si="14"/>
        <v>5435.6096139999863</v>
      </c>
      <c r="O49" s="28">
        <f t="shared" si="14"/>
        <v>7238.7537439999578</v>
      </c>
      <c r="P49" s="28">
        <f t="shared" si="14"/>
        <v>7057.9772540000267</v>
      </c>
      <c r="Q49" s="28">
        <f t="shared" si="14"/>
        <v>5791.5268580000557</v>
      </c>
      <c r="R49" s="28">
        <f t="shared" si="14"/>
        <v>10448.744756399974</v>
      </c>
      <c r="S49" s="28">
        <f t="shared" si="14"/>
        <v>7267.0569495999953</v>
      </c>
      <c r="T49" s="28">
        <f t="shared" si="15"/>
        <v>8110.4384800000116</v>
      </c>
      <c r="U49" s="28">
        <f t="shared" si="15"/>
        <v>8136.0107809999899</v>
      </c>
      <c r="V49" s="28">
        <f t="shared" si="15"/>
        <v>8702.4196230000234</v>
      </c>
      <c r="W49" s="28">
        <f t="shared" si="15"/>
        <v>8583.7044699999969</v>
      </c>
      <c r="X49" s="28">
        <f t="shared" si="15"/>
        <v>9643.9100399999879</v>
      </c>
      <c r="Y49" s="28">
        <f t="shared" si="15"/>
        <v>10225.924999999988</v>
      </c>
      <c r="Z49" s="28">
        <f t="shared" si="15"/>
        <v>9799.0728900000686</v>
      </c>
      <c r="AA49" s="28">
        <f t="shared" si="15"/>
        <v>7233.792223999917</v>
      </c>
      <c r="AB49" s="28">
        <f t="shared" si="15"/>
        <v>16438.303317999991</v>
      </c>
      <c r="AC49" s="28">
        <f t="shared" si="15"/>
        <v>12446.456267000001</v>
      </c>
      <c r="AD49" s="28">
        <f t="shared" si="15"/>
        <v>11603.155995000037</v>
      </c>
      <c r="AE49" s="28">
        <f t="shared" si="15"/>
        <v>12169.890780000016</v>
      </c>
      <c r="AF49" s="28">
        <f t="shared" si="15"/>
        <v>12058.07369999995</v>
      </c>
      <c r="AG49" s="28">
        <f t="shared" si="15"/>
        <v>9837.1000300000305</v>
      </c>
      <c r="AH49" s="28">
        <f t="shared" si="15"/>
        <v>9468.4494199999608</v>
      </c>
      <c r="AI49" s="28">
        <f t="shared" si="15"/>
        <v>7411.3737400000682</v>
      </c>
      <c r="AJ49" s="28">
        <f t="shared" si="15"/>
        <v>7963.772490000003</v>
      </c>
      <c r="AK49" s="28">
        <f t="shared" si="15"/>
        <v>10753.785579999909</v>
      </c>
      <c r="AL49" s="28">
        <f t="shared" si="15"/>
        <v>10450.609350000042</v>
      </c>
    </row>
    <row r="50" spans="2:38" x14ac:dyDescent="0.3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3" width="14.88671875" style="33" bestFit="1" customWidth="1"/>
    <col min="24" max="27" width="15.88671875" style="33" bestFit="1" customWidth="1"/>
    <col min="28" max="28" width="15.88671875" style="66" bestFit="1" customWidth="1"/>
    <col min="29" max="38" width="15.88671875" style="33" bestFit="1" customWidth="1"/>
    <col min="39" max="16384" width="9.109375" style="33"/>
  </cols>
  <sheetData>
    <row r="1" spans="2:38" x14ac:dyDescent="0.3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3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3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4158.5</v>
      </c>
      <c r="M3" s="58">
        <f>Planel_Pot_Resultado!Q148+Planel_Pot_Resultado!Q688</f>
        <v>3894.7</v>
      </c>
      <c r="N3" s="58">
        <f>Planel_Pot_Resultado!R148+Planel_Pot_Resultado!R688</f>
        <v>3905.7942370000001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3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9049.6</v>
      </c>
      <c r="L4" s="58">
        <f>Planel_Pot_Resultado!P112+Planel_Pot_Resultado!P676</f>
        <v>9413.2000000000007</v>
      </c>
      <c r="M4" s="58">
        <f>Planel_Pot_Resultado!Q112+Planel_Pot_Resultado!Q676</f>
        <v>8818.2010430000009</v>
      </c>
      <c r="N4" s="58">
        <f>Planel_Pot_Resultado!R112+Planel_Pot_Resultado!R676</f>
        <v>9413.2999999999993</v>
      </c>
      <c r="O4" s="58">
        <f>Planel_Pot_Resultado!S112+Planel_Pot_Resultado!S676</f>
        <v>9413.2999999999993</v>
      </c>
      <c r="P4" s="58">
        <f>Planel_Pot_Resultado!T112+Planel_Pot_Resultado!T676</f>
        <v>9413.1</v>
      </c>
      <c r="Q4" s="58">
        <f>Planel_Pot_Resultado!U112+Planel_Pot_Resultado!U676</f>
        <v>9413.1</v>
      </c>
      <c r="R4" s="58">
        <f>Planel_Pot_Resultado!V112+Planel_Pot_Resultado!V676</f>
        <v>9413.1</v>
      </c>
      <c r="S4" s="58">
        <f>Planel_Pot_Resultado!W112+Planel_Pot_Resultado!W676</f>
        <v>8088.5</v>
      </c>
      <c r="T4" s="58">
        <f>Planel_Pot_Resultado!X112+Planel_Pot_Resultado!X676</f>
        <v>8088.5</v>
      </c>
      <c r="U4" s="58">
        <f>Planel_Pot_Resultado!Y112+Planel_Pot_Resultado!Y676</f>
        <v>8088.5</v>
      </c>
      <c r="V4" s="58">
        <f>Planel_Pot_Resultado!Z112+Planel_Pot_Resultado!Z676</f>
        <v>7039.7</v>
      </c>
      <c r="W4" s="58">
        <f>Planel_Pot_Resultado!AA112+Planel_Pot_Resultado!AA676</f>
        <v>7039.7</v>
      </c>
      <c r="X4" s="58">
        <f>Planel_Pot_Resultado!AB112+Planel_Pot_Resultado!AB676</f>
        <v>7039.7</v>
      </c>
      <c r="Y4" s="58">
        <f>Planel_Pot_Resultado!AC112+Planel_Pot_Resultado!AC676</f>
        <v>6448.9</v>
      </c>
      <c r="Z4" s="58">
        <f>Planel_Pot_Resultado!AD112+Planel_Pot_Resultado!AD676</f>
        <v>6448.9</v>
      </c>
      <c r="AA4" s="58">
        <f>Planel_Pot_Resultado!AE112+Planel_Pot_Resultado!AE676</f>
        <v>6420.9</v>
      </c>
      <c r="AB4" s="58">
        <f>Planel_Pot_Resultado!AF112+Planel_Pot_Resultado!AF676</f>
        <v>6420.9</v>
      </c>
      <c r="AC4" s="58">
        <f>Planel_Pot_Resultado!AG112+Planel_Pot_Resultado!AG676</f>
        <v>5207.2</v>
      </c>
      <c r="AD4" s="58">
        <f>Planel_Pot_Resultado!AH112+Planel_Pot_Resultado!AH676</f>
        <v>5207.2</v>
      </c>
      <c r="AE4" s="58">
        <f>Planel_Pot_Resultado!AI112+Planel_Pot_Resultado!AI676</f>
        <v>5207.2</v>
      </c>
      <c r="AF4" s="58">
        <f>Planel_Pot_Resultado!AJ112+Planel_Pot_Resultado!AJ676</f>
        <v>5207.2</v>
      </c>
      <c r="AG4" s="58">
        <f>Planel_Pot_Resultado!AK112+Planel_Pot_Resultado!AK676</f>
        <v>4844</v>
      </c>
      <c r="AH4" s="58">
        <f>Planel_Pot_Resultado!AL112+Planel_Pot_Resultado!AL676</f>
        <v>4844</v>
      </c>
      <c r="AI4" s="58">
        <f>Planel_Pot_Resultado!AM112+Planel_Pot_Resultado!AM676</f>
        <v>4844</v>
      </c>
      <c r="AJ4" s="58">
        <f>Planel_Pot_Resultado!AN112+Planel_Pot_Resultado!AN676</f>
        <v>4844</v>
      </c>
      <c r="AK4" s="58">
        <f>Planel_Pot_Resultado!AO112+Planel_Pot_Resultado!AO676</f>
        <v>4844</v>
      </c>
      <c r="AL4" s="58">
        <f>Planel_Pot_Resultado!AP112+Planel_Pot_Resultado!AP676</f>
        <v>4844</v>
      </c>
    </row>
    <row r="5" spans="2:38" x14ac:dyDescent="0.3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5400</v>
      </c>
      <c r="X5" s="58">
        <f>Planel_Pot_Resultado!AB124+Planel_Pot_Resultado!AB136+Planel_Pot_Resultado!AB664</f>
        <v>5935</v>
      </c>
      <c r="Y5" s="58">
        <f>Planel_Pot_Resultado!AC124+Planel_Pot_Resultado!AC136+Planel_Pot_Resultado!AC664</f>
        <v>6470</v>
      </c>
      <c r="Z5" s="58">
        <f>Planel_Pot_Resultado!AD124+Planel_Pot_Resultado!AD136+Planel_Pot_Resultado!AD664</f>
        <v>7005</v>
      </c>
      <c r="AA5" s="58">
        <f>Planel_Pot_Resultado!AE124+Planel_Pot_Resultado!AE136+Planel_Pot_Resultado!AE664</f>
        <v>7493.4174839999996</v>
      </c>
      <c r="AB5" s="58">
        <f>Planel_Pot_Resultado!AF124+Planel_Pot_Resultado!AF136+Planel_Pot_Resultado!AF664</f>
        <v>7493.4174839999996</v>
      </c>
      <c r="AC5" s="58">
        <f>Planel_Pot_Resultado!AG124+Planel_Pot_Resultado!AG136+Planel_Pot_Resultado!AG664</f>
        <v>8701.4174839999996</v>
      </c>
      <c r="AD5" s="58">
        <f>Planel_Pot_Resultado!AH124+Planel_Pot_Resultado!AH136+Planel_Pot_Resultado!AH664</f>
        <v>8701.4174839999996</v>
      </c>
      <c r="AE5" s="58">
        <f>Planel_Pot_Resultado!AI124+Planel_Pot_Resultado!AI136+Planel_Pot_Resultado!AI664</f>
        <v>8701.4174839999996</v>
      </c>
      <c r="AF5" s="58">
        <f>Planel_Pot_Resultado!AJ124+Planel_Pot_Resultado!AJ136+Planel_Pot_Resultado!AJ664</f>
        <v>8701.4174839999996</v>
      </c>
      <c r="AG5" s="58">
        <f>Planel_Pot_Resultado!AK124+Planel_Pot_Resultado!AK136+Planel_Pot_Resultado!AK664</f>
        <v>8701.4174839999996</v>
      </c>
      <c r="AH5" s="58">
        <f>Planel_Pot_Resultado!AL124+Planel_Pot_Resultado!AL136+Planel_Pot_Resultado!AL664</f>
        <v>8701.4174839999996</v>
      </c>
      <c r="AI5" s="58">
        <f>Planel_Pot_Resultado!AM124+Planel_Pot_Resultado!AM136+Planel_Pot_Resultado!AM664</f>
        <v>8701.4174839999996</v>
      </c>
      <c r="AJ5" s="58">
        <f>Planel_Pot_Resultado!AN124+Planel_Pot_Resultado!AN136+Planel_Pot_Resultado!AN664</f>
        <v>8701.4174839999996</v>
      </c>
      <c r="AK5" s="58">
        <f>Planel_Pot_Resultado!AO124+Planel_Pot_Resultado!AO136+Planel_Pot_Resultado!AO664</f>
        <v>8701.4174839999996</v>
      </c>
      <c r="AL5" s="58">
        <f>Planel_Pot_Resultado!AP124+Planel_Pot_Resultado!AP136+Planel_Pot_Resultado!AP664</f>
        <v>8701.4174839999996</v>
      </c>
    </row>
    <row r="6" spans="2:38" x14ac:dyDescent="0.3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4429</v>
      </c>
      <c r="AD6" s="58">
        <f>Planel_Pot_Resultado!AH724+Planel_Pot_Resultado!AH760</f>
        <v>4629</v>
      </c>
      <c r="AE6" s="58">
        <f>Planel_Pot_Resultado!AI724+Planel_Pot_Resultado!AI760</f>
        <v>4829</v>
      </c>
      <c r="AF6" s="58">
        <f>Planel_Pot_Resultado!AJ724+Planel_Pot_Resultado!AJ760</f>
        <v>4829</v>
      </c>
      <c r="AG6" s="58">
        <f>Planel_Pot_Resultado!AK724+Planel_Pot_Resultado!AK760</f>
        <v>4829</v>
      </c>
      <c r="AH6" s="58">
        <f>Planel_Pot_Resultado!AL724+Planel_Pot_Resultado!AL760</f>
        <v>4829</v>
      </c>
      <c r="AI6" s="58">
        <f>Planel_Pot_Resultado!AM724+Planel_Pot_Resultado!AM760</f>
        <v>4829</v>
      </c>
      <c r="AJ6" s="58">
        <f>Planel_Pot_Resultado!AN724+Planel_Pot_Resultado!AN760</f>
        <v>4829</v>
      </c>
      <c r="AK6" s="58">
        <f>Planel_Pot_Resultado!AO724+Planel_Pot_Resultado!AO760</f>
        <v>4829</v>
      </c>
      <c r="AL6" s="58">
        <f>Planel_Pot_Resultado!AP724+Planel_Pot_Resultado!AP760</f>
        <v>4829</v>
      </c>
    </row>
    <row r="7" spans="2:38" x14ac:dyDescent="0.3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13594</v>
      </c>
      <c r="L7" s="279">
        <f t="shared" si="0"/>
        <v>13571.7</v>
      </c>
      <c r="M7" s="279">
        <f t="shared" si="0"/>
        <v>12712.901043000002</v>
      </c>
      <c r="N7" s="279">
        <f t="shared" si="0"/>
        <v>13319.094236999999</v>
      </c>
      <c r="O7" s="279">
        <f t="shared" si="0"/>
        <v>13958.3</v>
      </c>
      <c r="P7" s="279">
        <f t="shared" si="0"/>
        <v>13958.1</v>
      </c>
      <c r="Q7" s="279">
        <f t="shared" si="0"/>
        <v>13958.1</v>
      </c>
      <c r="R7" s="279">
        <f t="shared" si="0"/>
        <v>13958.1</v>
      </c>
      <c r="S7" s="279">
        <f t="shared" si="0"/>
        <v>13758.5</v>
      </c>
      <c r="T7" s="279">
        <f t="shared" si="0"/>
        <v>14683.5</v>
      </c>
      <c r="U7" s="279">
        <f t="shared" si="0"/>
        <v>15608.5</v>
      </c>
      <c r="V7" s="279">
        <f t="shared" si="0"/>
        <v>16533.7</v>
      </c>
      <c r="W7" s="279">
        <f t="shared" si="0"/>
        <v>17268.7</v>
      </c>
      <c r="X7" s="279">
        <f t="shared" si="0"/>
        <v>18003.7</v>
      </c>
      <c r="Y7" s="279">
        <f t="shared" si="0"/>
        <v>18738.900000000001</v>
      </c>
      <c r="Z7" s="279">
        <f t="shared" si="0"/>
        <v>19473.900000000001</v>
      </c>
      <c r="AA7" s="279">
        <f t="shared" si="0"/>
        <v>20134.317483999999</v>
      </c>
      <c r="AB7" s="279">
        <f t="shared" si="0"/>
        <v>20334.317483999999</v>
      </c>
      <c r="AC7" s="279">
        <f t="shared" si="0"/>
        <v>20528.617483999999</v>
      </c>
      <c r="AD7" s="279">
        <f t="shared" si="0"/>
        <v>20728.617483999999</v>
      </c>
      <c r="AE7" s="279">
        <f t="shared" si="0"/>
        <v>20928.617483999999</v>
      </c>
      <c r="AF7" s="279">
        <f t="shared" si="0"/>
        <v>20928.617483999999</v>
      </c>
      <c r="AG7" s="279">
        <f t="shared" si="0"/>
        <v>20565.417483999998</v>
      </c>
      <c r="AH7" s="279">
        <f t="shared" si="0"/>
        <v>20565.417483999998</v>
      </c>
      <c r="AI7" s="279">
        <f t="shared" si="0"/>
        <v>20565.417483999998</v>
      </c>
      <c r="AJ7" s="279">
        <f t="shared" si="0"/>
        <v>20565.417483999998</v>
      </c>
      <c r="AK7" s="279">
        <f t="shared" si="0"/>
        <v>20565.417483999998</v>
      </c>
      <c r="AL7" s="279">
        <f t="shared" si="0"/>
        <v>20565.417483999998</v>
      </c>
    </row>
    <row r="9" spans="2:38" x14ac:dyDescent="0.3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3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3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291.02240130000001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307.08647164000001</v>
      </c>
      <c r="M11" s="58">
        <f>PLANEL_GerMed_Resultado!Q148+PLANEL_GerMed_Resultado!Q688</f>
        <v>103.319215</v>
      </c>
      <c r="N11" s="58">
        <f>PLANEL_GerMed_Resultado!R148+PLANEL_GerMed_Resultado!R688</f>
        <v>103.319215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206.63843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3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4234.5714159999998</v>
      </c>
      <c r="E12" s="58">
        <f>PLANEL_GerMed_Resultado!I112+PLANEL_GerMed_Resultado!I676</f>
        <v>4270.5691390000002</v>
      </c>
      <c r="F12" s="58">
        <f>PLANEL_GerMed_Resultado!J112+PLANEL_GerMed_Resultado!J676</f>
        <v>3986.4836449999998</v>
      </c>
      <c r="G12" s="58">
        <f>PLANEL_GerMed_Resultado!K112+PLANEL_GerMed_Resultado!K676</f>
        <v>4208.5657160000001</v>
      </c>
      <c r="H12" s="58">
        <f>PLANEL_GerMed_Resultado!L112+PLANEL_GerMed_Resultado!L676</f>
        <v>4970.6815989999996</v>
      </c>
      <c r="I12" s="58">
        <f>PLANEL_GerMed_Resultado!M112+PLANEL_GerMed_Resultado!M676</f>
        <v>5296.4850539999998</v>
      </c>
      <c r="J12" s="58">
        <f>PLANEL_GerMed_Resultado!N112+PLANEL_GerMed_Resultado!N676</f>
        <v>5418.9259056999999</v>
      </c>
      <c r="K12" s="58">
        <f>PLANEL_GerMed_Resultado!O112+PLANEL_GerMed_Resultado!O676</f>
        <v>5273.4312411000001</v>
      </c>
      <c r="L12" s="58">
        <f>PLANEL_GerMed_Resultado!P112+PLANEL_GerMed_Resultado!P676</f>
        <v>5374.2256303999993</v>
      </c>
      <c r="M12" s="58">
        <f>PLANEL_GerMed_Resultado!Q112+PLANEL_GerMed_Resultado!Q676</f>
        <v>4028.6766556000002</v>
      </c>
      <c r="N12" s="58">
        <f>PLANEL_GerMed_Resultado!R112+PLANEL_GerMed_Resultado!R676</f>
        <v>3821.6365897000001</v>
      </c>
      <c r="O12" s="58">
        <f>PLANEL_GerMed_Resultado!S112+PLANEL_GerMed_Resultado!S676</f>
        <v>3931.1892635999998</v>
      </c>
      <c r="P12" s="58">
        <f>PLANEL_GerMed_Resultado!T112+PLANEL_GerMed_Resultado!T676</f>
        <v>3912.4128050999998</v>
      </c>
      <c r="Q12" s="58">
        <f>PLANEL_GerMed_Resultado!U112+PLANEL_GerMed_Resultado!U676</f>
        <v>4253.2935699999998</v>
      </c>
      <c r="R12" s="58">
        <f>PLANEL_GerMed_Resultado!V112+PLANEL_GerMed_Resultado!V676</f>
        <v>3490.3601894999997</v>
      </c>
      <c r="S12" s="58">
        <f>PLANEL_GerMed_Resultado!W112+PLANEL_GerMed_Resultado!W676</f>
        <v>2570.3778874</v>
      </c>
      <c r="T12" s="58">
        <f>PLANEL_GerMed_Resultado!X112+PLANEL_GerMed_Resultado!X676</f>
        <v>2614.7126109000001</v>
      </c>
      <c r="U12" s="58">
        <f>PLANEL_GerMed_Resultado!Y112+PLANEL_GerMed_Resultado!Y676</f>
        <v>2660.1375651999997</v>
      </c>
      <c r="V12" s="58">
        <f>PLANEL_GerMed_Resultado!Z112+PLANEL_GerMed_Resultado!Z676</f>
        <v>1978.0510744999999</v>
      </c>
      <c r="W12" s="58">
        <f>PLANEL_GerMed_Resultado!AA112+PLANEL_GerMed_Resultado!AA676</f>
        <v>2075.5268332999999</v>
      </c>
      <c r="X12" s="58">
        <f>PLANEL_GerMed_Resultado!AB112+PLANEL_GerMed_Resultado!AB676</f>
        <v>2013.7893227999998</v>
      </c>
      <c r="Y12" s="58">
        <f>PLANEL_GerMed_Resultado!AC112+PLANEL_GerMed_Resultado!AC676</f>
        <v>1634.5838071999999</v>
      </c>
      <c r="Z12" s="58">
        <f>PLANEL_GerMed_Resultado!AD112+PLANEL_GerMed_Resultado!AD676</f>
        <v>1677.6547284999999</v>
      </c>
      <c r="AA12" s="58">
        <f>PLANEL_GerMed_Resultado!AE112+PLANEL_GerMed_Resultado!AE676</f>
        <v>2135.9265378</v>
      </c>
      <c r="AB12" s="58">
        <f>PLANEL_GerMed_Resultado!AF112+PLANEL_GerMed_Resultado!AF676</f>
        <v>1280.6882845999999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242.09358499999999</v>
      </c>
      <c r="AJ12" s="58">
        <f>PLANEL_GerMed_Resultado!AN112+PLANEL_GerMed_Resultado!AN676</f>
        <v>884.07181270000001</v>
      </c>
      <c r="AK12" s="58">
        <f>PLANEL_GerMed_Resultado!AO112+PLANEL_GerMed_Resultado!AO676</f>
        <v>954.25289220000002</v>
      </c>
      <c r="AL12" s="58">
        <f>PLANEL_GerMed_Resultado!AP112+PLANEL_GerMed_Resultado!AP676</f>
        <v>977.21374209999999</v>
      </c>
    </row>
    <row r="13" spans="2:38" x14ac:dyDescent="0.3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978.26438570000005</v>
      </c>
      <c r="T13" s="58">
        <f>PLANEL_GerMed_Resultado!X124+PLANEL_GerMed_Resultado!X136+PLANEL_GerMed_Resultado!X664</f>
        <v>1276.7179271</v>
      </c>
      <c r="U13" s="58">
        <f>PLANEL_GerMed_Resultado!Y124+PLANEL_GerMed_Resultado!Y136+PLANEL_GerMed_Resultado!Y664</f>
        <v>1575.1714684999999</v>
      </c>
      <c r="V13" s="58">
        <f>PLANEL_GerMed_Resultado!Z124+PLANEL_GerMed_Resultado!Z136+PLANEL_GerMed_Resultado!Z664</f>
        <v>2124.7049736999998</v>
      </c>
      <c r="W13" s="58">
        <f>PLANEL_GerMed_Resultado!AA124+PLANEL_GerMed_Resultado!AA136+PLANEL_GerMed_Resultado!AA664</f>
        <v>2378.1536157</v>
      </c>
      <c r="X13" s="58">
        <f>PLANEL_GerMed_Resultado!AB124+PLANEL_GerMed_Resultado!AB136+PLANEL_GerMed_Resultado!AB664</f>
        <v>2631.6022576999999</v>
      </c>
      <c r="Y13" s="58">
        <f>PLANEL_GerMed_Resultado!AC124+PLANEL_GerMed_Resultado!AC136+PLANEL_GerMed_Resultado!AC664</f>
        <v>2885.0509007000001</v>
      </c>
      <c r="Z13" s="58">
        <f>PLANEL_GerMed_Resultado!AD124+PLANEL_GerMed_Resultado!AD136+PLANEL_GerMed_Resultado!AD664</f>
        <v>3103.9232197000001</v>
      </c>
      <c r="AA13" s="58">
        <f>PLANEL_GerMed_Resultado!AE124+PLANEL_GerMed_Resultado!AE136+PLANEL_GerMed_Resultado!AE664</f>
        <v>3642.4785545000004</v>
      </c>
      <c r="AB13" s="58">
        <f>PLANEL_GerMed_Resultado!AF124+PLANEL_GerMed_Resultado!AF136+PLANEL_GerMed_Resultado!AF664</f>
        <v>2978.4017926000001</v>
      </c>
      <c r="AC13" s="58">
        <f>PLANEL_GerMed_Resultado!AG124+PLANEL_GerMed_Resultado!AG136+PLANEL_GerMed_Resultado!AG664</f>
        <v>3159.6038739999999</v>
      </c>
      <c r="AD13" s="58">
        <f>PLANEL_GerMed_Resultado!AH124+PLANEL_GerMed_Resultado!AH136+PLANEL_GerMed_Resultado!AH664</f>
        <v>2928.2335439999997</v>
      </c>
      <c r="AE13" s="58">
        <f>PLANEL_GerMed_Resultado!AI124+PLANEL_GerMed_Resultado!AI136+PLANEL_GerMed_Resultado!AI664</f>
        <v>2595.1813016000001</v>
      </c>
      <c r="AF13" s="58">
        <f>PLANEL_GerMed_Resultado!AJ124+PLANEL_GerMed_Resultado!AJ136+PLANEL_GerMed_Resultado!AJ664</f>
        <v>2107.0512249000003</v>
      </c>
      <c r="AG13" s="58">
        <f>PLANEL_GerMed_Resultado!AK124+PLANEL_GerMed_Resultado!AK136+PLANEL_GerMed_Resultado!AK664</f>
        <v>2431.0572029999998</v>
      </c>
      <c r="AH13" s="58">
        <f>PLANEL_GerMed_Resultado!AL124+PLANEL_GerMed_Resultado!AL136+PLANEL_GerMed_Resultado!AL664</f>
        <v>2782.6080786000002</v>
      </c>
      <c r="AI13" s="58">
        <f>PLANEL_GerMed_Resultado!AM124+PLANEL_GerMed_Resultado!AM136+PLANEL_GerMed_Resultado!AM664</f>
        <v>3661.4839309999998</v>
      </c>
      <c r="AJ13" s="58">
        <f>PLANEL_GerMed_Resultado!AN124+PLANEL_GerMed_Resultado!AN136+PLANEL_GerMed_Resultado!AN664</f>
        <v>4734.1808529999998</v>
      </c>
      <c r="AK13" s="58">
        <f>PLANEL_GerMed_Resultado!AO124+PLANEL_GerMed_Resultado!AO136+PLANEL_GerMed_Resultado!AO664</f>
        <v>5391.884564</v>
      </c>
      <c r="AL13" s="58">
        <f>PLANEL_GerMed_Resultado!AP124+PLANEL_GerMed_Resultado!AP136+PLANEL_GerMed_Resultado!AP664</f>
        <v>5484.2570480000004</v>
      </c>
    </row>
    <row r="14" spans="2:38" x14ac:dyDescent="0.3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859.59357279999995</v>
      </c>
      <c r="Z14" s="58">
        <f>PLANEL_GerMed_Resultado!AD724+PLANEL_GerMed_Resultado!AD760</f>
        <v>921.95152099999996</v>
      </c>
      <c r="AA14" s="58">
        <f>PLANEL_GerMed_Resultado!AE724+PLANEL_GerMed_Resultado!AE760</f>
        <v>1376.2598170000001</v>
      </c>
      <c r="AB14" s="58">
        <f>PLANEL_GerMed_Resultado!AF724+PLANEL_GerMed_Resultado!AF760</f>
        <v>1037.4955010000001</v>
      </c>
      <c r="AC14" s="58">
        <f>PLANEL_GerMed_Resultado!AG724+PLANEL_GerMed_Resultado!AG760</f>
        <v>1091.429466</v>
      </c>
      <c r="AD14" s="58">
        <f>PLANEL_GerMed_Resultado!AH724+PLANEL_GerMed_Resultado!AH760</f>
        <v>1024.8208979999999</v>
      </c>
      <c r="AE14" s="58">
        <f>PLANEL_GerMed_Resultado!AI724+PLANEL_GerMed_Resultado!AI760</f>
        <v>876.75608220000004</v>
      </c>
      <c r="AF14" s="58">
        <f>PLANEL_GerMed_Resultado!AJ724+PLANEL_GerMed_Resultado!AJ760</f>
        <v>641.585194</v>
      </c>
      <c r="AG14" s="58">
        <f>PLANEL_GerMed_Resultado!AK724+PLANEL_GerMed_Resultado!AK760</f>
        <v>816.3384135</v>
      </c>
      <c r="AH14" s="58">
        <f>PLANEL_GerMed_Resultado!AL724+PLANEL_GerMed_Resultado!AL760</f>
        <v>1001.2238</v>
      </c>
      <c r="AI14" s="58">
        <f>PLANEL_GerMed_Resultado!AM724+PLANEL_GerMed_Resultado!AM760</f>
        <v>1266.9720620000001</v>
      </c>
      <c r="AJ14" s="58">
        <f>PLANEL_GerMed_Resultado!AN724+PLANEL_GerMed_Resultado!AN760</f>
        <v>1277.0141759999999</v>
      </c>
      <c r="AK14" s="58">
        <f>PLANEL_GerMed_Resultado!AO724+PLANEL_GerMed_Resultado!AO760</f>
        <v>1341.5422599999999</v>
      </c>
      <c r="AL14" s="58">
        <f>PLANEL_GerMed_Resultado!AP724+PLANEL_GerMed_Resultado!AP760</f>
        <v>1951.631036</v>
      </c>
    </row>
    <row r="16" spans="2:38" x14ac:dyDescent="0.3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3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3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252.80452919999999</v>
      </c>
      <c r="I18" s="58">
        <f>PLANEL_GerCrit_Resultado!M148+PLANEL_GerCrit_Resultado!M688</f>
        <v>494.19298629999997</v>
      </c>
      <c r="J18" s="58">
        <f>PLANEL_GerCrit_Resultado!N148+PLANEL_GerCrit_Resultado!N688</f>
        <v>657.46906539999998</v>
      </c>
      <c r="K18" s="58">
        <f>PLANEL_GerCrit_Resultado!O148+PLANEL_GerCrit_Resultado!O688</f>
        <v>750.89685694000002</v>
      </c>
      <c r="L18" s="58">
        <f>PLANEL_GerCrit_Resultado!P148+PLANEL_GerCrit_Resultado!P688</f>
        <v>546.49423133999994</v>
      </c>
      <c r="M18" s="58">
        <f>PLANEL_GerCrit_Resultado!Q148+PLANEL_GerCrit_Resultado!Q688</f>
        <v>486.60212339999998</v>
      </c>
      <c r="N18" s="58">
        <f>PLANEL_GerCrit_Resultado!R148+PLANEL_GerCrit_Resultado!R688</f>
        <v>323.089628</v>
      </c>
      <c r="O18" s="58">
        <f>PLANEL_GerCrit_Resultado!S148+PLANEL_GerCrit_Resultado!S688</f>
        <v>547.0628044</v>
      </c>
      <c r="P18" s="58">
        <f>PLANEL_GerCrit_Resultado!T148+PLANEL_GerCrit_Resultado!T688</f>
        <v>600.24242230000004</v>
      </c>
      <c r="Q18" s="58">
        <f>PLANEL_GerCrit_Resultado!U148+PLANEL_GerCrit_Resultado!U688</f>
        <v>828.93519199999992</v>
      </c>
      <c r="R18" s="58">
        <f>PLANEL_GerCrit_Resultado!V148+PLANEL_GerCrit_Resultado!V688</f>
        <v>399.42852836000003</v>
      </c>
      <c r="S18" s="58">
        <f>PLANEL_GerCrit_Resultado!W148+PLANEL_GerCrit_Resultado!W688</f>
        <v>20.506274189999999</v>
      </c>
      <c r="T18" s="58">
        <f>PLANEL_GerCrit_Resultado!X148+PLANEL_GerCrit_Resultado!X688</f>
        <v>65.773294120000003</v>
      </c>
      <c r="U18" s="58">
        <f>PLANEL_GerCrit_Resultado!Y148+PLANEL_GerCrit_Resultado!Y688</f>
        <v>112.3973585</v>
      </c>
      <c r="V18" s="58">
        <f>PLANEL_GerCrit_Resultado!Z148+PLANEL_GerCrit_Resultado!Z688</f>
        <v>112.3775194</v>
      </c>
      <c r="W18" s="58">
        <f>PLANEL_GerCrit_Resultado!AA148+PLANEL_GerCrit_Resultado!AA688</f>
        <v>211.35455440000001</v>
      </c>
      <c r="X18" s="58">
        <f>PLANEL_GerCrit_Resultado!AB148+PLANEL_GerCrit_Resultado!AB688</f>
        <v>168.57492970000001</v>
      </c>
      <c r="Y18" s="58">
        <f>PLANEL_GerCrit_Resultado!AC148+PLANEL_GerCrit_Resultado!AC688</f>
        <v>115.82585349999999</v>
      </c>
      <c r="Z18" s="58">
        <f>PLANEL_GerCrit_Resultado!AD148+PLANEL_GerCrit_Resultado!AD688</f>
        <v>96.016287950000006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801.2617434</v>
      </c>
      <c r="AK18" s="58">
        <f>PLANEL_GerCrit_Resultado!AO148+PLANEL_GerCrit_Resultado!AO688</f>
        <v>965.91640689999997</v>
      </c>
      <c r="AL18" s="58">
        <f>PLANEL_GerCrit_Resultado!AP148+PLANEL_GerCrit_Resultado!AP688</f>
        <v>1037.9550939999999</v>
      </c>
    </row>
    <row r="19" spans="2:38" x14ac:dyDescent="0.3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5234.267793</v>
      </c>
      <c r="E19" s="58">
        <f>PLANEL_GerCrit_Resultado!I112+PLANEL_GerCrit_Resultado!I676</f>
        <v>5358.3732179999997</v>
      </c>
      <c r="F19" s="58">
        <f>PLANEL_GerCrit_Resultado!J112+PLANEL_GerCrit_Resultado!J676</f>
        <v>4371.4226239999998</v>
      </c>
      <c r="G19" s="58">
        <f>PLANEL_GerCrit_Resultado!K112+PLANEL_GerCrit_Resultado!K676</f>
        <v>4785.0506230000001</v>
      </c>
      <c r="H19" s="58">
        <f>PLANEL_GerCrit_Resultado!L112+PLANEL_GerCrit_Resultado!L676</f>
        <v>5304.6038060000001</v>
      </c>
      <c r="I19" s="58">
        <f>PLANEL_GerCrit_Resultado!M112+PLANEL_GerCrit_Resultado!M676</f>
        <v>5764.6994930000001</v>
      </c>
      <c r="J19" s="58">
        <f>PLANEL_GerCrit_Resultado!N112+PLANEL_GerCrit_Resultado!N676</f>
        <v>5970.6893737</v>
      </c>
      <c r="K19" s="58">
        <f>PLANEL_GerCrit_Resultado!O112+PLANEL_GerCrit_Resultado!O676</f>
        <v>6016.8495292000007</v>
      </c>
      <c r="L19" s="58">
        <f>PLANEL_GerCrit_Resultado!P112+PLANEL_GerCrit_Resultado!P676</f>
        <v>5909.3656783999995</v>
      </c>
      <c r="M19" s="58">
        <f>PLANEL_GerCrit_Resultado!Q112+PLANEL_GerCrit_Resultado!Q676</f>
        <v>4700.1948952000002</v>
      </c>
      <c r="N19" s="58">
        <f>PLANEL_GerCrit_Resultado!R112+PLANEL_GerCrit_Resultado!R676</f>
        <v>4673.1103439999997</v>
      </c>
      <c r="O19" s="58">
        <f>PLANEL_GerCrit_Resultado!S112+PLANEL_GerCrit_Resultado!S676</f>
        <v>4744.9838330000002</v>
      </c>
      <c r="P19" s="58">
        <f>PLANEL_GerCrit_Resultado!T112+PLANEL_GerCrit_Resultado!T676</f>
        <v>4869.9267259999997</v>
      </c>
      <c r="Q19" s="58">
        <f>PLANEL_GerCrit_Resultado!U112+PLANEL_GerCrit_Resultado!U676</f>
        <v>5527.6036050000002</v>
      </c>
      <c r="R19" s="58">
        <f>PLANEL_GerCrit_Resultado!V112+PLANEL_GerCrit_Resultado!V676</f>
        <v>4930.4561480000002</v>
      </c>
      <c r="S19" s="58">
        <f>PLANEL_GerCrit_Resultado!W112+PLANEL_GerCrit_Resultado!W676</f>
        <v>3721.1872750000002</v>
      </c>
      <c r="T19" s="58">
        <f>PLANEL_GerCrit_Resultado!X112+PLANEL_GerCrit_Resultado!X676</f>
        <v>3882.6084019999998</v>
      </c>
      <c r="U19" s="58">
        <f>PLANEL_GerCrit_Resultado!Y112+PLANEL_GerCrit_Resultado!Y676</f>
        <v>4043.479538</v>
      </c>
      <c r="V19" s="58">
        <f>PLANEL_GerCrit_Resultado!Z112+PLANEL_GerCrit_Resultado!Z676</f>
        <v>3311.9211020000002</v>
      </c>
      <c r="W19" s="58">
        <f>PLANEL_GerCrit_Resultado!AA112+PLANEL_GerCrit_Resultado!AA676</f>
        <v>3740.5771239999999</v>
      </c>
      <c r="X19" s="58">
        <f>PLANEL_GerCrit_Resultado!AB112+PLANEL_GerCrit_Resultado!AB676</f>
        <v>3635.9011620000001</v>
      </c>
      <c r="Y19" s="58">
        <f>PLANEL_GerCrit_Resultado!AC112+PLANEL_GerCrit_Resultado!AC676</f>
        <v>3013.724604</v>
      </c>
      <c r="Z19" s="58">
        <f>PLANEL_GerCrit_Resultado!AD112+PLANEL_GerCrit_Resultado!AD676</f>
        <v>2913.3510800000004</v>
      </c>
      <c r="AA19" s="58">
        <f>PLANEL_GerCrit_Resultado!AE112+PLANEL_GerCrit_Resultado!AE676</f>
        <v>2918.0334250000001</v>
      </c>
      <c r="AB19" s="58">
        <f>PLANEL_GerCrit_Resultado!AF112+PLANEL_GerCrit_Resultado!AF676</f>
        <v>2193.180441</v>
      </c>
      <c r="AC19" s="58">
        <f>PLANEL_GerCrit_Resultado!AG112+PLANEL_GerCrit_Resultado!AG676</f>
        <v>943.59625729999993</v>
      </c>
      <c r="AD19" s="58">
        <f>PLANEL_GerCrit_Resultado!AH112+PLANEL_GerCrit_Resultado!AH676</f>
        <v>816.18271240000001</v>
      </c>
      <c r="AE19" s="58">
        <f>PLANEL_GerCrit_Resultado!AI112+PLANEL_GerCrit_Resultado!AI676</f>
        <v>607.59679459999995</v>
      </c>
      <c r="AF19" s="58">
        <f>PLANEL_GerCrit_Resultado!AJ112+PLANEL_GerCrit_Resultado!AJ676</f>
        <v>361.2035095</v>
      </c>
      <c r="AG19" s="58">
        <f>PLANEL_GerCrit_Resultado!AK112+PLANEL_GerCrit_Resultado!AK676</f>
        <v>587.41592990000004</v>
      </c>
      <c r="AH19" s="58">
        <f>PLANEL_GerCrit_Resultado!AL112+PLANEL_GerCrit_Resultado!AL676</f>
        <v>1108.0501139999999</v>
      </c>
      <c r="AI19" s="58">
        <f>PLANEL_GerCrit_Resultado!AM112+PLANEL_GerCrit_Resultado!AM676</f>
        <v>2029.6475600000001</v>
      </c>
      <c r="AJ19" s="58">
        <f>PLANEL_GerCrit_Resultado!AN112+PLANEL_GerCrit_Resultado!AN676</f>
        <v>2294.7761180000002</v>
      </c>
      <c r="AK19" s="58">
        <f>PLANEL_GerCrit_Resultado!AO112+PLANEL_GerCrit_Resultado!AO676</f>
        <v>2294.7761180000002</v>
      </c>
      <c r="AL19" s="58">
        <f>PLANEL_GerCrit_Resultado!AP112+PLANEL_GerCrit_Resultado!AP676</f>
        <v>2429.5523079999998</v>
      </c>
    </row>
    <row r="20" spans="2:38" x14ac:dyDescent="0.3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3657.2402220000004</v>
      </c>
      <c r="X20" s="58">
        <f>PLANEL_GerCrit_Resultado!AB124+PLANEL_GerCrit_Resultado!AB136+PLANEL_GerCrit_Resultado!AB664</f>
        <v>4037.4131850000003</v>
      </c>
      <c r="Y20" s="58">
        <f>PLANEL_GerCrit_Resultado!AC124+PLANEL_GerCrit_Resultado!AC136+PLANEL_GerCrit_Resultado!AC664</f>
        <v>4500.8416710000001</v>
      </c>
      <c r="Z20" s="58">
        <f>PLANEL_GerCrit_Resultado!AD124+PLANEL_GerCrit_Resultado!AD136+PLANEL_GerCrit_Resultado!AD664</f>
        <v>4846.879175</v>
      </c>
      <c r="AA20" s="58">
        <f>PLANEL_GerCrit_Resultado!AE124+PLANEL_GerCrit_Resultado!AE136+PLANEL_GerCrit_Resultado!AE664</f>
        <v>5187.8754929999996</v>
      </c>
      <c r="AB20" s="58">
        <f>PLANEL_GerCrit_Resultado!AF124+PLANEL_GerCrit_Resultado!AF136+PLANEL_GerCrit_Resultado!AF664</f>
        <v>5138.1980669999994</v>
      </c>
      <c r="AC20" s="58">
        <f>PLANEL_GerCrit_Resultado!AG124+PLANEL_GerCrit_Resultado!AG136+PLANEL_GerCrit_Resultado!AG664</f>
        <v>5710.4708899999996</v>
      </c>
      <c r="AD20" s="58">
        <f>PLANEL_GerCrit_Resultado!AH124+PLANEL_GerCrit_Resultado!AH136+PLANEL_GerCrit_Resultado!AH664</f>
        <v>5499.2115039999999</v>
      </c>
      <c r="AE20" s="58">
        <f>PLANEL_GerCrit_Resultado!AI124+PLANEL_GerCrit_Resultado!AI136+PLANEL_GerCrit_Resultado!AI664</f>
        <v>5166.1513720000003</v>
      </c>
      <c r="AF20" s="58">
        <f>PLANEL_GerCrit_Resultado!AJ124+PLANEL_GerCrit_Resultado!AJ136+PLANEL_GerCrit_Resultado!AJ664</f>
        <v>4678.0219219999999</v>
      </c>
      <c r="AG20" s="58">
        <f>PLANEL_GerCrit_Resultado!AK124+PLANEL_GerCrit_Resultado!AK136+PLANEL_GerCrit_Resultado!AK664</f>
        <v>4632.054862</v>
      </c>
      <c r="AH20" s="58">
        <f>PLANEL_GerCrit_Resultado!AL124+PLANEL_GerCrit_Resultado!AL136+PLANEL_GerCrit_Resultado!AL664</f>
        <v>4632.0564699999995</v>
      </c>
      <c r="AI20" s="58">
        <f>PLANEL_GerCrit_Resultado!AM124+PLANEL_GerCrit_Resultado!AM136+PLANEL_GerCrit_Resultado!AM664</f>
        <v>5062.9911810000003</v>
      </c>
      <c r="AJ20" s="58">
        <f>PLANEL_GerCrit_Resultado!AN124+PLANEL_GerCrit_Resultado!AN136+PLANEL_GerCrit_Resultado!AN664</f>
        <v>5770.8700170000002</v>
      </c>
      <c r="AK20" s="58">
        <f>PLANEL_GerCrit_Resultado!AO124+PLANEL_GerCrit_Resultado!AO136+PLANEL_GerCrit_Resultado!AO664</f>
        <v>5710.4708899999996</v>
      </c>
      <c r="AL20" s="58">
        <f>PLANEL_GerCrit_Resultado!AP124+PLANEL_GerCrit_Resultado!AP136+PLANEL_GerCrit_Resultado!AP664</f>
        <v>5710.4708899999996</v>
      </c>
    </row>
    <row r="21" spans="2:38" x14ac:dyDescent="0.3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937.28624070000001</v>
      </c>
      <c r="T21" s="58">
        <f>PLANEL_GerCrit_Resultado!X724+PLANEL_GerCrit_Resultado!X760</f>
        <v>1079.4069750000001</v>
      </c>
      <c r="U21" s="58">
        <f>PLANEL_GerCrit_Resultado!Y724+PLANEL_GerCrit_Resultado!Y760</f>
        <v>1221.527709</v>
      </c>
      <c r="V21" s="58">
        <f>PLANEL_GerCrit_Resultado!Z724+PLANEL_GerCrit_Resultado!Z760</f>
        <v>1670.688893</v>
      </c>
      <c r="W21" s="58">
        <f>PLANEL_GerCrit_Resultado!AA724+PLANEL_GerCrit_Resultado!AA760</f>
        <v>1764.125624</v>
      </c>
      <c r="X21" s="58">
        <f>PLANEL_GerCrit_Resultado!AB724+PLANEL_GerCrit_Resultado!AB760</f>
        <v>1856.3084120000001</v>
      </c>
      <c r="Y21" s="58">
        <f>PLANEL_GerCrit_Resultado!AC724+PLANEL_GerCrit_Resultado!AC760</f>
        <v>2234.049113</v>
      </c>
      <c r="Z21" s="58">
        <f>PLANEL_GerCrit_Resultado!AD724+PLANEL_GerCrit_Resultado!AD760</f>
        <v>2290.423299</v>
      </c>
      <c r="AA21" s="58">
        <f>PLANEL_GerCrit_Resultado!AE724+PLANEL_GerCrit_Resultado!AE760</f>
        <v>2816.3331109999999</v>
      </c>
      <c r="AB21" s="58">
        <f>PLANEL_GerCrit_Resultado!AF724+PLANEL_GerCrit_Resultado!AF760</f>
        <v>2140.0782170000002</v>
      </c>
      <c r="AC21" s="58">
        <f>PLANEL_GerCrit_Resultado!AG724+PLANEL_GerCrit_Resultado!AG760</f>
        <v>2126.3447460000002</v>
      </c>
      <c r="AD21" s="58">
        <f>PLANEL_GerCrit_Resultado!AH724+PLANEL_GerCrit_Resultado!AH760</f>
        <v>2182.474338</v>
      </c>
      <c r="AE21" s="58">
        <f>PLANEL_GerCrit_Resultado!AI724+PLANEL_GerCrit_Resultado!AI760</f>
        <v>2183.860651</v>
      </c>
      <c r="AF21" s="58">
        <f>PLANEL_GerCrit_Resultado!AJ724+PLANEL_GerCrit_Resultado!AJ760</f>
        <v>2182.9227820000001</v>
      </c>
      <c r="AG21" s="58">
        <f>PLANEL_GerCrit_Resultado!AK724+PLANEL_GerCrit_Resultado!AK760</f>
        <v>2354.824079</v>
      </c>
      <c r="AH21" s="58">
        <f>PLANEL_GerCrit_Resultado!AL724+PLANEL_GerCrit_Resultado!AL760</f>
        <v>2367.0803150000002</v>
      </c>
      <c r="AI21" s="58">
        <f>PLANEL_GerCrit_Resultado!AM724+PLANEL_GerCrit_Resultado!AM760</f>
        <v>2378.6922840000002</v>
      </c>
      <c r="AJ21" s="58">
        <f>PLANEL_GerCrit_Resultado!AN724+PLANEL_GerCrit_Resultado!AN760</f>
        <v>2387.302416</v>
      </c>
      <c r="AK21" s="58">
        <f>PLANEL_GerCrit_Resultado!AO724+PLANEL_GerCrit_Resultado!AO760</f>
        <v>2956.525795</v>
      </c>
      <c r="AL21" s="58">
        <f>PLANEL_GerCrit_Resultado!AP724+PLANEL_GerCrit_Resultado!AP760</f>
        <v>3431.505122</v>
      </c>
    </row>
    <row r="23" spans="2:38" x14ac:dyDescent="0.3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3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3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6.4039785516239775E-2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7.3845490354695204E-2</v>
      </c>
      <c r="M25" s="35">
        <f t="shared" si="1"/>
        <v>2.6528157496084424E-2</v>
      </c>
      <c r="N25" s="35">
        <f t="shared" si="1"/>
        <v>2.6452805429750037E-2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4.5465001100110009E-2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3">
      <c r="B26" s="33" t="s">
        <v>708</v>
      </c>
      <c r="C26" s="35">
        <f t="shared" ref="C26:AL26" si="2">IF(C4&lt;&gt;0,C12/C4,0)</f>
        <v>0.72717627564274834</v>
      </c>
      <c r="D26" s="35">
        <f t="shared" si="2"/>
        <v>0.542379206393934</v>
      </c>
      <c r="E26" s="35">
        <f t="shared" si="2"/>
        <v>0.54698992481491926</v>
      </c>
      <c r="F26" s="35">
        <f t="shared" si="2"/>
        <v>0.50877857480154176</v>
      </c>
      <c r="G26" s="35">
        <f t="shared" si="2"/>
        <v>0.53712199964264751</v>
      </c>
      <c r="H26" s="35">
        <f t="shared" si="2"/>
        <v>0.54930121216474559</v>
      </c>
      <c r="I26" s="35">
        <f t="shared" si="2"/>
        <v>0.58530517443723684</v>
      </c>
      <c r="J26" s="35">
        <f t="shared" si="2"/>
        <v>0.59879619276882101</v>
      </c>
      <c r="K26" s="35">
        <f t="shared" si="2"/>
        <v>0.58272534046808699</v>
      </c>
      <c r="L26" s="35">
        <f t="shared" si="2"/>
        <v>0.57092440725789306</v>
      </c>
      <c r="M26" s="35">
        <f t="shared" si="2"/>
        <v>0.45685924328046645</v>
      </c>
      <c r="N26" s="35">
        <f t="shared" si="2"/>
        <v>0.40598266173392972</v>
      </c>
      <c r="O26" s="35">
        <f t="shared" si="2"/>
        <v>0.41762073487512352</v>
      </c>
      <c r="P26" s="35">
        <f t="shared" si="2"/>
        <v>0.41563489234152401</v>
      </c>
      <c r="Q26" s="35">
        <f t="shared" si="2"/>
        <v>0.45184833582985412</v>
      </c>
      <c r="R26" s="35">
        <f t="shared" si="2"/>
        <v>0.37079816314497877</v>
      </c>
      <c r="S26" s="35">
        <f t="shared" si="2"/>
        <v>0.31778177503863508</v>
      </c>
      <c r="T26" s="35">
        <f t="shared" si="2"/>
        <v>0.32326297965012057</v>
      </c>
      <c r="U26" s="35">
        <f t="shared" si="2"/>
        <v>0.3288789720220065</v>
      </c>
      <c r="V26" s="35">
        <f t="shared" si="2"/>
        <v>0.28098513778996265</v>
      </c>
      <c r="W26" s="35">
        <f t="shared" si="2"/>
        <v>0.29483171630893362</v>
      </c>
      <c r="X26" s="35">
        <f t="shared" si="2"/>
        <v>0.28606180984985152</v>
      </c>
      <c r="Y26" s="35">
        <f t="shared" si="2"/>
        <v>0.25346707302020499</v>
      </c>
      <c r="Z26" s="35">
        <f t="shared" si="2"/>
        <v>0.26014587425762531</v>
      </c>
      <c r="AA26" s="35">
        <f t="shared" si="2"/>
        <v>0.33265220417698455</v>
      </c>
      <c r="AB26" s="35">
        <f t="shared" si="2"/>
        <v>0.19945619533087261</v>
      </c>
      <c r="AC26" s="35">
        <f t="shared" si="2"/>
        <v>2.7625337475034567E-2</v>
      </c>
      <c r="AD26" s="35">
        <f t="shared" si="2"/>
        <v>2.7625337475034567E-2</v>
      </c>
      <c r="AE26" s="35">
        <f t="shared" si="2"/>
        <v>2.7625337475034567E-2</v>
      </c>
      <c r="AF26" s="35">
        <f t="shared" si="2"/>
        <v>2.7625337475034567E-2</v>
      </c>
      <c r="AG26" s="35">
        <f t="shared" si="2"/>
        <v>0</v>
      </c>
      <c r="AH26" s="35">
        <f t="shared" si="2"/>
        <v>0</v>
      </c>
      <c r="AI26" s="35">
        <f t="shared" si="2"/>
        <v>4.9978031585466556E-2</v>
      </c>
      <c r="AJ26" s="35">
        <f t="shared" si="2"/>
        <v>0.18250863185383981</v>
      </c>
      <c r="AK26" s="35">
        <f t="shared" si="2"/>
        <v>0.19699688113129646</v>
      </c>
      <c r="AL26" s="35">
        <f t="shared" si="2"/>
        <v>0.20173694097853015</v>
      </c>
    </row>
    <row r="27" spans="2:38" x14ac:dyDescent="0.3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0.45290017856481485</v>
      </c>
      <c r="T27" s="35">
        <f t="shared" si="3"/>
        <v>0.44253654318890817</v>
      </c>
      <c r="U27" s="35">
        <f t="shared" si="3"/>
        <v>0.43633558684210527</v>
      </c>
      <c r="V27" s="35">
        <f t="shared" si="3"/>
        <v>0.43673277979445008</v>
      </c>
      <c r="W27" s="35">
        <f t="shared" si="3"/>
        <v>0.44039881772222222</v>
      </c>
      <c r="X27" s="35">
        <f t="shared" si="3"/>
        <v>0.44340391873631002</v>
      </c>
      <c r="Y27" s="35">
        <f t="shared" si="3"/>
        <v>0.44591204029366305</v>
      </c>
      <c r="Z27" s="35">
        <f t="shared" si="3"/>
        <v>0.44310110202712349</v>
      </c>
      <c r="AA27" s="35">
        <f t="shared" si="3"/>
        <v>0.48609043367428112</v>
      </c>
      <c r="AB27" s="35">
        <f t="shared" si="3"/>
        <v>0.39746908522840291</v>
      </c>
      <c r="AC27" s="35">
        <f t="shared" si="3"/>
        <v>0.36311369725792597</v>
      </c>
      <c r="AD27" s="35">
        <f t="shared" si="3"/>
        <v>0.33652373873387637</v>
      </c>
      <c r="AE27" s="35">
        <f t="shared" si="3"/>
        <v>0.2982481080090652</v>
      </c>
      <c r="AF27" s="35">
        <f t="shared" si="3"/>
        <v>0.24215034260503027</v>
      </c>
      <c r="AG27" s="35">
        <f t="shared" si="3"/>
        <v>0.27938634222184849</v>
      </c>
      <c r="AH27" s="35">
        <f t="shared" si="3"/>
        <v>0.3197879062482184</v>
      </c>
      <c r="AI27" s="35">
        <f t="shared" si="3"/>
        <v>0.42079166270698615</v>
      </c>
      <c r="AJ27" s="35">
        <f t="shared" si="3"/>
        <v>0.5440700738362596</v>
      </c>
      <c r="AK27" s="35">
        <f t="shared" si="3"/>
        <v>0.61965588640178393</v>
      </c>
      <c r="AL27" s="35">
        <f t="shared" si="3"/>
        <v>0.63027168367502739</v>
      </c>
    </row>
    <row r="28" spans="2:38" x14ac:dyDescent="0.3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0.2368678899972444</v>
      </c>
      <c r="Z28" s="35">
        <f t="shared" si="4"/>
        <v>0.24078127996866022</v>
      </c>
      <c r="AA28" s="35">
        <f t="shared" si="4"/>
        <v>0.34158843807396377</v>
      </c>
      <c r="AB28" s="35">
        <f t="shared" si="4"/>
        <v>0.24532880137148264</v>
      </c>
      <c r="AC28" s="35">
        <f t="shared" si="4"/>
        <v>0.2464279670354482</v>
      </c>
      <c r="AD28" s="35">
        <f t="shared" si="4"/>
        <v>0.22139142320155539</v>
      </c>
      <c r="AE28" s="35">
        <f t="shared" si="4"/>
        <v>0.18156058856906193</v>
      </c>
      <c r="AF28" s="35">
        <f t="shared" si="4"/>
        <v>0.1328608809277283</v>
      </c>
      <c r="AG28" s="35">
        <f t="shared" si="4"/>
        <v>0.16904916411265272</v>
      </c>
      <c r="AH28" s="35">
        <f t="shared" si="4"/>
        <v>0.20733563884862291</v>
      </c>
      <c r="AI28" s="35">
        <f t="shared" si="4"/>
        <v>0.26236737668254301</v>
      </c>
      <c r="AJ28" s="35">
        <f t="shared" si="4"/>
        <v>0.26444691985918406</v>
      </c>
      <c r="AK28" s="35">
        <f t="shared" si="4"/>
        <v>0.27780953820666804</v>
      </c>
      <c r="AL28" s="35">
        <f t="shared" si="4"/>
        <v>0.40414807123628083</v>
      </c>
    </row>
    <row r="30" spans="2:38" x14ac:dyDescent="0.3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3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3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5.5629902561394245E-2</v>
      </c>
      <c r="I32" s="35">
        <f t="shared" si="5"/>
        <v>0.10874768644925623</v>
      </c>
      <c r="J32" s="35">
        <f t="shared" si="5"/>
        <v>0.14467675939617991</v>
      </c>
      <c r="K32" s="35">
        <f t="shared" si="5"/>
        <v>0.16523564319602149</v>
      </c>
      <c r="L32" s="35">
        <f t="shared" si="5"/>
        <v>0.13141619125646264</v>
      </c>
      <c r="M32" s="35">
        <f t="shared" si="5"/>
        <v>0.12493956489588415</v>
      </c>
      <c r="N32" s="35">
        <f t="shared" si="5"/>
        <v>8.2720596220696399E-2</v>
      </c>
      <c r="O32" s="35">
        <f t="shared" si="5"/>
        <v>0.12036585355335534</v>
      </c>
      <c r="P32" s="35">
        <f t="shared" si="5"/>
        <v>0.13206653955995601</v>
      </c>
      <c r="Q32" s="35">
        <f t="shared" si="5"/>
        <v>0.1823839806380638</v>
      </c>
      <c r="R32" s="35">
        <f t="shared" si="5"/>
        <v>8.7883064545654574E-2</v>
      </c>
      <c r="S32" s="35">
        <f t="shared" si="5"/>
        <v>9.3593218575992697E-3</v>
      </c>
      <c r="T32" s="35">
        <f t="shared" si="5"/>
        <v>3.0019759981743499E-2</v>
      </c>
      <c r="U32" s="35">
        <f t="shared" si="5"/>
        <v>5.1299570287539932E-2</v>
      </c>
      <c r="V32" s="35">
        <f t="shared" si="5"/>
        <v>5.1290515472387034E-2</v>
      </c>
      <c r="W32" s="35">
        <f t="shared" si="5"/>
        <v>9.6464881058877225E-2</v>
      </c>
      <c r="X32" s="35">
        <f t="shared" si="5"/>
        <v>7.6939721451392065E-2</v>
      </c>
      <c r="Y32" s="35">
        <f t="shared" si="5"/>
        <v>5.2864378594249195E-2</v>
      </c>
      <c r="Z32" s="35">
        <f t="shared" si="5"/>
        <v>4.3823043336376086E-2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0.36570595317206755</v>
      </c>
      <c r="AK32" s="35">
        <f t="shared" si="5"/>
        <v>0.44085641574623458</v>
      </c>
      <c r="AL32" s="35">
        <f t="shared" si="5"/>
        <v>0.47373578000912819</v>
      </c>
    </row>
    <row r="33" spans="2:38" x14ac:dyDescent="0.3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0.67042393024566438</v>
      </c>
      <c r="E33" s="35">
        <f t="shared" si="6"/>
        <v>0.68631980147039984</v>
      </c>
      <c r="F33" s="35">
        <f t="shared" si="6"/>
        <v>0.55790675957832403</v>
      </c>
      <c r="G33" s="35">
        <f t="shared" si="6"/>
        <v>0.6106964064374506</v>
      </c>
      <c r="H33" s="35">
        <f t="shared" si="6"/>
        <v>0.58620236332894982</v>
      </c>
      <c r="I33" s="35">
        <f t="shared" si="6"/>
        <v>0.63704672210496072</v>
      </c>
      <c r="J33" s="35">
        <f t="shared" si="6"/>
        <v>0.65976655289125596</v>
      </c>
      <c r="K33" s="35">
        <f t="shared" si="6"/>
        <v>0.66487463856966056</v>
      </c>
      <c r="L33" s="35">
        <f t="shared" si="6"/>
        <v>0.6277743677389197</v>
      </c>
      <c r="M33" s="35">
        <f t="shared" si="6"/>
        <v>0.53301063020456696</v>
      </c>
      <c r="N33" s="35">
        <f t="shared" si="6"/>
        <v>0.49643699276555514</v>
      </c>
      <c r="O33" s="35">
        <f t="shared" si="6"/>
        <v>0.50407230546142168</v>
      </c>
      <c r="P33" s="35">
        <f t="shared" si="6"/>
        <v>0.51735631471035037</v>
      </c>
      <c r="Q33" s="35">
        <f t="shared" si="6"/>
        <v>0.58722457054530386</v>
      </c>
      <c r="R33" s="35">
        <f t="shared" si="6"/>
        <v>0.52378665349353559</v>
      </c>
      <c r="S33" s="35">
        <f t="shared" si="6"/>
        <v>0.46005900661432902</v>
      </c>
      <c r="T33" s="35">
        <f t="shared" si="6"/>
        <v>0.48001587463683004</v>
      </c>
      <c r="U33" s="35">
        <f t="shared" si="6"/>
        <v>0.49990474599740375</v>
      </c>
      <c r="V33" s="35">
        <f t="shared" si="6"/>
        <v>0.47046338650794783</v>
      </c>
      <c r="W33" s="35">
        <f t="shared" si="6"/>
        <v>0.53135462079349971</v>
      </c>
      <c r="X33" s="35">
        <f t="shared" si="6"/>
        <v>0.5164852425529497</v>
      </c>
      <c r="Y33" s="35">
        <f t="shared" si="6"/>
        <v>0.46732382328769251</v>
      </c>
      <c r="Z33" s="35">
        <f t="shared" si="6"/>
        <v>0.45175938222022366</v>
      </c>
      <c r="AA33" s="35">
        <f t="shared" si="6"/>
        <v>0.45445863118877422</v>
      </c>
      <c r="AB33" s="35">
        <f t="shared" si="6"/>
        <v>0.34156900761575482</v>
      </c>
      <c r="AC33" s="35">
        <f t="shared" si="6"/>
        <v>0.18120991267859884</v>
      </c>
      <c r="AD33" s="35">
        <f t="shared" si="6"/>
        <v>0.15674118766323553</v>
      </c>
      <c r="AE33" s="35">
        <f t="shared" si="6"/>
        <v>0.11668397499615916</v>
      </c>
      <c r="AF33" s="35">
        <f t="shared" si="6"/>
        <v>6.9366167902135512E-2</v>
      </c>
      <c r="AG33" s="35">
        <f t="shared" si="6"/>
        <v>0.12126670724607763</v>
      </c>
      <c r="AH33" s="35">
        <f t="shared" si="6"/>
        <v>0.22874692691990089</v>
      </c>
      <c r="AI33" s="35">
        <f t="shared" si="6"/>
        <v>0.41900238645747317</v>
      </c>
      <c r="AJ33" s="35">
        <f t="shared" si="6"/>
        <v>0.47373577993393895</v>
      </c>
      <c r="AK33" s="35">
        <f t="shared" si="6"/>
        <v>0.47373577993393895</v>
      </c>
      <c r="AL33" s="35">
        <f t="shared" si="6"/>
        <v>0.5015591056977704</v>
      </c>
    </row>
    <row r="34" spans="2:38" x14ac:dyDescent="0.3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0.67726670777777787</v>
      </c>
      <c r="X34" s="35">
        <f t="shared" si="7"/>
        <v>0.68027180876158388</v>
      </c>
      <c r="Y34" s="35">
        <f t="shared" si="7"/>
        <v>0.69564786259659972</v>
      </c>
      <c r="Z34" s="35">
        <f t="shared" si="7"/>
        <v>0.6919170842255532</v>
      </c>
      <c r="AA34" s="35">
        <f t="shared" si="7"/>
        <v>0.69232436389366925</v>
      </c>
      <c r="AB34" s="35">
        <f t="shared" si="7"/>
        <v>0.68569488861005246</v>
      </c>
      <c r="AC34" s="35">
        <f t="shared" si="7"/>
        <v>0.65626903898132738</v>
      </c>
      <c r="AD34" s="35">
        <f t="shared" si="7"/>
        <v>0.63199030664967459</v>
      </c>
      <c r="AE34" s="35">
        <f t="shared" si="7"/>
        <v>0.59371376922201713</v>
      </c>
      <c r="AF34" s="35">
        <f t="shared" si="7"/>
        <v>0.53761607584073023</v>
      </c>
      <c r="AG34" s="35">
        <f t="shared" si="7"/>
        <v>0.53233336643338103</v>
      </c>
      <c r="AH34" s="35">
        <f t="shared" si="7"/>
        <v>0.53233355123085824</v>
      </c>
      <c r="AI34" s="35">
        <f t="shared" si="7"/>
        <v>0.58185820762073903</v>
      </c>
      <c r="AJ34" s="35">
        <f t="shared" si="7"/>
        <v>0.66321033643212335</v>
      </c>
      <c r="AK34" s="35">
        <f t="shared" si="7"/>
        <v>0.65626903898132738</v>
      </c>
      <c r="AL34" s="35">
        <f t="shared" si="7"/>
        <v>0.65626903898132738</v>
      </c>
    </row>
    <row r="35" spans="2:38" x14ac:dyDescent="0.3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0.71060366997725555</v>
      </c>
      <c r="T35" s="35">
        <f t="shared" si="8"/>
        <v>0.71060367017774861</v>
      </c>
      <c r="U35" s="35">
        <f t="shared" si="8"/>
        <v>0.71060367015706805</v>
      </c>
      <c r="V35" s="35">
        <f t="shared" si="8"/>
        <v>0.68527025963904842</v>
      </c>
      <c r="W35" s="35">
        <f t="shared" si="8"/>
        <v>0.66873602122820319</v>
      </c>
      <c r="X35" s="35">
        <f t="shared" si="8"/>
        <v>0.65409034954193102</v>
      </c>
      <c r="Y35" s="35">
        <f t="shared" si="8"/>
        <v>0.61561011656103615</v>
      </c>
      <c r="Z35" s="35">
        <f t="shared" si="8"/>
        <v>0.59817793131365893</v>
      </c>
      <c r="AA35" s="35">
        <f t="shared" si="8"/>
        <v>0.6990154159841151</v>
      </c>
      <c r="AB35" s="35">
        <f t="shared" si="8"/>
        <v>0.50604828966658788</v>
      </c>
      <c r="AC35" s="35">
        <f t="shared" si="8"/>
        <v>0.48009590110634459</v>
      </c>
      <c r="AD35" s="35">
        <f t="shared" si="8"/>
        <v>0.47147857809462085</v>
      </c>
      <c r="AE35" s="35">
        <f t="shared" si="8"/>
        <v>0.4522386935183268</v>
      </c>
      <c r="AF35" s="35">
        <f t="shared" si="8"/>
        <v>0.45204447753158006</v>
      </c>
      <c r="AG35" s="35">
        <f t="shared" si="8"/>
        <v>0.48764217829778422</v>
      </c>
      <c r="AH35" s="35">
        <f t="shared" si="8"/>
        <v>0.49018022675502176</v>
      </c>
      <c r="AI35" s="35">
        <f t="shared" si="8"/>
        <v>0.49258485897701393</v>
      </c>
      <c r="AJ35" s="35">
        <f t="shared" si="8"/>
        <v>0.49436786415406914</v>
      </c>
      <c r="AK35" s="35">
        <f t="shared" si="8"/>
        <v>0.61224390039345622</v>
      </c>
      <c r="AL35" s="35">
        <f t="shared" si="8"/>
        <v>0.71060366991095469</v>
      </c>
    </row>
    <row r="37" spans="2:38" x14ac:dyDescent="0.3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3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3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20.845266778082191</v>
      </c>
      <c r="E39" s="1">
        <f>Planel_ConsumoMed_Combustível!I40/365</f>
        <v>21.543642021917808</v>
      </c>
      <c r="F39" s="1">
        <f>Planel_ConsumoMed_Combustível!J40/365</f>
        <v>19.668502449315071</v>
      </c>
      <c r="G39" s="1">
        <f>Planel_ConsumoMed_Combustível!K40/365</f>
        <v>20.721635024657534</v>
      </c>
      <c r="H39" s="1">
        <f>Planel_ConsumoMed_Combustível!L40/365</f>
        <v>23.848990309589041</v>
      </c>
      <c r="I39" s="1">
        <f>Planel_ConsumoMed_Combustível!M40/365</f>
        <v>26.88906230958904</v>
      </c>
      <c r="J39" s="1">
        <f>Planel_ConsumoMed_Combustível!N40/365</f>
        <v>27.245120372602738</v>
      </c>
      <c r="K39" s="1">
        <f>Planel_ConsumoMed_Combustível!O40/365</f>
        <v>26.712519115068492</v>
      </c>
      <c r="L39" s="1">
        <f>Planel_ConsumoMed_Combustível!P40/365</f>
        <v>26.315417758904108</v>
      </c>
      <c r="M39" s="1">
        <f>Planel_ConsumoMed_Combustível!Q40/365</f>
        <v>18.683887991780821</v>
      </c>
      <c r="N39" s="1">
        <f>Planel_ConsumoMed_Combustível!R40/365</f>
        <v>17.663630923287673</v>
      </c>
      <c r="O39" s="1">
        <f>Planel_ConsumoMed_Combustível!S40/365</f>
        <v>18.129908402739726</v>
      </c>
      <c r="P39" s="1">
        <f>Planel_ConsumoMed_Combustível!T40/365</f>
        <v>17.91439315068493</v>
      </c>
      <c r="Q39" s="1">
        <f>Planel_ConsumoMed_Combustível!U40/365</f>
        <v>19.808566728767122</v>
      </c>
      <c r="R39" s="1">
        <f>Planel_ConsumoMed_Combustível!V40/365</f>
        <v>16.090025506849315</v>
      </c>
      <c r="S39" s="1">
        <f>Planel_ConsumoMed_Combustível!W40/365</f>
        <v>16.38996916712329</v>
      </c>
      <c r="T39" s="1">
        <f>Planel_ConsumoMed_Combustível!X40/365</f>
        <v>18.054212312328769</v>
      </c>
      <c r="U39" s="1">
        <f>Planel_ConsumoMed_Combustível!Y40/365</f>
        <v>19.723105857534247</v>
      </c>
      <c r="V39" s="1">
        <f>Planel_ConsumoMed_Combustível!Z40/365</f>
        <v>19.844931246575342</v>
      </c>
      <c r="W39" s="1">
        <f>Planel_ConsumoMed_Combustível!AA40/365</f>
        <v>21.543879243835619</v>
      </c>
      <c r="X39" s="1">
        <f>Planel_ConsumoMed_Combustível!AB40/365</f>
        <v>22.563699854794521</v>
      </c>
      <c r="Y39" s="1">
        <f>Planel_ConsumoMed_Combustível!AC40/365</f>
        <v>22.759290999999997</v>
      </c>
      <c r="Z39" s="1">
        <f>Planel_ConsumoMed_Combustível!AD40/365</f>
        <v>24.130851895890412</v>
      </c>
      <c r="AA39" s="1">
        <f>Planel_ConsumoMed_Combustível!AE40/365</f>
        <v>30.320406575342464</v>
      </c>
      <c r="AB39" s="1">
        <f>Planel_ConsumoMed_Combustível!AF40/365</f>
        <v>22.428478893150682</v>
      </c>
      <c r="AC39" s="1">
        <f>Planel_ConsumoMed_Combustível!AG40/365</f>
        <v>18.747397739726029</v>
      </c>
      <c r="AD39" s="1">
        <f>Planel_ConsumoMed_Combustível!AH40/365</f>
        <v>17.476362791780822</v>
      </c>
      <c r="AE39" s="1">
        <f>Planel_ConsumoMed_Combustível!AI40/365</f>
        <v>15.424148356164384</v>
      </c>
      <c r="AF39" s="1">
        <f>Planel_ConsumoMed_Combustível!AJ40/365</f>
        <v>12.338893624657535</v>
      </c>
      <c r="AG39" s="1">
        <f>Planel_ConsumoMed_Combustível!AK40/365</f>
        <v>13.851830950684931</v>
      </c>
      <c r="AH39" s="1">
        <f>Planel_ConsumoMed_Combustível!AL40/365</f>
        <v>16.140010553424659</v>
      </c>
      <c r="AI39" s="1">
        <f>Planel_ConsumoMed_Combustível!AM40/365</f>
        <v>22.055082635616436</v>
      </c>
      <c r="AJ39" s="1">
        <f>Planel_ConsumoMed_Combustível!AN40/365</f>
        <v>29.411898602739726</v>
      </c>
      <c r="AK39" s="1">
        <f>Planel_ConsumoMed_Combustível!AO40/365</f>
        <v>32.791951589041098</v>
      </c>
      <c r="AL39" s="1">
        <f>Planel_ConsumoMed_Combustível!AP40/365</f>
        <v>35.886254109589039</v>
      </c>
    </row>
    <row r="40" spans="2:38" x14ac:dyDescent="0.3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28.899580657534244</v>
      </c>
      <c r="E40" s="1">
        <f>Planel_ConsumoCrit_Combustível!I40/365</f>
        <v>31.249998219178082</v>
      </c>
      <c r="F40" s="1">
        <f>Planel_ConsumoCrit_Combustível!J40/365</f>
        <v>21.579873920547946</v>
      </c>
      <c r="G40" s="1">
        <f>Planel_ConsumoCrit_Combustível!K40/365</f>
        <v>24.152146504109588</v>
      </c>
      <c r="H40" s="1">
        <f>Planel_ConsumoCrit_Combustível!L40/365</f>
        <v>26.700843873972602</v>
      </c>
      <c r="I40" s="1">
        <f>Planel_ConsumoCrit_Combustível!M40/365</f>
        <v>30.153047068493152</v>
      </c>
      <c r="J40" s="1">
        <f>Planel_ConsumoCrit_Combustível!N40/365</f>
        <v>31.314179095890413</v>
      </c>
      <c r="K40" s="1">
        <f>Planel_ConsumoCrit_Combustível!O40/365</f>
        <v>31.995233068493153</v>
      </c>
      <c r="L40" s="1">
        <f>Planel_ConsumoCrit_Combustível!P40/365</f>
        <v>30.051713315068493</v>
      </c>
      <c r="M40" s="1">
        <f>Planel_ConsumoCrit_Combustível!Q40/365</f>
        <v>23.887329309589042</v>
      </c>
      <c r="N40" s="1">
        <f>Planel_ConsumoCrit_Combustível!R40/365</f>
        <v>22.531908490410959</v>
      </c>
      <c r="O40" s="1">
        <f>Planel_ConsumoCrit_Combustível!S40/365</f>
        <v>24.115402104109592</v>
      </c>
      <c r="P40" s="1">
        <f>Planel_ConsumoCrit_Combustível!T40/365</f>
        <v>24.836554909589044</v>
      </c>
      <c r="Q40" s="1">
        <f>Planel_ConsumoCrit_Combustível!U40/365</f>
        <v>29.245473726027399</v>
      </c>
      <c r="R40" s="1">
        <f>Planel_ConsumoCrit_Combustível!V40/365</f>
        <v>23.7813598109589</v>
      </c>
      <c r="S40" s="1">
        <f>Planel_ConsumoCrit_Combustível!W40/365</f>
        <v>26.293104271232878</v>
      </c>
      <c r="T40" s="1">
        <f>Planel_ConsumoCrit_Combustível!X40/365</f>
        <v>29.896865150684931</v>
      </c>
      <c r="U40" s="1">
        <f>Planel_ConsumoCrit_Combustível!Y40/365</f>
        <v>33.50737624657534</v>
      </c>
      <c r="V40" s="1">
        <f>Planel_ConsumoCrit_Combustível!Z40/365</f>
        <v>35.873634630136991</v>
      </c>
      <c r="W40" s="1">
        <f>Planel_ConsumoCrit_Combustível!AA40/365</f>
        <v>40.355679863013698</v>
      </c>
      <c r="X40" s="1">
        <f>Planel_ConsumoCrit_Combustível!AB40/365</f>
        <v>41.640776246575342</v>
      </c>
      <c r="Y40" s="1">
        <f>Planel_ConsumoCrit_Combustível!AC40/365</f>
        <v>42.161681369863011</v>
      </c>
      <c r="Z40" s="1">
        <f>Planel_ConsumoCrit_Combustível!AD40/365</f>
        <v>43.31724846575343</v>
      </c>
      <c r="AA40" s="1">
        <f>Planel_ConsumoCrit_Combustível!AE40/365</f>
        <v>49.874688849315064</v>
      </c>
      <c r="AB40" s="1">
        <f>Planel_ConsumoCrit_Combustível!AF40/365</f>
        <v>40.23647526027397</v>
      </c>
      <c r="AC40" s="1">
        <f>Planel_ConsumoCrit_Combustível!AG40/365</f>
        <v>37.45395468493151</v>
      </c>
      <c r="AD40" s="1">
        <f>Planel_ConsumoCrit_Combustível!AH40/365</f>
        <v>36.248760410958901</v>
      </c>
      <c r="AE40" s="1">
        <f>Planel_ConsumoCrit_Combustível!AI40/365</f>
        <v>33.944271726027402</v>
      </c>
      <c r="AF40" s="1">
        <f>Planel_ConsumoCrit_Combustível!AJ40/365</f>
        <v>30.807149808219176</v>
      </c>
      <c r="AG40" s="1">
        <f>Planel_ConsumoCrit_Combustível!AK40/365</f>
        <v>32.308306246575341</v>
      </c>
      <c r="AH40" s="1">
        <f>Planel_ConsumoCrit_Combustível!AL40/365</f>
        <v>34.581367863013696</v>
      </c>
      <c r="AI40" s="1">
        <f>Planel_ConsumoCrit_Combustível!AM40/365</f>
        <v>40.400151917808216</v>
      </c>
      <c r="AJ40" s="1">
        <f>Planel_ConsumoCrit_Combustível!AN40/365</f>
        <v>49.958086520547944</v>
      </c>
      <c r="AK40" s="1">
        <f>Planel_ConsumoCrit_Combustível!AO40/365</f>
        <v>53.232160164383565</v>
      </c>
      <c r="AL40" s="1">
        <f>Planel_ConsumoCrit_Combustível!AP40/365</f>
        <v>56.31595695890411</v>
      </c>
    </row>
    <row r="41" spans="2:38" x14ac:dyDescent="0.3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3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3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3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3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3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3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8671875" defaultRowHeight="14.4" x14ac:dyDescent="0.3"/>
  <cols>
    <col min="1" max="1" width="8.88671875" style="33"/>
    <col min="2" max="2" width="30.5546875" style="33" bestFit="1" customWidth="1"/>
    <col min="3" max="3" width="12.33203125" style="33" bestFit="1" customWidth="1"/>
    <col min="4" max="6" width="12.33203125" style="33" customWidth="1"/>
    <col min="7" max="7" width="12.33203125" style="33" bestFit="1" customWidth="1"/>
    <col min="8" max="10" width="12.33203125" style="33" customWidth="1"/>
    <col min="11" max="11" width="12.33203125" style="33" bestFit="1" customWidth="1"/>
    <col min="12" max="14" width="12.33203125" style="33" customWidth="1"/>
    <col min="15" max="15" width="12.33203125" style="33" bestFit="1" customWidth="1"/>
    <col min="16" max="18" width="12.33203125" style="33" customWidth="1"/>
    <col min="19" max="19" width="12.33203125" style="33" bestFit="1" customWidth="1"/>
    <col min="20" max="22" width="12.33203125" style="33" customWidth="1"/>
    <col min="23" max="23" width="12.33203125" style="33" bestFit="1" customWidth="1"/>
    <col min="24" max="26" width="12.33203125" style="33" customWidth="1"/>
    <col min="27" max="27" width="12.33203125" style="33" bestFit="1" customWidth="1"/>
    <col min="28" max="30" width="12.33203125" style="33" customWidth="1"/>
    <col min="31" max="31" width="12.33203125" style="33" bestFit="1" customWidth="1"/>
    <col min="32" max="34" width="12.33203125" style="33" customWidth="1"/>
    <col min="35" max="35" width="12.33203125" style="33" bestFit="1" customWidth="1"/>
    <col min="36" max="38" width="12.33203125" style="33" customWidth="1"/>
    <col min="39" max="39" width="12.33203125" style="33" bestFit="1" customWidth="1"/>
    <col min="40" max="42" width="12.33203125" style="33" customWidth="1"/>
    <col min="43" max="43" width="12.33203125" style="33" bestFit="1" customWidth="1"/>
    <col min="44" max="46" width="12.33203125" style="33" customWidth="1"/>
    <col min="47" max="47" width="12.33203125" style="33" bestFit="1" customWidth="1"/>
    <col min="48" max="50" width="12.33203125" style="33" customWidth="1"/>
    <col min="51" max="182" width="12.33203125" style="33" bestFit="1" customWidth="1"/>
    <col min="183" max="16384" width="8.88671875" style="33"/>
  </cols>
  <sheetData>
    <row r="2" spans="2:182" x14ac:dyDescent="0.3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3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3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109377.77099999999</v>
      </c>
      <c r="AN4" s="1">
        <f>HLOOKUP(AN$2,PLANEL_Pot_anual!$C$3:$AL$23,2,TRUE)</f>
        <v>109377.77099999999</v>
      </c>
      <c r="AO4" s="1">
        <f>HLOOKUP(AO$2,PLANEL_Pot_anual!$C$3:$AL$23,2,TRUE)</f>
        <v>109377.77099999999</v>
      </c>
      <c r="AP4" s="1">
        <f>HLOOKUP(AP$2,PLANEL_Pot_anual!$C$3:$AL$23,2,TRUE)</f>
        <v>109377.77099999999</v>
      </c>
      <c r="AQ4" s="1">
        <f>HLOOKUP(AQ$2,PLANEL_Pot_anual!$C$3:$AL$23,2,TRUE)</f>
        <v>109429.9102</v>
      </c>
      <c r="AR4" s="1">
        <f>HLOOKUP(AR$2,PLANEL_Pot_anual!$C$3:$AL$23,2,TRUE)</f>
        <v>109429.9102</v>
      </c>
      <c r="AS4" s="1">
        <f>HLOOKUP(AS$2,PLANEL_Pot_anual!$C$3:$AL$23,2,TRUE)</f>
        <v>109429.9102</v>
      </c>
      <c r="AT4" s="1">
        <f>HLOOKUP(AT$2,PLANEL_Pot_anual!$C$3:$AL$23,2,TRUE)</f>
        <v>109429.9102</v>
      </c>
      <c r="AU4" s="1">
        <f>HLOOKUP(AU$2,PLANEL_Pot_anual!$C$3:$AL$23,2,TRUE)</f>
        <v>109862.6786</v>
      </c>
      <c r="AV4" s="1">
        <f>HLOOKUP(AV$2,PLANEL_Pot_anual!$C$3:$AL$23,2,TRUE)</f>
        <v>109862.6786</v>
      </c>
      <c r="AW4" s="1">
        <f>HLOOKUP(AW$2,PLANEL_Pot_anual!$C$3:$AL$23,2,TRUE)</f>
        <v>109862.6786</v>
      </c>
      <c r="AX4" s="1">
        <f>HLOOKUP(AX$2,PLANEL_Pot_anual!$C$3:$AL$23,2,TRUE)</f>
        <v>109862.6786</v>
      </c>
      <c r="AY4" s="1">
        <f>HLOOKUP(AY$2,PLANEL_Pot_anual!$C$3:$AL$23,2,TRUE)</f>
        <v>110345.6232</v>
      </c>
      <c r="AZ4" s="1">
        <f>HLOOKUP(AZ$2,PLANEL_Pot_anual!$C$3:$AL$23,2,TRUE)</f>
        <v>110345.6232</v>
      </c>
      <c r="BA4" s="1">
        <f>HLOOKUP(BA$2,PLANEL_Pot_anual!$C$3:$AL$23,2,TRUE)</f>
        <v>110345.6232</v>
      </c>
      <c r="BB4" s="1">
        <f>HLOOKUP(BB$2,PLANEL_Pot_anual!$C$3:$AL$23,2,TRUE)</f>
        <v>110345.6232</v>
      </c>
      <c r="BC4" s="1">
        <f>HLOOKUP(BC$2,PLANEL_Pot_anual!$C$3:$AL$23,2,TRUE)</f>
        <v>111944.26489999999</v>
      </c>
      <c r="BD4" s="1">
        <f>HLOOKUP(BD$2,PLANEL_Pot_anual!$C$3:$AL$23,2,TRUE)</f>
        <v>111944.26489999999</v>
      </c>
      <c r="BE4" s="1">
        <f>HLOOKUP(BE$2,PLANEL_Pot_anual!$C$3:$AL$23,2,TRUE)</f>
        <v>111944.26489999999</v>
      </c>
      <c r="BF4" s="1">
        <f>HLOOKUP(BF$2,PLANEL_Pot_anual!$C$3:$AL$23,2,TRUE)</f>
        <v>111944.26489999999</v>
      </c>
      <c r="BG4" s="1">
        <f>HLOOKUP(BG$2,PLANEL_Pot_anual!$C$3:$AL$23,2,TRUE)</f>
        <v>115717.171</v>
      </c>
      <c r="BH4" s="1">
        <f>HLOOKUP(BH$2,PLANEL_Pot_anual!$C$3:$AL$23,2,TRUE)</f>
        <v>115717.171</v>
      </c>
      <c r="BI4" s="1">
        <f>HLOOKUP(BI$2,PLANEL_Pot_anual!$C$3:$AL$23,2,TRUE)</f>
        <v>115717.171</v>
      </c>
      <c r="BJ4" s="1">
        <f>HLOOKUP(BJ$2,PLANEL_Pot_anual!$C$3:$AL$23,2,TRUE)</f>
        <v>115717.171</v>
      </c>
      <c r="BK4" s="1">
        <f>HLOOKUP(BK$2,PLANEL_Pot_anual!$C$3:$AL$23,2,TRUE)</f>
        <v>117866.371</v>
      </c>
      <c r="BL4" s="1">
        <f>HLOOKUP(BL$2,PLANEL_Pot_anual!$C$3:$AL$23,2,TRUE)</f>
        <v>117866.371</v>
      </c>
      <c r="BM4" s="1">
        <f>HLOOKUP(BM$2,PLANEL_Pot_anual!$C$3:$AL$23,2,TRUE)</f>
        <v>117866.371</v>
      </c>
      <c r="BN4" s="1">
        <f>HLOOKUP(BN$2,PLANEL_Pot_anual!$C$3:$AL$23,2,TRUE)</f>
        <v>117866.371</v>
      </c>
      <c r="BO4" s="1">
        <f>HLOOKUP(BO$2,PLANEL_Pot_anual!$C$3:$AL$23,2,TRUE)</f>
        <v>117866.371</v>
      </c>
      <c r="BP4" s="1">
        <f>HLOOKUP(BP$2,PLANEL_Pot_anual!$C$3:$AL$23,2,TRUE)</f>
        <v>117866.371</v>
      </c>
      <c r="BQ4" s="1">
        <f>HLOOKUP(BQ$2,PLANEL_Pot_anual!$C$3:$AL$23,2,TRUE)</f>
        <v>117866.371</v>
      </c>
      <c r="BR4" s="1">
        <f>HLOOKUP(BR$2,PLANEL_Pot_anual!$C$3:$AL$23,2,TRUE)</f>
        <v>117866.371</v>
      </c>
      <c r="BS4" s="1">
        <f>HLOOKUP(BS$2,PLANEL_Pot_anual!$C$3:$AL$23,2,TRUE)</f>
        <v>117866.371</v>
      </c>
      <c r="BT4" s="1">
        <f>HLOOKUP(BT$2,PLANEL_Pot_anual!$C$3:$AL$23,2,TRUE)</f>
        <v>117866.371</v>
      </c>
      <c r="BU4" s="1">
        <f>HLOOKUP(BU$2,PLANEL_Pot_anual!$C$3:$AL$23,2,TRUE)</f>
        <v>117866.371</v>
      </c>
      <c r="BV4" s="1">
        <f>HLOOKUP(BV$2,PLANEL_Pot_anual!$C$3:$AL$23,2,TRUE)</f>
        <v>117866.371</v>
      </c>
      <c r="BW4" s="1">
        <f>HLOOKUP(BW$2,PLANEL_Pot_anual!$C$3:$AL$23,2,TRUE)</f>
        <v>117866.371</v>
      </c>
      <c r="BX4" s="1">
        <f>HLOOKUP(BX$2,PLANEL_Pot_anual!$C$3:$AL$23,2,TRUE)</f>
        <v>117866.371</v>
      </c>
      <c r="BY4" s="1">
        <f>HLOOKUP(BY$2,PLANEL_Pot_anual!$C$3:$AL$23,2,TRUE)</f>
        <v>117866.371</v>
      </c>
      <c r="BZ4" s="1">
        <f>HLOOKUP(BZ$2,PLANEL_Pot_anual!$C$3:$AL$23,2,TRUE)</f>
        <v>117866.371</v>
      </c>
      <c r="CA4" s="1">
        <f>HLOOKUP(CA$2,PLANEL_Pot_anual!$C$3:$AL$23,2,TRUE)</f>
        <v>117866.371</v>
      </c>
      <c r="CB4" s="1">
        <f>HLOOKUP(CB$2,PLANEL_Pot_anual!$C$3:$AL$23,2,TRUE)</f>
        <v>117866.371</v>
      </c>
      <c r="CC4" s="1">
        <f>HLOOKUP(CC$2,PLANEL_Pot_anual!$C$3:$AL$23,2,TRUE)</f>
        <v>117866.371</v>
      </c>
      <c r="CD4" s="1">
        <f>HLOOKUP(CD$2,PLANEL_Pot_anual!$C$3:$AL$23,2,TRUE)</f>
        <v>117866.371</v>
      </c>
      <c r="CE4" s="1">
        <f>HLOOKUP(CE$2,PLANEL_Pot_anual!$C$3:$AL$23,2,TRUE)</f>
        <v>118147.52959999999</v>
      </c>
      <c r="CF4" s="1">
        <f>HLOOKUP(CF$2,PLANEL_Pot_anual!$C$3:$AL$23,2,TRUE)</f>
        <v>118147.52959999999</v>
      </c>
      <c r="CG4" s="1">
        <f>HLOOKUP(CG$2,PLANEL_Pot_anual!$C$3:$AL$23,2,TRUE)</f>
        <v>118147.52959999999</v>
      </c>
      <c r="CH4" s="1">
        <f>HLOOKUP(CH$2,PLANEL_Pot_anual!$C$3:$AL$23,2,TRUE)</f>
        <v>118147.52959999999</v>
      </c>
      <c r="CI4" s="1">
        <f>HLOOKUP(CI$2,PLANEL_Pot_anual!$C$3:$AL$23,2,TRUE)</f>
        <v>119986.587</v>
      </c>
      <c r="CJ4" s="1">
        <f>HLOOKUP(CJ$2,PLANEL_Pot_anual!$C$3:$AL$23,2,TRUE)</f>
        <v>119986.587</v>
      </c>
      <c r="CK4" s="1">
        <f>HLOOKUP(CK$2,PLANEL_Pot_anual!$C$3:$AL$23,2,TRUE)</f>
        <v>119986.587</v>
      </c>
      <c r="CL4" s="1">
        <f>HLOOKUP(CL$2,PLANEL_Pot_anual!$C$3:$AL$23,2,TRUE)</f>
        <v>119986.587</v>
      </c>
      <c r="CM4" s="1">
        <f>HLOOKUP(CM$2,PLANEL_Pot_anual!$C$3:$AL$23,2,TRUE)</f>
        <v>122056.2907</v>
      </c>
      <c r="CN4" s="1">
        <f>HLOOKUP(CN$2,PLANEL_Pot_anual!$C$3:$AL$23,2,TRUE)</f>
        <v>122056.2907</v>
      </c>
      <c r="CO4" s="1">
        <f>HLOOKUP(CO$2,PLANEL_Pot_anual!$C$3:$AL$23,2,TRUE)</f>
        <v>122056.2907</v>
      </c>
      <c r="CP4" s="1">
        <f>HLOOKUP(CP$2,PLANEL_Pot_anual!$C$3:$AL$23,2,TRUE)</f>
        <v>122056.2907</v>
      </c>
      <c r="CQ4" s="1">
        <f>HLOOKUP(CQ$2,PLANEL_Pot_anual!$C$3:$AL$23,2,TRUE)</f>
        <v>125078.4387</v>
      </c>
      <c r="CR4" s="1">
        <f>HLOOKUP(CR$2,PLANEL_Pot_anual!$C$3:$AL$23,2,TRUE)</f>
        <v>125078.4387</v>
      </c>
      <c r="CS4" s="1">
        <f>HLOOKUP(CS$2,PLANEL_Pot_anual!$C$3:$AL$23,2,TRUE)</f>
        <v>125078.4387</v>
      </c>
      <c r="CT4" s="1">
        <f>HLOOKUP(CT$2,PLANEL_Pot_anual!$C$3:$AL$23,2,TRUE)</f>
        <v>125078.4387</v>
      </c>
      <c r="CU4" s="1">
        <f>HLOOKUP(CU$2,PLANEL_Pot_anual!$C$3:$AL$23,2,TRUE)</f>
        <v>131007.7778</v>
      </c>
      <c r="CV4" s="1">
        <f>HLOOKUP(CV$2,PLANEL_Pot_anual!$C$3:$AL$23,2,TRUE)</f>
        <v>131007.7778</v>
      </c>
      <c r="CW4" s="1">
        <f>HLOOKUP(CW$2,PLANEL_Pot_anual!$C$3:$AL$23,2,TRUE)</f>
        <v>131007.7778</v>
      </c>
      <c r="CX4" s="1">
        <f>HLOOKUP(CX$2,PLANEL_Pot_anual!$C$3:$AL$23,2,TRUE)</f>
        <v>131007.7778</v>
      </c>
      <c r="CY4" s="1">
        <f>HLOOKUP(CY$2,PLANEL_Pot_anual!$C$3:$AL$23,2,TRUE)</f>
        <v>131007.7778</v>
      </c>
      <c r="CZ4" s="1">
        <f>HLOOKUP(CZ$2,PLANEL_Pot_anual!$C$3:$AL$23,2,TRUE)</f>
        <v>131007.7778</v>
      </c>
      <c r="DA4" s="1">
        <f>HLOOKUP(DA$2,PLANEL_Pot_anual!$C$3:$AL$23,2,TRUE)</f>
        <v>131007.7778</v>
      </c>
      <c r="DB4" s="1">
        <f>HLOOKUP(DB$2,PLANEL_Pot_anual!$C$3:$AL$23,2,TRUE)</f>
        <v>131007.7778</v>
      </c>
      <c r="DC4" s="1">
        <f>HLOOKUP(DC$2,PLANEL_Pot_anual!$C$3:$AL$23,2,TRUE)</f>
        <v>131007.7778</v>
      </c>
      <c r="DD4" s="1">
        <f>HLOOKUP(DD$2,PLANEL_Pot_anual!$C$3:$AL$23,2,TRUE)</f>
        <v>131007.7778</v>
      </c>
      <c r="DE4" s="1">
        <f>HLOOKUP(DE$2,PLANEL_Pot_anual!$C$3:$AL$23,2,TRUE)</f>
        <v>131007.7778</v>
      </c>
      <c r="DF4" s="1">
        <f>HLOOKUP(DF$2,PLANEL_Pot_anual!$C$3:$AL$23,2,TRUE)</f>
        <v>131007.7778</v>
      </c>
      <c r="DG4" s="1">
        <f>HLOOKUP(DG$2,PLANEL_Pot_anual!$C$3:$AL$23,2,TRUE)</f>
        <v>131183.71359999999</v>
      </c>
      <c r="DH4" s="1">
        <f>HLOOKUP(DH$2,PLANEL_Pot_anual!$C$3:$AL$23,2,TRUE)</f>
        <v>131183.71359999999</v>
      </c>
      <c r="DI4" s="1">
        <f>HLOOKUP(DI$2,PLANEL_Pot_anual!$C$3:$AL$23,2,TRUE)</f>
        <v>131183.71359999999</v>
      </c>
      <c r="DJ4" s="1">
        <f>HLOOKUP(DJ$2,PLANEL_Pot_anual!$C$3:$AL$23,2,TRUE)</f>
        <v>131183.71359999999</v>
      </c>
      <c r="DK4" s="1">
        <f>HLOOKUP(DK$2,PLANEL_Pot_anual!$C$3:$AL$23,2,TRUE)</f>
        <v>131358.8585</v>
      </c>
      <c r="DL4" s="1">
        <f>HLOOKUP(DL$2,PLANEL_Pot_anual!$C$3:$AL$23,2,TRUE)</f>
        <v>131358.8585</v>
      </c>
      <c r="DM4" s="1">
        <f>HLOOKUP(DM$2,PLANEL_Pot_anual!$C$3:$AL$23,2,TRUE)</f>
        <v>131358.8585</v>
      </c>
      <c r="DN4" s="1">
        <f>HLOOKUP(DN$2,PLANEL_Pot_anual!$C$3:$AL$23,2,TRUE)</f>
        <v>131358.8585</v>
      </c>
      <c r="DO4" s="1">
        <f>HLOOKUP(DO$2,PLANEL_Pot_anual!$C$3:$AL$23,2,TRUE)</f>
        <v>131544.53589999999</v>
      </c>
      <c r="DP4" s="1">
        <f>HLOOKUP(DP$2,PLANEL_Pot_anual!$C$3:$AL$23,2,TRUE)</f>
        <v>131544.53589999999</v>
      </c>
      <c r="DQ4" s="1">
        <f>HLOOKUP(DQ$2,PLANEL_Pot_anual!$C$3:$AL$23,2,TRUE)</f>
        <v>131544.53589999999</v>
      </c>
      <c r="DR4" s="1">
        <f>HLOOKUP(DR$2,PLANEL_Pot_anual!$C$3:$AL$23,2,TRUE)</f>
        <v>131544.53589999999</v>
      </c>
      <c r="DS4" s="1">
        <f>HLOOKUP(DS$2,PLANEL_Pot_anual!$C$3:$AL$23,2,TRUE)</f>
        <v>131704.25539999999</v>
      </c>
      <c r="DT4" s="1">
        <f>HLOOKUP(DT$2,PLANEL_Pot_anual!$C$3:$AL$23,2,TRUE)</f>
        <v>131704.25539999999</v>
      </c>
      <c r="DU4" s="1">
        <f>HLOOKUP(DU$2,PLANEL_Pot_anual!$C$3:$AL$23,2,TRUE)</f>
        <v>131704.25539999999</v>
      </c>
      <c r="DV4" s="1">
        <f>HLOOKUP(DV$2,PLANEL_Pot_anual!$C$3:$AL$23,2,TRUE)</f>
        <v>131704.25539999999</v>
      </c>
      <c r="DW4" s="1">
        <f>HLOOKUP(DW$2,PLANEL_Pot_anual!$C$3:$AL$23,2,TRUE)</f>
        <v>131873.83240000001</v>
      </c>
      <c r="DX4" s="1">
        <f>HLOOKUP(DX$2,PLANEL_Pot_anual!$C$3:$AL$23,2,TRUE)</f>
        <v>131873.83240000001</v>
      </c>
      <c r="DY4" s="1">
        <f>HLOOKUP(DY$2,PLANEL_Pot_anual!$C$3:$AL$23,2,TRUE)</f>
        <v>131873.83240000001</v>
      </c>
      <c r="DZ4" s="1">
        <f>HLOOKUP(DZ$2,PLANEL_Pot_anual!$C$3:$AL$23,2,TRUE)</f>
        <v>131873.83240000001</v>
      </c>
      <c r="EA4" s="1">
        <f>HLOOKUP(EA$2,PLANEL_Pot_anual!$C$3:$AL$23,2,TRUE)</f>
        <v>132921.81</v>
      </c>
      <c r="EB4" s="1">
        <f>HLOOKUP(EB$2,PLANEL_Pot_anual!$C$3:$AL$23,2,TRUE)</f>
        <v>132921.81</v>
      </c>
      <c r="EC4" s="1">
        <f>HLOOKUP(EC$2,PLANEL_Pot_anual!$C$3:$AL$23,2,TRUE)</f>
        <v>132921.81</v>
      </c>
      <c r="ED4" s="1">
        <f>HLOOKUP(ED$2,PLANEL_Pot_anual!$C$3:$AL$23,2,TRUE)</f>
        <v>132921.81</v>
      </c>
      <c r="EE4" s="1">
        <f>HLOOKUP(EE$2,PLANEL_Pot_anual!$C$3:$AL$23,2,TRUE)</f>
        <v>135215.53890000001</v>
      </c>
      <c r="EF4" s="1">
        <f>HLOOKUP(EF$2,PLANEL_Pot_anual!$C$3:$AL$23,2,TRUE)</f>
        <v>135215.53890000001</v>
      </c>
      <c r="EG4" s="1">
        <f>HLOOKUP(EG$2,PLANEL_Pot_anual!$C$3:$AL$23,2,TRUE)</f>
        <v>135215.53890000001</v>
      </c>
      <c r="EH4" s="1">
        <f>HLOOKUP(EH$2,PLANEL_Pot_anual!$C$3:$AL$23,2,TRUE)</f>
        <v>135215.53890000001</v>
      </c>
      <c r="EI4" s="1">
        <f>HLOOKUP(EI$2,PLANEL_Pot_anual!$C$3:$AL$23,2,TRUE)</f>
        <v>136700.71299999999</v>
      </c>
      <c r="EJ4" s="1">
        <f>HLOOKUP(EJ$2,PLANEL_Pot_anual!$C$3:$AL$23,2,TRUE)</f>
        <v>136700.71299999999</v>
      </c>
      <c r="EK4" s="1">
        <f>HLOOKUP(EK$2,PLANEL_Pot_anual!$C$3:$AL$23,2,TRUE)</f>
        <v>136700.71299999999</v>
      </c>
      <c r="EL4" s="1">
        <f>HLOOKUP(EL$2,PLANEL_Pot_anual!$C$3:$AL$23,2,TRUE)</f>
        <v>136700.71299999999</v>
      </c>
      <c r="EM4" s="1">
        <f>HLOOKUP(EM$2,PLANEL_Pot_anual!$C$3:$AL$23,2,TRUE)</f>
        <v>137980.12049999999</v>
      </c>
      <c r="EN4" s="1">
        <f>HLOOKUP(EN$2,PLANEL_Pot_anual!$C$3:$AL$23,2,TRUE)</f>
        <v>137980.12049999999</v>
      </c>
      <c r="EO4" s="1">
        <f>HLOOKUP(EO$2,PLANEL_Pot_anual!$C$3:$AL$23,2,TRUE)</f>
        <v>137980.12049999999</v>
      </c>
      <c r="EP4" s="1">
        <f>HLOOKUP(EP$2,PLANEL_Pot_anual!$C$3:$AL$23,2,TRUE)</f>
        <v>137980.12049999999</v>
      </c>
    </row>
    <row r="5" spans="2:182" x14ac:dyDescent="0.3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9230.4271119999994</v>
      </c>
      <c r="AB5" s="1">
        <f>HLOOKUP(AB$2,PLANEL_Pot_anual!$C$3:$AL$23,3,TRUE)</f>
        <v>9230.4271119999994</v>
      </c>
      <c r="AC5" s="1">
        <f>HLOOKUP(AC$2,PLANEL_Pot_anual!$C$3:$AL$23,3,TRUE)</f>
        <v>9230.4271119999994</v>
      </c>
      <c r="AD5" s="1">
        <f>HLOOKUP(AD$2,PLANEL_Pot_anual!$C$3:$AL$23,3,TRUE)</f>
        <v>9230.4271119999994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3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13594</v>
      </c>
      <c r="AJ7" s="18">
        <f>HLOOKUP(AJ$2,PLANEL_Pot_anual!$C$3:$AL$23,5,TRUE)</f>
        <v>13594</v>
      </c>
      <c r="AK7" s="18">
        <f>HLOOKUP(AK$2,PLANEL_Pot_anual!$C$3:$AL$23,5,TRUE)</f>
        <v>13594</v>
      </c>
      <c r="AL7" s="18">
        <f>HLOOKUP(AL$2,PLANEL_Pot_anual!$C$3:$AL$23,5,TRUE)</f>
        <v>13594</v>
      </c>
      <c r="AM7" s="18">
        <f>HLOOKUP(AM$2,PLANEL_Pot_anual!$C$3:$AL$23,5,TRUE)</f>
        <v>13571.7</v>
      </c>
      <c r="AN7" s="18">
        <f>HLOOKUP(AN$2,PLANEL_Pot_anual!$C$3:$AL$23,5,TRUE)</f>
        <v>13571.7</v>
      </c>
      <c r="AO7" s="18">
        <f>HLOOKUP(AO$2,PLANEL_Pot_anual!$C$3:$AL$23,5,TRUE)</f>
        <v>13571.7</v>
      </c>
      <c r="AP7" s="18">
        <f>HLOOKUP(AP$2,PLANEL_Pot_anual!$C$3:$AL$23,5,TRUE)</f>
        <v>13571.7</v>
      </c>
      <c r="AQ7" s="18">
        <f>HLOOKUP(AQ$2,PLANEL_Pot_anual!$C$3:$AL$23,5,TRUE)</f>
        <v>12712.901043</v>
      </c>
      <c r="AR7" s="18">
        <f>HLOOKUP(AR$2,PLANEL_Pot_anual!$C$3:$AL$23,5,TRUE)</f>
        <v>12712.901043</v>
      </c>
      <c r="AS7" s="18">
        <f>HLOOKUP(AS$2,PLANEL_Pot_anual!$C$3:$AL$23,5,TRUE)</f>
        <v>12712.901043</v>
      </c>
      <c r="AT7" s="18">
        <f>HLOOKUP(AT$2,PLANEL_Pot_anual!$C$3:$AL$23,5,TRUE)</f>
        <v>12712.901043</v>
      </c>
      <c r="AU7" s="18">
        <f>HLOOKUP(AU$2,PLANEL_Pot_anual!$C$3:$AL$23,5,TRUE)</f>
        <v>13319.094236999999</v>
      </c>
      <c r="AV7" s="18">
        <f>HLOOKUP(AV$2,PLANEL_Pot_anual!$C$3:$AL$23,5,TRUE)</f>
        <v>13319.094236999999</v>
      </c>
      <c r="AW7" s="18">
        <f>HLOOKUP(AW$2,PLANEL_Pot_anual!$C$3:$AL$23,5,TRUE)</f>
        <v>13319.094236999999</v>
      </c>
      <c r="AX7" s="18">
        <f>HLOOKUP(AX$2,PLANEL_Pot_anual!$C$3:$AL$23,5,TRUE)</f>
        <v>13319.094236999999</v>
      </c>
      <c r="AY7" s="18">
        <f>HLOOKUP(AY$2,PLANEL_Pot_anual!$C$3:$AL$23,5,TRUE)</f>
        <v>13958.3</v>
      </c>
      <c r="AZ7" s="18">
        <f>HLOOKUP(AZ$2,PLANEL_Pot_anual!$C$3:$AL$23,5,TRUE)</f>
        <v>13958.3</v>
      </c>
      <c r="BA7" s="18">
        <f>HLOOKUP(BA$2,PLANEL_Pot_anual!$C$3:$AL$23,5,TRUE)</f>
        <v>13958.3</v>
      </c>
      <c r="BB7" s="18">
        <f>HLOOKUP(BB$2,PLANEL_Pot_anual!$C$3:$AL$23,5,TRUE)</f>
        <v>13958.3</v>
      </c>
      <c r="BC7" s="18">
        <f>HLOOKUP(BC$2,PLANEL_Pot_anual!$C$3:$AL$23,5,TRUE)</f>
        <v>13958.1</v>
      </c>
      <c r="BD7" s="18">
        <f>HLOOKUP(BD$2,PLANEL_Pot_anual!$C$3:$AL$23,5,TRUE)</f>
        <v>13958.1</v>
      </c>
      <c r="BE7" s="18">
        <f>HLOOKUP(BE$2,PLANEL_Pot_anual!$C$3:$AL$23,5,TRUE)</f>
        <v>13958.1</v>
      </c>
      <c r="BF7" s="18">
        <f>HLOOKUP(BF$2,PLANEL_Pot_anual!$C$3:$AL$23,5,TRUE)</f>
        <v>13958.1</v>
      </c>
      <c r="BG7" s="18">
        <f>HLOOKUP(BG$2,PLANEL_Pot_anual!$C$3:$AL$23,5,TRUE)</f>
        <v>13958.1</v>
      </c>
      <c r="BH7" s="18">
        <f>HLOOKUP(BH$2,PLANEL_Pot_anual!$C$3:$AL$23,5,TRUE)</f>
        <v>13958.1</v>
      </c>
      <c r="BI7" s="18">
        <f>HLOOKUP(BI$2,PLANEL_Pot_anual!$C$3:$AL$23,5,TRUE)</f>
        <v>13958.1</v>
      </c>
      <c r="BJ7" s="18">
        <f>HLOOKUP(BJ$2,PLANEL_Pot_anual!$C$3:$AL$23,5,TRUE)</f>
        <v>13958.1</v>
      </c>
      <c r="BK7" s="18">
        <f>HLOOKUP(BK$2,PLANEL_Pot_anual!$C$3:$AL$23,5,TRUE)</f>
        <v>13958.1</v>
      </c>
      <c r="BL7" s="18">
        <f>HLOOKUP(BL$2,PLANEL_Pot_anual!$C$3:$AL$23,5,TRUE)</f>
        <v>13958.1</v>
      </c>
      <c r="BM7" s="18">
        <f>HLOOKUP(BM$2,PLANEL_Pot_anual!$C$3:$AL$23,5,TRUE)</f>
        <v>13958.1</v>
      </c>
      <c r="BN7" s="18">
        <f>HLOOKUP(BN$2,PLANEL_Pot_anual!$C$3:$AL$23,5,TRUE)</f>
        <v>13958.1</v>
      </c>
      <c r="BO7" s="18">
        <f>HLOOKUP(BO$2,PLANEL_Pot_anual!$C$3:$AL$23,5,TRUE)</f>
        <v>13758.5</v>
      </c>
      <c r="BP7" s="18">
        <f>HLOOKUP(BP$2,PLANEL_Pot_anual!$C$3:$AL$23,5,TRUE)</f>
        <v>13758.5</v>
      </c>
      <c r="BQ7" s="18">
        <f>HLOOKUP(BQ$2,PLANEL_Pot_anual!$C$3:$AL$23,5,TRUE)</f>
        <v>13758.5</v>
      </c>
      <c r="BR7" s="18">
        <f>HLOOKUP(BR$2,PLANEL_Pot_anual!$C$3:$AL$23,5,TRUE)</f>
        <v>13758.5</v>
      </c>
      <c r="BS7" s="18">
        <f>HLOOKUP(BS$2,PLANEL_Pot_anual!$C$3:$AL$23,5,TRUE)</f>
        <v>14683.5</v>
      </c>
      <c r="BT7" s="18">
        <f>HLOOKUP(BT$2,PLANEL_Pot_anual!$C$3:$AL$23,5,TRUE)</f>
        <v>14683.5</v>
      </c>
      <c r="BU7" s="18">
        <f>HLOOKUP(BU$2,PLANEL_Pot_anual!$C$3:$AL$23,5,TRUE)</f>
        <v>14683.5</v>
      </c>
      <c r="BV7" s="18">
        <f>HLOOKUP(BV$2,PLANEL_Pot_anual!$C$3:$AL$23,5,TRUE)</f>
        <v>14683.5</v>
      </c>
      <c r="BW7" s="18">
        <f>HLOOKUP(BW$2,PLANEL_Pot_anual!$C$3:$AL$23,5,TRUE)</f>
        <v>15608.5</v>
      </c>
      <c r="BX7" s="18">
        <f>HLOOKUP(BX$2,PLANEL_Pot_anual!$C$3:$AL$23,5,TRUE)</f>
        <v>15608.5</v>
      </c>
      <c r="BY7" s="18">
        <f>HLOOKUP(BY$2,PLANEL_Pot_anual!$C$3:$AL$23,5,TRUE)</f>
        <v>15608.5</v>
      </c>
      <c r="BZ7" s="18">
        <f>HLOOKUP(BZ$2,PLANEL_Pot_anual!$C$3:$AL$23,5,TRUE)</f>
        <v>15608.5</v>
      </c>
      <c r="CA7" s="18">
        <f>HLOOKUP(CA$2,PLANEL_Pot_anual!$C$3:$AL$23,5,TRUE)</f>
        <v>16533.7</v>
      </c>
      <c r="CB7" s="18">
        <f>HLOOKUP(CB$2,PLANEL_Pot_anual!$C$3:$AL$23,5,TRUE)</f>
        <v>16533.7</v>
      </c>
      <c r="CC7" s="18">
        <f>HLOOKUP(CC$2,PLANEL_Pot_anual!$C$3:$AL$23,5,TRUE)</f>
        <v>16533.7</v>
      </c>
      <c r="CD7" s="18">
        <f>HLOOKUP(CD$2,PLANEL_Pot_anual!$C$3:$AL$23,5,TRUE)</f>
        <v>16533.7</v>
      </c>
      <c r="CE7" s="18">
        <f>HLOOKUP(CE$2,PLANEL_Pot_anual!$C$3:$AL$23,5,TRUE)</f>
        <v>17268.7</v>
      </c>
      <c r="CF7" s="18">
        <f>HLOOKUP(CF$2,PLANEL_Pot_anual!$C$3:$AL$23,5,TRUE)</f>
        <v>17268.7</v>
      </c>
      <c r="CG7" s="18">
        <f>HLOOKUP(CG$2,PLANEL_Pot_anual!$C$3:$AL$23,5,TRUE)</f>
        <v>17268.7</v>
      </c>
      <c r="CH7" s="18">
        <f>HLOOKUP(CH$2,PLANEL_Pot_anual!$C$3:$AL$23,5,TRUE)</f>
        <v>17268.7</v>
      </c>
      <c r="CI7" s="18">
        <f>HLOOKUP(CI$2,PLANEL_Pot_anual!$C$3:$AL$23,5,TRUE)</f>
        <v>18003.7</v>
      </c>
      <c r="CJ7" s="18">
        <f>HLOOKUP(CJ$2,PLANEL_Pot_anual!$C$3:$AL$23,5,TRUE)</f>
        <v>18003.7</v>
      </c>
      <c r="CK7" s="18">
        <f>HLOOKUP(CK$2,PLANEL_Pot_anual!$C$3:$AL$23,5,TRUE)</f>
        <v>18003.7</v>
      </c>
      <c r="CL7" s="18">
        <f>HLOOKUP(CL$2,PLANEL_Pot_anual!$C$3:$AL$23,5,TRUE)</f>
        <v>18003.7</v>
      </c>
      <c r="CM7" s="18">
        <f>HLOOKUP(CM$2,PLANEL_Pot_anual!$C$3:$AL$23,5,TRUE)</f>
        <v>18738.900000000001</v>
      </c>
      <c r="CN7" s="18">
        <f>HLOOKUP(CN$2,PLANEL_Pot_anual!$C$3:$AL$23,5,TRUE)</f>
        <v>18738.900000000001</v>
      </c>
      <c r="CO7" s="18">
        <f>HLOOKUP(CO$2,PLANEL_Pot_anual!$C$3:$AL$23,5,TRUE)</f>
        <v>18738.900000000001</v>
      </c>
      <c r="CP7" s="18">
        <f>HLOOKUP(CP$2,PLANEL_Pot_anual!$C$3:$AL$23,5,TRUE)</f>
        <v>18738.900000000001</v>
      </c>
      <c r="CQ7" s="18">
        <f>HLOOKUP(CQ$2,PLANEL_Pot_anual!$C$3:$AL$23,5,TRUE)</f>
        <v>19473.900000000001</v>
      </c>
      <c r="CR7" s="18">
        <f>HLOOKUP(CR$2,PLANEL_Pot_anual!$C$3:$AL$23,5,TRUE)</f>
        <v>19473.900000000001</v>
      </c>
      <c r="CS7" s="18">
        <f>HLOOKUP(CS$2,PLANEL_Pot_anual!$C$3:$AL$23,5,TRUE)</f>
        <v>19473.900000000001</v>
      </c>
      <c r="CT7" s="18">
        <f>HLOOKUP(CT$2,PLANEL_Pot_anual!$C$3:$AL$23,5,TRUE)</f>
        <v>19473.900000000001</v>
      </c>
      <c r="CU7" s="18">
        <f>HLOOKUP(CU$2,PLANEL_Pot_anual!$C$3:$AL$23,5,TRUE)</f>
        <v>20134.317483999999</v>
      </c>
      <c r="CV7" s="18">
        <f>HLOOKUP(CV$2,PLANEL_Pot_anual!$C$3:$AL$23,5,TRUE)</f>
        <v>20134.317483999999</v>
      </c>
      <c r="CW7" s="18">
        <f>HLOOKUP(CW$2,PLANEL_Pot_anual!$C$3:$AL$23,5,TRUE)</f>
        <v>20134.317483999999</v>
      </c>
      <c r="CX7" s="18">
        <f>HLOOKUP(CX$2,PLANEL_Pot_anual!$C$3:$AL$23,5,TRUE)</f>
        <v>20134.317483999999</v>
      </c>
      <c r="CY7" s="18">
        <f>HLOOKUP(CY$2,PLANEL_Pot_anual!$C$3:$AL$23,5,TRUE)</f>
        <v>20334.317483999999</v>
      </c>
      <c r="CZ7" s="18">
        <f>HLOOKUP(CZ$2,PLANEL_Pot_anual!$C$3:$AL$23,5,TRUE)</f>
        <v>20334.317483999999</v>
      </c>
      <c r="DA7" s="18">
        <f>HLOOKUP(DA$2,PLANEL_Pot_anual!$C$3:$AL$23,5,TRUE)</f>
        <v>20334.317483999999</v>
      </c>
      <c r="DB7" s="18">
        <f>HLOOKUP(DB$2,PLANEL_Pot_anual!$C$3:$AL$23,5,TRUE)</f>
        <v>20334.317483999999</v>
      </c>
      <c r="DC7" s="18">
        <f>HLOOKUP(DC$2,PLANEL_Pot_anual!$C$3:$AL$23,5,TRUE)</f>
        <v>20528.617483999999</v>
      </c>
      <c r="DD7" s="18">
        <f>HLOOKUP(DD$2,PLANEL_Pot_anual!$C$3:$AL$23,5,TRUE)</f>
        <v>20528.617483999999</v>
      </c>
      <c r="DE7" s="18">
        <f>HLOOKUP(DE$2,PLANEL_Pot_anual!$C$3:$AL$23,5,TRUE)</f>
        <v>20528.617483999999</v>
      </c>
      <c r="DF7" s="18">
        <f>HLOOKUP(DF$2,PLANEL_Pot_anual!$C$3:$AL$23,5,TRUE)</f>
        <v>20528.617483999999</v>
      </c>
      <c r="DG7" s="18">
        <f>HLOOKUP(DG$2,PLANEL_Pot_anual!$C$3:$AL$23,5,TRUE)</f>
        <v>20728.617483999999</v>
      </c>
      <c r="DH7" s="18">
        <f>HLOOKUP(DH$2,PLANEL_Pot_anual!$C$3:$AL$23,5,TRUE)</f>
        <v>20728.617483999999</v>
      </c>
      <c r="DI7" s="18">
        <f>HLOOKUP(DI$2,PLANEL_Pot_anual!$C$3:$AL$23,5,TRUE)</f>
        <v>20728.617483999999</v>
      </c>
      <c r="DJ7" s="18">
        <f>HLOOKUP(DJ$2,PLANEL_Pot_anual!$C$3:$AL$23,5,TRUE)</f>
        <v>20728.617483999999</v>
      </c>
      <c r="DK7" s="18">
        <f>HLOOKUP(DK$2,PLANEL_Pot_anual!$C$3:$AL$23,5,TRUE)</f>
        <v>20928.617483999999</v>
      </c>
      <c r="DL7" s="18">
        <f>HLOOKUP(DL$2,PLANEL_Pot_anual!$C$3:$AL$23,5,TRUE)</f>
        <v>20928.617483999999</v>
      </c>
      <c r="DM7" s="18">
        <f>HLOOKUP(DM$2,PLANEL_Pot_anual!$C$3:$AL$23,5,TRUE)</f>
        <v>20928.617483999999</v>
      </c>
      <c r="DN7" s="18">
        <f>HLOOKUP(DN$2,PLANEL_Pot_anual!$C$3:$AL$23,5,TRUE)</f>
        <v>20928.617483999999</v>
      </c>
      <c r="DO7" s="18">
        <f>HLOOKUP(DO$2,PLANEL_Pot_anual!$C$3:$AL$23,5,TRUE)</f>
        <v>20928.617483999999</v>
      </c>
      <c r="DP7" s="18">
        <f>HLOOKUP(DP$2,PLANEL_Pot_anual!$C$3:$AL$23,5,TRUE)</f>
        <v>20928.617483999999</v>
      </c>
      <c r="DQ7" s="18">
        <f>HLOOKUP(DQ$2,PLANEL_Pot_anual!$C$3:$AL$23,5,TRUE)</f>
        <v>20928.617483999999</v>
      </c>
      <c r="DR7" s="18">
        <f>HLOOKUP(DR$2,PLANEL_Pot_anual!$C$3:$AL$23,5,TRUE)</f>
        <v>20928.617483999999</v>
      </c>
      <c r="DS7" s="18">
        <f>HLOOKUP(DS$2,PLANEL_Pot_anual!$C$3:$AL$23,5,TRUE)</f>
        <v>20565.417483999998</v>
      </c>
      <c r="DT7" s="18">
        <f>HLOOKUP(DT$2,PLANEL_Pot_anual!$C$3:$AL$23,5,TRUE)</f>
        <v>20565.417483999998</v>
      </c>
      <c r="DU7" s="18">
        <f>HLOOKUP(DU$2,PLANEL_Pot_anual!$C$3:$AL$23,5,TRUE)</f>
        <v>20565.417483999998</v>
      </c>
      <c r="DV7" s="18">
        <f>HLOOKUP(DV$2,PLANEL_Pot_anual!$C$3:$AL$23,5,TRUE)</f>
        <v>20565.417483999998</v>
      </c>
      <c r="DW7" s="18">
        <f>HLOOKUP(DW$2,PLANEL_Pot_anual!$C$3:$AL$23,5,TRUE)</f>
        <v>20565.417483999998</v>
      </c>
      <c r="DX7" s="18">
        <f>HLOOKUP(DX$2,PLANEL_Pot_anual!$C$3:$AL$23,5,TRUE)</f>
        <v>20565.417483999998</v>
      </c>
      <c r="DY7" s="18">
        <f>HLOOKUP(DY$2,PLANEL_Pot_anual!$C$3:$AL$23,5,TRUE)</f>
        <v>20565.417483999998</v>
      </c>
      <c r="DZ7" s="18">
        <f>HLOOKUP(DZ$2,PLANEL_Pot_anual!$C$3:$AL$23,5,TRUE)</f>
        <v>20565.417483999998</v>
      </c>
      <c r="EA7" s="18">
        <f>HLOOKUP(EA$2,PLANEL_Pot_anual!$C$3:$AL$23,5,TRUE)</f>
        <v>20565.417483999998</v>
      </c>
      <c r="EB7" s="18">
        <f>HLOOKUP(EB$2,PLANEL_Pot_anual!$C$3:$AL$23,5,TRUE)</f>
        <v>20565.417483999998</v>
      </c>
      <c r="EC7" s="18">
        <f>HLOOKUP(EC$2,PLANEL_Pot_anual!$C$3:$AL$23,5,TRUE)</f>
        <v>20565.417483999998</v>
      </c>
      <c r="ED7" s="18">
        <f>HLOOKUP(ED$2,PLANEL_Pot_anual!$C$3:$AL$23,5,TRUE)</f>
        <v>20565.417483999998</v>
      </c>
      <c r="EE7" s="18">
        <f>HLOOKUP(EE$2,PLANEL_Pot_anual!$C$3:$AL$23,5,TRUE)</f>
        <v>20565.417483999998</v>
      </c>
      <c r="EF7" s="18">
        <f>HLOOKUP(EF$2,PLANEL_Pot_anual!$C$3:$AL$23,5,TRUE)</f>
        <v>20565.417483999998</v>
      </c>
      <c r="EG7" s="18">
        <f>HLOOKUP(EG$2,PLANEL_Pot_anual!$C$3:$AL$23,5,TRUE)</f>
        <v>20565.417483999998</v>
      </c>
      <c r="EH7" s="18">
        <f>HLOOKUP(EH$2,PLANEL_Pot_anual!$C$3:$AL$23,5,TRUE)</f>
        <v>20565.417483999998</v>
      </c>
      <c r="EI7" s="18">
        <f>HLOOKUP(EI$2,PLANEL_Pot_anual!$C$3:$AL$23,5,TRUE)</f>
        <v>20565.417483999998</v>
      </c>
      <c r="EJ7" s="18">
        <f>HLOOKUP(EJ$2,PLANEL_Pot_anual!$C$3:$AL$23,5,TRUE)</f>
        <v>20565.417483999998</v>
      </c>
      <c r="EK7" s="18">
        <f>HLOOKUP(EK$2,PLANEL_Pot_anual!$C$3:$AL$23,5,TRUE)</f>
        <v>20565.417483999998</v>
      </c>
      <c r="EL7" s="18">
        <f>HLOOKUP(EL$2,PLANEL_Pot_anual!$C$3:$AL$23,5,TRUE)</f>
        <v>20565.417483999998</v>
      </c>
      <c r="EM7" s="18">
        <f>HLOOKUP(EM$2,PLANEL_Pot_anual!$C$3:$AL$23,5,TRUE)</f>
        <v>20565.417483999998</v>
      </c>
      <c r="EN7" s="18">
        <f>HLOOKUP(EN$2,PLANEL_Pot_anual!$C$3:$AL$23,5,TRUE)</f>
        <v>20565.417483999998</v>
      </c>
      <c r="EO7" s="18">
        <f>HLOOKUP(EO$2,PLANEL_Pot_anual!$C$3:$AL$23,5,TRUE)</f>
        <v>20565.417483999998</v>
      </c>
      <c r="EP7" s="18">
        <f>HLOOKUP(EP$2,PLANEL_Pot_anual!$C$3:$AL$23,5,TRUE)</f>
        <v>20565.417483999998</v>
      </c>
    </row>
    <row r="8" spans="2:182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3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3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3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3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3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14141.20176</v>
      </c>
      <c r="AF14" s="24">
        <f>HLOOKUP(AF$2,PLANEL_Pot_anual!$C$3:$AL$24,12,TRUE)</f>
        <v>14141.20176</v>
      </c>
      <c r="AG14" s="24">
        <f>HLOOKUP(AG$2,PLANEL_Pot_anual!$C$3:$AL$24,12,TRUE)</f>
        <v>14141.20176</v>
      </c>
      <c r="AH14" s="24">
        <f>HLOOKUP(AH$2,PLANEL_Pot_anual!$C$3:$AL$24,12,TRUE)</f>
        <v>14141.20176</v>
      </c>
      <c r="AI14" s="24">
        <f>HLOOKUP(AI$2,PLANEL_Pot_anual!$C$3:$AL$24,12,TRUE)</f>
        <v>14141.20176</v>
      </c>
      <c r="AJ14" s="24">
        <f>HLOOKUP(AJ$2,PLANEL_Pot_anual!$C$3:$AL$24,12,TRUE)</f>
        <v>14141.20176</v>
      </c>
      <c r="AK14" s="24">
        <f>HLOOKUP(AK$2,PLANEL_Pot_anual!$C$3:$AL$24,12,TRUE)</f>
        <v>14141.20176</v>
      </c>
      <c r="AL14" s="24">
        <f>HLOOKUP(AL$2,PLANEL_Pot_anual!$C$3:$AL$24,12,TRUE)</f>
        <v>14141.20176</v>
      </c>
      <c r="AM14" s="24">
        <f>HLOOKUP(AM$2,PLANEL_Pot_anual!$C$3:$AL$24,12,TRUE)</f>
        <v>14171.581195999999</v>
      </c>
      <c r="AN14" s="24">
        <f>HLOOKUP(AN$2,PLANEL_Pot_anual!$C$3:$AL$24,12,TRUE)</f>
        <v>14171.581195999999</v>
      </c>
      <c r="AO14" s="24">
        <f>HLOOKUP(AO$2,PLANEL_Pot_anual!$C$3:$AL$24,12,TRUE)</f>
        <v>14171.581195999999</v>
      </c>
      <c r="AP14" s="24">
        <f>HLOOKUP(AP$2,PLANEL_Pot_anual!$C$3:$AL$24,12,TRUE)</f>
        <v>14171.581195999999</v>
      </c>
      <c r="AQ14" s="24">
        <f>HLOOKUP(AQ$2,PLANEL_Pot_anual!$C$3:$AL$24,12,TRUE)</f>
        <v>19985.496359999997</v>
      </c>
      <c r="AR14" s="24">
        <f>HLOOKUP(AR$2,PLANEL_Pot_anual!$C$3:$AL$24,12,TRUE)</f>
        <v>19985.496359999997</v>
      </c>
      <c r="AS14" s="24">
        <f>HLOOKUP(AS$2,PLANEL_Pot_anual!$C$3:$AL$24,12,TRUE)</f>
        <v>19985.496359999997</v>
      </c>
      <c r="AT14" s="24">
        <f>HLOOKUP(AT$2,PLANEL_Pot_anual!$C$3:$AL$24,12,TRUE)</f>
        <v>19985.496359999997</v>
      </c>
      <c r="AU14" s="24">
        <f>HLOOKUP(AU$2,PLANEL_Pot_anual!$C$3:$AL$24,12,TRUE)</f>
        <v>23183.74438</v>
      </c>
      <c r="AV14" s="24">
        <f>HLOOKUP(AV$2,PLANEL_Pot_anual!$C$3:$AL$24,12,TRUE)</f>
        <v>23183.74438</v>
      </c>
      <c r="AW14" s="24">
        <f>HLOOKUP(AW$2,PLANEL_Pot_anual!$C$3:$AL$24,12,TRUE)</f>
        <v>23183.74438</v>
      </c>
      <c r="AX14" s="24">
        <f>HLOOKUP(AX$2,PLANEL_Pot_anual!$C$3:$AL$24,12,TRUE)</f>
        <v>23183.74438</v>
      </c>
      <c r="AY14" s="24">
        <f>HLOOKUP(AY$2,PLANEL_Pot_anual!$C$3:$AL$24,12,TRUE)</f>
        <v>23581.74438</v>
      </c>
      <c r="AZ14" s="24">
        <f>HLOOKUP(AZ$2,PLANEL_Pot_anual!$C$3:$AL$24,12,TRUE)</f>
        <v>23581.74438</v>
      </c>
      <c r="BA14" s="24">
        <f>HLOOKUP(BA$2,PLANEL_Pot_anual!$C$3:$AL$24,12,TRUE)</f>
        <v>23581.74438</v>
      </c>
      <c r="BB14" s="24">
        <f>HLOOKUP(BB$2,PLANEL_Pot_anual!$C$3:$AL$24,12,TRUE)</f>
        <v>23581.74438</v>
      </c>
      <c r="BC14" s="24">
        <f>HLOOKUP(BC$2,PLANEL_Pot_anual!$C$3:$AL$24,12,TRUE)</f>
        <v>23993.74438</v>
      </c>
      <c r="BD14" s="24">
        <f>HLOOKUP(BD$2,PLANEL_Pot_anual!$C$3:$AL$24,12,TRUE)</f>
        <v>23993.74438</v>
      </c>
      <c r="BE14" s="24">
        <f>HLOOKUP(BE$2,PLANEL_Pot_anual!$C$3:$AL$24,12,TRUE)</f>
        <v>23993.74438</v>
      </c>
      <c r="BF14" s="24">
        <f>HLOOKUP(BF$2,PLANEL_Pot_anual!$C$3:$AL$24,12,TRUE)</f>
        <v>23993.74438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24803.74438</v>
      </c>
      <c r="BL14" s="24">
        <f>HLOOKUP(BL$2,PLANEL_Pot_anual!$C$3:$AL$24,12,TRUE)</f>
        <v>24803.74438</v>
      </c>
      <c r="BM14" s="24">
        <f>HLOOKUP(BM$2,PLANEL_Pot_anual!$C$3:$AL$24,12,TRUE)</f>
        <v>24803.74438</v>
      </c>
      <c r="BN14" s="24">
        <f>HLOOKUP(BN$2,PLANEL_Pot_anual!$C$3:$AL$24,12,TRUE)</f>
        <v>24803.74438</v>
      </c>
      <c r="BO14" s="24">
        <f>HLOOKUP(BO$2,PLANEL_Pot_anual!$C$3:$AL$24,12,TRUE)</f>
        <v>25380.838380000001</v>
      </c>
      <c r="BP14" s="24">
        <f>HLOOKUP(BP$2,PLANEL_Pot_anual!$C$3:$AL$24,12,TRUE)</f>
        <v>25380.838380000001</v>
      </c>
      <c r="BQ14" s="24">
        <f>HLOOKUP(BQ$2,PLANEL_Pot_anual!$C$3:$AL$24,12,TRUE)</f>
        <v>25380.838380000001</v>
      </c>
      <c r="BR14" s="24">
        <f>HLOOKUP(BR$2,PLANEL_Pot_anual!$C$3:$AL$24,12,TRUE)</f>
        <v>25380.838380000001</v>
      </c>
      <c r="BS14" s="24">
        <f>HLOOKUP(BS$2,PLANEL_Pot_anual!$C$3:$AL$24,12,TRUE)</f>
        <v>25702.838380000001</v>
      </c>
      <c r="BT14" s="24">
        <f>HLOOKUP(BT$2,PLANEL_Pot_anual!$C$3:$AL$24,12,TRUE)</f>
        <v>25702.838380000001</v>
      </c>
      <c r="BU14" s="24">
        <f>HLOOKUP(BU$2,PLANEL_Pot_anual!$C$3:$AL$24,12,TRUE)</f>
        <v>25702.838380000001</v>
      </c>
      <c r="BV14" s="24">
        <f>HLOOKUP(BV$2,PLANEL_Pot_anual!$C$3:$AL$24,12,TRUE)</f>
        <v>25702.838380000001</v>
      </c>
      <c r="BW14" s="24">
        <f>HLOOKUP(BW$2,PLANEL_Pot_anual!$C$3:$AL$24,12,TRUE)</f>
        <v>25982.838380000001</v>
      </c>
      <c r="BX14" s="24">
        <f>HLOOKUP(BX$2,PLANEL_Pot_anual!$C$3:$AL$24,12,TRUE)</f>
        <v>25982.838380000001</v>
      </c>
      <c r="BY14" s="24">
        <f>HLOOKUP(BY$2,PLANEL_Pot_anual!$C$3:$AL$24,12,TRUE)</f>
        <v>25982.838380000001</v>
      </c>
      <c r="BZ14" s="24">
        <f>HLOOKUP(BZ$2,PLANEL_Pot_anual!$C$3:$AL$24,12,TRUE)</f>
        <v>25982.838380000001</v>
      </c>
      <c r="CA14" s="24">
        <f>HLOOKUP(CA$2,PLANEL_Pot_anual!$C$3:$AL$24,12,TRUE)</f>
        <v>26291.838380000001</v>
      </c>
      <c r="CB14" s="24">
        <f>HLOOKUP(CB$2,PLANEL_Pot_anual!$C$3:$AL$24,12,TRUE)</f>
        <v>26291.838380000001</v>
      </c>
      <c r="CC14" s="24">
        <f>HLOOKUP(CC$2,PLANEL_Pot_anual!$C$3:$AL$24,12,TRUE)</f>
        <v>26291.838380000001</v>
      </c>
      <c r="CD14" s="24">
        <f>HLOOKUP(CD$2,PLANEL_Pot_anual!$C$3:$AL$24,12,TRUE)</f>
        <v>26291.838380000001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27134</v>
      </c>
      <c r="CZ14" s="24">
        <f>HLOOKUP(CZ$2,PLANEL_Pot_anual!$C$3:$AL$24,12,TRUE)</f>
        <v>27134</v>
      </c>
      <c r="DA14" s="24">
        <f>HLOOKUP(DA$2,PLANEL_Pot_anual!$C$3:$AL$24,12,TRUE)</f>
        <v>27134</v>
      </c>
      <c r="DB14" s="24">
        <f>HLOOKUP(DB$2,PLANEL_Pot_anual!$C$3:$AL$24,12,TRUE)</f>
        <v>27134</v>
      </c>
      <c r="DC14" s="24">
        <f>HLOOKUP(DC$2,PLANEL_Pot_anual!$C$3:$AL$24,12,TRUE)</f>
        <v>27230</v>
      </c>
      <c r="DD14" s="24">
        <f>HLOOKUP(DD$2,PLANEL_Pot_anual!$C$3:$AL$24,12,TRUE)</f>
        <v>27230</v>
      </c>
      <c r="DE14" s="24">
        <f>HLOOKUP(DE$2,PLANEL_Pot_anual!$C$3:$AL$24,12,TRUE)</f>
        <v>27230</v>
      </c>
      <c r="DF14" s="24">
        <f>HLOOKUP(DF$2,PLANEL_Pot_anual!$C$3:$AL$24,12,TRUE)</f>
        <v>27230</v>
      </c>
      <c r="DG14" s="24">
        <f>HLOOKUP(DG$2,PLANEL_Pot_anual!$C$3:$AL$24,12,TRUE)</f>
        <v>27364</v>
      </c>
      <c r="DH14" s="24">
        <f>HLOOKUP(DH$2,PLANEL_Pot_anual!$C$3:$AL$24,12,TRUE)</f>
        <v>27364</v>
      </c>
      <c r="DI14" s="24">
        <f>HLOOKUP(DI$2,PLANEL_Pot_anual!$C$3:$AL$24,12,TRUE)</f>
        <v>27364</v>
      </c>
      <c r="DJ14" s="24">
        <f>HLOOKUP(DJ$2,PLANEL_Pot_anual!$C$3:$AL$24,12,TRUE)</f>
        <v>27364</v>
      </c>
      <c r="DK14" s="24">
        <f>HLOOKUP(DK$2,PLANEL_Pot_anual!$C$3:$AL$24,12,TRUE)</f>
        <v>27476</v>
      </c>
      <c r="DL14" s="24">
        <f>HLOOKUP(DL$2,PLANEL_Pot_anual!$C$3:$AL$24,12,TRUE)</f>
        <v>27476</v>
      </c>
      <c r="DM14" s="24">
        <f>HLOOKUP(DM$2,PLANEL_Pot_anual!$C$3:$AL$24,12,TRUE)</f>
        <v>27476</v>
      </c>
      <c r="DN14" s="24">
        <f>HLOOKUP(DN$2,PLANEL_Pot_anual!$C$3:$AL$24,12,TRUE)</f>
        <v>27476</v>
      </c>
      <c r="DO14" s="24">
        <f>HLOOKUP(DO$2,PLANEL_Pot_anual!$C$3:$AL$24,12,TRUE)</f>
        <v>27604</v>
      </c>
      <c r="DP14" s="24">
        <f>HLOOKUP(DP$2,PLANEL_Pot_anual!$C$3:$AL$24,12,TRUE)</f>
        <v>27604</v>
      </c>
      <c r="DQ14" s="24">
        <f>HLOOKUP(DQ$2,PLANEL_Pot_anual!$C$3:$AL$24,12,TRUE)</f>
        <v>27604</v>
      </c>
      <c r="DR14" s="24">
        <f>HLOOKUP(DR$2,PLANEL_Pot_anual!$C$3:$AL$24,12,TRUE)</f>
        <v>27604</v>
      </c>
      <c r="DS14" s="24">
        <f>HLOOKUP(DS$2,PLANEL_Pot_anual!$C$3:$AL$24,12,TRUE)</f>
        <v>27664</v>
      </c>
      <c r="DT14" s="24">
        <f>HLOOKUP(DT$2,PLANEL_Pot_anual!$C$3:$AL$24,12,TRUE)</f>
        <v>27664</v>
      </c>
      <c r="DU14" s="24">
        <f>HLOOKUP(DU$2,PLANEL_Pot_anual!$C$3:$AL$24,12,TRUE)</f>
        <v>27664</v>
      </c>
      <c r="DV14" s="24">
        <f>HLOOKUP(DV$2,PLANEL_Pot_anual!$C$3:$AL$24,12,TRUE)</f>
        <v>27664</v>
      </c>
      <c r="DW14" s="24">
        <f>HLOOKUP(DW$2,PLANEL_Pot_anual!$C$3:$AL$24,12,TRUE)</f>
        <v>28144</v>
      </c>
      <c r="DX14" s="24">
        <f>HLOOKUP(DX$2,PLANEL_Pot_anual!$C$3:$AL$24,12,TRUE)</f>
        <v>28144</v>
      </c>
      <c r="DY14" s="24">
        <f>HLOOKUP(DY$2,PLANEL_Pot_anual!$C$3:$AL$24,12,TRUE)</f>
        <v>28144</v>
      </c>
      <c r="DZ14" s="24">
        <f>HLOOKUP(DZ$2,PLANEL_Pot_anual!$C$3:$AL$24,12,TRUE)</f>
        <v>28144</v>
      </c>
      <c r="EA14" s="24">
        <f>HLOOKUP(EA$2,PLANEL_Pot_anual!$C$3:$AL$24,12,TRUE)</f>
        <v>28219</v>
      </c>
      <c r="EB14" s="24">
        <f>HLOOKUP(EB$2,PLANEL_Pot_anual!$C$3:$AL$24,12,TRUE)</f>
        <v>28219</v>
      </c>
      <c r="EC14" s="24">
        <f>HLOOKUP(EC$2,PLANEL_Pot_anual!$C$3:$AL$24,12,TRUE)</f>
        <v>28219</v>
      </c>
      <c r="ED14" s="24">
        <f>HLOOKUP(ED$2,PLANEL_Pot_anual!$C$3:$AL$24,12,TRUE)</f>
        <v>28219</v>
      </c>
      <c r="EE14" s="24">
        <f>HLOOKUP(EE$2,PLANEL_Pot_anual!$C$3:$AL$24,12,TRUE)</f>
        <v>28305</v>
      </c>
      <c r="EF14" s="24">
        <f>HLOOKUP(EF$2,PLANEL_Pot_anual!$C$3:$AL$24,12,TRUE)</f>
        <v>28305</v>
      </c>
      <c r="EG14" s="24">
        <f>HLOOKUP(EG$2,PLANEL_Pot_anual!$C$3:$AL$24,12,TRUE)</f>
        <v>28305</v>
      </c>
      <c r="EH14" s="24">
        <f>HLOOKUP(EH$2,PLANEL_Pot_anual!$C$3:$AL$24,12,TRUE)</f>
        <v>28305</v>
      </c>
      <c r="EI14" s="24">
        <f>HLOOKUP(EI$2,PLANEL_Pot_anual!$C$3:$AL$24,12,TRUE)</f>
        <v>28438</v>
      </c>
      <c r="EJ14" s="24">
        <f>HLOOKUP(EJ$2,PLANEL_Pot_anual!$C$3:$AL$24,12,TRUE)</f>
        <v>28438</v>
      </c>
      <c r="EK14" s="24">
        <f>HLOOKUP(EK$2,PLANEL_Pot_anual!$C$3:$AL$24,12,TRUE)</f>
        <v>28438</v>
      </c>
      <c r="EL14" s="24">
        <f>HLOOKUP(EL$2,PLANEL_Pot_anual!$C$3:$AL$24,12,TRUE)</f>
        <v>28438</v>
      </c>
      <c r="EM14" s="24">
        <f>HLOOKUP(EM$2,PLANEL_Pot_anual!$C$3:$AL$24,12,TRUE)</f>
        <v>28546</v>
      </c>
      <c r="EN14" s="24">
        <f>HLOOKUP(EN$2,PLANEL_Pot_anual!$C$3:$AL$24,12,TRUE)</f>
        <v>28546</v>
      </c>
      <c r="EO14" s="24">
        <f>HLOOKUP(EO$2,PLANEL_Pot_anual!$C$3:$AL$24,12,TRUE)</f>
        <v>28546</v>
      </c>
      <c r="EP14" s="24">
        <f>HLOOKUP(EP$2,PLANEL_Pot_anual!$C$3:$AL$24,12,TRUE)</f>
        <v>28546</v>
      </c>
    </row>
    <row r="15" spans="2:182" x14ac:dyDescent="0.3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3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17490.3192867</v>
      </c>
      <c r="AF17" s="30">
        <f>HLOOKUP(AF$2,PLANEL_Pot_anual!$C$3:$AL$24,15,TRUE)</f>
        <v>17490.3192867</v>
      </c>
      <c r="AG17" s="30">
        <f>HLOOKUP(AG$2,PLANEL_Pot_anual!$C$3:$AL$24,15,TRUE)</f>
        <v>17490.3192867</v>
      </c>
      <c r="AH17" s="30">
        <f>HLOOKUP(AH$2,PLANEL_Pot_anual!$C$3:$AL$24,15,TRUE)</f>
        <v>17490.3192867</v>
      </c>
      <c r="AI17" s="30">
        <f>HLOOKUP(AI$2,PLANEL_Pot_anual!$C$3:$AL$24,15,TRUE)</f>
        <v>24449.472534999997</v>
      </c>
      <c r="AJ17" s="30">
        <f>HLOOKUP(AJ$2,PLANEL_Pot_anual!$C$3:$AL$24,15,TRUE)</f>
        <v>24449.472534999997</v>
      </c>
      <c r="AK17" s="30">
        <f>HLOOKUP(AK$2,PLANEL_Pot_anual!$C$3:$AL$24,15,TRUE)</f>
        <v>24449.472534999997</v>
      </c>
      <c r="AL17" s="30">
        <f>HLOOKUP(AL$2,PLANEL_Pot_anual!$C$3:$AL$24,15,TRUE)</f>
        <v>24449.472534999997</v>
      </c>
      <c r="AM17" s="30">
        <f>HLOOKUP(AM$2,PLANEL_Pot_anual!$C$3:$AL$24,15,TRUE)</f>
        <v>27313.360359999999</v>
      </c>
      <c r="AN17" s="30">
        <f>HLOOKUP(AN$2,PLANEL_Pot_anual!$C$3:$AL$24,15,TRUE)</f>
        <v>27313.360359999999</v>
      </c>
      <c r="AO17" s="30">
        <f>HLOOKUP(AO$2,PLANEL_Pot_anual!$C$3:$AL$24,15,TRUE)</f>
        <v>27313.360359999999</v>
      </c>
      <c r="AP17" s="30">
        <f>HLOOKUP(AP$2,PLANEL_Pot_anual!$C$3:$AL$24,15,TRUE)</f>
        <v>27313.360359999999</v>
      </c>
      <c r="AQ17" s="30">
        <f>HLOOKUP(AQ$2,PLANEL_Pot_anual!$C$3:$AL$24,15,TRUE)</f>
        <v>27308.560359999999</v>
      </c>
      <c r="AR17" s="30">
        <f>HLOOKUP(AR$2,PLANEL_Pot_anual!$C$3:$AL$24,15,TRUE)</f>
        <v>27308.560359999999</v>
      </c>
      <c r="AS17" s="30">
        <f>HLOOKUP(AS$2,PLANEL_Pot_anual!$C$3:$AL$24,15,TRUE)</f>
        <v>27308.560359999999</v>
      </c>
      <c r="AT17" s="30">
        <f>HLOOKUP(AT$2,PLANEL_Pot_anual!$C$3:$AL$24,15,TRUE)</f>
        <v>27308.560359999999</v>
      </c>
      <c r="AU17" s="30">
        <f>HLOOKUP(AU$2,PLANEL_Pot_anual!$C$3:$AL$24,15,TRUE)</f>
        <v>27308.560359999999</v>
      </c>
      <c r="AV17" s="30">
        <f>HLOOKUP(AV$2,PLANEL_Pot_anual!$C$3:$AL$24,15,TRUE)</f>
        <v>27308.560359999999</v>
      </c>
      <c r="AW17" s="30">
        <f>HLOOKUP(AW$2,PLANEL_Pot_anual!$C$3:$AL$24,15,TRUE)</f>
        <v>27308.560359999999</v>
      </c>
      <c r="AX17" s="30">
        <f>HLOOKUP(AX$2,PLANEL_Pot_anual!$C$3:$AL$24,15,TRUE)</f>
        <v>27308.560359999999</v>
      </c>
      <c r="AY17" s="30">
        <f>HLOOKUP(AY$2,PLANEL_Pot_anual!$C$3:$AL$24,15,TRUE)</f>
        <v>31581.818429999999</v>
      </c>
      <c r="AZ17" s="30">
        <f>HLOOKUP(AZ$2,PLANEL_Pot_anual!$C$3:$AL$24,15,TRUE)</f>
        <v>31581.818429999999</v>
      </c>
      <c r="BA17" s="30">
        <f>HLOOKUP(BA$2,PLANEL_Pot_anual!$C$3:$AL$24,15,TRUE)</f>
        <v>31581.818429999999</v>
      </c>
      <c r="BB17" s="30">
        <f>HLOOKUP(BB$2,PLANEL_Pot_anual!$C$3:$AL$24,15,TRUE)</f>
        <v>31581.818429999999</v>
      </c>
      <c r="BC17" s="30">
        <f>HLOOKUP(BC$2,PLANEL_Pot_anual!$C$3:$AL$24,15,TRUE)</f>
        <v>34969.059200000003</v>
      </c>
      <c r="BD17" s="30">
        <f>HLOOKUP(BD$2,PLANEL_Pot_anual!$C$3:$AL$24,15,TRUE)</f>
        <v>34969.059200000003</v>
      </c>
      <c r="BE17" s="30">
        <f>HLOOKUP(BE$2,PLANEL_Pot_anual!$C$3:$AL$24,15,TRUE)</f>
        <v>34969.059200000003</v>
      </c>
      <c r="BF17" s="30">
        <f>HLOOKUP(BF$2,PLANEL_Pot_anual!$C$3:$AL$24,15,TRUE)</f>
        <v>34969.059200000003</v>
      </c>
      <c r="BG17" s="30">
        <f>HLOOKUP(BG$2,PLANEL_Pot_anual!$C$3:$AL$24,15,TRUE)</f>
        <v>36378.046499999997</v>
      </c>
      <c r="BH17" s="30">
        <f>HLOOKUP(BH$2,PLANEL_Pot_anual!$C$3:$AL$24,15,TRUE)</f>
        <v>36378.046499999997</v>
      </c>
      <c r="BI17" s="30">
        <f>HLOOKUP(BI$2,PLANEL_Pot_anual!$C$3:$AL$24,15,TRUE)</f>
        <v>36378.046499999997</v>
      </c>
      <c r="BJ17" s="30">
        <f>HLOOKUP(BJ$2,PLANEL_Pot_anual!$C$3:$AL$24,15,TRUE)</f>
        <v>36378.046499999997</v>
      </c>
      <c r="BK17" s="30">
        <f>HLOOKUP(BK$2,PLANEL_Pot_anual!$C$3:$AL$24,15,TRUE)</f>
        <v>44167.220423999999</v>
      </c>
      <c r="BL17" s="30">
        <f>HLOOKUP(BL$2,PLANEL_Pot_anual!$C$3:$AL$24,15,TRUE)</f>
        <v>44167.220423999999</v>
      </c>
      <c r="BM17" s="30">
        <f>HLOOKUP(BM$2,PLANEL_Pot_anual!$C$3:$AL$24,15,TRUE)</f>
        <v>44167.220423999999</v>
      </c>
      <c r="BN17" s="30">
        <f>HLOOKUP(BN$2,PLANEL_Pot_anual!$C$3:$AL$24,15,TRUE)</f>
        <v>44167.220423999999</v>
      </c>
      <c r="BO17" s="30">
        <f>HLOOKUP(BO$2,PLANEL_Pot_anual!$C$3:$AL$24,15,TRUE)</f>
        <v>48227.822379999998</v>
      </c>
      <c r="BP17" s="30">
        <f>HLOOKUP(BP$2,PLANEL_Pot_anual!$C$3:$AL$24,15,TRUE)</f>
        <v>48227.822379999998</v>
      </c>
      <c r="BQ17" s="30">
        <f>HLOOKUP(BQ$2,PLANEL_Pot_anual!$C$3:$AL$24,15,TRUE)</f>
        <v>48227.822379999998</v>
      </c>
      <c r="BR17" s="30">
        <f>HLOOKUP(BR$2,PLANEL_Pot_anual!$C$3:$AL$24,15,TRUE)</f>
        <v>48227.822379999998</v>
      </c>
      <c r="BS17" s="30">
        <f>HLOOKUP(BS$2,PLANEL_Pot_anual!$C$3:$AL$24,15,TRUE)</f>
        <v>52820.406619999994</v>
      </c>
      <c r="BT17" s="30">
        <f>HLOOKUP(BT$2,PLANEL_Pot_anual!$C$3:$AL$24,15,TRUE)</f>
        <v>52820.406619999994</v>
      </c>
      <c r="BU17" s="30">
        <f>HLOOKUP(BU$2,PLANEL_Pot_anual!$C$3:$AL$24,15,TRUE)</f>
        <v>52820.406619999994</v>
      </c>
      <c r="BV17" s="30">
        <f>HLOOKUP(BV$2,PLANEL_Pot_anual!$C$3:$AL$24,15,TRUE)</f>
        <v>52820.406619999994</v>
      </c>
      <c r="BW17" s="30">
        <f>HLOOKUP(BW$2,PLANEL_Pot_anual!$C$3:$AL$24,15,TRUE)</f>
        <v>57474.136960000003</v>
      </c>
      <c r="BX17" s="30">
        <f>HLOOKUP(BX$2,PLANEL_Pot_anual!$C$3:$AL$24,15,TRUE)</f>
        <v>57474.136960000003</v>
      </c>
      <c r="BY17" s="30">
        <f>HLOOKUP(BY$2,PLANEL_Pot_anual!$C$3:$AL$24,15,TRUE)</f>
        <v>57474.136960000003</v>
      </c>
      <c r="BZ17" s="30">
        <f>HLOOKUP(BZ$2,PLANEL_Pot_anual!$C$3:$AL$24,15,TRUE)</f>
        <v>57474.136960000003</v>
      </c>
      <c r="CA17" s="30">
        <f>HLOOKUP(CA$2,PLANEL_Pot_anual!$C$3:$AL$24,15,TRUE)</f>
        <v>62689.708920000005</v>
      </c>
      <c r="CB17" s="30">
        <f>HLOOKUP(CB$2,PLANEL_Pot_anual!$C$3:$AL$24,15,TRUE)</f>
        <v>62689.708920000005</v>
      </c>
      <c r="CC17" s="30">
        <f>HLOOKUP(CC$2,PLANEL_Pot_anual!$C$3:$AL$24,15,TRUE)</f>
        <v>62689.708920000005</v>
      </c>
      <c r="CD17" s="30">
        <f>HLOOKUP(CD$2,PLANEL_Pot_anual!$C$3:$AL$24,15,TRUE)</f>
        <v>62689.708920000005</v>
      </c>
      <c r="CE17" s="30">
        <f>HLOOKUP(CE$2,PLANEL_Pot_anual!$C$3:$AL$24,15,TRUE)</f>
        <v>67477.528690000006</v>
      </c>
      <c r="CF17" s="30">
        <f>HLOOKUP(CF$2,PLANEL_Pot_anual!$C$3:$AL$24,15,TRUE)</f>
        <v>67477.528690000006</v>
      </c>
      <c r="CG17" s="30">
        <f>HLOOKUP(CG$2,PLANEL_Pot_anual!$C$3:$AL$24,15,TRUE)</f>
        <v>67477.528690000006</v>
      </c>
      <c r="CH17" s="30">
        <f>HLOOKUP(CH$2,PLANEL_Pot_anual!$C$3:$AL$24,15,TRUE)</f>
        <v>67477.528690000006</v>
      </c>
      <c r="CI17" s="30">
        <f>HLOOKUP(CI$2,PLANEL_Pot_anual!$C$3:$AL$24,15,TRUE)</f>
        <v>72179.477160000009</v>
      </c>
      <c r="CJ17" s="30">
        <f>HLOOKUP(CJ$2,PLANEL_Pot_anual!$C$3:$AL$24,15,TRUE)</f>
        <v>72179.477160000009</v>
      </c>
      <c r="CK17" s="30">
        <f>HLOOKUP(CK$2,PLANEL_Pot_anual!$C$3:$AL$24,15,TRUE)</f>
        <v>72179.477160000009</v>
      </c>
      <c r="CL17" s="30">
        <f>HLOOKUP(CL$2,PLANEL_Pot_anual!$C$3:$AL$24,15,TRUE)</f>
        <v>72179.477160000009</v>
      </c>
      <c r="CM17" s="30">
        <f>HLOOKUP(CM$2,PLANEL_Pot_anual!$C$3:$AL$24,15,TRUE)</f>
        <v>77534.643989999997</v>
      </c>
      <c r="CN17" s="30">
        <f>HLOOKUP(CN$2,PLANEL_Pot_anual!$C$3:$AL$24,15,TRUE)</f>
        <v>77534.643989999997</v>
      </c>
      <c r="CO17" s="30">
        <f>HLOOKUP(CO$2,PLANEL_Pot_anual!$C$3:$AL$24,15,TRUE)</f>
        <v>77534.643989999997</v>
      </c>
      <c r="CP17" s="30">
        <f>HLOOKUP(CP$2,PLANEL_Pot_anual!$C$3:$AL$24,15,TRUE)</f>
        <v>77534.643989999997</v>
      </c>
      <c r="CQ17" s="30">
        <f>HLOOKUP(CQ$2,PLANEL_Pot_anual!$C$3:$AL$24,15,TRUE)</f>
        <v>81989.058740000008</v>
      </c>
      <c r="CR17" s="30">
        <f>HLOOKUP(CR$2,PLANEL_Pot_anual!$C$3:$AL$24,15,TRUE)</f>
        <v>81989.058740000008</v>
      </c>
      <c r="CS17" s="30">
        <f>HLOOKUP(CS$2,PLANEL_Pot_anual!$C$3:$AL$24,15,TRUE)</f>
        <v>81989.058740000008</v>
      </c>
      <c r="CT17" s="30">
        <f>HLOOKUP(CT$2,PLANEL_Pot_anual!$C$3:$AL$24,15,TRUE)</f>
        <v>81989.058740000008</v>
      </c>
      <c r="CU17" s="30">
        <f>HLOOKUP(CU$2,PLANEL_Pot_anual!$C$3:$AL$24,15,TRUE)</f>
        <v>81561.226500000004</v>
      </c>
      <c r="CV17" s="30">
        <f>HLOOKUP(CV$2,PLANEL_Pot_anual!$C$3:$AL$24,15,TRUE)</f>
        <v>81561.226500000004</v>
      </c>
      <c r="CW17" s="30">
        <f>HLOOKUP(CW$2,PLANEL_Pot_anual!$C$3:$AL$24,15,TRUE)</f>
        <v>81561.226500000004</v>
      </c>
      <c r="CX17" s="30">
        <f>HLOOKUP(CX$2,PLANEL_Pot_anual!$C$3:$AL$24,15,TRUE)</f>
        <v>81561.226500000004</v>
      </c>
      <c r="CY17" s="30">
        <f>HLOOKUP(CY$2,PLANEL_Pot_anual!$C$3:$AL$24,15,TRUE)</f>
        <v>92204.015580000007</v>
      </c>
      <c r="CZ17" s="30">
        <f>HLOOKUP(CZ$2,PLANEL_Pot_anual!$C$3:$AL$24,15,TRUE)</f>
        <v>92204.015580000007</v>
      </c>
      <c r="DA17" s="30">
        <f>HLOOKUP(DA$2,PLANEL_Pot_anual!$C$3:$AL$24,15,TRUE)</f>
        <v>92204.015580000007</v>
      </c>
      <c r="DB17" s="30">
        <f>HLOOKUP(DB$2,PLANEL_Pot_anual!$C$3:$AL$24,15,TRUE)</f>
        <v>92204.015580000007</v>
      </c>
      <c r="DC17" s="30">
        <f>HLOOKUP(DC$2,PLANEL_Pot_anual!$C$3:$AL$24,15,TRUE)</f>
        <v>98401.986020000011</v>
      </c>
      <c r="DD17" s="30">
        <f>HLOOKUP(DD$2,PLANEL_Pot_anual!$C$3:$AL$24,15,TRUE)</f>
        <v>98401.986020000011</v>
      </c>
      <c r="DE17" s="30">
        <f>HLOOKUP(DE$2,PLANEL_Pot_anual!$C$3:$AL$24,15,TRUE)</f>
        <v>98401.986020000011</v>
      </c>
      <c r="DF17" s="30">
        <f>HLOOKUP(DF$2,PLANEL_Pot_anual!$C$3:$AL$24,15,TRUE)</f>
        <v>98401.986020000011</v>
      </c>
      <c r="DG17" s="30">
        <f>HLOOKUP(DG$2,PLANEL_Pot_anual!$C$3:$AL$24,15,TRUE)</f>
        <v>103294.93297000001</v>
      </c>
      <c r="DH17" s="30">
        <f>HLOOKUP(DH$2,PLANEL_Pot_anual!$C$3:$AL$24,15,TRUE)</f>
        <v>103294.93297000001</v>
      </c>
      <c r="DI17" s="30">
        <f>HLOOKUP(DI$2,PLANEL_Pot_anual!$C$3:$AL$24,15,TRUE)</f>
        <v>103294.93297000001</v>
      </c>
      <c r="DJ17" s="30">
        <f>HLOOKUP(DJ$2,PLANEL_Pot_anual!$C$3:$AL$24,15,TRUE)</f>
        <v>103294.93297000001</v>
      </c>
      <c r="DK17" s="30">
        <f>HLOOKUP(DK$2,PLANEL_Pot_anual!$C$3:$AL$24,15,TRUE)</f>
        <v>108946.59178</v>
      </c>
      <c r="DL17" s="30">
        <f>HLOOKUP(DL$2,PLANEL_Pot_anual!$C$3:$AL$24,15,TRUE)</f>
        <v>108946.59178</v>
      </c>
      <c r="DM17" s="30">
        <f>HLOOKUP(DM$2,PLANEL_Pot_anual!$C$3:$AL$24,15,TRUE)</f>
        <v>108946.59178</v>
      </c>
      <c r="DN17" s="30">
        <f>HLOOKUP(DN$2,PLANEL_Pot_anual!$C$3:$AL$24,15,TRUE)</f>
        <v>108946.59178</v>
      </c>
      <c r="DO17" s="30">
        <f>HLOOKUP(DO$2,PLANEL_Pot_anual!$C$3:$AL$24,15,TRUE)</f>
        <v>117226.33455</v>
      </c>
      <c r="DP17" s="30">
        <f>HLOOKUP(DP$2,PLANEL_Pot_anual!$C$3:$AL$24,15,TRUE)</f>
        <v>117226.33455</v>
      </c>
      <c r="DQ17" s="30">
        <f>HLOOKUP(DQ$2,PLANEL_Pot_anual!$C$3:$AL$24,15,TRUE)</f>
        <v>117226.33455</v>
      </c>
      <c r="DR17" s="30">
        <f>HLOOKUP(DR$2,PLANEL_Pot_anual!$C$3:$AL$24,15,TRUE)</f>
        <v>117226.33455</v>
      </c>
      <c r="DS17" s="30">
        <f>HLOOKUP(DS$2,PLANEL_Pot_anual!$C$3:$AL$24,15,TRUE)</f>
        <v>123951.74683</v>
      </c>
      <c r="DT17" s="30">
        <f>HLOOKUP(DT$2,PLANEL_Pot_anual!$C$3:$AL$24,15,TRUE)</f>
        <v>123951.74683</v>
      </c>
      <c r="DU17" s="30">
        <f>HLOOKUP(DU$2,PLANEL_Pot_anual!$C$3:$AL$24,15,TRUE)</f>
        <v>123951.74683</v>
      </c>
      <c r="DV17" s="30">
        <f>HLOOKUP(DV$2,PLANEL_Pot_anual!$C$3:$AL$24,15,TRUE)</f>
        <v>123951.74683</v>
      </c>
      <c r="DW17" s="30">
        <f>HLOOKUP(DW$2,PLANEL_Pot_anual!$C$3:$AL$24,15,TRUE)</f>
        <v>129814.7904</v>
      </c>
      <c r="DX17" s="30">
        <f>HLOOKUP(DX$2,PLANEL_Pot_anual!$C$3:$AL$24,15,TRUE)</f>
        <v>129814.7904</v>
      </c>
      <c r="DY17" s="30">
        <f>HLOOKUP(DY$2,PLANEL_Pot_anual!$C$3:$AL$24,15,TRUE)</f>
        <v>129814.7904</v>
      </c>
      <c r="DZ17" s="30">
        <f>HLOOKUP(DZ$2,PLANEL_Pot_anual!$C$3:$AL$24,15,TRUE)</f>
        <v>129814.7904</v>
      </c>
      <c r="EA17" s="30">
        <f>HLOOKUP(EA$2,PLANEL_Pot_anual!$C$3:$AL$24,15,TRUE)</f>
        <v>132158.62973000002</v>
      </c>
      <c r="EB17" s="30">
        <f>HLOOKUP(EB$2,PLANEL_Pot_anual!$C$3:$AL$24,15,TRUE)</f>
        <v>132158.62973000002</v>
      </c>
      <c r="EC17" s="30">
        <f>HLOOKUP(EC$2,PLANEL_Pot_anual!$C$3:$AL$24,15,TRUE)</f>
        <v>132158.62973000002</v>
      </c>
      <c r="ED17" s="30">
        <f>HLOOKUP(ED$2,PLANEL_Pot_anual!$C$3:$AL$24,15,TRUE)</f>
        <v>132158.62973000002</v>
      </c>
      <c r="EE17" s="30">
        <f>HLOOKUP(EE$2,PLANEL_Pot_anual!$C$3:$AL$24,15,TRUE)</f>
        <v>133288.95201000001</v>
      </c>
      <c r="EF17" s="30">
        <f>HLOOKUP(EF$2,PLANEL_Pot_anual!$C$3:$AL$24,15,TRUE)</f>
        <v>133288.95201000001</v>
      </c>
      <c r="EG17" s="30">
        <f>HLOOKUP(EG$2,PLANEL_Pot_anual!$C$3:$AL$24,15,TRUE)</f>
        <v>133288.95201000001</v>
      </c>
      <c r="EH17" s="30">
        <f>HLOOKUP(EH$2,PLANEL_Pot_anual!$C$3:$AL$24,15,TRUE)</f>
        <v>133288.95201000001</v>
      </c>
      <c r="EI17" s="30">
        <f>HLOOKUP(EI$2,PLANEL_Pot_anual!$C$3:$AL$24,15,TRUE)</f>
        <v>139364.77119</v>
      </c>
      <c r="EJ17" s="30">
        <f>HLOOKUP(EJ$2,PLANEL_Pot_anual!$C$3:$AL$24,15,TRUE)</f>
        <v>139364.77119</v>
      </c>
      <c r="EK17" s="30">
        <f>HLOOKUP(EK$2,PLANEL_Pot_anual!$C$3:$AL$24,15,TRUE)</f>
        <v>139364.77119</v>
      </c>
      <c r="EL17" s="30">
        <f>HLOOKUP(EL$2,PLANEL_Pot_anual!$C$3:$AL$24,15,TRUE)</f>
        <v>139364.77119</v>
      </c>
      <c r="EM17" s="30">
        <f>HLOOKUP(EM$2,PLANEL_Pot_anual!$C$3:$AL$24,15,TRUE)</f>
        <v>145981.44125999999</v>
      </c>
      <c r="EN17" s="30">
        <f>HLOOKUP(EN$2,PLANEL_Pot_anual!$C$3:$AL$24,15,TRUE)</f>
        <v>145981.44125999999</v>
      </c>
      <c r="EO17" s="30">
        <f>HLOOKUP(EO$2,PLANEL_Pot_anual!$C$3:$AL$24,15,TRUE)</f>
        <v>145981.44125999999</v>
      </c>
      <c r="EP17" s="30">
        <f>HLOOKUP(EP$2,PLANEL_Pot_anual!$C$3:$AL$24,15,TRUE)</f>
        <v>145981.44125999999</v>
      </c>
    </row>
    <row r="18" spans="2:146" x14ac:dyDescent="0.3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3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18291.31437</v>
      </c>
      <c r="DP20" s="26">
        <f>HLOOKUP(DP$2,PLANEL_Pot_anual!$C$3:$AL$24,18,TRUE)</f>
        <v>18291.31437</v>
      </c>
      <c r="DQ20" s="26">
        <f>HLOOKUP(DQ$2,PLANEL_Pot_anual!$C$3:$AL$24,18,TRUE)</f>
        <v>18291.31437</v>
      </c>
      <c r="DR20" s="26">
        <f>HLOOKUP(DR$2,PLANEL_Pot_anual!$C$3:$AL$24,18,TRUE)</f>
        <v>18291.31437</v>
      </c>
      <c r="DS20" s="26">
        <f>HLOOKUP(DS$2,PLANEL_Pot_anual!$C$3:$AL$24,18,TRUE)</f>
        <v>18291.31437</v>
      </c>
      <c r="DT20" s="26">
        <f>HLOOKUP(DT$2,PLANEL_Pot_anual!$C$3:$AL$24,18,TRUE)</f>
        <v>18291.31437</v>
      </c>
      <c r="DU20" s="26">
        <f>HLOOKUP(DU$2,PLANEL_Pot_anual!$C$3:$AL$24,18,TRUE)</f>
        <v>18291.31437</v>
      </c>
      <c r="DV20" s="26">
        <f>HLOOKUP(DV$2,PLANEL_Pot_anual!$C$3:$AL$24,18,TRUE)</f>
        <v>18291.31437</v>
      </c>
      <c r="DW20" s="26">
        <f>HLOOKUP(DW$2,PLANEL_Pot_anual!$C$3:$AL$24,18,TRUE)</f>
        <v>18291.31437</v>
      </c>
      <c r="DX20" s="26">
        <f>HLOOKUP(DX$2,PLANEL_Pot_anual!$C$3:$AL$24,18,TRUE)</f>
        <v>18291.31437</v>
      </c>
      <c r="DY20" s="26">
        <f>HLOOKUP(DY$2,PLANEL_Pot_anual!$C$3:$AL$24,18,TRUE)</f>
        <v>18291.31437</v>
      </c>
      <c r="DZ20" s="26">
        <f>HLOOKUP(DZ$2,PLANEL_Pot_anual!$C$3:$AL$24,18,TRUE)</f>
        <v>18291.31437</v>
      </c>
      <c r="EA20" s="26">
        <f>HLOOKUP(EA$2,PLANEL_Pot_anual!$C$3:$AL$24,18,TRUE)</f>
        <v>18291.31437</v>
      </c>
      <c r="EB20" s="26">
        <f>HLOOKUP(EB$2,PLANEL_Pot_anual!$C$3:$AL$24,18,TRUE)</f>
        <v>18291.31437</v>
      </c>
      <c r="EC20" s="26">
        <f>HLOOKUP(EC$2,PLANEL_Pot_anual!$C$3:$AL$24,18,TRUE)</f>
        <v>18291.31437</v>
      </c>
      <c r="ED20" s="26">
        <f>HLOOKUP(ED$2,PLANEL_Pot_anual!$C$3:$AL$24,18,TRUE)</f>
        <v>18291.31437</v>
      </c>
      <c r="EE20" s="26">
        <f>HLOOKUP(EE$2,PLANEL_Pot_anual!$C$3:$AL$24,18,TRUE)</f>
        <v>18291.31437</v>
      </c>
      <c r="EF20" s="26">
        <f>HLOOKUP(EF$2,PLANEL_Pot_anual!$C$3:$AL$24,18,TRUE)</f>
        <v>18291.31437</v>
      </c>
      <c r="EG20" s="26">
        <f>HLOOKUP(EG$2,PLANEL_Pot_anual!$C$3:$AL$24,18,TRUE)</f>
        <v>18291.31437</v>
      </c>
      <c r="EH20" s="26">
        <f>HLOOKUP(EH$2,PLANEL_Pot_anual!$C$3:$AL$24,18,TRUE)</f>
        <v>18291.31437</v>
      </c>
      <c r="EI20" s="26">
        <f>HLOOKUP(EI$2,PLANEL_Pot_anual!$C$3:$AL$24,18,TRUE)</f>
        <v>18291.31437</v>
      </c>
      <c r="EJ20" s="26">
        <f>HLOOKUP(EJ$2,PLANEL_Pot_anual!$C$3:$AL$24,18,TRUE)</f>
        <v>18291.31437</v>
      </c>
      <c r="EK20" s="26">
        <f>HLOOKUP(EK$2,PLANEL_Pot_anual!$C$3:$AL$24,18,TRUE)</f>
        <v>18291.31437</v>
      </c>
      <c r="EL20" s="26">
        <f>HLOOKUP(EL$2,PLANEL_Pot_anual!$C$3:$AL$24,18,TRUE)</f>
        <v>18291.31437</v>
      </c>
      <c r="EM20" s="26">
        <f>HLOOKUP(EM$2,PLANEL_Pot_anual!$C$3:$AL$24,18,TRUE)</f>
        <v>18291.31437</v>
      </c>
      <c r="EN20" s="26">
        <f>HLOOKUP(EN$2,PLANEL_Pot_anual!$C$3:$AL$24,18,TRUE)</f>
        <v>18291.31437</v>
      </c>
      <c r="EO20" s="26">
        <f>HLOOKUP(EO$2,PLANEL_Pot_anual!$C$3:$AL$24,18,TRUE)</f>
        <v>18291.31437</v>
      </c>
      <c r="EP20" s="26">
        <f>HLOOKUP(EP$2,PLANEL_Pot_anual!$C$3:$AL$24,18,TRUE)</f>
        <v>18291.31437</v>
      </c>
    </row>
    <row r="21" spans="2:146" x14ac:dyDescent="0.3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3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3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3513.4453109999999</v>
      </c>
      <c r="AZ23" s="32">
        <f>HLOOKUP(AZ$2,PLANEL_Pot_anual!$C$3:$AL$24,21,TRUE)</f>
        <v>3513.4453109999999</v>
      </c>
      <c r="BA23" s="32">
        <f>HLOOKUP(BA$2,PLANEL_Pot_anual!$C$3:$AL$24,21,TRUE)</f>
        <v>3513.4453109999999</v>
      </c>
      <c r="BB23" s="32">
        <f>HLOOKUP(BB$2,PLANEL_Pot_anual!$C$3:$AL$24,21,TRUE)</f>
        <v>3513.4453109999999</v>
      </c>
      <c r="BC23" s="32">
        <f>HLOOKUP(BC$2,PLANEL_Pot_anual!$C$3:$AL$24,21,TRUE)</f>
        <v>5374.5400950000003</v>
      </c>
      <c r="BD23" s="32">
        <f>HLOOKUP(BD$2,PLANEL_Pot_anual!$C$3:$AL$24,21,TRUE)</f>
        <v>5374.5400950000003</v>
      </c>
      <c r="BE23" s="32">
        <f>HLOOKUP(BE$2,PLANEL_Pot_anual!$C$3:$AL$24,21,TRUE)</f>
        <v>5374.5400950000003</v>
      </c>
      <c r="BF23" s="32">
        <f>HLOOKUP(BF$2,PLANEL_Pot_anual!$C$3:$AL$24,21,TRUE)</f>
        <v>5374.5400950000003</v>
      </c>
      <c r="BG23" s="32">
        <f>HLOOKUP(BG$2,PLANEL_Pot_anual!$C$3:$AL$24,21,TRUE)</f>
        <v>6839.6155529999996</v>
      </c>
      <c r="BH23" s="32">
        <f>HLOOKUP(BH$2,PLANEL_Pot_anual!$C$3:$AL$24,21,TRUE)</f>
        <v>6839.6155529999996</v>
      </c>
      <c r="BI23" s="32">
        <f>HLOOKUP(BI$2,PLANEL_Pot_anual!$C$3:$AL$24,21,TRUE)</f>
        <v>6839.6155529999996</v>
      </c>
      <c r="BJ23" s="32">
        <f>HLOOKUP(BJ$2,PLANEL_Pot_anual!$C$3:$AL$24,21,TRUE)</f>
        <v>6839.6155529999996</v>
      </c>
      <c r="BK23" s="32">
        <f>HLOOKUP(BK$2,PLANEL_Pot_anual!$C$3:$AL$24,21,TRUE)</f>
        <v>6947.9863853999996</v>
      </c>
      <c r="BL23" s="32">
        <f>HLOOKUP(BL$2,PLANEL_Pot_anual!$C$3:$AL$24,21,TRUE)</f>
        <v>6947.9863853999996</v>
      </c>
      <c r="BM23" s="32">
        <f>HLOOKUP(BM$2,PLANEL_Pot_anual!$C$3:$AL$24,21,TRUE)</f>
        <v>6947.9863853999996</v>
      </c>
      <c r="BN23" s="32">
        <f>HLOOKUP(BN$2,PLANEL_Pot_anual!$C$3:$AL$24,21,TRUE)</f>
        <v>6947.9863853999996</v>
      </c>
      <c r="BO23" s="32">
        <f>HLOOKUP(BO$2,PLANEL_Pot_anual!$C$3:$AL$24,21,TRUE)</f>
        <v>11988.547379</v>
      </c>
      <c r="BP23" s="32">
        <f>HLOOKUP(BP$2,PLANEL_Pot_anual!$C$3:$AL$24,21,TRUE)</f>
        <v>11988.547379</v>
      </c>
      <c r="BQ23" s="32">
        <f>HLOOKUP(BQ$2,PLANEL_Pot_anual!$C$3:$AL$24,21,TRUE)</f>
        <v>11988.547379</v>
      </c>
      <c r="BR23" s="32">
        <f>HLOOKUP(BR$2,PLANEL_Pot_anual!$C$3:$AL$24,21,TRUE)</f>
        <v>11988.547379</v>
      </c>
      <c r="BS23" s="32">
        <f>HLOOKUP(BS$2,PLANEL_Pot_anual!$C$3:$AL$24,21,TRUE)</f>
        <v>14260.401619</v>
      </c>
      <c r="BT23" s="32">
        <f>HLOOKUP(BT$2,PLANEL_Pot_anual!$C$3:$AL$24,21,TRUE)</f>
        <v>14260.401619</v>
      </c>
      <c r="BU23" s="32">
        <f>HLOOKUP(BU$2,PLANEL_Pot_anual!$C$3:$AL$24,21,TRUE)</f>
        <v>14260.401619</v>
      </c>
      <c r="BV23" s="32">
        <f>HLOOKUP(BV$2,PLANEL_Pot_anual!$C$3:$AL$24,21,TRUE)</f>
        <v>14260.401619</v>
      </c>
      <c r="BW23" s="32">
        <f>HLOOKUP(BW$2,PLANEL_Pot_anual!$C$3:$AL$24,21,TRUE)</f>
        <v>16537.682059999999</v>
      </c>
      <c r="BX23" s="32">
        <f>HLOOKUP(BX$2,PLANEL_Pot_anual!$C$3:$AL$24,21,TRUE)</f>
        <v>16537.682059999999</v>
      </c>
      <c r="BY23" s="32">
        <f>HLOOKUP(BY$2,PLANEL_Pot_anual!$C$3:$AL$24,21,TRUE)</f>
        <v>16537.682059999999</v>
      </c>
      <c r="BZ23" s="32">
        <f>HLOOKUP(BZ$2,PLANEL_Pot_anual!$C$3:$AL$24,21,TRUE)</f>
        <v>16537.682059999999</v>
      </c>
      <c r="CA23" s="32">
        <f>HLOOKUP(CA$2,PLANEL_Pot_anual!$C$3:$AL$24,21,TRUE)</f>
        <v>18790.329722999999</v>
      </c>
      <c r="CB23" s="32">
        <f>HLOOKUP(CB$2,PLANEL_Pot_anual!$C$3:$AL$24,21,TRUE)</f>
        <v>18790.329722999999</v>
      </c>
      <c r="CC23" s="32">
        <f>HLOOKUP(CC$2,PLANEL_Pot_anual!$C$3:$AL$24,21,TRUE)</f>
        <v>18790.329722999999</v>
      </c>
      <c r="CD23" s="32">
        <f>HLOOKUP(CD$2,PLANEL_Pot_anual!$C$3:$AL$24,21,TRUE)</f>
        <v>18790.329722999999</v>
      </c>
      <c r="CE23" s="32">
        <f>HLOOKUP(CE$2,PLANEL_Pot_anual!$C$3:$AL$24,21,TRUE)</f>
        <v>21307.676823000002</v>
      </c>
      <c r="CF23" s="32">
        <f>HLOOKUP(CF$2,PLANEL_Pot_anual!$C$3:$AL$24,21,TRUE)</f>
        <v>21307.676823000002</v>
      </c>
      <c r="CG23" s="32">
        <f>HLOOKUP(CG$2,PLANEL_Pot_anual!$C$3:$AL$24,21,TRUE)</f>
        <v>21307.676823000002</v>
      </c>
      <c r="CH23" s="32">
        <f>HLOOKUP(CH$2,PLANEL_Pot_anual!$C$3:$AL$24,21,TRUE)</f>
        <v>21307.676823000002</v>
      </c>
      <c r="CI23" s="32">
        <f>HLOOKUP(CI$2,PLANEL_Pot_anual!$C$3:$AL$24,21,TRUE)</f>
        <v>23571.419373000001</v>
      </c>
      <c r="CJ23" s="32">
        <f>HLOOKUP(CJ$2,PLANEL_Pot_anual!$C$3:$AL$24,21,TRUE)</f>
        <v>23571.419373000001</v>
      </c>
      <c r="CK23" s="32">
        <f>HLOOKUP(CK$2,PLANEL_Pot_anual!$C$3:$AL$24,21,TRUE)</f>
        <v>23571.419373000001</v>
      </c>
      <c r="CL23" s="32">
        <f>HLOOKUP(CL$2,PLANEL_Pot_anual!$C$3:$AL$24,21,TRUE)</f>
        <v>23571.419373000001</v>
      </c>
      <c r="CM23" s="32">
        <f>HLOOKUP(CM$2,PLANEL_Pot_anual!$C$3:$AL$24,21,TRUE)</f>
        <v>25550.273842999999</v>
      </c>
      <c r="CN23" s="32">
        <f>HLOOKUP(CN$2,PLANEL_Pot_anual!$C$3:$AL$24,21,TRUE)</f>
        <v>25550.273842999999</v>
      </c>
      <c r="CO23" s="32">
        <f>HLOOKUP(CO$2,PLANEL_Pot_anual!$C$3:$AL$24,21,TRUE)</f>
        <v>25550.273842999999</v>
      </c>
      <c r="CP23" s="32">
        <f>HLOOKUP(CP$2,PLANEL_Pot_anual!$C$3:$AL$24,21,TRUE)</f>
        <v>25550.273842999999</v>
      </c>
      <c r="CQ23" s="32">
        <f>HLOOKUP(CQ$2,PLANEL_Pot_anual!$C$3:$AL$24,21,TRUE)</f>
        <v>27960.453982999999</v>
      </c>
      <c r="CR23" s="32">
        <f>HLOOKUP(CR$2,PLANEL_Pot_anual!$C$3:$AL$24,21,TRUE)</f>
        <v>27960.453982999999</v>
      </c>
      <c r="CS23" s="32">
        <f>HLOOKUP(CS$2,PLANEL_Pot_anual!$C$3:$AL$24,21,TRUE)</f>
        <v>27960.453982999999</v>
      </c>
      <c r="CT23" s="32">
        <f>HLOOKUP(CT$2,PLANEL_Pot_anual!$C$3:$AL$24,21,TRUE)</f>
        <v>27960.453982999999</v>
      </c>
      <c r="CU23" s="32">
        <f>HLOOKUP(CU$2,PLANEL_Pot_anual!$C$3:$AL$24,21,TRUE)</f>
        <v>29889.793862999999</v>
      </c>
      <c r="CV23" s="32">
        <f>HLOOKUP(CV$2,PLANEL_Pot_anual!$C$3:$AL$24,21,TRUE)</f>
        <v>29889.793862999999</v>
      </c>
      <c r="CW23" s="32">
        <f>HLOOKUP(CW$2,PLANEL_Pot_anual!$C$3:$AL$24,21,TRUE)</f>
        <v>29889.793862999999</v>
      </c>
      <c r="CX23" s="32">
        <f>HLOOKUP(CX$2,PLANEL_Pot_anual!$C$3:$AL$24,21,TRUE)</f>
        <v>29889.793862999999</v>
      </c>
      <c r="CY23" s="32">
        <f>HLOOKUP(CY$2,PLANEL_Pot_anual!$C$3:$AL$24,21,TRUE)</f>
        <v>30875.187422999999</v>
      </c>
      <c r="CZ23" s="32">
        <f>HLOOKUP(CZ$2,PLANEL_Pot_anual!$C$3:$AL$24,21,TRUE)</f>
        <v>30875.187422999999</v>
      </c>
      <c r="DA23" s="32">
        <f>HLOOKUP(DA$2,PLANEL_Pot_anual!$C$3:$AL$24,21,TRUE)</f>
        <v>30875.187422999999</v>
      </c>
      <c r="DB23" s="32">
        <f>HLOOKUP(DB$2,PLANEL_Pot_anual!$C$3:$AL$24,21,TRUE)</f>
        <v>30875.187422999999</v>
      </c>
      <c r="DC23" s="32">
        <f>HLOOKUP(DC$2,PLANEL_Pot_anual!$C$3:$AL$24,21,TRUE)</f>
        <v>32697.273122999999</v>
      </c>
      <c r="DD23" s="32">
        <f>HLOOKUP(DD$2,PLANEL_Pot_anual!$C$3:$AL$24,21,TRUE)</f>
        <v>32697.273122999999</v>
      </c>
      <c r="DE23" s="32">
        <f>HLOOKUP(DE$2,PLANEL_Pot_anual!$C$3:$AL$24,21,TRUE)</f>
        <v>32697.273122999999</v>
      </c>
      <c r="DF23" s="32">
        <f>HLOOKUP(DF$2,PLANEL_Pot_anual!$C$3:$AL$24,21,TRUE)</f>
        <v>32697.273122999999</v>
      </c>
      <c r="DG23" s="32">
        <f>HLOOKUP(DG$2,PLANEL_Pot_anual!$C$3:$AL$24,21,TRUE)</f>
        <v>34741.015553000005</v>
      </c>
      <c r="DH23" s="32">
        <f>HLOOKUP(DH$2,PLANEL_Pot_anual!$C$3:$AL$24,21,TRUE)</f>
        <v>34741.015553000005</v>
      </c>
      <c r="DI23" s="32">
        <f>HLOOKUP(DI$2,PLANEL_Pot_anual!$C$3:$AL$24,21,TRUE)</f>
        <v>34741.015553000005</v>
      </c>
      <c r="DJ23" s="32">
        <f>HLOOKUP(DJ$2,PLANEL_Pot_anual!$C$3:$AL$24,21,TRUE)</f>
        <v>34741.015553000005</v>
      </c>
      <c r="DK23" s="32">
        <f>HLOOKUP(DK$2,PLANEL_Pot_anual!$C$3:$AL$24,21,TRUE)</f>
        <v>36628.879513</v>
      </c>
      <c r="DL23" s="32">
        <f>HLOOKUP(DL$2,PLANEL_Pot_anual!$C$3:$AL$24,21,TRUE)</f>
        <v>36628.879513</v>
      </c>
      <c r="DM23" s="32">
        <f>HLOOKUP(DM$2,PLANEL_Pot_anual!$C$3:$AL$24,21,TRUE)</f>
        <v>36628.879513</v>
      </c>
      <c r="DN23" s="32">
        <f>HLOOKUP(DN$2,PLANEL_Pot_anual!$C$3:$AL$24,21,TRUE)</f>
        <v>36628.879513</v>
      </c>
      <c r="DO23" s="32">
        <f>HLOOKUP(DO$2,PLANEL_Pot_anual!$C$3:$AL$24,21,TRUE)</f>
        <v>38956.693402999997</v>
      </c>
      <c r="DP23" s="32">
        <f>HLOOKUP(DP$2,PLANEL_Pot_anual!$C$3:$AL$24,21,TRUE)</f>
        <v>38956.693402999997</v>
      </c>
      <c r="DQ23" s="32">
        <f>HLOOKUP(DQ$2,PLANEL_Pot_anual!$C$3:$AL$24,21,TRUE)</f>
        <v>38956.693402999997</v>
      </c>
      <c r="DR23" s="32">
        <f>HLOOKUP(DR$2,PLANEL_Pot_anual!$C$3:$AL$24,21,TRUE)</f>
        <v>38956.693402999997</v>
      </c>
      <c r="DS23" s="32">
        <f>HLOOKUP(DS$2,PLANEL_Pot_anual!$C$3:$AL$24,21,TRUE)</f>
        <v>42551.861653</v>
      </c>
      <c r="DT23" s="32">
        <f>HLOOKUP(DT$2,PLANEL_Pot_anual!$C$3:$AL$24,21,TRUE)</f>
        <v>42551.861653</v>
      </c>
      <c r="DU23" s="32">
        <f>HLOOKUP(DU$2,PLANEL_Pot_anual!$C$3:$AL$24,21,TRUE)</f>
        <v>42551.861653</v>
      </c>
      <c r="DV23" s="32">
        <f>HLOOKUP(DV$2,PLANEL_Pot_anual!$C$3:$AL$24,21,TRUE)</f>
        <v>42551.861653</v>
      </c>
      <c r="DW23" s="32">
        <f>HLOOKUP(DW$2,PLANEL_Pot_anual!$C$3:$AL$24,21,TRUE)</f>
        <v>45893.490502999994</v>
      </c>
      <c r="DX23" s="32">
        <f>HLOOKUP(DX$2,PLANEL_Pot_anual!$C$3:$AL$24,21,TRUE)</f>
        <v>45893.490502999994</v>
      </c>
      <c r="DY23" s="32">
        <f>HLOOKUP(DY$2,PLANEL_Pot_anual!$C$3:$AL$24,21,TRUE)</f>
        <v>45893.490502999994</v>
      </c>
      <c r="DZ23" s="32">
        <f>HLOOKUP(DZ$2,PLANEL_Pot_anual!$C$3:$AL$24,21,TRUE)</f>
        <v>45893.490502999994</v>
      </c>
      <c r="EA23" s="32">
        <f>HLOOKUP(EA$2,PLANEL_Pot_anual!$C$3:$AL$24,21,TRUE)</f>
        <v>49838.047313000003</v>
      </c>
      <c r="EB23" s="32">
        <f>HLOOKUP(EB$2,PLANEL_Pot_anual!$C$3:$AL$24,21,TRUE)</f>
        <v>49838.047313000003</v>
      </c>
      <c r="EC23" s="32">
        <f>HLOOKUP(EC$2,PLANEL_Pot_anual!$C$3:$AL$24,21,TRUE)</f>
        <v>49838.047313000003</v>
      </c>
      <c r="ED23" s="32">
        <f>HLOOKUP(ED$2,PLANEL_Pot_anual!$C$3:$AL$24,21,TRUE)</f>
        <v>49838.047313000003</v>
      </c>
      <c r="EE23" s="32">
        <f>HLOOKUP(EE$2,PLANEL_Pot_anual!$C$3:$AL$24,21,TRUE)</f>
        <v>54291.768622999996</v>
      </c>
      <c r="EF23" s="32">
        <f>HLOOKUP(EF$2,PLANEL_Pot_anual!$C$3:$AL$24,21,TRUE)</f>
        <v>54291.768622999996</v>
      </c>
      <c r="EG23" s="32">
        <f>HLOOKUP(EG$2,PLANEL_Pot_anual!$C$3:$AL$24,21,TRUE)</f>
        <v>54291.768622999996</v>
      </c>
      <c r="EH23" s="32">
        <f>HLOOKUP(EH$2,PLANEL_Pot_anual!$C$3:$AL$24,21,TRUE)</f>
        <v>54291.768622999996</v>
      </c>
      <c r="EI23" s="32">
        <f>HLOOKUP(EI$2,PLANEL_Pot_anual!$C$3:$AL$24,21,TRUE)</f>
        <v>57351.560922999997</v>
      </c>
      <c r="EJ23" s="32">
        <f>HLOOKUP(EJ$2,PLANEL_Pot_anual!$C$3:$AL$24,21,TRUE)</f>
        <v>57351.560922999997</v>
      </c>
      <c r="EK23" s="32">
        <f>HLOOKUP(EK$2,PLANEL_Pot_anual!$C$3:$AL$24,21,TRUE)</f>
        <v>57351.560922999997</v>
      </c>
      <c r="EL23" s="32">
        <f>HLOOKUP(EL$2,PLANEL_Pot_anual!$C$3:$AL$24,21,TRUE)</f>
        <v>57351.560922999997</v>
      </c>
      <c r="EM23" s="32">
        <f>HLOOKUP(EM$2,PLANEL_Pot_anual!$C$3:$AL$24,21,TRUE)</f>
        <v>59798.092703000002</v>
      </c>
      <c r="EN23" s="32">
        <f>HLOOKUP(EN$2,PLANEL_Pot_anual!$C$3:$AL$24,21,TRUE)</f>
        <v>59798.092703000002</v>
      </c>
      <c r="EO23" s="32">
        <f>HLOOKUP(EO$2,PLANEL_Pot_anual!$C$3:$AL$24,21,TRUE)</f>
        <v>59798.092703000002</v>
      </c>
      <c r="EP23" s="32">
        <f>HLOOKUP(EP$2,PLANEL_Pot_anual!$C$3:$AL$24,21,TRUE)</f>
        <v>59798.092703000002</v>
      </c>
    </row>
    <row r="24" spans="2:146" x14ac:dyDescent="0.3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175182.73706199994</v>
      </c>
      <c r="AB24" s="28">
        <f t="shared" si="0"/>
        <v>175182.73706199994</v>
      </c>
      <c r="AC24" s="28">
        <f t="shared" si="0"/>
        <v>175182.73706199994</v>
      </c>
      <c r="AD24" s="28">
        <f t="shared" si="0"/>
        <v>175182.73706199994</v>
      </c>
      <c r="AE24" s="28">
        <f t="shared" si="0"/>
        <v>179759.62304669994</v>
      </c>
      <c r="AF24" s="28">
        <f t="shared" si="0"/>
        <v>179759.62304669994</v>
      </c>
      <c r="AG24" s="28">
        <f t="shared" si="0"/>
        <v>179759.62304669994</v>
      </c>
      <c r="AH24" s="28">
        <f t="shared" si="0"/>
        <v>179759.62304669994</v>
      </c>
      <c r="AI24" s="28">
        <f t="shared" ref="AI24:BN24" si="1">SUM(AI4:AI23)</f>
        <v>186644.57629500001</v>
      </c>
      <c r="AJ24" s="28">
        <f t="shared" si="1"/>
        <v>186644.57629500001</v>
      </c>
      <c r="AK24" s="28">
        <f t="shared" si="1"/>
        <v>186644.57629500001</v>
      </c>
      <c r="AL24" s="28">
        <f t="shared" si="1"/>
        <v>186644.57629500001</v>
      </c>
      <c r="AM24" s="28">
        <f t="shared" si="1"/>
        <v>188502.94355599998</v>
      </c>
      <c r="AN24" s="28">
        <f t="shared" si="1"/>
        <v>188502.94355599998</v>
      </c>
      <c r="AO24" s="28">
        <f t="shared" si="1"/>
        <v>188502.94355599998</v>
      </c>
      <c r="AP24" s="28">
        <f t="shared" si="1"/>
        <v>188502.94355599998</v>
      </c>
      <c r="AQ24" s="28">
        <f t="shared" si="1"/>
        <v>194844.79896299998</v>
      </c>
      <c r="AR24" s="28">
        <f t="shared" si="1"/>
        <v>194844.79896299998</v>
      </c>
      <c r="AS24" s="28">
        <f t="shared" si="1"/>
        <v>194844.79896299998</v>
      </c>
      <c r="AT24" s="28">
        <f t="shared" si="1"/>
        <v>194844.79896299998</v>
      </c>
      <c r="AU24" s="28">
        <f t="shared" si="1"/>
        <v>200280.40857699997</v>
      </c>
      <c r="AV24" s="28">
        <f t="shared" si="1"/>
        <v>200280.40857699997</v>
      </c>
      <c r="AW24" s="28">
        <f t="shared" si="1"/>
        <v>200280.40857699997</v>
      </c>
      <c r="AX24" s="28">
        <f t="shared" si="1"/>
        <v>200280.40857699997</v>
      </c>
      <c r="AY24" s="28">
        <f t="shared" si="1"/>
        <v>207519.16232099992</v>
      </c>
      <c r="AZ24" s="28">
        <f t="shared" si="1"/>
        <v>207519.16232099992</v>
      </c>
      <c r="BA24" s="28">
        <f t="shared" si="1"/>
        <v>207519.16232099992</v>
      </c>
      <c r="BB24" s="28">
        <f t="shared" si="1"/>
        <v>207519.16232099992</v>
      </c>
      <c r="BC24" s="28">
        <f t="shared" si="1"/>
        <v>214577.13957499995</v>
      </c>
      <c r="BD24" s="28">
        <f t="shared" si="1"/>
        <v>214577.13957499995</v>
      </c>
      <c r="BE24" s="28">
        <f t="shared" si="1"/>
        <v>214577.13957499995</v>
      </c>
      <c r="BF24" s="28">
        <f t="shared" si="1"/>
        <v>214577.13957499995</v>
      </c>
      <c r="BG24" s="28">
        <f t="shared" si="1"/>
        <v>220368.66643300001</v>
      </c>
      <c r="BH24" s="28">
        <f t="shared" si="1"/>
        <v>220368.66643300001</v>
      </c>
      <c r="BI24" s="28">
        <f t="shared" si="1"/>
        <v>220368.66643300001</v>
      </c>
      <c r="BJ24" s="28">
        <f t="shared" si="1"/>
        <v>220368.66643300001</v>
      </c>
      <c r="BK24" s="28">
        <f t="shared" si="1"/>
        <v>230817.41118939998</v>
      </c>
      <c r="BL24" s="28">
        <f t="shared" si="1"/>
        <v>230817.41118939998</v>
      </c>
      <c r="BM24" s="28">
        <f t="shared" si="1"/>
        <v>230817.41118939998</v>
      </c>
      <c r="BN24" s="28">
        <f t="shared" si="1"/>
        <v>230817.41118939998</v>
      </c>
      <c r="BO24" s="28">
        <f t="shared" ref="BO24:CT24" si="2">SUM(BO4:BO23)</f>
        <v>238084.46813899998</v>
      </c>
      <c r="BP24" s="28">
        <f t="shared" si="2"/>
        <v>238084.46813899998</v>
      </c>
      <c r="BQ24" s="28">
        <f t="shared" si="2"/>
        <v>238084.46813899998</v>
      </c>
      <c r="BR24" s="28">
        <f t="shared" si="2"/>
        <v>238084.46813899998</v>
      </c>
      <c r="BS24" s="28">
        <f t="shared" si="2"/>
        <v>246194.90661899999</v>
      </c>
      <c r="BT24" s="28">
        <f t="shared" si="2"/>
        <v>246194.90661899999</v>
      </c>
      <c r="BU24" s="28">
        <f t="shared" si="2"/>
        <v>246194.90661899999</v>
      </c>
      <c r="BV24" s="28">
        <f t="shared" si="2"/>
        <v>246194.90661899999</v>
      </c>
      <c r="BW24" s="28">
        <f t="shared" si="2"/>
        <v>254330.91739999998</v>
      </c>
      <c r="BX24" s="28">
        <f t="shared" si="2"/>
        <v>254330.91739999998</v>
      </c>
      <c r="BY24" s="28">
        <f t="shared" si="2"/>
        <v>254330.91739999998</v>
      </c>
      <c r="BZ24" s="28">
        <f t="shared" si="2"/>
        <v>254330.91739999998</v>
      </c>
      <c r="CA24" s="28">
        <f t="shared" si="2"/>
        <v>263033.337023</v>
      </c>
      <c r="CB24" s="28">
        <f t="shared" si="2"/>
        <v>263033.337023</v>
      </c>
      <c r="CC24" s="28">
        <f t="shared" si="2"/>
        <v>263033.337023</v>
      </c>
      <c r="CD24" s="28">
        <f t="shared" si="2"/>
        <v>263033.337023</v>
      </c>
      <c r="CE24" s="28">
        <f t="shared" si="2"/>
        <v>271617.041493</v>
      </c>
      <c r="CF24" s="28">
        <f t="shared" si="2"/>
        <v>271617.041493</v>
      </c>
      <c r="CG24" s="28">
        <f t="shared" si="2"/>
        <v>271617.041493</v>
      </c>
      <c r="CH24" s="28">
        <f t="shared" si="2"/>
        <v>271617.041493</v>
      </c>
      <c r="CI24" s="28">
        <f t="shared" si="2"/>
        <v>281260.95153299998</v>
      </c>
      <c r="CJ24" s="28">
        <f t="shared" si="2"/>
        <v>281260.95153299998</v>
      </c>
      <c r="CK24" s="28">
        <f t="shared" si="2"/>
        <v>281260.95153299998</v>
      </c>
      <c r="CL24" s="28">
        <f t="shared" si="2"/>
        <v>281260.95153299998</v>
      </c>
      <c r="CM24" s="28">
        <f t="shared" si="2"/>
        <v>291486.87653299997</v>
      </c>
      <c r="CN24" s="28">
        <f t="shared" si="2"/>
        <v>291486.87653299997</v>
      </c>
      <c r="CO24" s="28">
        <f t="shared" si="2"/>
        <v>291486.87653299997</v>
      </c>
      <c r="CP24" s="28">
        <f t="shared" si="2"/>
        <v>291486.87653299997</v>
      </c>
      <c r="CQ24" s="28">
        <f t="shared" si="2"/>
        <v>301285.94942300004</v>
      </c>
      <c r="CR24" s="28">
        <f t="shared" si="2"/>
        <v>301285.94942300004</v>
      </c>
      <c r="CS24" s="28">
        <f t="shared" si="2"/>
        <v>301285.94942300004</v>
      </c>
      <c r="CT24" s="28">
        <f t="shared" si="2"/>
        <v>301285.94942300004</v>
      </c>
      <c r="CU24" s="28">
        <f t="shared" ref="CU24:DZ24" si="3">SUM(CU4:CU23)</f>
        <v>308519.74164699996</v>
      </c>
      <c r="CV24" s="28">
        <f t="shared" si="3"/>
        <v>308519.74164699996</v>
      </c>
      <c r="CW24" s="28">
        <f t="shared" si="3"/>
        <v>308519.74164699996</v>
      </c>
      <c r="CX24" s="28">
        <f t="shared" si="3"/>
        <v>308519.74164699996</v>
      </c>
      <c r="CY24" s="28">
        <f t="shared" si="3"/>
        <v>324958.04496499995</v>
      </c>
      <c r="CZ24" s="28">
        <f t="shared" si="3"/>
        <v>324958.04496499995</v>
      </c>
      <c r="DA24" s="28">
        <f t="shared" si="3"/>
        <v>324958.04496499995</v>
      </c>
      <c r="DB24" s="28">
        <f t="shared" si="3"/>
        <v>324958.04496499995</v>
      </c>
      <c r="DC24" s="28">
        <f t="shared" si="3"/>
        <v>337404.50123199995</v>
      </c>
      <c r="DD24" s="28">
        <f t="shared" si="3"/>
        <v>337404.50123199995</v>
      </c>
      <c r="DE24" s="28">
        <f t="shared" si="3"/>
        <v>337404.50123199995</v>
      </c>
      <c r="DF24" s="28">
        <f t="shared" si="3"/>
        <v>337404.50123199995</v>
      </c>
      <c r="DG24" s="28">
        <f t="shared" si="3"/>
        <v>349007.65722699999</v>
      </c>
      <c r="DH24" s="28">
        <f t="shared" si="3"/>
        <v>349007.65722699999</v>
      </c>
      <c r="DI24" s="28">
        <f t="shared" si="3"/>
        <v>349007.65722699999</v>
      </c>
      <c r="DJ24" s="28">
        <f t="shared" si="3"/>
        <v>349007.65722699999</v>
      </c>
      <c r="DK24" s="28">
        <f t="shared" si="3"/>
        <v>361177.548007</v>
      </c>
      <c r="DL24" s="28">
        <f t="shared" si="3"/>
        <v>361177.548007</v>
      </c>
      <c r="DM24" s="28">
        <f t="shared" si="3"/>
        <v>361177.548007</v>
      </c>
      <c r="DN24" s="28">
        <f t="shared" si="3"/>
        <v>361177.548007</v>
      </c>
      <c r="DO24" s="28">
        <f t="shared" si="3"/>
        <v>373235.62170699995</v>
      </c>
      <c r="DP24" s="28">
        <f t="shared" si="3"/>
        <v>373235.62170699995</v>
      </c>
      <c r="DQ24" s="28">
        <f t="shared" si="3"/>
        <v>373235.62170699995</v>
      </c>
      <c r="DR24" s="28">
        <f t="shared" si="3"/>
        <v>373235.62170699995</v>
      </c>
      <c r="DS24" s="28">
        <f t="shared" si="3"/>
        <v>383072.72173699999</v>
      </c>
      <c r="DT24" s="28">
        <f t="shared" si="3"/>
        <v>383072.72173699999</v>
      </c>
      <c r="DU24" s="28">
        <f t="shared" si="3"/>
        <v>383072.72173699999</v>
      </c>
      <c r="DV24" s="28">
        <f t="shared" si="3"/>
        <v>383072.72173699999</v>
      </c>
      <c r="DW24" s="28">
        <f t="shared" si="3"/>
        <v>392541.17115699995</v>
      </c>
      <c r="DX24" s="28">
        <f t="shared" si="3"/>
        <v>392541.17115699995</v>
      </c>
      <c r="DY24" s="28">
        <f t="shared" si="3"/>
        <v>392541.17115699995</v>
      </c>
      <c r="DZ24" s="28">
        <f t="shared" si="3"/>
        <v>392541.17115699995</v>
      </c>
      <c r="EA24" s="28">
        <f t="shared" ref="EA24:EP24" si="4">SUM(EA4:EA23)</f>
        <v>399952.54489700001</v>
      </c>
      <c r="EB24" s="28">
        <f t="shared" si="4"/>
        <v>399952.54489700001</v>
      </c>
      <c r="EC24" s="28">
        <f t="shared" si="4"/>
        <v>399952.54489700001</v>
      </c>
      <c r="ED24" s="28">
        <f t="shared" si="4"/>
        <v>399952.54489700001</v>
      </c>
      <c r="EE24" s="28">
        <f t="shared" si="4"/>
        <v>407916.31738700002</v>
      </c>
      <c r="EF24" s="28">
        <f t="shared" si="4"/>
        <v>407916.31738700002</v>
      </c>
      <c r="EG24" s="28">
        <f t="shared" si="4"/>
        <v>407916.31738700002</v>
      </c>
      <c r="EH24" s="28">
        <f t="shared" si="4"/>
        <v>407916.31738700002</v>
      </c>
      <c r="EI24" s="28">
        <f t="shared" si="4"/>
        <v>418670.10296699993</v>
      </c>
      <c r="EJ24" s="28">
        <f t="shared" si="4"/>
        <v>418670.10296699993</v>
      </c>
      <c r="EK24" s="28">
        <f t="shared" si="4"/>
        <v>418670.10296699993</v>
      </c>
      <c r="EL24" s="28">
        <f t="shared" si="4"/>
        <v>418670.10296699993</v>
      </c>
      <c r="EM24" s="28">
        <f t="shared" si="4"/>
        <v>429120.71231699997</v>
      </c>
      <c r="EN24" s="28">
        <f t="shared" si="4"/>
        <v>429120.71231699997</v>
      </c>
      <c r="EO24" s="28">
        <f t="shared" si="4"/>
        <v>429120.71231699997</v>
      </c>
      <c r="EP24" s="28">
        <f t="shared" si="4"/>
        <v>429120.71231699997</v>
      </c>
    </row>
    <row r="26" spans="2:146" x14ac:dyDescent="0.3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3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3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1164.0896049999999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82.258750000000006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3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8.5635752749475838E-2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9.3283815359717512E-2</v>
      </c>
      <c r="AM29" s="33">
        <f t="shared" si="11"/>
        <v>0</v>
      </c>
      <c r="AN29" s="33">
        <f t="shared" si="11"/>
        <v>0</v>
      </c>
      <c r="AO29" s="33">
        <f t="shared" si="11"/>
        <v>6.0610498316349464E-3</v>
      </c>
      <c r="AP29" s="33">
        <f t="shared" si="11"/>
        <v>6.8669257631689462E-2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3.2508461963334422E-2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3.1028901263565705E-2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2.9607965153349621E-2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2.9608389393971958E-2</v>
      </c>
      <c r="BG29" s="33">
        <f t="shared" si="11"/>
        <v>0</v>
      </c>
      <c r="BH29" s="33">
        <f t="shared" si="11"/>
        <v>0</v>
      </c>
      <c r="BI29" s="33">
        <f t="shared" si="11"/>
        <v>2.9608389393971958E-2</v>
      </c>
      <c r="BJ29" s="33">
        <f t="shared" si="11"/>
        <v>2.9608389393971958E-2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2.9608389393971958E-2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3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6205.8069767000006</v>
      </c>
      <c r="AF31" s="1">
        <f>PLANEL_GerMed_Trim!AF17</f>
        <v>7366.7283220999998</v>
      </c>
      <c r="AG31" s="1">
        <f>PLANEL_GerMed_Trim!AG17</f>
        <v>9707.5336373000009</v>
      </c>
      <c r="AH31" s="1">
        <f>PLANEL_GerMed_Trim!AH17</f>
        <v>8075.5188156000004</v>
      </c>
      <c r="AI31" s="1">
        <f>PLANEL_GerMed_Trim!AI17</f>
        <v>8670.4282619000005</v>
      </c>
      <c r="AJ31" s="1">
        <f>PLANEL_GerMed_Trim!AJ17</f>
        <v>10360.238295200001</v>
      </c>
      <c r="AK31" s="1">
        <f>PLANEL_GerMed_Trim!AK17</f>
        <v>13684.776569199999</v>
      </c>
      <c r="AL31" s="1">
        <f>PLANEL_GerMed_Trim!AL17</f>
        <v>11344.0509055</v>
      </c>
      <c r="AM31" s="1">
        <f>PLANEL_GerMed_Trim!AM17</f>
        <v>9684.6894289000011</v>
      </c>
      <c r="AN31" s="1">
        <f>PLANEL_GerMed_Trim!AN17</f>
        <v>11592.152072199999</v>
      </c>
      <c r="AO31" s="1">
        <f>PLANEL_GerMed_Trim!AO17</f>
        <v>15321.524203200001</v>
      </c>
      <c r="AP31" s="1">
        <f>PLANEL_GerMed_Trim!AP17</f>
        <v>12689.1440415</v>
      </c>
      <c r="AQ31" s="1">
        <f>PLANEL_GerMed_Trim!AQ17</f>
        <v>9682.9632490000004</v>
      </c>
      <c r="AR31" s="1">
        <f>PLANEL_GerMed_Trim!AR17</f>
        <v>11590.444520199999</v>
      </c>
      <c r="AS31" s="1">
        <f>PLANEL_GerMed_Trim!AS17</f>
        <v>15319.4378851</v>
      </c>
      <c r="AT31" s="1">
        <f>PLANEL_GerMed_Trim!AT17</f>
        <v>12687.2067462</v>
      </c>
      <c r="AU31" s="1">
        <f>PLANEL_GerMed_Trim!AU17</f>
        <v>9682.9632490000004</v>
      </c>
      <c r="AV31" s="1">
        <f>PLANEL_GerMed_Trim!AV17</f>
        <v>11590.444520199999</v>
      </c>
      <c r="AW31" s="1">
        <f>PLANEL_GerMed_Trim!AW17</f>
        <v>15319.4378851</v>
      </c>
      <c r="AX31" s="1">
        <f>PLANEL_GerMed_Trim!AX17</f>
        <v>12687.2067462</v>
      </c>
      <c r="AY31" s="1">
        <f>PLANEL_GerMed_Trim!AY17</f>
        <v>11195.4914028</v>
      </c>
      <c r="AZ31" s="1">
        <f>PLANEL_GerMed_Trim!AZ17</f>
        <v>13440.4369032</v>
      </c>
      <c r="BA31" s="1">
        <f>PLANEL_GerMed_Trim!BA17</f>
        <v>17783.4193977</v>
      </c>
      <c r="BB31" s="1">
        <f>PLANEL_GerMed_Trim!BB17</f>
        <v>14704.749413400001</v>
      </c>
      <c r="BC31" s="1">
        <f>PLANEL_GerMed_Trim!BC17</f>
        <v>12395.0893378</v>
      </c>
      <c r="BD31" s="1">
        <f>PLANEL_GerMed_Trim!BD17</f>
        <v>14897.629416899999</v>
      </c>
      <c r="BE31" s="1">
        <f>PLANEL_GerMed_Trim!BE17</f>
        <v>19719.557046200003</v>
      </c>
      <c r="BF31" s="1">
        <f>PLANEL_GerMed_Trim!BF17</f>
        <v>16295.786408299999</v>
      </c>
      <c r="BG31" s="1">
        <f>PLANEL_GerMed_Trim!BG17</f>
        <v>12894.0897148</v>
      </c>
      <c r="BH31" s="1">
        <f>PLANEL_GerMed_Trim!BH17</f>
        <v>15503.7114189</v>
      </c>
      <c r="BI31" s="1">
        <f>PLANEL_GerMed_Trim!BI17</f>
        <v>20524.810870200003</v>
      </c>
      <c r="BJ31" s="1">
        <f>PLANEL_GerMed_Trim!BJ17</f>
        <v>16957.5508563</v>
      </c>
      <c r="BK31" s="1">
        <f>PLANEL_GerMed_Trim!BK17</f>
        <v>15652.6672538</v>
      </c>
      <c r="BL31" s="1">
        <f>PLANEL_GerMed_Trim!BL17</f>
        <v>18854.258387900001</v>
      </c>
      <c r="BM31" s="1">
        <f>PLANEL_GerMed_Trim!BM17</f>
        <v>24976.420976200003</v>
      </c>
      <c r="BN31" s="1">
        <f>PLANEL_GerMed_Trim!BN17</f>
        <v>20615.921927300002</v>
      </c>
      <c r="BO31" s="1">
        <f>PLANEL_GerMed_Trim!BO17</f>
        <v>17090.551797200002</v>
      </c>
      <c r="BP31" s="1">
        <f>PLANEL_GerMed_Trim!BP17</f>
        <v>20603.657835099999</v>
      </c>
      <c r="BQ31" s="1">
        <f>PLANEL_GerMed_Trim!BQ17</f>
        <v>27302.097062300003</v>
      </c>
      <c r="BR31" s="1">
        <f>PLANEL_GerMed_Trim!BR17</f>
        <v>22525.489956600002</v>
      </c>
      <c r="BS31" s="1">
        <f>PLANEL_GerMed_Trim!BS17</f>
        <v>18715.460508999997</v>
      </c>
      <c r="BT31" s="1">
        <f>PLANEL_GerMed_Trim!BT17</f>
        <v>22600.6836191</v>
      </c>
      <c r="BU31" s="1">
        <f>PLANEL_GerMed_Trim!BU17</f>
        <v>29966.3696399</v>
      </c>
      <c r="BV31" s="1">
        <f>PLANEL_GerMed_Trim!BV17</f>
        <v>24701.600946799997</v>
      </c>
      <c r="BW31" s="1">
        <f>PLANEL_GerMed_Trim!BW17</f>
        <v>20362.5267203</v>
      </c>
      <c r="BX31" s="1">
        <f>PLANEL_GerMed_Trim!BX17</f>
        <v>24617.172986099999</v>
      </c>
      <c r="BY31" s="1">
        <f>PLANEL_GerMed_Trim!BY17</f>
        <v>32653.010286700002</v>
      </c>
      <c r="BZ31" s="1">
        <f>PLANEL_GerMed_Trim!BZ17</f>
        <v>26900.358773</v>
      </c>
      <c r="CA31" s="1">
        <f>PLANEL_GerMed_Trim!CA17</f>
        <v>22208.3097972</v>
      </c>
      <c r="CB31" s="1">
        <f>PLANEL_GerMed_Trim!CB17</f>
        <v>26878.912861099998</v>
      </c>
      <c r="CC31" s="1">
        <f>PLANEL_GerMed_Trim!CC17</f>
        <v>35667.319841800003</v>
      </c>
      <c r="CD31" s="1">
        <f>PLANEL_GerMed_Trim!CD17</f>
        <v>29366.1702897</v>
      </c>
      <c r="CE31" s="1">
        <f>PLANEL_GerMed_Trim!CE17</f>
        <v>23900.8396717</v>
      </c>
      <c r="CF31" s="1">
        <f>PLANEL_GerMed_Trim!CF17</f>
        <v>28980.6500256</v>
      </c>
      <c r="CG31" s="1">
        <f>PLANEL_GerMed_Trim!CG17</f>
        <v>38481.298541099997</v>
      </c>
      <c r="CH31" s="1">
        <f>PLANEL_GerMed_Trim!CH17</f>
        <v>31652.383922499997</v>
      </c>
      <c r="CI31" s="1">
        <f>PLANEL_GerMed_Trim!CI17</f>
        <v>25565.8242742</v>
      </c>
      <c r="CJ31" s="1">
        <f>PLANEL_GerMed_Trim!CJ17</f>
        <v>31006.420826600002</v>
      </c>
      <c r="CK31" s="1">
        <f>PLANEL_GerMed_Trim!CK17</f>
        <v>41174.419559300004</v>
      </c>
      <c r="CL31" s="1">
        <f>PLANEL_GerMed_Trim!CL17</f>
        <v>33863.613667600002</v>
      </c>
      <c r="CM31" s="1">
        <f>PLANEL_GerMed_Trim!CM17</f>
        <v>27460.942922300001</v>
      </c>
      <c r="CN31" s="1">
        <f>PLANEL_GerMed_Trim!CN17</f>
        <v>33329.606289000003</v>
      </c>
      <c r="CO31" s="1">
        <f>PLANEL_GerMed_Trim!CO17</f>
        <v>44271.080980400002</v>
      </c>
      <c r="CP31" s="1">
        <f>PLANEL_GerMed_Trim!CP17</f>
        <v>36396.230703099995</v>
      </c>
      <c r="CQ31" s="1">
        <f>PLANEL_GerMed_Trim!CQ17</f>
        <v>29038.4976953</v>
      </c>
      <c r="CR31" s="1">
        <f>PLANEL_GerMed_Trim!CR17</f>
        <v>35245.692116000006</v>
      </c>
      <c r="CS31" s="1">
        <f>PLANEL_GerMed_Trim!CS17</f>
        <v>46816.8346064</v>
      </c>
      <c r="CT31" s="1">
        <f>PLANEL_GerMed_Trim!CT17</f>
        <v>38488.3526881</v>
      </c>
      <c r="CU31" s="1">
        <f>PLANEL_GerMed_Trim!CU17</f>
        <v>28885.442279300001</v>
      </c>
      <c r="CV31" s="1">
        <f>PLANEL_GerMed_Trim!CV17</f>
        <v>35082.576095900004</v>
      </c>
      <c r="CW31" s="1">
        <f>PLANEL_GerMed_Trim!CW17</f>
        <v>46610.7952936</v>
      </c>
      <c r="CX31" s="1">
        <f>PLANEL_GerMed_Trim!CX17</f>
        <v>38305.983542299997</v>
      </c>
      <c r="CY31" s="1">
        <f>PLANEL_GerMed_Trim!CY17</f>
        <v>32654.5444871</v>
      </c>
      <c r="CZ31" s="1">
        <f>PLANEL_GerMed_Trim!CZ17</f>
        <v>39661.957467100001</v>
      </c>
      <c r="DA31" s="1">
        <f>PLANEL_GerMed_Trim!DA17</f>
        <v>52695.745607199999</v>
      </c>
      <c r="DB31" s="1">
        <f>PLANEL_GerMed_Trim!DB17</f>
        <v>43305.812217299994</v>
      </c>
      <c r="DC31" s="1">
        <f>PLANEL_GerMed_Trim!DC17</f>
        <v>34849.588816000003</v>
      </c>
      <c r="DD31" s="1">
        <f>PLANEL_GerMed_Trim!DD17</f>
        <v>42328.041352</v>
      </c>
      <c r="DE31" s="1">
        <f>PLANEL_GerMed_Trim!DE17</f>
        <v>56237.963070000005</v>
      </c>
      <c r="DF31" s="1">
        <f>PLANEL_GerMed_Trim!DF17</f>
        <v>46216.836670000004</v>
      </c>
      <c r="DG31" s="1">
        <f>PLANEL_GerMed_Trim!DG17</f>
        <v>36582.452106999997</v>
      </c>
      <c r="DH31" s="1">
        <f>PLANEL_GerMed_Trim!DH17</f>
        <v>44432.763718000002</v>
      </c>
      <c r="DI31" s="1">
        <f>PLANEL_GerMed_Trim!DI17</f>
        <v>59034.343310000004</v>
      </c>
      <c r="DJ31" s="1">
        <f>PLANEL_GerMed_Trim!DJ17</f>
        <v>48514.925755000004</v>
      </c>
      <c r="DK31" s="1">
        <f>PLANEL_GerMed_Trim!DK17</f>
        <v>38584.017255999999</v>
      </c>
      <c r="DL31" s="1">
        <f>PLANEL_GerMed_Trim!DL17</f>
        <v>46863.849281999996</v>
      </c>
      <c r="DM31" s="1">
        <f>PLANEL_GerMed_Trim!DM17</f>
        <v>62264.336850000007</v>
      </c>
      <c r="DN31" s="1">
        <f>PLANEL_GerMed_Trim!DN17</f>
        <v>51169.361935000001</v>
      </c>
      <c r="DO31" s="1">
        <f>PLANEL_GerMed_Trim!DO17</f>
        <v>41516.332366000002</v>
      </c>
      <c r="DP31" s="1">
        <f>PLANEL_GerMed_Trim!DP17</f>
        <v>50425.416572000002</v>
      </c>
      <c r="DQ31" s="1">
        <f>PLANEL_GerMed_Trim!DQ17</f>
        <v>66996.313179999997</v>
      </c>
      <c r="DR31" s="1">
        <f>PLANEL_GerMed_Trim!DR17</f>
        <v>55058.140354999996</v>
      </c>
      <c r="DS31" s="1">
        <f>PLANEL_GerMed_Trim!DS17</f>
        <v>43898.173045999996</v>
      </c>
      <c r="DT31" s="1">
        <f>PLANEL_GerMed_Trim!DT17</f>
        <v>53318.381851999999</v>
      </c>
      <c r="DU31" s="1">
        <f>PLANEL_GerMed_Trim!DU17</f>
        <v>70839.970230000006</v>
      </c>
      <c r="DV31" s="1">
        <f>PLANEL_GerMed_Trim!DV17</f>
        <v>58216.890425000005</v>
      </c>
      <c r="DW31" s="1">
        <f>PLANEL_GerMed_Trim!DW17</f>
        <v>45974.601225999999</v>
      </c>
      <c r="DX31" s="1">
        <f>PLANEL_GerMed_Trim!DX17</f>
        <v>55840.395481999993</v>
      </c>
      <c r="DY31" s="1">
        <f>PLANEL_GerMed_Trim!DY17</f>
        <v>74190.772800000006</v>
      </c>
      <c r="DZ31" s="1">
        <f>PLANEL_GerMed_Trim!DZ17</f>
        <v>60970.608495</v>
      </c>
      <c r="EA31" s="1">
        <f>PLANEL_GerMed_Trim!EA17</f>
        <v>46804.684445999999</v>
      </c>
      <c r="EB31" s="1">
        <f>PLANEL_GerMed_Trim!EB17</f>
        <v>56848.608141999997</v>
      </c>
      <c r="EC31" s="1">
        <f>PLANEL_GerMed_Trim!EC17</f>
        <v>75530.306219999999</v>
      </c>
      <c r="ED31" s="1">
        <f>PLANEL_GerMed_Trim!ED17</f>
        <v>62071.448465000001</v>
      </c>
      <c r="EE31" s="1">
        <f>PLANEL_GerMed_Trim!EE17</f>
        <v>47204.994116000002</v>
      </c>
      <c r="EF31" s="1">
        <f>PLANEL_GerMed_Trim!EF17</f>
        <v>57334.821182</v>
      </c>
      <c r="EG31" s="1">
        <f>PLANEL_GerMed_Trim!EG17</f>
        <v>76176.29952</v>
      </c>
      <c r="EH31" s="1">
        <f>PLANEL_GerMed_Trim!EH17</f>
        <v>62602.331254999997</v>
      </c>
      <c r="EI31" s="1">
        <f>PLANEL_GerMed_Trim!EI17</f>
        <v>49356.777925999995</v>
      </c>
      <c r="EJ31" s="1">
        <f>PLANEL_GerMed_Trim!EJ17</f>
        <v>59948.361171999997</v>
      </c>
      <c r="EK31" s="1">
        <f>PLANEL_GerMed_Trim!EK17</f>
        <v>79648.706009999994</v>
      </c>
      <c r="EL31" s="1">
        <f>PLANEL_GerMed_Trim!EL17</f>
        <v>65455.984454999998</v>
      </c>
      <c r="EM31" s="1">
        <f>PLANEL_GerMed_Trim!EM17</f>
        <v>51700.106965999999</v>
      </c>
      <c r="EN31" s="1">
        <f>PLANEL_GerMed_Trim!EN17</f>
        <v>62794.550512000002</v>
      </c>
      <c r="EO31" s="1">
        <f>PLANEL_GerMed_Trim!EO17</f>
        <v>83430.215519999998</v>
      </c>
      <c r="EP31" s="1">
        <f>PLANEL_GerMed_Trim!EP17</f>
        <v>68563.661164999998</v>
      </c>
    </row>
    <row r="32" spans="2:146" x14ac:dyDescent="0.3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0.35481381871736467</v>
      </c>
      <c r="AF32" s="33">
        <f t="shared" si="15"/>
        <v>0.42118889891860423</v>
      </c>
      <c r="AG32" s="33">
        <f t="shared" si="15"/>
        <v>0.55502323760789263</v>
      </c>
      <c r="AH32" s="33">
        <f t="shared" si="15"/>
        <v>0.46171363045046249</v>
      </c>
      <c r="AI32" s="33">
        <f t="shared" si="15"/>
        <v>0.35462639324787387</v>
      </c>
      <c r="AJ32" s="33">
        <f t="shared" si="15"/>
        <v>0.42374076906440722</v>
      </c>
      <c r="AK32" s="33">
        <f t="shared" si="15"/>
        <v>0.55971663804239202</v>
      </c>
      <c r="AL32" s="33">
        <f t="shared" si="15"/>
        <v>0.46397937171285492</v>
      </c>
      <c r="AM32" s="33">
        <f t="shared" si="15"/>
        <v>0.35457700192331815</v>
      </c>
      <c r="AN32" s="33">
        <f t="shared" si="15"/>
        <v>0.42441325122252366</v>
      </c>
      <c r="AO32" s="33">
        <f t="shared" si="15"/>
        <v>0.56095346750662511</v>
      </c>
      <c r="AP32" s="33">
        <f t="shared" si="15"/>
        <v>0.46457645175300577</v>
      </c>
      <c r="AQ32" s="33">
        <f t="shared" si="15"/>
        <v>0.35457611537747136</v>
      </c>
      <c r="AR32" s="33">
        <f t="shared" si="15"/>
        <v>0.42442532185537735</v>
      </c>
      <c r="AS32" s="33">
        <f t="shared" si="15"/>
        <v>0.56097566781803065</v>
      </c>
      <c r="AT32" s="33">
        <f t="shared" si="15"/>
        <v>0.46458716896638341</v>
      </c>
      <c r="AU32" s="33">
        <f t="shared" si="15"/>
        <v>0.35457611537747136</v>
      </c>
      <c r="AV32" s="33">
        <f t="shared" si="15"/>
        <v>0.42442532185537735</v>
      </c>
      <c r="AW32" s="33">
        <f t="shared" si="15"/>
        <v>0.56097566781803065</v>
      </c>
      <c r="AX32" s="33">
        <f t="shared" si="15"/>
        <v>0.46458716896638341</v>
      </c>
      <c r="AY32" s="33">
        <f t="shared" si="15"/>
        <v>0.35449166512100677</v>
      </c>
      <c r="AZ32" s="33">
        <f t="shared" si="15"/>
        <v>0.42557514327397772</v>
      </c>
      <c r="BA32" s="33">
        <f t="shared" si="15"/>
        <v>0.56309041979695784</v>
      </c>
      <c r="BB32" s="33">
        <f t="shared" si="15"/>
        <v>0.46560806642570524</v>
      </c>
      <c r="BC32" s="33">
        <f t="shared" si="15"/>
        <v>0.35445875929656118</v>
      </c>
      <c r="BD32" s="33">
        <f t="shared" si="15"/>
        <v>0.42602316898762888</v>
      </c>
      <c r="BE32" s="33">
        <f t="shared" si="15"/>
        <v>0.56391442885029064</v>
      </c>
      <c r="BF32" s="33">
        <f t="shared" si="15"/>
        <v>0.46600585720933541</v>
      </c>
      <c r="BG32" s="33">
        <f t="shared" si="15"/>
        <v>0.35444700733999013</v>
      </c>
      <c r="BH32" s="33">
        <f t="shared" si="15"/>
        <v>0.42618317668322298</v>
      </c>
      <c r="BI32" s="33">
        <f t="shared" si="15"/>
        <v>0.56420871500617842</v>
      </c>
      <c r="BJ32" s="33">
        <f t="shared" si="15"/>
        <v>0.46614792403159971</v>
      </c>
      <c r="BK32" s="33">
        <f t="shared" si="15"/>
        <v>0.35439556991670018</v>
      </c>
      <c r="BL32" s="33">
        <f t="shared" si="15"/>
        <v>0.42688351693634757</v>
      </c>
      <c r="BM32" s="33">
        <f t="shared" si="15"/>
        <v>0.56549678101608769</v>
      </c>
      <c r="BN32" s="33">
        <f t="shared" si="15"/>
        <v>0.46676973849360753</v>
      </c>
      <c r="BO32" s="33">
        <f t="shared" si="15"/>
        <v>0.35437121051286419</v>
      </c>
      <c r="BP32" s="33">
        <f t="shared" ref="BP32:EA32" si="16">BP31/BP17</f>
        <v>0.42721518033217903</v>
      </c>
      <c r="BQ32" s="33">
        <f t="shared" si="16"/>
        <v>0.56610677644077378</v>
      </c>
      <c r="BR32" s="33">
        <f t="shared" si="16"/>
        <v>0.46706421407783255</v>
      </c>
      <c r="BS32" s="33">
        <f t="shared" si="16"/>
        <v>0.35432253756853033</v>
      </c>
      <c r="BT32" s="33">
        <f t="shared" si="16"/>
        <v>0.42787788026119522</v>
      </c>
      <c r="BU32" s="33">
        <f t="shared" si="16"/>
        <v>0.56732561442557106</v>
      </c>
      <c r="BV32" s="33">
        <f t="shared" si="16"/>
        <v>0.467652608668994</v>
      </c>
      <c r="BW32" s="33">
        <f t="shared" si="16"/>
        <v>0.35429025640648781</v>
      </c>
      <c r="BX32" s="33">
        <f t="shared" si="16"/>
        <v>0.42831740132492452</v>
      </c>
      <c r="BY32" s="33">
        <f t="shared" si="16"/>
        <v>0.56813398188867736</v>
      </c>
      <c r="BZ32" s="33">
        <f t="shared" si="16"/>
        <v>0.46804284841583116</v>
      </c>
      <c r="CA32" s="33">
        <f t="shared" si="16"/>
        <v>0.35425766333578945</v>
      </c>
      <c r="CB32" s="33">
        <f t="shared" si="16"/>
        <v>0.42876116868561137</v>
      </c>
      <c r="CC32" s="33">
        <f t="shared" si="16"/>
        <v>0.56895015874640631</v>
      </c>
      <c r="CD32" s="33">
        <f t="shared" si="16"/>
        <v>0.46843685822779851</v>
      </c>
      <c r="CE32" s="33">
        <f t="shared" si="16"/>
        <v>0.35420443124856232</v>
      </c>
      <c r="CF32" s="33">
        <f t="shared" si="16"/>
        <v>0.42948594277571484</v>
      </c>
      <c r="CG32" s="33">
        <f t="shared" si="16"/>
        <v>0.57028316371643917</v>
      </c>
      <c r="CH32" s="33">
        <f t="shared" si="16"/>
        <v>0.46908036700506489</v>
      </c>
      <c r="CI32" s="33">
        <f t="shared" si="16"/>
        <v>0.35419796984021262</v>
      </c>
      <c r="CJ32" s="33">
        <f t="shared" si="16"/>
        <v>0.42957391832955744</v>
      </c>
      <c r="CK32" s="33">
        <f t="shared" si="16"/>
        <v>0.57044496828411217</v>
      </c>
      <c r="CL32" s="33">
        <f t="shared" si="16"/>
        <v>0.46915847828233281</v>
      </c>
      <c r="CM32" s="33">
        <f t="shared" si="16"/>
        <v>0.35417642371378871</v>
      </c>
      <c r="CN32" s="33">
        <f t="shared" si="16"/>
        <v>0.42986727704971056</v>
      </c>
      <c r="CO32" s="33">
        <f t="shared" si="16"/>
        <v>0.57098451353062052</v>
      </c>
      <c r="CP32" s="33">
        <f t="shared" si="16"/>
        <v>0.46941894397289274</v>
      </c>
      <c r="CQ32" s="33">
        <f t="shared" si="16"/>
        <v>0.35417527828177137</v>
      </c>
      <c r="CR32" s="33">
        <f t="shared" si="16"/>
        <v>0.42988287288148469</v>
      </c>
      <c r="CS32" s="33">
        <f t="shared" si="16"/>
        <v>0.57101319768608916</v>
      </c>
      <c r="CT32" s="33">
        <f t="shared" si="16"/>
        <v>0.46943279115024994</v>
      </c>
      <c r="CU32" s="33">
        <f t="shared" si="16"/>
        <v>0.35415654617822601</v>
      </c>
      <c r="CV32" s="33">
        <f t="shared" si="16"/>
        <v>0.43013791726023148</v>
      </c>
      <c r="CW32" s="33">
        <f t="shared" si="16"/>
        <v>0.57148227526470552</v>
      </c>
      <c r="CX32" s="33">
        <f t="shared" si="16"/>
        <v>0.46965923866164511</v>
      </c>
      <c r="CY32" s="33">
        <f t="shared" si="16"/>
        <v>0.35415533999999782</v>
      </c>
      <c r="CZ32" s="33">
        <f t="shared" si="16"/>
        <v>0.4301543399992992</v>
      </c>
      <c r="DA32" s="33">
        <f t="shared" si="16"/>
        <v>0.57151247996871668</v>
      </c>
      <c r="DB32" s="33">
        <f t="shared" si="16"/>
        <v>0.46967382000544311</v>
      </c>
      <c r="DC32" s="33">
        <f t="shared" si="16"/>
        <v>0.35415534000418336</v>
      </c>
      <c r="DD32" s="33">
        <f t="shared" si="16"/>
        <v>0.43015434000891922</v>
      </c>
      <c r="DE32" s="33">
        <f t="shared" si="16"/>
        <v>0.57151248002829691</v>
      </c>
      <c r="DF32" s="33">
        <f t="shared" si="16"/>
        <v>0.46967382000406499</v>
      </c>
      <c r="DG32" s="33">
        <f t="shared" si="16"/>
        <v>0.3541553400070907</v>
      </c>
      <c r="DH32" s="33">
        <f t="shared" si="16"/>
        <v>0.43015434000915254</v>
      </c>
      <c r="DI32" s="33">
        <f t="shared" si="16"/>
        <v>0.57151247996981003</v>
      </c>
      <c r="DJ32" s="33">
        <f t="shared" si="16"/>
        <v>0.46967382000325431</v>
      </c>
      <c r="DK32" s="33">
        <f t="shared" si="16"/>
        <v>0.35415534002122961</v>
      </c>
      <c r="DL32" s="33">
        <f t="shared" si="16"/>
        <v>0.43015433999655489</v>
      </c>
      <c r="DM32" s="33">
        <f t="shared" si="16"/>
        <v>0.57151247994735577</v>
      </c>
      <c r="DN32" s="33">
        <f t="shared" si="16"/>
        <v>0.46967381997895113</v>
      </c>
      <c r="DO32" s="33">
        <f t="shared" si="16"/>
        <v>0.35415533997006649</v>
      </c>
      <c r="DP32" s="33">
        <f t="shared" si="16"/>
        <v>0.43015434002580949</v>
      </c>
      <c r="DQ32" s="33">
        <f t="shared" si="16"/>
        <v>0.57151248000016897</v>
      </c>
      <c r="DR32" s="33">
        <f t="shared" si="16"/>
        <v>0.46967382001965013</v>
      </c>
      <c r="DS32" s="33">
        <f t="shared" si="16"/>
        <v>0.35415534003087834</v>
      </c>
      <c r="DT32" s="33">
        <f t="shared" si="16"/>
        <v>0.43015434002012282</v>
      </c>
      <c r="DU32" s="33">
        <f t="shared" si="16"/>
        <v>0.57151247999075905</v>
      </c>
      <c r="DV32" s="33">
        <f t="shared" si="16"/>
        <v>0.46967381996515589</v>
      </c>
      <c r="DW32" s="33">
        <f t="shared" si="16"/>
        <v>0.35415533996039944</v>
      </c>
      <c r="DX32" s="33">
        <f t="shared" si="16"/>
        <v>0.4301543399634068</v>
      </c>
      <c r="DY32" s="33">
        <f t="shared" si="16"/>
        <v>0.57151247998317456</v>
      </c>
      <c r="DZ32" s="33">
        <f t="shared" si="16"/>
        <v>0.46967381996404628</v>
      </c>
      <c r="EA32" s="33">
        <f t="shared" si="16"/>
        <v>0.35415534000028553</v>
      </c>
      <c r="EB32" s="33">
        <f t="shared" ref="EB32:EP32" si="17">EB31/EB17</f>
        <v>0.43015433996358515</v>
      </c>
      <c r="EC32" s="33">
        <f t="shared" si="17"/>
        <v>0.57151247992135179</v>
      </c>
      <c r="ED32" s="33">
        <f t="shared" si="17"/>
        <v>0.46967381995267299</v>
      </c>
      <c r="EE32" s="33">
        <f t="shared" si="17"/>
        <v>0.35415533998990739</v>
      </c>
      <c r="EF32" s="33">
        <f t="shared" si="17"/>
        <v>0.43015434000635289</v>
      </c>
      <c r="EG32" s="33">
        <f t="shared" si="17"/>
        <v>0.57151248000122978</v>
      </c>
      <c r="EH32" s="33">
        <f t="shared" si="17"/>
        <v>0.4696738200050013</v>
      </c>
      <c r="EI32" s="33">
        <f t="shared" si="17"/>
        <v>0.35415534000849097</v>
      </c>
      <c r="EJ32" s="33">
        <f t="shared" si="17"/>
        <v>0.43015434001086739</v>
      </c>
      <c r="EK32" s="33">
        <f t="shared" si="17"/>
        <v>0.57151248001844468</v>
      </c>
      <c r="EL32" s="33">
        <f t="shared" si="17"/>
        <v>0.46967381997680013</v>
      </c>
      <c r="EM32" s="33">
        <f t="shared" si="17"/>
        <v>0.35415534001969207</v>
      </c>
      <c r="EN32" s="33">
        <f t="shared" si="17"/>
        <v>0.43015433996270713</v>
      </c>
      <c r="EO32" s="33">
        <f t="shared" si="17"/>
        <v>0.57151247994193155</v>
      </c>
      <c r="EP32" s="33">
        <f t="shared" si="17"/>
        <v>0.46967381999527463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4.4" x14ac:dyDescent="0.3"/>
  <cols>
    <col min="2" max="2" width="24.6640625" bestFit="1" customWidth="1"/>
  </cols>
  <sheetData>
    <row r="1" spans="1:42" x14ac:dyDescent="0.3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3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3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3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4080.7922640000002</v>
      </c>
      <c r="O5" s="41">
        <v>4080.7922640000002</v>
      </c>
      <c r="P5" s="41">
        <v>2059.8002759999999</v>
      </c>
      <c r="Q5" s="41">
        <v>5537.8838589999996</v>
      </c>
      <c r="R5" s="41">
        <v>7451.1855910000004</v>
      </c>
      <c r="S5" s="41">
        <v>7689.2828509999999</v>
      </c>
      <c r="T5" s="41">
        <v>7935.7553909999997</v>
      </c>
      <c r="U5" s="41">
        <v>8179.8349930000004</v>
      </c>
      <c r="V5" s="41">
        <v>8420.3251899999996</v>
      </c>
      <c r="W5" s="41">
        <v>7662.1153519999998</v>
      </c>
      <c r="X5" s="41">
        <v>7854.746803</v>
      </c>
      <c r="Y5" s="41">
        <v>8022.2524130000002</v>
      </c>
      <c r="Z5" s="41">
        <v>8207.1068180000002</v>
      </c>
      <c r="AA5" s="41">
        <v>8369.2283179999995</v>
      </c>
      <c r="AB5" s="41">
        <v>8181.4525599999997</v>
      </c>
      <c r="AC5" s="41">
        <v>8233.4989459999997</v>
      </c>
      <c r="AD5" s="41">
        <v>8303.4923620000009</v>
      </c>
      <c r="AE5" s="41">
        <v>8361.5210910000005</v>
      </c>
      <c r="AF5" s="41">
        <v>8450.0597699999998</v>
      </c>
      <c r="AG5" s="41">
        <v>8507.4902650000004</v>
      </c>
      <c r="AH5" s="41">
        <v>8587.6536639999995</v>
      </c>
      <c r="AI5" s="41">
        <v>8654.6559070000003</v>
      </c>
      <c r="AJ5" s="41">
        <v>8731.2299000000003</v>
      </c>
      <c r="AK5" s="41">
        <v>8767.1239600000008</v>
      </c>
      <c r="AL5" s="41">
        <v>8823.3579860000009</v>
      </c>
      <c r="AM5" s="41">
        <v>8868.2255600000008</v>
      </c>
      <c r="AN5" s="41">
        <v>8919.6737109999995</v>
      </c>
      <c r="AO5" s="41">
        <v>8999.2388759999994</v>
      </c>
      <c r="AP5" s="41">
        <v>9063.8481819999997</v>
      </c>
    </row>
    <row r="6" spans="1:42" x14ac:dyDescent="0.3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3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3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3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3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3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3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3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3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3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3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4916.7580319999997</v>
      </c>
      <c r="O16" s="41">
        <v>4916.7580319999997</v>
      </c>
      <c r="P16" s="41">
        <v>2423.469184</v>
      </c>
      <c r="Q16" s="41">
        <v>5901.5527659999998</v>
      </c>
      <c r="R16" s="41">
        <v>7814.854499</v>
      </c>
      <c r="S16" s="41">
        <v>8052.9517580000002</v>
      </c>
      <c r="T16" s="41">
        <v>8299.4242979999999</v>
      </c>
      <c r="U16" s="41">
        <v>8543.503901</v>
      </c>
      <c r="V16" s="41">
        <v>8783.9940970000007</v>
      </c>
      <c r="W16" s="41">
        <v>7791.2839169999997</v>
      </c>
      <c r="X16" s="41">
        <v>7983.9153679999999</v>
      </c>
      <c r="Y16" s="41">
        <v>8151.4209780000001</v>
      </c>
      <c r="Z16" s="41">
        <v>8336.2753830000001</v>
      </c>
      <c r="AA16" s="41">
        <v>8498.3968829999994</v>
      </c>
      <c r="AB16" s="41">
        <v>8181.4525599999997</v>
      </c>
      <c r="AC16" s="41">
        <v>8233.4989459999997</v>
      </c>
      <c r="AD16" s="41">
        <v>8303.4923620000009</v>
      </c>
      <c r="AE16" s="41">
        <v>8361.5210910000005</v>
      </c>
      <c r="AF16" s="41">
        <v>8450.0597699999998</v>
      </c>
      <c r="AG16" s="41">
        <v>8507.4902650000004</v>
      </c>
      <c r="AH16" s="41">
        <v>8587.6536639999995</v>
      </c>
      <c r="AI16" s="41">
        <v>8654.6559070000003</v>
      </c>
      <c r="AJ16" s="41">
        <v>8731.2299000000003</v>
      </c>
      <c r="AK16" s="41">
        <v>8767.1239600000008</v>
      </c>
      <c r="AL16" s="41">
        <v>8823.3579860000009</v>
      </c>
      <c r="AM16" s="41">
        <v>8868.2255600000008</v>
      </c>
      <c r="AN16" s="41">
        <v>8919.6737109999995</v>
      </c>
      <c r="AO16" s="41">
        <v>8999.2388759999994</v>
      </c>
      <c r="AP16" s="41">
        <v>9063.8481819999997</v>
      </c>
    </row>
    <row r="17" spans="2:42" x14ac:dyDescent="0.3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3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3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3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3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3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3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3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3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3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3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3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3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3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3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401.72271419999998</v>
      </c>
      <c r="Q31" s="41">
        <v>464.32065679999999</v>
      </c>
      <c r="R31" s="41">
        <v>464.32065679999999</v>
      </c>
      <c r="S31" s="41">
        <v>464.32065679999999</v>
      </c>
      <c r="T31" s="41">
        <v>464.32065679999999</v>
      </c>
      <c r="U31" s="41">
        <v>464.32065679999999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3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156.36729969999999</v>
      </c>
      <c r="Q32" s="41">
        <v>156.36729969999999</v>
      </c>
      <c r="R32" s="41">
        <v>156.36729969999999</v>
      </c>
      <c r="S32" s="41">
        <v>156.36729969999999</v>
      </c>
      <c r="T32" s="41">
        <v>156.36729969999999</v>
      </c>
      <c r="U32" s="41">
        <v>156.36729969999999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3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3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3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3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3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3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3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3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558.09001390000003</v>
      </c>
      <c r="Q40" s="41">
        <v>620.68795650000004</v>
      </c>
      <c r="R40" s="41">
        <v>620.68795650000004</v>
      </c>
      <c r="S40" s="41">
        <v>620.68795650000004</v>
      </c>
      <c r="T40" s="41">
        <v>620.68795650000004</v>
      </c>
      <c r="U40" s="41">
        <v>620.68795650000004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3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3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3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3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3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3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3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3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3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3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3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3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3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3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1102.4371759999999</v>
      </c>
      <c r="O54" s="41">
        <v>1065.3441250000001</v>
      </c>
      <c r="P54" s="41">
        <v>1102.440769</v>
      </c>
      <c r="Q54" s="41">
        <v>1086.9311319999999</v>
      </c>
      <c r="R54" s="41">
        <v>1086.9311319999999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246.9031176</v>
      </c>
      <c r="AB54" s="41">
        <v>246.9031176</v>
      </c>
      <c r="AC54" s="41">
        <v>246.9031176</v>
      </c>
      <c r="AD54" s="41">
        <v>246.9031176</v>
      </c>
      <c r="AE54" s="41">
        <v>285.35467640000002</v>
      </c>
      <c r="AF54" s="41">
        <v>246.9031176</v>
      </c>
      <c r="AG54" s="41">
        <v>267.52463119999999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3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3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3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3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3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3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3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3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3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3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1102.4371759999999</v>
      </c>
      <c r="O64" s="41">
        <v>1065.3441250000001</v>
      </c>
      <c r="P64" s="41">
        <v>1102.440769</v>
      </c>
      <c r="Q64" s="41">
        <v>1086.9311319999999</v>
      </c>
      <c r="R64" s="41">
        <v>1086.9311319999999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246.9031176</v>
      </c>
      <c r="AB64" s="41">
        <v>246.9031176</v>
      </c>
      <c r="AC64" s="41">
        <v>246.9031176</v>
      </c>
      <c r="AD64" s="41">
        <v>246.9031176</v>
      </c>
      <c r="AE64" s="41">
        <v>285.35467640000002</v>
      </c>
      <c r="AF64" s="41">
        <v>246.9031176</v>
      </c>
      <c r="AG64" s="41">
        <v>267.52463119999999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3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3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3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3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3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3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3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3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3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3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3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3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3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3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3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3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3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3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3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3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3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3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3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3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3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3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3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3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3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3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3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3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3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3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3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3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3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1875.425534</v>
      </c>
      <c r="L101" s="41">
        <v>1880.3839889999999</v>
      </c>
      <c r="M101" s="41">
        <v>2096.7031750000001</v>
      </c>
      <c r="N101" s="41">
        <v>2098.837681</v>
      </c>
      <c r="O101" s="41">
        <v>2066.735267</v>
      </c>
      <c r="P101" s="41">
        <v>1918.554664</v>
      </c>
      <c r="Q101" s="41">
        <v>546.33849199999997</v>
      </c>
      <c r="R101" s="41">
        <v>447.88765949999998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3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3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1270.048509</v>
      </c>
      <c r="Q103" s="41">
        <v>897.36581179999996</v>
      </c>
      <c r="R103" s="41">
        <v>897.36581179999996</v>
      </c>
      <c r="S103" s="41">
        <v>897.36581179999996</v>
      </c>
      <c r="T103" s="41">
        <v>897.36581179999996</v>
      </c>
      <c r="U103" s="41">
        <v>897.36581179999996</v>
      </c>
      <c r="V103" s="41">
        <v>894.1066118</v>
      </c>
      <c r="W103" s="41">
        <v>894.1066118</v>
      </c>
      <c r="X103" s="41">
        <v>894.1066118</v>
      </c>
      <c r="Y103" s="41">
        <v>894.1066118</v>
      </c>
      <c r="Z103" s="41">
        <v>894.1066118</v>
      </c>
      <c r="AA103" s="41">
        <v>894.1066118</v>
      </c>
      <c r="AB103" s="41">
        <v>894.1066118</v>
      </c>
      <c r="AC103" s="41">
        <v>989.45893779999994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3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779.62451429999999</v>
      </c>
      <c r="M104" s="41">
        <v>859.03221780000001</v>
      </c>
      <c r="N104" s="41">
        <v>921.65135829999997</v>
      </c>
      <c r="O104" s="41">
        <v>859.03221780000001</v>
      </c>
      <c r="P104" s="41">
        <v>1072.0401670000001</v>
      </c>
      <c r="Q104" s="41">
        <v>1132.4033199999999</v>
      </c>
      <c r="R104" s="41">
        <v>1132.4033199999999</v>
      </c>
      <c r="S104" s="41">
        <v>1132.4033199999999</v>
      </c>
      <c r="T104" s="41">
        <v>1050.0527340000001</v>
      </c>
      <c r="U104" s="41">
        <v>1050.0527340000001</v>
      </c>
      <c r="V104" s="41">
        <v>968.59301370000003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3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3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3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646.46067349999998</v>
      </c>
      <c r="I107" s="41">
        <v>638.34192089999999</v>
      </c>
      <c r="J107" s="41">
        <v>583.19880929999999</v>
      </c>
      <c r="K107" s="41">
        <v>646.46067349999998</v>
      </c>
      <c r="L107" s="41">
        <v>646.46067349999998</v>
      </c>
      <c r="M107" s="41">
        <v>638.34192089999999</v>
      </c>
      <c r="N107" s="41">
        <v>717.8412902</v>
      </c>
      <c r="O107" s="41">
        <v>646.46067349999998</v>
      </c>
      <c r="P107" s="41">
        <v>709.72253760000001</v>
      </c>
      <c r="Q107" s="41">
        <v>716.52004320000003</v>
      </c>
      <c r="R107" s="41">
        <v>717.83905400000003</v>
      </c>
      <c r="S107" s="41">
        <v>709.72253760000001</v>
      </c>
      <c r="T107" s="41">
        <v>709.72253760000001</v>
      </c>
      <c r="U107" s="41">
        <v>709.72253760000001</v>
      </c>
      <c r="V107" s="41">
        <v>717.8412902</v>
      </c>
      <c r="W107" s="41">
        <v>395.91148340000001</v>
      </c>
      <c r="X107" s="41">
        <v>395.91148340000001</v>
      </c>
      <c r="Y107" s="41">
        <v>395.91148340000001</v>
      </c>
      <c r="Z107" s="41">
        <v>395.91148340000001</v>
      </c>
      <c r="AA107" s="41">
        <v>395.91148340000001</v>
      </c>
      <c r="AB107" s="41">
        <v>395.91148340000001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3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3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3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3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3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4234.5714159999998</v>
      </c>
      <c r="I112" s="41">
        <v>4270.5691390000002</v>
      </c>
      <c r="J112" s="41">
        <v>3986.4836449999998</v>
      </c>
      <c r="K112" s="41">
        <v>4208.5657160000001</v>
      </c>
      <c r="L112" s="41">
        <v>4970.6815989999996</v>
      </c>
      <c r="M112" s="41">
        <v>5296.4850539999998</v>
      </c>
      <c r="N112" s="41">
        <v>5228.7209899999998</v>
      </c>
      <c r="O112" s="41">
        <v>5062.6188190000003</v>
      </c>
      <c r="P112" s="41">
        <v>4970.3658779999996</v>
      </c>
      <c r="Q112" s="41">
        <v>3292.6276670000002</v>
      </c>
      <c r="R112" s="41">
        <v>3195.4958449999999</v>
      </c>
      <c r="S112" s="41">
        <v>3187.3793289999999</v>
      </c>
      <c r="T112" s="41">
        <v>3105.0287429999998</v>
      </c>
      <c r="U112" s="41">
        <v>3105.0287429999998</v>
      </c>
      <c r="V112" s="41">
        <v>2967.4052539999998</v>
      </c>
      <c r="W112" s="41">
        <v>2117.2002029999999</v>
      </c>
      <c r="X112" s="41">
        <v>2117.2002029999999</v>
      </c>
      <c r="Y112" s="41">
        <v>2117.2002029999999</v>
      </c>
      <c r="Z112" s="41">
        <v>1436.368753</v>
      </c>
      <c r="AA112" s="41">
        <v>1436.368753</v>
      </c>
      <c r="AB112" s="41">
        <v>1436.368753</v>
      </c>
      <c r="AC112" s="41">
        <v>1135.8095949999999</v>
      </c>
      <c r="AD112" s="41">
        <v>1186.7590379999999</v>
      </c>
      <c r="AE112" s="41">
        <v>1170.4630380000001</v>
      </c>
      <c r="AF112" s="41">
        <v>1024.1612689999999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3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3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3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3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3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3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3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3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3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3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3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3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3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1267.243211</v>
      </c>
      <c r="AB125" s="41">
        <v>1520.6918539999999</v>
      </c>
      <c r="AC125" s="41">
        <v>1774.140496</v>
      </c>
      <c r="AD125" s="41">
        <v>1993.0128159999999</v>
      </c>
      <c r="AE125" s="41">
        <v>2290.3707469999999</v>
      </c>
      <c r="AF125" s="41">
        <v>1860.8590879999999</v>
      </c>
      <c r="AG125" s="41">
        <v>1755.9247580000001</v>
      </c>
      <c r="AH125" s="41">
        <v>1650.0944099999999</v>
      </c>
      <c r="AI125" s="41">
        <v>1531.407608</v>
      </c>
      <c r="AJ125" s="41">
        <v>1168.8175120000001</v>
      </c>
      <c r="AK125" s="41">
        <v>1200.0547790000001</v>
      </c>
      <c r="AL125" s="41">
        <v>1673.8294860000001</v>
      </c>
      <c r="AM125" s="41">
        <v>2118.981053</v>
      </c>
      <c r="AN125" s="41">
        <v>2775.0465340000001</v>
      </c>
      <c r="AO125" s="41">
        <v>3368.5580610000002</v>
      </c>
      <c r="AP125" s="41">
        <v>3142.3442190000001</v>
      </c>
    </row>
    <row r="126" spans="1:42" x14ac:dyDescent="0.3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3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180.01959640000001</v>
      </c>
      <c r="AB127" s="41">
        <v>180.01959640000001</v>
      </c>
      <c r="AC127" s="41">
        <v>180.01959640000001</v>
      </c>
      <c r="AD127" s="41">
        <v>180.01959640000001</v>
      </c>
      <c r="AE127" s="41">
        <v>401.32009640000001</v>
      </c>
      <c r="AF127" s="41">
        <v>180.01959640000001</v>
      </c>
      <c r="AG127" s="41">
        <v>180.01959640000001</v>
      </c>
      <c r="AH127" s="41">
        <v>180.01959640000001</v>
      </c>
      <c r="AI127" s="41">
        <v>180.01959640000001</v>
      </c>
      <c r="AJ127" s="41">
        <v>180.01959640000001</v>
      </c>
      <c r="AK127" s="41">
        <v>180.01959640000001</v>
      </c>
      <c r="AL127" s="41">
        <v>225.0244955</v>
      </c>
      <c r="AM127" s="41">
        <v>180.01959640000001</v>
      </c>
      <c r="AN127" s="41">
        <v>270.02939459999999</v>
      </c>
      <c r="AO127" s="41">
        <v>334.2215784</v>
      </c>
      <c r="AP127" s="41">
        <v>360.03919280000002</v>
      </c>
    </row>
    <row r="128" spans="1:42" x14ac:dyDescent="0.3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3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3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3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3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3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3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3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3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895.36062419999996</v>
      </c>
      <c r="Z136" s="41">
        <v>1193.8141659999999</v>
      </c>
      <c r="AA136" s="41">
        <v>1447.2628079999999</v>
      </c>
      <c r="AB136" s="41">
        <v>1700.71145</v>
      </c>
      <c r="AC136" s="41">
        <v>1954.160093</v>
      </c>
      <c r="AD136" s="41">
        <v>2173.032412</v>
      </c>
      <c r="AE136" s="41">
        <v>2691.6908440000002</v>
      </c>
      <c r="AF136" s="41">
        <v>2040.878684</v>
      </c>
      <c r="AG136" s="41">
        <v>1935.944354</v>
      </c>
      <c r="AH136" s="41">
        <v>1830.114006</v>
      </c>
      <c r="AI136" s="41">
        <v>1711.4272040000001</v>
      </c>
      <c r="AJ136" s="41">
        <v>1348.8371090000001</v>
      </c>
      <c r="AK136" s="41">
        <v>1380.0743749999999</v>
      </c>
      <c r="AL136" s="41">
        <v>1898.853981</v>
      </c>
      <c r="AM136" s="41">
        <v>2299.00065</v>
      </c>
      <c r="AN136" s="41">
        <v>3045.0759290000001</v>
      </c>
      <c r="AO136" s="41">
        <v>3702.7796400000002</v>
      </c>
      <c r="AP136" s="41">
        <v>3502.3834120000001</v>
      </c>
    </row>
    <row r="137" spans="1:42" x14ac:dyDescent="0.3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249.12206159999999</v>
      </c>
      <c r="N137" s="41">
        <v>325.937072</v>
      </c>
      <c r="O137" s="41">
        <v>275.12470669999999</v>
      </c>
      <c r="P137" s="41">
        <v>211.65398880000001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206.63843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3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3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3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3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3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3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3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3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3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3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3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291.02240130000001</v>
      </c>
      <c r="N148" s="41">
        <v>367.83741170000002</v>
      </c>
      <c r="O148" s="41">
        <v>317.02504640000001</v>
      </c>
      <c r="P148" s="41">
        <v>253.5543285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206.63843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3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2962.5921060000001</v>
      </c>
      <c r="AA149" s="41">
        <v>2962.5921060000001</v>
      </c>
      <c r="AB149" s="41">
        <v>2962.5921060000001</v>
      </c>
      <c r="AC149" s="41">
        <v>3007.6281399999998</v>
      </c>
      <c r="AD149" s="41">
        <v>3007.6281399999998</v>
      </c>
      <c r="AE149" s="41">
        <v>3007.6281399999998</v>
      </c>
      <c r="AF149" s="41">
        <v>2962.5921060000001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3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3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3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3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3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3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3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3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3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3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3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2962.5921060000001</v>
      </c>
      <c r="AA160" s="41">
        <v>2962.5921060000001</v>
      </c>
      <c r="AB160" s="41">
        <v>2962.5921060000001</v>
      </c>
      <c r="AC160" s="41">
        <v>3007.6281399999998</v>
      </c>
      <c r="AD160" s="41">
        <v>3007.6281399999998</v>
      </c>
      <c r="AE160" s="41">
        <v>3007.6281399999998</v>
      </c>
      <c r="AF160" s="41">
        <v>2962.5921060000001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3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3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3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/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3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3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3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3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3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3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3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3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3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40.236347379999998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3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3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3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3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3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3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3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3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3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3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3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3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3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3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3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3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3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3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3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3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3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3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3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3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3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3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3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3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3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3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3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3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3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3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3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3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3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3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3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3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3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3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3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3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3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3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3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3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3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3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3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3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3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3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3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3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3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3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3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3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3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19977.605469999999</v>
      </c>
      <c r="S233" s="41">
        <v>19960.563249999999</v>
      </c>
      <c r="T233" s="41">
        <v>20334.996289999999</v>
      </c>
      <c r="U233" s="41">
        <v>20527.640800000001</v>
      </c>
      <c r="V233" s="41">
        <v>21840.546880000002</v>
      </c>
      <c r="W233" s="41">
        <v>21691.634119999999</v>
      </c>
      <c r="X233" s="41">
        <v>21847.51082</v>
      </c>
      <c r="Y233" s="41">
        <v>21796.371910000002</v>
      </c>
      <c r="Z233" s="41">
        <v>22137.45003</v>
      </c>
      <c r="AA233" s="41">
        <v>22151.174159999999</v>
      </c>
      <c r="AB233" s="41">
        <v>22457.426210000001</v>
      </c>
      <c r="AC233" s="41">
        <v>22548.434079999999</v>
      </c>
      <c r="AD233" s="41">
        <v>22602.71571</v>
      </c>
      <c r="AE233" s="41">
        <v>22611.746149999999</v>
      </c>
      <c r="AF233" s="41">
        <v>22611.746149999999</v>
      </c>
      <c r="AG233" s="41">
        <v>22605.28299</v>
      </c>
      <c r="AH233" s="41">
        <v>22611.746149999999</v>
      </c>
      <c r="AI233" s="41">
        <v>22264.119460000002</v>
      </c>
      <c r="AJ233" s="41">
        <v>22542.22711</v>
      </c>
      <c r="AK233" s="41">
        <v>22611.746149999999</v>
      </c>
      <c r="AL233" s="41">
        <v>22611.746149999999</v>
      </c>
      <c r="AM233" s="41">
        <v>22611.746149999999</v>
      </c>
      <c r="AN233" s="41">
        <v>22611.746149999999</v>
      </c>
      <c r="AO233" s="41">
        <v>22657.147860000001</v>
      </c>
      <c r="AP233" s="41">
        <v>22657.147860000001</v>
      </c>
    </row>
    <row r="234" spans="2:42" x14ac:dyDescent="0.3">
      <c r="B234" s="40" t="s">
        <v>1</v>
      </c>
      <c r="C234" s="42" t="s">
        <v>38</v>
      </c>
      <c r="D234" s="41">
        <v>7502.111492</v>
      </c>
      <c r="E234" s="41">
        <v>7868.2101860000002</v>
      </c>
      <c r="F234" s="41">
        <v>7868.2101860000002</v>
      </c>
      <c r="G234" s="41">
        <v>7868.2101860000002</v>
      </c>
      <c r="H234" s="41">
        <v>7868.2101860000002</v>
      </c>
      <c r="I234" s="41">
        <v>7868.2101860000002</v>
      </c>
      <c r="J234" s="41">
        <v>7868.2101860000002</v>
      </c>
      <c r="K234" s="41">
        <v>7041.248955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8255.6180490000006</v>
      </c>
      <c r="Q234" s="41">
        <v>8255.6180490000006</v>
      </c>
      <c r="R234" s="41">
        <v>8373.7971269999998</v>
      </c>
      <c r="S234" s="41">
        <v>8373.7971269999998</v>
      </c>
      <c r="T234" s="41">
        <v>8764.7066470000009</v>
      </c>
      <c r="U234" s="41">
        <v>9759.2263500000008</v>
      </c>
      <c r="V234" s="41">
        <v>10091.00692</v>
      </c>
      <c r="W234" s="41">
        <v>10149.791789999999</v>
      </c>
      <c r="X234" s="41">
        <v>10168.875739999999</v>
      </c>
      <c r="Y234" s="41">
        <v>10168.875739999999</v>
      </c>
      <c r="Z234" s="41">
        <v>9886.4205579999998</v>
      </c>
      <c r="AA234" s="41">
        <v>10168.875739999999</v>
      </c>
      <c r="AB234" s="41">
        <v>10168.875739999999</v>
      </c>
      <c r="AC234" s="41">
        <v>10168.875739999999</v>
      </c>
      <c r="AD234" s="41">
        <v>10168.875739999999</v>
      </c>
      <c r="AE234" s="41">
        <v>10193.712949999999</v>
      </c>
      <c r="AF234" s="41">
        <v>10193.712949999999</v>
      </c>
      <c r="AG234" s="41">
        <v>10193.712949999999</v>
      </c>
      <c r="AH234" s="41">
        <v>9929.8877900000007</v>
      </c>
      <c r="AI234" s="41">
        <v>10187.667890000001</v>
      </c>
      <c r="AJ234" s="41">
        <v>10193.712949999999</v>
      </c>
      <c r="AK234" s="41">
        <v>10193.712949999999</v>
      </c>
      <c r="AL234" s="41">
        <v>10193.712949999999</v>
      </c>
      <c r="AM234" s="41">
        <v>10106.97345</v>
      </c>
      <c r="AN234" s="41">
        <v>10193.712949999999</v>
      </c>
      <c r="AO234" s="41">
        <v>9925.5520090000009</v>
      </c>
      <c r="AP234" s="41">
        <v>10193.712949999999</v>
      </c>
    </row>
    <row r="235" spans="2:42" x14ac:dyDescent="0.3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5200.582539</v>
      </c>
      <c r="I235" s="41">
        <v>5200.582539</v>
      </c>
      <c r="J235" s="41">
        <v>5200.582539</v>
      </c>
      <c r="K235" s="41">
        <v>4769.936189</v>
      </c>
      <c r="L235" s="41">
        <v>4561.1568580000003</v>
      </c>
      <c r="M235" s="41">
        <v>4600.2000580000004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5280.7912159999996</v>
      </c>
      <c r="U235" s="41">
        <v>5303.069735</v>
      </c>
      <c r="V235" s="41">
        <v>5146.8821449999996</v>
      </c>
      <c r="W235" s="41">
        <v>5397.0968430000003</v>
      </c>
      <c r="X235" s="41">
        <v>5343.6470200000003</v>
      </c>
      <c r="Y235" s="41">
        <v>4055.8897440000001</v>
      </c>
      <c r="Z235" s="41">
        <v>5333.3061760000001</v>
      </c>
      <c r="AA235" s="41">
        <v>5442.4178330000004</v>
      </c>
      <c r="AB235" s="41">
        <v>5442.4178330000004</v>
      </c>
      <c r="AC235" s="41">
        <v>5442.4178330000004</v>
      </c>
      <c r="AD235" s="41">
        <v>4845.5057189999998</v>
      </c>
      <c r="AE235" s="41">
        <v>5464.9557930000001</v>
      </c>
      <c r="AF235" s="41">
        <v>5441.8549309999999</v>
      </c>
      <c r="AG235" s="41">
        <v>5409.604558</v>
      </c>
      <c r="AH235" s="41">
        <v>5395.6762490000001</v>
      </c>
      <c r="AI235" s="41">
        <v>5401.2776459999995</v>
      </c>
      <c r="AJ235" s="41">
        <v>5434.7193520000001</v>
      </c>
      <c r="AK235" s="41">
        <v>5451.0274849999996</v>
      </c>
      <c r="AL235" s="41">
        <v>5432.7054209999997</v>
      </c>
      <c r="AM235" s="41">
        <v>4284.3108249999996</v>
      </c>
      <c r="AN235" s="41">
        <v>5441.8549309999999</v>
      </c>
      <c r="AO235" s="41">
        <v>4701.6628840000003</v>
      </c>
      <c r="AP235" s="41">
        <v>3940.3424660000001</v>
      </c>
    </row>
    <row r="236" spans="2:42" x14ac:dyDescent="0.3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4634.1274489999996</v>
      </c>
      <c r="I236" s="41">
        <v>3521.349827</v>
      </c>
      <c r="J236" s="41">
        <v>2554.2024110000002</v>
      </c>
      <c r="K236" s="41">
        <v>5322.0482380000003</v>
      </c>
      <c r="L236" s="41">
        <v>5978.2990540000001</v>
      </c>
      <c r="M236" s="41">
        <v>9545.1345309999997</v>
      </c>
      <c r="N236" s="41">
        <v>8030.1606609999999</v>
      </c>
      <c r="O236" s="41">
        <v>6494.5558209999999</v>
      </c>
      <c r="P236" s="41">
        <v>8958.3166839999994</v>
      </c>
      <c r="Q236" s="41">
        <v>7910.8872650000003</v>
      </c>
      <c r="R236" s="41">
        <v>9190.5731919999998</v>
      </c>
      <c r="S236" s="41">
        <v>7971.1631880000004</v>
      </c>
      <c r="T236" s="41">
        <v>9202.944313</v>
      </c>
      <c r="U236" s="41">
        <v>9945.7439209999993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9211.3025870000001</v>
      </c>
      <c r="AA236" s="41">
        <v>10101.715990000001</v>
      </c>
      <c r="AB236" s="41">
        <v>10268.175219999999</v>
      </c>
      <c r="AC236" s="41">
        <v>10768.60039</v>
      </c>
      <c r="AD236" s="41">
        <v>11548.628269999999</v>
      </c>
      <c r="AE236" s="41">
        <v>11548.628269999999</v>
      </c>
      <c r="AF236" s="41">
        <v>11548.628269999999</v>
      </c>
      <c r="AG236" s="41">
        <v>11326.907520000001</v>
      </c>
      <c r="AH236" s="41">
        <v>11317.06813</v>
      </c>
      <c r="AI236" s="41">
        <v>11548.628269999999</v>
      </c>
      <c r="AJ236" s="41">
        <v>11095.347390000001</v>
      </c>
      <c r="AK236" s="41">
        <v>11548.628269999999</v>
      </c>
      <c r="AL236" s="41">
        <v>11548.628269999999</v>
      </c>
      <c r="AM236" s="41">
        <v>11548.628269999999</v>
      </c>
      <c r="AN236" s="41">
        <v>11548.628269999999</v>
      </c>
      <c r="AO236" s="41">
        <v>11660.33426</v>
      </c>
      <c r="AP236" s="41">
        <v>11747.58498</v>
      </c>
    </row>
    <row r="237" spans="2:42" x14ac:dyDescent="0.3">
      <c r="B237" s="40" t="s">
        <v>1</v>
      </c>
      <c r="C237" s="42" t="s">
        <v>41</v>
      </c>
      <c r="D237" s="41">
        <v>9272.0776079999996</v>
      </c>
      <c r="E237" s="41">
        <v>9097.0601170000009</v>
      </c>
      <c r="F237" s="41">
        <v>8542.4565899999998</v>
      </c>
      <c r="G237" s="41">
        <v>9004.8662839999997</v>
      </c>
      <c r="H237" s="41">
        <v>7055.06585</v>
      </c>
      <c r="I237" s="41">
        <v>9098.0116209999996</v>
      </c>
      <c r="J237" s="41">
        <v>6824.6479520000003</v>
      </c>
      <c r="K237" s="41">
        <v>9272.0776079999996</v>
      </c>
      <c r="L237" s="41">
        <v>9272.0776079999996</v>
      </c>
      <c r="M237" s="41">
        <v>9036.4985199999992</v>
      </c>
      <c r="N237" s="41">
        <v>9272.0776079999996</v>
      </c>
      <c r="O237" s="41">
        <v>9272.0776079999996</v>
      </c>
      <c r="P237" s="41">
        <v>9272.0776079999996</v>
      </c>
      <c r="Q237" s="41">
        <v>9272.0776079999996</v>
      </c>
      <c r="R237" s="41">
        <v>8604.8197290000007</v>
      </c>
      <c r="S237" s="41">
        <v>8199.7428770000006</v>
      </c>
      <c r="T237" s="41">
        <v>9272.0776079999996</v>
      </c>
      <c r="U237" s="41">
        <v>9272.0776079999996</v>
      </c>
      <c r="V237" s="41">
        <v>8901.5015530000001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3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1934.4400310000001</v>
      </c>
      <c r="J238" s="41">
        <v>3891.1930510000002</v>
      </c>
      <c r="K238" s="41">
        <v>3255.081142</v>
      </c>
      <c r="L238" s="41">
        <v>3087.2002280000002</v>
      </c>
      <c r="M238" s="41">
        <v>2165.0120830000001</v>
      </c>
      <c r="N238" s="41">
        <v>3176.7454739999998</v>
      </c>
      <c r="O238" s="41">
        <v>4646.0225289999998</v>
      </c>
      <c r="P238" s="41">
        <v>3890.077444</v>
      </c>
      <c r="Q238" s="41">
        <v>3076.524058</v>
      </c>
      <c r="R238" s="41">
        <v>3082.4702269999998</v>
      </c>
      <c r="S238" s="41">
        <v>4646.0225289999998</v>
      </c>
      <c r="T238" s="41">
        <v>3212.3772899999999</v>
      </c>
      <c r="U238" s="41">
        <v>3084.6958129999998</v>
      </c>
      <c r="V238" s="41">
        <v>2373.7358599999998</v>
      </c>
      <c r="W238" s="41">
        <v>1516.1869059999999</v>
      </c>
      <c r="X238" s="41">
        <v>3236.6386819999998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4004.1981139999998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4168.4605039999997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3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142.79763729999999</v>
      </c>
      <c r="I239" s="41">
        <v>90.451490199999995</v>
      </c>
      <c r="J239" s="41">
        <v>185.65252939999999</v>
      </c>
      <c r="K239" s="41">
        <v>251.64564709999999</v>
      </c>
      <c r="L239" s="41">
        <v>251.6734902</v>
      </c>
      <c r="M239" s="41">
        <v>126.8869608</v>
      </c>
      <c r="N239" s="41">
        <v>336.86987249999999</v>
      </c>
      <c r="O239" s="41">
        <v>251.6734902</v>
      </c>
      <c r="P239" s="41">
        <v>251.6734902</v>
      </c>
      <c r="Q239" s="41">
        <v>241.68017950000001</v>
      </c>
      <c r="R239" s="41">
        <v>290.25326480000001</v>
      </c>
      <c r="S239" s="41">
        <v>517.87069959999997</v>
      </c>
      <c r="T239" s="41">
        <v>447.37359459999999</v>
      </c>
      <c r="U239" s="41">
        <v>618.35908640000002</v>
      </c>
      <c r="V239" s="41">
        <v>511.72882559999999</v>
      </c>
      <c r="W239" s="41">
        <v>650.5296482</v>
      </c>
      <c r="X239" s="41">
        <v>836.33096090000004</v>
      </c>
      <c r="Y239" s="41">
        <v>830.08948420000002</v>
      </c>
      <c r="Z239" s="41">
        <v>690.68599670000003</v>
      </c>
      <c r="AA239" s="41">
        <v>881.63416519999998</v>
      </c>
      <c r="AB239" s="41">
        <v>829.24739899999997</v>
      </c>
      <c r="AC239" s="41">
        <v>1030.1958460000001</v>
      </c>
      <c r="AD239" s="41">
        <v>1118.442022</v>
      </c>
      <c r="AE239" s="41">
        <v>1334.3071219999999</v>
      </c>
      <c r="AF239" s="41">
        <v>1334.3071219999999</v>
      </c>
      <c r="AG239" s="41">
        <v>1251.8958869999999</v>
      </c>
      <c r="AH239" s="41">
        <v>1285.7742109999999</v>
      </c>
      <c r="AI239" s="41">
        <v>1367.982749</v>
      </c>
      <c r="AJ239" s="41">
        <v>1394.046572</v>
      </c>
      <c r="AK239" s="41">
        <v>1680.6340789999999</v>
      </c>
      <c r="AL239" s="41">
        <v>1761.2000840000001</v>
      </c>
      <c r="AM239" s="41">
        <v>1843.784541</v>
      </c>
      <c r="AN239" s="41">
        <v>1942.454843</v>
      </c>
      <c r="AO239" s="41">
        <v>2024.1902769999999</v>
      </c>
      <c r="AP239" s="41">
        <v>1978.6646599999999</v>
      </c>
    </row>
    <row r="240" spans="2:42" x14ac:dyDescent="0.3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>
        <v>242.02689839999999</v>
      </c>
      <c r="AC240" s="41">
        <v>603.3099148</v>
      </c>
      <c r="AD240" s="41">
        <v>1373.0606580000001</v>
      </c>
      <c r="AE240" s="41">
        <v>3003.0768680000001</v>
      </c>
      <c r="AF240" s="41">
        <v>3073.892601</v>
      </c>
      <c r="AG240" s="41">
        <v>3520.3444049999998</v>
      </c>
      <c r="AH240" s="41">
        <v>3468.2470859999999</v>
      </c>
      <c r="AI240" s="41">
        <v>2817.887655</v>
      </c>
      <c r="AJ240" s="41">
        <v>2792.151926</v>
      </c>
      <c r="AK240" s="41">
        <v>3440.5418519999998</v>
      </c>
      <c r="AL240" s="41">
        <v>3208.007701</v>
      </c>
      <c r="AM240" s="41">
        <v>4446.1533030000001</v>
      </c>
      <c r="AN240" s="41">
        <v>4800.6984599999996</v>
      </c>
      <c r="AO240" s="41">
        <v>5361.034944</v>
      </c>
      <c r="AP240" s="41">
        <v>5984.4930100000001</v>
      </c>
    </row>
    <row r="241" spans="2:42" x14ac:dyDescent="0.3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1302.915667</v>
      </c>
      <c r="M241" s="41">
        <v>1121.121529</v>
      </c>
      <c r="N241" s="41">
        <v>1302.915667</v>
      </c>
      <c r="O241" s="41">
        <v>1302.915667</v>
      </c>
      <c r="P241" s="41">
        <v>575.84199020000005</v>
      </c>
      <c r="Q241" s="41">
        <v>1246.629905</v>
      </c>
      <c r="R241" s="41">
        <v>1504.8168619999999</v>
      </c>
      <c r="S241" s="41">
        <v>1302.915667</v>
      </c>
      <c r="T241" s="41">
        <v>597.17847059999997</v>
      </c>
      <c r="U241" s="41">
        <v>1198.758775</v>
      </c>
      <c r="V241" s="41">
        <v>1996.4457749999999</v>
      </c>
      <c r="W241" s="41">
        <v>1996.4457749999999</v>
      </c>
      <c r="X241" s="41">
        <v>1220.1960879999999</v>
      </c>
      <c r="Y241" s="41">
        <v>1996.4457749999999</v>
      </c>
      <c r="Z241" s="41">
        <v>1996.4457749999999</v>
      </c>
      <c r="AA241" s="41">
        <v>1514.2793019999999</v>
      </c>
      <c r="AB241" s="41">
        <v>2234.2808879999998</v>
      </c>
      <c r="AC241" s="41">
        <v>1667.345536</v>
      </c>
      <c r="AD241" s="41">
        <v>2234.2808879999998</v>
      </c>
      <c r="AE241" s="41">
        <v>2307.8391649999999</v>
      </c>
      <c r="AF241" s="41">
        <v>2307.8391649999999</v>
      </c>
      <c r="AG241" s="41">
        <v>2211.6684869999999</v>
      </c>
      <c r="AH241" s="41">
        <v>2307.8391649999999</v>
      </c>
      <c r="AI241" s="41">
        <v>2297.1318609999998</v>
      </c>
      <c r="AJ241" s="41">
        <v>2307.8391649999999</v>
      </c>
      <c r="AK241" s="41">
        <v>2171.8723399999999</v>
      </c>
      <c r="AL241" s="41">
        <v>1733.470783</v>
      </c>
      <c r="AM241" s="41">
        <v>2307.8391649999999</v>
      </c>
      <c r="AN241" s="41">
        <v>2003.9191229999999</v>
      </c>
      <c r="AO241" s="41">
        <v>2182.5796439999999</v>
      </c>
      <c r="AP241" s="41">
        <v>2309.7906509999998</v>
      </c>
    </row>
    <row r="242" spans="2:42" x14ac:dyDescent="0.3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3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3">
      <c r="B244" s="40" t="s">
        <v>1</v>
      </c>
      <c r="C244" s="42" t="s">
        <v>15</v>
      </c>
      <c r="D244" s="41">
        <v>45360.623659999997</v>
      </c>
      <c r="E244" s="41">
        <v>46094.11608</v>
      </c>
      <c r="F244" s="41">
        <v>45550.185120000002</v>
      </c>
      <c r="G244" s="41">
        <v>46081.66966</v>
      </c>
      <c r="H244" s="41">
        <v>46732.42641</v>
      </c>
      <c r="I244" s="41">
        <v>47317.796390000003</v>
      </c>
      <c r="J244" s="41">
        <v>46370.920919999997</v>
      </c>
      <c r="K244" s="41">
        <v>49848.211649999997</v>
      </c>
      <c r="L244" s="41">
        <v>52485.194040000002</v>
      </c>
      <c r="M244" s="41">
        <v>54626.724820000003</v>
      </c>
      <c r="N244" s="41">
        <v>55434.669399999999</v>
      </c>
      <c r="O244" s="41">
        <v>55359.619579999999</v>
      </c>
      <c r="P244" s="41">
        <v>56340.361680000002</v>
      </c>
      <c r="Q244" s="41">
        <v>55140.173479999998</v>
      </c>
      <c r="R244" s="41">
        <v>56224.918409999998</v>
      </c>
      <c r="S244" s="41">
        <v>56172.657879999999</v>
      </c>
      <c r="T244" s="41">
        <v>57112.445419999996</v>
      </c>
      <c r="U244" s="41">
        <v>59709.572079999998</v>
      </c>
      <c r="V244" s="41">
        <v>60963.563950000003</v>
      </c>
      <c r="W244" s="41">
        <v>60775.47868</v>
      </c>
      <c r="X244" s="41">
        <v>62026.992919999997</v>
      </c>
      <c r="Y244" s="41">
        <v>62867.488790000003</v>
      </c>
      <c r="Z244" s="41">
        <v>63173.711259999996</v>
      </c>
      <c r="AA244" s="41">
        <v>64178.197339999999</v>
      </c>
      <c r="AB244" s="41">
        <v>65560.550329999998</v>
      </c>
      <c r="AC244" s="41">
        <v>66147.279479999997</v>
      </c>
      <c r="AD244" s="41">
        <v>67809.609150000004</v>
      </c>
      <c r="AE244" s="41">
        <v>70382.366450000001</v>
      </c>
      <c r="AF244" s="41">
        <v>69788.256909999996</v>
      </c>
      <c r="AG244" s="41">
        <v>70437.516940000001</v>
      </c>
      <c r="AH244" s="41">
        <v>70234.338919999995</v>
      </c>
      <c r="AI244" s="41">
        <v>69802.795660000003</v>
      </c>
      <c r="AJ244" s="41">
        <v>69678.1446</v>
      </c>
      <c r="AK244" s="41">
        <v>70538.701230000006</v>
      </c>
      <c r="AL244" s="41">
        <v>70407.571490000002</v>
      </c>
      <c r="AM244" s="41">
        <v>71067.535839999997</v>
      </c>
      <c r="AN244" s="41">
        <v>72461.114860000001</v>
      </c>
      <c r="AO244" s="41">
        <v>72430.602020000006</v>
      </c>
      <c r="AP244" s="41">
        <v>72729.836720000007</v>
      </c>
    </row>
    <row r="245" spans="2:42" x14ac:dyDescent="0.3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2866.29673</v>
      </c>
      <c r="N245" s="41">
        <v>3713.8318340000001</v>
      </c>
      <c r="O245" s="41">
        <v>4173.2139429999997</v>
      </c>
      <c r="P245" s="41">
        <v>2927.8285230000001</v>
      </c>
      <c r="Q245" s="41">
        <v>4173.2139429999997</v>
      </c>
      <c r="R245" s="41">
        <v>3554.1030230000001</v>
      </c>
      <c r="S245" s="41">
        <v>4173.2139429999997</v>
      </c>
      <c r="T245" s="41">
        <v>4147.0808639999996</v>
      </c>
      <c r="U245" s="41">
        <v>4041.341011</v>
      </c>
      <c r="V245" s="41">
        <v>3444.7583289999998</v>
      </c>
      <c r="W245" s="41">
        <v>4173.2139429999997</v>
      </c>
      <c r="X245" s="41">
        <v>3589.2651529999998</v>
      </c>
      <c r="Y245" s="41">
        <v>3832.434632</v>
      </c>
      <c r="Z245" s="41">
        <v>4003.3191780000002</v>
      </c>
      <c r="AA245" s="41">
        <v>4173.2139429999997</v>
      </c>
      <c r="AB245" s="41">
        <v>3555.5885189999999</v>
      </c>
      <c r="AC245" s="41">
        <v>4173.2139429999997</v>
      </c>
      <c r="AD245" s="41">
        <v>4173.2139429999997</v>
      </c>
      <c r="AE245" s="41">
        <v>4173.2139429999997</v>
      </c>
      <c r="AF245" s="41">
        <v>4173.2139429999997</v>
      </c>
      <c r="AG245" s="41">
        <v>3554.1030230000001</v>
      </c>
      <c r="AH245" s="41">
        <v>4173.2139429999997</v>
      </c>
      <c r="AI245" s="41">
        <v>4173.2139429999997</v>
      </c>
      <c r="AJ245" s="41">
        <v>4173.2139429999997</v>
      </c>
      <c r="AK245" s="41">
        <v>3554.1030230000001</v>
      </c>
      <c r="AL245" s="41">
        <v>3926.7398549999998</v>
      </c>
      <c r="AM245" s="41">
        <v>4173.2139429999997</v>
      </c>
      <c r="AN245" s="41">
        <v>4173.2139429999997</v>
      </c>
      <c r="AO245" s="41">
        <v>4138.6546079999998</v>
      </c>
      <c r="AP245" s="41">
        <v>3554.1030230000001</v>
      </c>
    </row>
    <row r="246" spans="2:42" x14ac:dyDescent="0.3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1029.702307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1040.4101680000001</v>
      </c>
      <c r="Q246" s="41">
        <v>2605.9488150000002</v>
      </c>
      <c r="R246" s="41">
        <v>2240.3718869999998</v>
      </c>
      <c r="S246" s="41">
        <v>2240.3718869999998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2237.4271119999999</v>
      </c>
      <c r="Z246" s="41">
        <v>2605.9488150000002</v>
      </c>
      <c r="AA246" s="41">
        <v>2284.5573979999999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2240.3718869999998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3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56.882365290000003</v>
      </c>
      <c r="L247" s="41">
        <v>93.293548229999999</v>
      </c>
      <c r="M247" s="41">
        <v>107.06410409999999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93.475749089999994</v>
      </c>
      <c r="W247" s="41">
        <v>107.4813339</v>
      </c>
      <c r="X247" s="41">
        <v>107.4813339</v>
      </c>
      <c r="Y247" s="41">
        <v>93.026347200000004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81.765067569999999</v>
      </c>
      <c r="AN247" s="41">
        <v>107.4813339</v>
      </c>
      <c r="AO247" s="41">
        <v>93.533129630000005</v>
      </c>
      <c r="AP247" s="41">
        <v>93.293548229999999</v>
      </c>
    </row>
    <row r="248" spans="2:42" x14ac:dyDescent="0.3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75.93363789</v>
      </c>
      <c r="K248" s="41">
        <v>75.93363789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69.916909689999997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3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3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142.82457339999999</v>
      </c>
      <c r="J250" s="41">
        <v>152.44187260000001</v>
      </c>
      <c r="K250" s="41">
        <v>121.255292</v>
      </c>
      <c r="L250" s="41">
        <v>182.86479320000001</v>
      </c>
      <c r="M250" s="41">
        <v>207.2009448</v>
      </c>
      <c r="N250" s="41">
        <v>182.86479320000001</v>
      </c>
      <c r="O250" s="41">
        <v>228.7702262</v>
      </c>
      <c r="P250" s="41">
        <v>228.7702262</v>
      </c>
      <c r="Q250" s="41">
        <v>207.2009448</v>
      </c>
      <c r="R250" s="41">
        <v>207.2009448</v>
      </c>
      <c r="S250" s="41">
        <v>228.7702262</v>
      </c>
      <c r="T250" s="41">
        <v>182.86479320000001</v>
      </c>
      <c r="U250" s="41">
        <v>228.7702262</v>
      </c>
      <c r="V250" s="41">
        <v>161.29551180000001</v>
      </c>
      <c r="W250" s="41">
        <v>138.94247039999999</v>
      </c>
      <c r="X250" s="41">
        <v>182.86479320000001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206.15073599999999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3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3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0.81070704969999996</v>
      </c>
      <c r="M252" s="41">
        <v>0.79675311609999999</v>
      </c>
      <c r="N252" s="41">
        <v>1.223310983</v>
      </c>
      <c r="O252" s="41">
        <v>0.79675311609999999</v>
      </c>
      <c r="P252" s="41">
        <v>0.79675311609999999</v>
      </c>
      <c r="Q252" s="41">
        <v>1.6498688509999999</v>
      </c>
      <c r="R252" s="41">
        <v>1.223310983</v>
      </c>
      <c r="S252" s="41">
        <v>0.79675311609999999</v>
      </c>
      <c r="T252" s="41">
        <v>1.195403116</v>
      </c>
      <c r="U252" s="41">
        <v>0.79675311609999999</v>
      </c>
      <c r="V252" s="41">
        <v>1.195403116</v>
      </c>
      <c r="W252" s="41">
        <v>0.79675311609999999</v>
      </c>
      <c r="X252" s="41">
        <v>1.195403116</v>
      </c>
      <c r="Y252" s="41">
        <v>0.79675311609999999</v>
      </c>
      <c r="Z252" s="41">
        <v>1.223310983</v>
      </c>
      <c r="AA252" s="41">
        <v>1.6498688509999999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1.3215026240000001</v>
      </c>
      <c r="AL252" s="41">
        <v>1.3215026240000001</v>
      </c>
      <c r="AM252" s="41">
        <v>1.8143031460000001</v>
      </c>
      <c r="AN252" s="41">
        <v>1.8143031460000001</v>
      </c>
      <c r="AO252" s="41">
        <v>1.3215026240000001</v>
      </c>
      <c r="AP252" s="41">
        <v>1.8143031460000001</v>
      </c>
    </row>
    <row r="253" spans="2:42" x14ac:dyDescent="0.3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1.5399</v>
      </c>
      <c r="M253" s="41">
        <v>1.4775450000000001</v>
      </c>
      <c r="N253" s="41">
        <v>1.5399</v>
      </c>
      <c r="O253" s="41">
        <v>1.5399</v>
      </c>
      <c r="P253" s="41">
        <v>1.0266</v>
      </c>
      <c r="Q253" s="41">
        <v>1.4775450000000001</v>
      </c>
      <c r="R253" s="41">
        <v>1.5399</v>
      </c>
      <c r="S253" s="41">
        <v>1.5399</v>
      </c>
      <c r="T253" s="41">
        <v>1.0266</v>
      </c>
      <c r="U253" s="41">
        <v>1.4775450000000001</v>
      </c>
      <c r="V253" s="41">
        <v>1.990845</v>
      </c>
      <c r="W253" s="41">
        <v>1.990845</v>
      </c>
      <c r="X253" s="41">
        <v>1.4775450000000001</v>
      </c>
      <c r="Y253" s="41">
        <v>1.990845</v>
      </c>
      <c r="Z253" s="41">
        <v>1.990845</v>
      </c>
      <c r="AA253" s="41">
        <v>1.5399</v>
      </c>
      <c r="AB253" s="41">
        <v>1.990845</v>
      </c>
      <c r="AC253" s="41">
        <v>1.5399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1.5399</v>
      </c>
      <c r="AM253" s="41">
        <v>1.990845</v>
      </c>
      <c r="AN253" s="41">
        <v>1.5399</v>
      </c>
      <c r="AO253" s="41">
        <v>1.990845</v>
      </c>
      <c r="AP253" s="41">
        <v>1.990845</v>
      </c>
    </row>
    <row r="254" spans="2:42" x14ac:dyDescent="0.3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3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3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3002.4050860000002</v>
      </c>
      <c r="I256" s="41">
        <v>3117.5674509999999</v>
      </c>
      <c r="J256" s="41">
        <v>3218.9329509999998</v>
      </c>
      <c r="K256" s="41">
        <v>3243.366168</v>
      </c>
      <c r="L256" s="41">
        <v>3373.6181710000001</v>
      </c>
      <c r="M256" s="41">
        <v>4318.1620409999996</v>
      </c>
      <c r="N256" s="41">
        <v>5142.2671360000004</v>
      </c>
      <c r="O256" s="41">
        <v>5647.1281200000003</v>
      </c>
      <c r="P256" s="41">
        <v>4376.2305139999999</v>
      </c>
      <c r="Q256" s="41">
        <v>7191.8882460000004</v>
      </c>
      <c r="R256" s="41">
        <v>6206.8361960000002</v>
      </c>
      <c r="S256" s="41">
        <v>6847.0898390000002</v>
      </c>
      <c r="T256" s="41">
        <v>7140.5136050000001</v>
      </c>
      <c r="U256" s="41">
        <v>7080.7314800000004</v>
      </c>
      <c r="V256" s="41">
        <v>6403.580449</v>
      </c>
      <c r="W256" s="41">
        <v>7123.2899559999996</v>
      </c>
      <c r="X256" s="41">
        <v>6583.1488390000004</v>
      </c>
      <c r="Y256" s="41">
        <v>6489.3617109999996</v>
      </c>
      <c r="Z256" s="41">
        <v>7043.649504</v>
      </c>
      <c r="AA256" s="41">
        <v>6892.1284660000001</v>
      </c>
      <c r="AB256" s="41">
        <v>6596.5098379999999</v>
      </c>
      <c r="AC256" s="41">
        <v>7213.6843170000002</v>
      </c>
      <c r="AD256" s="41">
        <v>7214.1352619999998</v>
      </c>
      <c r="AE256" s="41">
        <v>7214.1352619999998</v>
      </c>
      <c r="AF256" s="41">
        <v>7214.1352619999998</v>
      </c>
      <c r="AG256" s="41">
        <v>6595.0243419999997</v>
      </c>
      <c r="AH256" s="41">
        <v>6848.5583340000003</v>
      </c>
      <c r="AI256" s="41">
        <v>7214.1352619999998</v>
      </c>
      <c r="AJ256" s="41">
        <v>7214.1352619999998</v>
      </c>
      <c r="AK256" s="41">
        <v>6571.9120510000002</v>
      </c>
      <c r="AL256" s="41">
        <v>6966.7174279999999</v>
      </c>
      <c r="AM256" s="41">
        <v>7188.4189960000003</v>
      </c>
      <c r="AN256" s="41">
        <v>7213.6843170000002</v>
      </c>
      <c r="AO256" s="41">
        <v>7165.1349220000002</v>
      </c>
      <c r="AP256" s="41">
        <v>6580.8365560000002</v>
      </c>
    </row>
    <row r="257" spans="2:42" x14ac:dyDescent="0.3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3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3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3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3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3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3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3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3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3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3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3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3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3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3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3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3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3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3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3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3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3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3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3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3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3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3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3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3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3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3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3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3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3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3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3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3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3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3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3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3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3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3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3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3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3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3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3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3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5145.8160859999998</v>
      </c>
      <c r="AK305" s="41">
        <v>5145.8160859999998</v>
      </c>
      <c r="AL305" s="41">
        <v>5145.8160859999998</v>
      </c>
      <c r="AM305" s="41">
        <v>5145.8160859999998</v>
      </c>
      <c r="AN305" s="41">
        <v>5145.8160859999998</v>
      </c>
      <c r="AO305" s="41">
        <v>5145.8160859999998</v>
      </c>
      <c r="AP305" s="41">
        <v>5145.8160859999998</v>
      </c>
    </row>
    <row r="306" spans="2:42" x14ac:dyDescent="0.3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3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3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3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3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3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3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3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3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3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3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5145.8160859999998</v>
      </c>
      <c r="AK316" s="41">
        <v>5145.8160859999998</v>
      </c>
      <c r="AL316" s="41">
        <v>5145.8160859999998</v>
      </c>
      <c r="AM316" s="41">
        <v>5145.8160859999998</v>
      </c>
      <c r="AN316" s="41">
        <v>5145.8160859999998</v>
      </c>
      <c r="AO316" s="41">
        <v>5145.8160859999998</v>
      </c>
      <c r="AP316" s="41">
        <v>5145.8160859999998</v>
      </c>
    </row>
    <row r="317" spans="2:42" x14ac:dyDescent="0.3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3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3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3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3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3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3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3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3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3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3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3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3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3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3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3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3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3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3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3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3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3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3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3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3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3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3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3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3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3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3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3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3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3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3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3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3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3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3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3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3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3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3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3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3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3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3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3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3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3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3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157.01876250000001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124.48496249999999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3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254.79750000000001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254.79750000000001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3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3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3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3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3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3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3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3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483.57285919999998</v>
      </c>
      <c r="K376" s="40">
        <v>625.27135920000001</v>
      </c>
      <c r="L376" s="40">
        <v>639.03145740000002</v>
      </c>
      <c r="M376" s="40">
        <v>673.46856990000003</v>
      </c>
      <c r="N376" s="40">
        <v>673.46856990000003</v>
      </c>
      <c r="O376" s="40">
        <v>673.46856990000003</v>
      </c>
      <c r="P376" s="40">
        <v>644.80256989999998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321.22249319999997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3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3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3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3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3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3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3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3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3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3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3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3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3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3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3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3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3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3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3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3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3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3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3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3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3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3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3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3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3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3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3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3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3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3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3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3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3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3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3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453.01977699999998</v>
      </c>
      <c r="O415" s="40">
        <v>3628.9963469999998</v>
      </c>
      <c r="P415" s="40">
        <v>4936.0002750000003</v>
      </c>
      <c r="Q415" s="40">
        <v>4936.0002750000003</v>
      </c>
      <c r="R415" s="40">
        <v>4936.0002750000003</v>
      </c>
      <c r="S415" s="40">
        <v>6981.2668329999997</v>
      </c>
      <c r="T415" s="40">
        <v>8534.6679690000001</v>
      </c>
      <c r="U415" s="40">
        <v>9222.509059</v>
      </c>
      <c r="V415" s="40">
        <v>9222.509059</v>
      </c>
      <c r="W415" s="40">
        <v>9222.509059</v>
      </c>
      <c r="X415" s="40">
        <v>9222.509059</v>
      </c>
      <c r="Y415" s="40">
        <v>9222.509059</v>
      </c>
      <c r="Z415" s="40">
        <v>9222.509059</v>
      </c>
      <c r="AA415" s="40">
        <v>9222.509059</v>
      </c>
      <c r="AB415" s="40">
        <v>9222.509059</v>
      </c>
      <c r="AC415" s="40">
        <v>9222.509059</v>
      </c>
      <c r="AD415" s="40">
        <v>9222.509059</v>
      </c>
      <c r="AE415" s="40">
        <v>9222.509059</v>
      </c>
      <c r="AF415" s="40">
        <v>9222.509059</v>
      </c>
      <c r="AG415" s="40">
        <v>9222.509059</v>
      </c>
      <c r="AH415" s="40">
        <v>9222.509059</v>
      </c>
      <c r="AI415" s="40">
        <v>9222.509059</v>
      </c>
      <c r="AJ415" s="40">
        <v>9222.509059</v>
      </c>
      <c r="AK415" s="40">
        <v>9222.509059</v>
      </c>
      <c r="AL415" s="40">
        <v>9222.509059</v>
      </c>
      <c r="AM415" s="40">
        <v>9222.509059</v>
      </c>
      <c r="AN415" s="40">
        <v>9222.509059</v>
      </c>
      <c r="AO415" s="40">
        <v>9222.509059</v>
      </c>
      <c r="AP415" s="40">
        <v>9222.509059</v>
      </c>
    </row>
    <row r="416" spans="2:42" x14ac:dyDescent="0.3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3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3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3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3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3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3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3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3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453.01977699999998</v>
      </c>
      <c r="O424" s="40">
        <v>3628.9963469999998</v>
      </c>
      <c r="P424" s="40">
        <v>4936.0002750000003</v>
      </c>
      <c r="Q424" s="40">
        <v>4936.0002750000003</v>
      </c>
      <c r="R424" s="40">
        <v>4936.0002750000003</v>
      </c>
      <c r="S424" s="40">
        <v>6981.2668329999997</v>
      </c>
      <c r="T424" s="40">
        <v>8534.6679690000001</v>
      </c>
      <c r="U424" s="40">
        <v>9222.509059</v>
      </c>
      <c r="V424" s="40">
        <v>9222.509059</v>
      </c>
      <c r="W424" s="40">
        <v>9222.509059</v>
      </c>
      <c r="X424" s="40">
        <v>9222.509059</v>
      </c>
      <c r="Y424" s="40">
        <v>9222.509059</v>
      </c>
      <c r="Z424" s="40">
        <v>9222.509059</v>
      </c>
      <c r="AA424" s="40">
        <v>9222.509059</v>
      </c>
      <c r="AB424" s="40">
        <v>9222.509059</v>
      </c>
      <c r="AC424" s="40">
        <v>9222.509059</v>
      </c>
      <c r="AD424" s="40">
        <v>9222.509059</v>
      </c>
      <c r="AE424" s="40">
        <v>9222.509059</v>
      </c>
      <c r="AF424" s="40">
        <v>9222.509059</v>
      </c>
      <c r="AG424" s="40">
        <v>9222.509059</v>
      </c>
      <c r="AH424" s="40">
        <v>9222.509059</v>
      </c>
      <c r="AI424" s="40">
        <v>9222.509059</v>
      </c>
      <c r="AJ424" s="40">
        <v>9222.509059</v>
      </c>
      <c r="AK424" s="40">
        <v>9222.509059</v>
      </c>
      <c r="AL424" s="40">
        <v>9222.509059</v>
      </c>
      <c r="AM424" s="40">
        <v>9222.509059</v>
      </c>
      <c r="AN424" s="40">
        <v>9222.509059</v>
      </c>
      <c r="AO424" s="40">
        <v>9222.509059</v>
      </c>
      <c r="AP424" s="40">
        <v>9222.509059</v>
      </c>
    </row>
    <row r="425" spans="2:42" x14ac:dyDescent="0.3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3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3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3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3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3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3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3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3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3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3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3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3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3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3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3671.9413169999998</v>
      </c>
      <c r="W439" s="40">
        <v>5666.3513350000003</v>
      </c>
      <c r="X439" s="40">
        <v>7954.4208010000002</v>
      </c>
      <c r="Y439" s="40">
        <v>10897.312159999999</v>
      </c>
      <c r="Z439" s="40">
        <v>13925.015869999999</v>
      </c>
      <c r="AA439" s="40">
        <v>16781.644520000002</v>
      </c>
      <c r="AB439" s="40">
        <v>19173.294559999998</v>
      </c>
      <c r="AC439" s="40">
        <v>23175.31655</v>
      </c>
      <c r="AD439" s="40">
        <v>25248.358339999999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3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3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3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3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3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3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3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3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3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3671.9413169999998</v>
      </c>
      <c r="W448" s="40">
        <v>5666.3513350000003</v>
      </c>
      <c r="X448" s="40">
        <v>7954.4208010000002</v>
      </c>
      <c r="Y448" s="40">
        <v>10897.312159999999</v>
      </c>
      <c r="Z448" s="40">
        <v>13925.015869999999</v>
      </c>
      <c r="AA448" s="40">
        <v>16781.644520000002</v>
      </c>
      <c r="AB448" s="40">
        <v>19173.294559999998</v>
      </c>
      <c r="AC448" s="40">
        <v>23175.31655</v>
      </c>
      <c r="AD448" s="40">
        <v>25248.358339999999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3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3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3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3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3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3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3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3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3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3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3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3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3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3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3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5422.0831770000004</v>
      </c>
      <c r="AG463" s="40">
        <v>8303.1587180000006</v>
      </c>
      <c r="AH463" s="40">
        <v>10536.17246</v>
      </c>
      <c r="AI463" s="40">
        <v>13115.442569999999</v>
      </c>
      <c r="AJ463" s="40">
        <v>16894.101859999999</v>
      </c>
      <c r="AK463" s="40">
        <v>19963.405129999999</v>
      </c>
      <c r="AL463" s="40">
        <v>22639.14575</v>
      </c>
      <c r="AM463" s="40">
        <v>23708.81306</v>
      </c>
      <c r="AN463" s="40">
        <v>24224.662759999999</v>
      </c>
      <c r="AO463" s="40">
        <v>26997.50863</v>
      </c>
      <c r="AP463" s="40">
        <v>30017.18478</v>
      </c>
    </row>
    <row r="464" spans="2:42" x14ac:dyDescent="0.3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3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3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3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3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3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3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3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3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5422.0831770000004</v>
      </c>
      <c r="AG472" s="40">
        <v>8303.1587180000006</v>
      </c>
      <c r="AH472" s="40">
        <v>10536.17246</v>
      </c>
      <c r="AI472" s="40">
        <v>13115.442569999999</v>
      </c>
      <c r="AJ472" s="40">
        <v>16894.101859999999</v>
      </c>
      <c r="AK472" s="40">
        <v>19963.405129999999</v>
      </c>
      <c r="AL472" s="40">
        <v>22639.14575</v>
      </c>
      <c r="AM472" s="40">
        <v>23708.81306</v>
      </c>
      <c r="AN472" s="40">
        <v>24224.662759999999</v>
      </c>
      <c r="AO472" s="40">
        <v>26997.50863</v>
      </c>
      <c r="AP472" s="40">
        <v>30017.18478</v>
      </c>
    </row>
    <row r="473" spans="2:42" x14ac:dyDescent="0.3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3">
      <c r="B474" t="s">
        <v>229</v>
      </c>
      <c r="C474" t="s">
        <v>38</v>
      </c>
    </row>
    <row r="475" spans="2:42" x14ac:dyDescent="0.3">
      <c r="B475" t="s">
        <v>229</v>
      </c>
      <c r="C475" t="s">
        <v>39</v>
      </c>
    </row>
    <row r="476" spans="2:42" x14ac:dyDescent="0.3">
      <c r="B476" t="s">
        <v>229</v>
      </c>
      <c r="C476" t="s">
        <v>40</v>
      </c>
    </row>
    <row r="477" spans="2:42" x14ac:dyDescent="0.3">
      <c r="B477" t="s">
        <v>229</v>
      </c>
      <c r="C477" t="s">
        <v>41</v>
      </c>
    </row>
    <row r="478" spans="2:42" x14ac:dyDescent="0.3">
      <c r="B478" t="s">
        <v>229</v>
      </c>
      <c r="C478" t="s">
        <v>42</v>
      </c>
    </row>
    <row r="479" spans="2:42" x14ac:dyDescent="0.3">
      <c r="B479" t="s">
        <v>229</v>
      </c>
      <c r="C479" t="s">
        <v>43</v>
      </c>
    </row>
    <row r="480" spans="2:42" x14ac:dyDescent="0.3">
      <c r="B480" t="s">
        <v>229</v>
      </c>
      <c r="C480" t="s">
        <v>44</v>
      </c>
    </row>
    <row r="481" spans="2:42" x14ac:dyDescent="0.3">
      <c r="B481" t="s">
        <v>229</v>
      </c>
      <c r="C481" t="s">
        <v>45</v>
      </c>
    </row>
    <row r="482" spans="2:42" x14ac:dyDescent="0.3">
      <c r="B482" t="s">
        <v>229</v>
      </c>
      <c r="C482" t="s">
        <v>46</v>
      </c>
    </row>
    <row r="483" spans="2:42" x14ac:dyDescent="0.3">
      <c r="B483" t="s">
        <v>229</v>
      </c>
      <c r="C483" t="s">
        <v>47</v>
      </c>
    </row>
    <row r="484" spans="2:42" x14ac:dyDescent="0.3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3">
      <c r="B485" t="s">
        <v>230</v>
      </c>
      <c r="C485" t="s">
        <v>37</v>
      </c>
    </row>
    <row r="486" spans="2:42" x14ac:dyDescent="0.3">
      <c r="B486" t="s">
        <v>230</v>
      </c>
      <c r="C486" t="s">
        <v>38</v>
      </c>
    </row>
    <row r="487" spans="2:42" x14ac:dyDescent="0.3">
      <c r="B487" t="s">
        <v>230</v>
      </c>
      <c r="C487" t="s">
        <v>39</v>
      </c>
    </row>
    <row r="488" spans="2:42" x14ac:dyDescent="0.3">
      <c r="B488" t="s">
        <v>230</v>
      </c>
      <c r="C488" t="s">
        <v>40</v>
      </c>
    </row>
    <row r="489" spans="2:42" x14ac:dyDescent="0.3">
      <c r="B489" t="s">
        <v>230</v>
      </c>
      <c r="C489" t="s">
        <v>41</v>
      </c>
    </row>
    <row r="490" spans="2:42" x14ac:dyDescent="0.3">
      <c r="B490" t="s">
        <v>230</v>
      </c>
      <c r="C490" t="s">
        <v>42</v>
      </c>
    </row>
    <row r="491" spans="2:42" x14ac:dyDescent="0.3">
      <c r="B491" t="s">
        <v>230</v>
      </c>
      <c r="C491" t="s">
        <v>43</v>
      </c>
    </row>
    <row r="492" spans="2:42" x14ac:dyDescent="0.3">
      <c r="B492" t="s">
        <v>230</v>
      </c>
      <c r="C492" t="s">
        <v>44</v>
      </c>
    </row>
    <row r="493" spans="2:42" x14ac:dyDescent="0.3">
      <c r="B493" t="s">
        <v>230</v>
      </c>
      <c r="C493" t="s">
        <v>45</v>
      </c>
    </row>
    <row r="494" spans="2:42" x14ac:dyDescent="0.3">
      <c r="B494" t="s">
        <v>230</v>
      </c>
      <c r="C494" t="s">
        <v>46</v>
      </c>
    </row>
    <row r="495" spans="2:42" x14ac:dyDescent="0.3">
      <c r="B495" t="s">
        <v>230</v>
      </c>
      <c r="C495" t="s">
        <v>47</v>
      </c>
    </row>
    <row r="496" spans="2:42" x14ac:dyDescent="0.3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3">
      <c r="B497" t="s">
        <v>231</v>
      </c>
      <c r="C497" t="s">
        <v>37</v>
      </c>
    </row>
    <row r="498" spans="2:42" x14ac:dyDescent="0.3">
      <c r="B498" t="s">
        <v>231</v>
      </c>
      <c r="C498" t="s">
        <v>38</v>
      </c>
    </row>
    <row r="499" spans="2:42" x14ac:dyDescent="0.3">
      <c r="B499" t="s">
        <v>231</v>
      </c>
      <c r="C499" t="s">
        <v>39</v>
      </c>
    </row>
    <row r="500" spans="2:42" x14ac:dyDescent="0.3">
      <c r="B500" t="s">
        <v>231</v>
      </c>
      <c r="C500" t="s">
        <v>40</v>
      </c>
    </row>
    <row r="501" spans="2:42" x14ac:dyDescent="0.3">
      <c r="B501" t="s">
        <v>231</v>
      </c>
      <c r="C501" t="s">
        <v>41</v>
      </c>
    </row>
    <row r="502" spans="2:42" x14ac:dyDescent="0.3">
      <c r="B502" t="s">
        <v>231</v>
      </c>
      <c r="C502" t="s">
        <v>42</v>
      </c>
    </row>
    <row r="503" spans="2:42" x14ac:dyDescent="0.3">
      <c r="B503" t="s">
        <v>231</v>
      </c>
      <c r="C503" t="s">
        <v>43</v>
      </c>
    </row>
    <row r="504" spans="2:42" x14ac:dyDescent="0.3">
      <c r="B504" t="s">
        <v>231</v>
      </c>
      <c r="C504" t="s">
        <v>44</v>
      </c>
    </row>
    <row r="505" spans="2:42" x14ac:dyDescent="0.3">
      <c r="B505" t="s">
        <v>231</v>
      </c>
      <c r="C505" t="s">
        <v>45</v>
      </c>
    </row>
    <row r="506" spans="2:42" x14ac:dyDescent="0.3">
      <c r="B506" t="s">
        <v>231</v>
      </c>
      <c r="C506" t="s">
        <v>46</v>
      </c>
    </row>
    <row r="507" spans="2:42" x14ac:dyDescent="0.3">
      <c r="B507" t="s">
        <v>231</v>
      </c>
      <c r="C507" t="s">
        <v>47</v>
      </c>
    </row>
    <row r="508" spans="2:42" x14ac:dyDescent="0.3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3">
      <c r="B509" t="s">
        <v>232</v>
      </c>
      <c r="C509" t="s">
        <v>37</v>
      </c>
    </row>
    <row r="510" spans="2:42" x14ac:dyDescent="0.3">
      <c r="B510" t="s">
        <v>232</v>
      </c>
      <c r="C510" t="s">
        <v>38</v>
      </c>
    </row>
    <row r="511" spans="2:42" x14ac:dyDescent="0.3">
      <c r="B511" t="s">
        <v>232</v>
      </c>
      <c r="C511" t="s">
        <v>39</v>
      </c>
    </row>
    <row r="512" spans="2:42" x14ac:dyDescent="0.3">
      <c r="B512" t="s">
        <v>232</v>
      </c>
      <c r="C512" t="s">
        <v>40</v>
      </c>
    </row>
    <row r="513" spans="2:42" x14ac:dyDescent="0.3">
      <c r="B513" t="s">
        <v>232</v>
      </c>
      <c r="C513" t="s">
        <v>41</v>
      </c>
    </row>
    <row r="514" spans="2:42" x14ac:dyDescent="0.3">
      <c r="B514" t="s">
        <v>232</v>
      </c>
      <c r="C514" t="s">
        <v>42</v>
      </c>
    </row>
    <row r="515" spans="2:42" x14ac:dyDescent="0.3">
      <c r="B515" t="s">
        <v>232</v>
      </c>
      <c r="C515" t="s">
        <v>43</v>
      </c>
    </row>
    <row r="516" spans="2:42" x14ac:dyDescent="0.3">
      <c r="B516" t="s">
        <v>232</v>
      </c>
      <c r="C516" t="s">
        <v>44</v>
      </c>
    </row>
    <row r="517" spans="2:42" x14ac:dyDescent="0.3">
      <c r="B517" t="s">
        <v>232</v>
      </c>
      <c r="C517" t="s">
        <v>45</v>
      </c>
    </row>
    <row r="518" spans="2:42" x14ac:dyDescent="0.3">
      <c r="B518" t="s">
        <v>232</v>
      </c>
      <c r="C518" t="s">
        <v>46</v>
      </c>
    </row>
    <row r="519" spans="2:42" x14ac:dyDescent="0.3">
      <c r="B519" t="s">
        <v>232</v>
      </c>
      <c r="C519" t="s">
        <v>47</v>
      </c>
    </row>
    <row r="520" spans="2:42" x14ac:dyDescent="0.3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3">
      <c r="B521" t="s">
        <v>233</v>
      </c>
      <c r="C521" t="s">
        <v>37</v>
      </c>
    </row>
    <row r="522" spans="2:42" x14ac:dyDescent="0.3">
      <c r="B522" t="s">
        <v>233</v>
      </c>
      <c r="C522" t="s">
        <v>38</v>
      </c>
    </row>
    <row r="523" spans="2:42" x14ac:dyDescent="0.3">
      <c r="B523" t="s">
        <v>233</v>
      </c>
      <c r="C523" t="s">
        <v>39</v>
      </c>
    </row>
    <row r="524" spans="2:42" x14ac:dyDescent="0.3">
      <c r="B524" t="s">
        <v>233</v>
      </c>
      <c r="C524" t="s">
        <v>40</v>
      </c>
    </row>
    <row r="525" spans="2:42" x14ac:dyDescent="0.3">
      <c r="B525" t="s">
        <v>233</v>
      </c>
      <c r="C525" t="s">
        <v>41</v>
      </c>
    </row>
    <row r="526" spans="2:42" x14ac:dyDescent="0.3">
      <c r="B526" t="s">
        <v>233</v>
      </c>
      <c r="C526" t="s">
        <v>42</v>
      </c>
    </row>
    <row r="527" spans="2:42" x14ac:dyDescent="0.3">
      <c r="B527" t="s">
        <v>233</v>
      </c>
      <c r="C527" t="s">
        <v>43</v>
      </c>
    </row>
    <row r="528" spans="2:42" x14ac:dyDescent="0.3">
      <c r="B528" t="s">
        <v>233</v>
      </c>
      <c r="C528" t="s">
        <v>44</v>
      </c>
    </row>
    <row r="529" spans="2:42" x14ac:dyDescent="0.3">
      <c r="B529" t="s">
        <v>233</v>
      </c>
      <c r="C529" t="s">
        <v>45</v>
      </c>
    </row>
    <row r="530" spans="2:42" x14ac:dyDescent="0.3">
      <c r="B530" t="s">
        <v>233</v>
      </c>
      <c r="C530" t="s">
        <v>46</v>
      </c>
    </row>
    <row r="531" spans="2:42" x14ac:dyDescent="0.3">
      <c r="B531" t="s">
        <v>233</v>
      </c>
      <c r="C531" t="s">
        <v>47</v>
      </c>
    </row>
    <row r="532" spans="2:42" x14ac:dyDescent="0.3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3">
      <c r="B533" t="s">
        <v>234</v>
      </c>
      <c r="C533" t="s">
        <v>37</v>
      </c>
    </row>
    <row r="534" spans="2:42" x14ac:dyDescent="0.3">
      <c r="B534" t="s">
        <v>234</v>
      </c>
      <c r="C534" t="s">
        <v>38</v>
      </c>
    </row>
    <row r="535" spans="2:42" x14ac:dyDescent="0.3">
      <c r="B535" t="s">
        <v>234</v>
      </c>
      <c r="C535" t="s">
        <v>39</v>
      </c>
    </row>
    <row r="536" spans="2:42" x14ac:dyDescent="0.3">
      <c r="B536" t="s">
        <v>234</v>
      </c>
      <c r="C536" t="s">
        <v>40</v>
      </c>
    </row>
    <row r="537" spans="2:42" x14ac:dyDescent="0.3">
      <c r="B537" t="s">
        <v>234</v>
      </c>
      <c r="C537" t="s">
        <v>41</v>
      </c>
    </row>
    <row r="538" spans="2:42" x14ac:dyDescent="0.3">
      <c r="B538" t="s">
        <v>234</v>
      </c>
      <c r="C538" t="s">
        <v>42</v>
      </c>
    </row>
    <row r="539" spans="2:42" x14ac:dyDescent="0.3">
      <c r="B539" t="s">
        <v>234</v>
      </c>
      <c r="C539" t="s">
        <v>43</v>
      </c>
    </row>
    <row r="540" spans="2:42" x14ac:dyDescent="0.3">
      <c r="B540" t="s">
        <v>234</v>
      </c>
      <c r="C540" t="s">
        <v>44</v>
      </c>
    </row>
    <row r="541" spans="2:42" x14ac:dyDescent="0.3">
      <c r="B541" t="s">
        <v>234</v>
      </c>
      <c r="C541" t="s">
        <v>45</v>
      </c>
    </row>
    <row r="542" spans="2:42" x14ac:dyDescent="0.3">
      <c r="B542" t="s">
        <v>234</v>
      </c>
      <c r="C542" t="s">
        <v>46</v>
      </c>
    </row>
    <row r="543" spans="2:42" x14ac:dyDescent="0.3">
      <c r="B543" t="s">
        <v>234</v>
      </c>
      <c r="C543" t="s">
        <v>47</v>
      </c>
    </row>
    <row r="544" spans="2:42" x14ac:dyDescent="0.3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3">
      <c r="B545" t="s">
        <v>235</v>
      </c>
      <c r="C545" t="s">
        <v>37</v>
      </c>
    </row>
    <row r="546" spans="2:42" x14ac:dyDescent="0.3">
      <c r="B546" t="s">
        <v>235</v>
      </c>
      <c r="C546" t="s">
        <v>38</v>
      </c>
    </row>
    <row r="547" spans="2:42" x14ac:dyDescent="0.3">
      <c r="B547" t="s">
        <v>235</v>
      </c>
      <c r="C547" t="s">
        <v>39</v>
      </c>
    </row>
    <row r="548" spans="2:42" x14ac:dyDescent="0.3">
      <c r="B548" t="s">
        <v>235</v>
      </c>
      <c r="C548" t="s">
        <v>40</v>
      </c>
    </row>
    <row r="549" spans="2:42" x14ac:dyDescent="0.3">
      <c r="B549" t="s">
        <v>235</v>
      </c>
      <c r="C549" t="s">
        <v>41</v>
      </c>
    </row>
    <row r="550" spans="2:42" x14ac:dyDescent="0.3">
      <c r="B550" t="s">
        <v>235</v>
      </c>
      <c r="C550" t="s">
        <v>42</v>
      </c>
    </row>
    <row r="551" spans="2:42" x14ac:dyDescent="0.3">
      <c r="B551" t="s">
        <v>235</v>
      </c>
      <c r="C551" t="s">
        <v>43</v>
      </c>
    </row>
    <row r="552" spans="2:42" x14ac:dyDescent="0.3">
      <c r="B552" t="s">
        <v>235</v>
      </c>
      <c r="C552" t="s">
        <v>44</v>
      </c>
    </row>
    <row r="553" spans="2:42" x14ac:dyDescent="0.3">
      <c r="B553" t="s">
        <v>235</v>
      </c>
      <c r="C553" t="s">
        <v>45</v>
      </c>
    </row>
    <row r="554" spans="2:42" x14ac:dyDescent="0.3">
      <c r="B554" t="s">
        <v>235</v>
      </c>
      <c r="C554" t="s">
        <v>46</v>
      </c>
    </row>
    <row r="555" spans="2:42" x14ac:dyDescent="0.3">
      <c r="B555" t="s">
        <v>235</v>
      </c>
      <c r="C555" t="s">
        <v>47</v>
      </c>
    </row>
    <row r="556" spans="2:42" x14ac:dyDescent="0.3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3">
      <c r="B557" t="s">
        <v>236</v>
      </c>
      <c r="C557" t="s">
        <v>37</v>
      </c>
    </row>
    <row r="558" spans="2:42" x14ac:dyDescent="0.3">
      <c r="B558" t="s">
        <v>236</v>
      </c>
      <c r="C558" t="s">
        <v>38</v>
      </c>
    </row>
    <row r="559" spans="2:42" x14ac:dyDescent="0.3">
      <c r="B559" t="s">
        <v>236</v>
      </c>
      <c r="C559" t="s">
        <v>39</v>
      </c>
    </row>
    <row r="560" spans="2:42" x14ac:dyDescent="0.3">
      <c r="B560" t="s">
        <v>236</v>
      </c>
      <c r="C560" t="s">
        <v>40</v>
      </c>
    </row>
    <row r="561" spans="2:42" x14ac:dyDescent="0.3">
      <c r="B561" t="s">
        <v>236</v>
      </c>
      <c r="C561" t="s">
        <v>41</v>
      </c>
    </row>
    <row r="562" spans="2:42" x14ac:dyDescent="0.3">
      <c r="B562" t="s">
        <v>236</v>
      </c>
      <c r="C562" t="s">
        <v>42</v>
      </c>
    </row>
    <row r="563" spans="2:42" x14ac:dyDescent="0.3">
      <c r="B563" t="s">
        <v>236</v>
      </c>
      <c r="C563" t="s">
        <v>43</v>
      </c>
    </row>
    <row r="564" spans="2:42" x14ac:dyDescent="0.3">
      <c r="B564" t="s">
        <v>236</v>
      </c>
      <c r="C564" t="s">
        <v>44</v>
      </c>
    </row>
    <row r="565" spans="2:42" x14ac:dyDescent="0.3">
      <c r="B565" t="s">
        <v>236</v>
      </c>
      <c r="C565" t="s">
        <v>45</v>
      </c>
    </row>
    <row r="566" spans="2:42" x14ac:dyDescent="0.3">
      <c r="B566" t="s">
        <v>236</v>
      </c>
      <c r="C566" t="s">
        <v>46</v>
      </c>
    </row>
    <row r="567" spans="2:42" x14ac:dyDescent="0.3">
      <c r="B567" t="s">
        <v>236</v>
      </c>
      <c r="C567" t="s">
        <v>47</v>
      </c>
    </row>
    <row r="568" spans="2:42" x14ac:dyDescent="0.3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3">
      <c r="B569" t="s">
        <v>237</v>
      </c>
      <c r="C569" t="s">
        <v>37</v>
      </c>
    </row>
    <row r="570" spans="2:42" x14ac:dyDescent="0.3">
      <c r="B570" t="s">
        <v>237</v>
      </c>
      <c r="C570" t="s">
        <v>38</v>
      </c>
    </row>
    <row r="571" spans="2:42" x14ac:dyDescent="0.3">
      <c r="B571" t="s">
        <v>237</v>
      </c>
      <c r="C571" t="s">
        <v>39</v>
      </c>
    </row>
    <row r="572" spans="2:42" x14ac:dyDescent="0.3">
      <c r="B572" t="s">
        <v>237</v>
      </c>
      <c r="C572" t="s">
        <v>40</v>
      </c>
    </row>
    <row r="573" spans="2:42" x14ac:dyDescent="0.3">
      <c r="B573" t="s">
        <v>237</v>
      </c>
      <c r="C573" t="s">
        <v>41</v>
      </c>
    </row>
    <row r="574" spans="2:42" x14ac:dyDescent="0.3">
      <c r="B574" t="s">
        <v>237</v>
      </c>
      <c r="C574" t="s">
        <v>42</v>
      </c>
    </row>
    <row r="575" spans="2:42" x14ac:dyDescent="0.3">
      <c r="B575" t="s">
        <v>237</v>
      </c>
      <c r="C575" t="s">
        <v>43</v>
      </c>
    </row>
    <row r="576" spans="2:42" x14ac:dyDescent="0.3">
      <c r="B576" t="s">
        <v>237</v>
      </c>
      <c r="C576" t="s">
        <v>44</v>
      </c>
    </row>
    <row r="577" spans="2:42" x14ac:dyDescent="0.3">
      <c r="B577" t="s">
        <v>237</v>
      </c>
      <c r="C577" t="s">
        <v>45</v>
      </c>
    </row>
    <row r="578" spans="2:42" x14ac:dyDescent="0.3">
      <c r="B578" t="s">
        <v>237</v>
      </c>
      <c r="C578" t="s">
        <v>46</v>
      </c>
    </row>
    <row r="579" spans="2:42" x14ac:dyDescent="0.3">
      <c r="B579" t="s">
        <v>237</v>
      </c>
      <c r="C579" t="s">
        <v>47</v>
      </c>
    </row>
    <row r="580" spans="2:42" x14ac:dyDescent="0.3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3">
      <c r="B581" t="s">
        <v>238</v>
      </c>
      <c r="C581" t="s">
        <v>37</v>
      </c>
    </row>
    <row r="582" spans="2:42" x14ac:dyDescent="0.3">
      <c r="B582" t="s">
        <v>238</v>
      </c>
      <c r="C582" t="s">
        <v>38</v>
      </c>
    </row>
    <row r="583" spans="2:42" x14ac:dyDescent="0.3">
      <c r="B583" t="s">
        <v>238</v>
      </c>
      <c r="C583" t="s">
        <v>39</v>
      </c>
    </row>
    <row r="584" spans="2:42" x14ac:dyDescent="0.3">
      <c r="B584" t="s">
        <v>238</v>
      </c>
      <c r="C584" t="s">
        <v>40</v>
      </c>
    </row>
    <row r="585" spans="2:42" x14ac:dyDescent="0.3">
      <c r="B585" t="s">
        <v>238</v>
      </c>
      <c r="C585" t="s">
        <v>41</v>
      </c>
    </row>
    <row r="586" spans="2:42" x14ac:dyDescent="0.3">
      <c r="B586" t="s">
        <v>238</v>
      </c>
      <c r="C586" t="s">
        <v>42</v>
      </c>
    </row>
    <row r="587" spans="2:42" x14ac:dyDescent="0.3">
      <c r="B587" t="s">
        <v>238</v>
      </c>
      <c r="C587" t="s">
        <v>43</v>
      </c>
    </row>
    <row r="588" spans="2:42" x14ac:dyDescent="0.3">
      <c r="B588" t="s">
        <v>238</v>
      </c>
      <c r="C588" t="s">
        <v>44</v>
      </c>
    </row>
    <row r="589" spans="2:42" x14ac:dyDescent="0.3">
      <c r="B589" t="s">
        <v>238</v>
      </c>
      <c r="C589" t="s">
        <v>45</v>
      </c>
    </row>
    <row r="590" spans="2:42" x14ac:dyDescent="0.3">
      <c r="B590" t="s">
        <v>238</v>
      </c>
      <c r="C590" t="s">
        <v>46</v>
      </c>
    </row>
    <row r="591" spans="2:42" x14ac:dyDescent="0.3">
      <c r="B591" t="s">
        <v>238</v>
      </c>
      <c r="C591" t="s">
        <v>47</v>
      </c>
    </row>
    <row r="592" spans="2:42" x14ac:dyDescent="0.3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3">
      <c r="B593" t="s">
        <v>239</v>
      </c>
      <c r="C593" t="s">
        <v>37</v>
      </c>
    </row>
    <row r="594" spans="2:42" x14ac:dyDescent="0.3">
      <c r="B594" t="s">
        <v>239</v>
      </c>
      <c r="C594" t="s">
        <v>38</v>
      </c>
    </row>
    <row r="595" spans="2:42" x14ac:dyDescent="0.3">
      <c r="B595" t="s">
        <v>239</v>
      </c>
      <c r="C595" t="s">
        <v>39</v>
      </c>
    </row>
    <row r="596" spans="2:42" x14ac:dyDescent="0.3">
      <c r="B596" t="s">
        <v>239</v>
      </c>
      <c r="C596" t="s">
        <v>40</v>
      </c>
    </row>
    <row r="597" spans="2:42" x14ac:dyDescent="0.3">
      <c r="B597" t="s">
        <v>239</v>
      </c>
      <c r="C597" t="s">
        <v>41</v>
      </c>
    </row>
    <row r="598" spans="2:42" x14ac:dyDescent="0.3">
      <c r="B598" t="s">
        <v>239</v>
      </c>
      <c r="C598" t="s">
        <v>42</v>
      </c>
    </row>
    <row r="599" spans="2:42" x14ac:dyDescent="0.3">
      <c r="B599" t="s">
        <v>239</v>
      </c>
      <c r="C599" t="s">
        <v>43</v>
      </c>
    </row>
    <row r="600" spans="2:42" x14ac:dyDescent="0.3">
      <c r="B600" t="s">
        <v>239</v>
      </c>
      <c r="C600" t="s">
        <v>44</v>
      </c>
    </row>
    <row r="601" spans="2:42" x14ac:dyDescent="0.3">
      <c r="B601" t="s">
        <v>239</v>
      </c>
      <c r="C601" t="s">
        <v>45</v>
      </c>
    </row>
    <row r="602" spans="2:42" x14ac:dyDescent="0.3">
      <c r="B602" t="s">
        <v>239</v>
      </c>
      <c r="C602" t="s">
        <v>46</v>
      </c>
    </row>
    <row r="603" spans="2:42" x14ac:dyDescent="0.3">
      <c r="B603" t="s">
        <v>239</v>
      </c>
      <c r="C603" t="s">
        <v>47</v>
      </c>
    </row>
    <row r="604" spans="2:42" x14ac:dyDescent="0.3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3">
      <c r="B605" t="s">
        <v>240</v>
      </c>
      <c r="C605" t="s">
        <v>37</v>
      </c>
    </row>
    <row r="606" spans="2:42" x14ac:dyDescent="0.3">
      <c r="B606" t="s">
        <v>240</v>
      </c>
      <c r="C606" t="s">
        <v>38</v>
      </c>
    </row>
    <row r="607" spans="2:42" x14ac:dyDescent="0.3">
      <c r="B607" t="s">
        <v>240</v>
      </c>
      <c r="C607" t="s">
        <v>39</v>
      </c>
    </row>
    <row r="608" spans="2:42" x14ac:dyDescent="0.3">
      <c r="B608" t="s">
        <v>240</v>
      </c>
      <c r="C608" t="s">
        <v>40</v>
      </c>
    </row>
    <row r="609" spans="2:42" x14ac:dyDescent="0.3">
      <c r="B609" t="s">
        <v>240</v>
      </c>
      <c r="C609" t="s">
        <v>41</v>
      </c>
    </row>
    <row r="610" spans="2:42" x14ac:dyDescent="0.3">
      <c r="B610" t="s">
        <v>240</v>
      </c>
      <c r="C610" t="s">
        <v>42</v>
      </c>
    </row>
    <row r="611" spans="2:42" x14ac:dyDescent="0.3">
      <c r="B611" t="s">
        <v>240</v>
      </c>
      <c r="C611" t="s">
        <v>43</v>
      </c>
    </row>
    <row r="612" spans="2:42" x14ac:dyDescent="0.3">
      <c r="B612" t="s">
        <v>240</v>
      </c>
      <c r="C612" t="s">
        <v>44</v>
      </c>
    </row>
    <row r="613" spans="2:42" x14ac:dyDescent="0.3">
      <c r="B613" t="s">
        <v>240</v>
      </c>
      <c r="C613" t="s">
        <v>45</v>
      </c>
    </row>
    <row r="614" spans="2:42" x14ac:dyDescent="0.3">
      <c r="B614" t="s">
        <v>240</v>
      </c>
      <c r="C614" t="s">
        <v>46</v>
      </c>
    </row>
    <row r="615" spans="2:42" x14ac:dyDescent="0.3">
      <c r="B615" t="s">
        <v>240</v>
      </c>
      <c r="C615" t="s">
        <v>47</v>
      </c>
    </row>
    <row r="616" spans="2:42" x14ac:dyDescent="0.3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3">
      <c r="B617" t="s">
        <v>648</v>
      </c>
      <c r="C617" t="s">
        <v>37</v>
      </c>
    </row>
    <row r="618" spans="2:42" x14ac:dyDescent="0.3">
      <c r="B618" t="s">
        <v>648</v>
      </c>
      <c r="C618" t="s">
        <v>38</v>
      </c>
    </row>
    <row r="619" spans="2:42" x14ac:dyDescent="0.3">
      <c r="B619" t="s">
        <v>648</v>
      </c>
      <c r="C619" t="s">
        <v>39</v>
      </c>
    </row>
    <row r="620" spans="2:42" x14ac:dyDescent="0.3">
      <c r="B620" t="s">
        <v>648</v>
      </c>
      <c r="C620" t="s">
        <v>40</v>
      </c>
    </row>
    <row r="621" spans="2:42" x14ac:dyDescent="0.3">
      <c r="B621" t="s">
        <v>648</v>
      </c>
      <c r="C621" t="s">
        <v>41</v>
      </c>
    </row>
    <row r="622" spans="2:42" x14ac:dyDescent="0.3">
      <c r="B622" t="s">
        <v>648</v>
      </c>
      <c r="C622" t="s">
        <v>42</v>
      </c>
    </row>
    <row r="623" spans="2:42" x14ac:dyDescent="0.3">
      <c r="B623" t="s">
        <v>648</v>
      </c>
      <c r="C623" t="s">
        <v>43</v>
      </c>
    </row>
    <row r="624" spans="2:42" x14ac:dyDescent="0.3">
      <c r="B624" t="s">
        <v>648</v>
      </c>
      <c r="C624" t="s">
        <v>44</v>
      </c>
    </row>
    <row r="625" spans="2:42" x14ac:dyDescent="0.3">
      <c r="B625" t="s">
        <v>648</v>
      </c>
      <c r="C625" t="s">
        <v>45</v>
      </c>
    </row>
    <row r="626" spans="2:42" x14ac:dyDescent="0.3">
      <c r="B626" t="s">
        <v>648</v>
      </c>
      <c r="C626" t="s">
        <v>46</v>
      </c>
    </row>
    <row r="627" spans="2:42" x14ac:dyDescent="0.3">
      <c r="B627" t="s">
        <v>648</v>
      </c>
      <c r="C627" t="s">
        <v>47</v>
      </c>
    </row>
    <row r="628" spans="2:42" x14ac:dyDescent="0.3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3">
      <c r="B629" t="s">
        <v>649</v>
      </c>
      <c r="C629" t="s">
        <v>37</v>
      </c>
    </row>
    <row r="630" spans="2:42" x14ac:dyDescent="0.3">
      <c r="B630" t="s">
        <v>649</v>
      </c>
      <c r="C630" t="s">
        <v>38</v>
      </c>
    </row>
    <row r="631" spans="2:42" x14ac:dyDescent="0.3">
      <c r="B631" t="s">
        <v>649</v>
      </c>
      <c r="C631" t="s">
        <v>39</v>
      </c>
    </row>
    <row r="632" spans="2:42" x14ac:dyDescent="0.3">
      <c r="B632" t="s">
        <v>649</v>
      </c>
      <c r="C632" t="s">
        <v>40</v>
      </c>
    </row>
    <row r="633" spans="2:42" x14ac:dyDescent="0.3">
      <c r="B633" t="s">
        <v>649</v>
      </c>
      <c r="C633" t="s">
        <v>41</v>
      </c>
    </row>
    <row r="634" spans="2:42" x14ac:dyDescent="0.3">
      <c r="B634" t="s">
        <v>649</v>
      </c>
      <c r="C634" t="s">
        <v>42</v>
      </c>
    </row>
    <row r="635" spans="2:42" x14ac:dyDescent="0.3">
      <c r="B635" t="s">
        <v>649</v>
      </c>
      <c r="C635" t="s">
        <v>43</v>
      </c>
    </row>
    <row r="636" spans="2:42" x14ac:dyDescent="0.3">
      <c r="B636" t="s">
        <v>649</v>
      </c>
      <c r="C636" t="s">
        <v>44</v>
      </c>
    </row>
    <row r="637" spans="2:42" x14ac:dyDescent="0.3">
      <c r="B637" t="s">
        <v>649</v>
      </c>
      <c r="C637" t="s">
        <v>45</v>
      </c>
    </row>
    <row r="638" spans="2:42" x14ac:dyDescent="0.3">
      <c r="B638" t="s">
        <v>649</v>
      </c>
      <c r="C638" t="s">
        <v>46</v>
      </c>
    </row>
    <row r="639" spans="2:42" x14ac:dyDescent="0.3">
      <c r="B639" t="s">
        <v>649</v>
      </c>
      <c r="C639" t="s">
        <v>47</v>
      </c>
    </row>
    <row r="640" spans="2:42" x14ac:dyDescent="0.3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3">
      <c r="B641" t="s">
        <v>676</v>
      </c>
      <c r="C641" t="s">
        <v>37</v>
      </c>
    </row>
    <row r="642" spans="2:42" x14ac:dyDescent="0.3">
      <c r="B642" t="s">
        <v>676</v>
      </c>
      <c r="C642" t="s">
        <v>38</v>
      </c>
    </row>
    <row r="643" spans="2:42" x14ac:dyDescent="0.3">
      <c r="B643" t="s">
        <v>676</v>
      </c>
      <c r="C643" t="s">
        <v>39</v>
      </c>
    </row>
    <row r="644" spans="2:42" x14ac:dyDescent="0.3">
      <c r="B644" t="s">
        <v>676</v>
      </c>
      <c r="C644" t="s">
        <v>40</v>
      </c>
    </row>
    <row r="645" spans="2:42" x14ac:dyDescent="0.3">
      <c r="B645" t="s">
        <v>676</v>
      </c>
      <c r="C645" t="s">
        <v>41</v>
      </c>
    </row>
    <row r="646" spans="2:42" x14ac:dyDescent="0.3">
      <c r="B646" t="s">
        <v>676</v>
      </c>
      <c r="C646" t="s">
        <v>42</v>
      </c>
    </row>
    <row r="647" spans="2:42" x14ac:dyDescent="0.3">
      <c r="B647" t="s">
        <v>676</v>
      </c>
      <c r="C647" t="s">
        <v>43</v>
      </c>
    </row>
    <row r="648" spans="2:42" x14ac:dyDescent="0.3">
      <c r="B648" t="s">
        <v>676</v>
      </c>
      <c r="C648" t="s">
        <v>44</v>
      </c>
    </row>
    <row r="649" spans="2:42" x14ac:dyDescent="0.3">
      <c r="B649" t="s">
        <v>676</v>
      </c>
      <c r="C649" t="s">
        <v>45</v>
      </c>
    </row>
    <row r="650" spans="2:42" x14ac:dyDescent="0.3">
      <c r="B650" t="s">
        <v>676</v>
      </c>
      <c r="C650" t="s">
        <v>46</v>
      </c>
    </row>
    <row r="651" spans="2:42" x14ac:dyDescent="0.3">
      <c r="B651" t="s">
        <v>676</v>
      </c>
      <c r="C651" t="s">
        <v>47</v>
      </c>
    </row>
    <row r="652" spans="2:42" x14ac:dyDescent="0.3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3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930.89080769999998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805.35082599999998</v>
      </c>
      <c r="AI653">
        <v>590.98538559999997</v>
      </c>
      <c r="AJ653">
        <v>465.44540380000001</v>
      </c>
      <c r="AK653">
        <v>465.44540380000001</v>
      </c>
      <c r="AL653">
        <v>590.98538559999997</v>
      </c>
      <c r="AM653">
        <v>1069.714569</v>
      </c>
      <c r="AN653">
        <v>1396.3362119999999</v>
      </c>
      <c r="AO653">
        <v>1396.3362119999999</v>
      </c>
      <c r="AP653">
        <v>1396.3362119999999</v>
      </c>
    </row>
    <row r="654" spans="2:42" x14ac:dyDescent="0.3">
      <c r="B654" t="s">
        <v>703</v>
      </c>
      <c r="C654" t="s">
        <v>38</v>
      </c>
    </row>
    <row r="655" spans="2:42" x14ac:dyDescent="0.3">
      <c r="B655" t="s">
        <v>703</v>
      </c>
      <c r="C655" t="s">
        <v>39</v>
      </c>
      <c r="AE655">
        <v>19.89690276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585.53742409999995</v>
      </c>
      <c r="AL655">
        <v>292.76871199999999</v>
      </c>
      <c r="AM655">
        <v>292.76871199999999</v>
      </c>
      <c r="AN655">
        <v>292.76871199999999</v>
      </c>
      <c r="AO655">
        <v>292.76871199999999</v>
      </c>
      <c r="AP655">
        <v>585.53742409999995</v>
      </c>
    </row>
    <row r="656" spans="2:42" x14ac:dyDescent="0.3">
      <c r="B656" t="s">
        <v>703</v>
      </c>
      <c r="C656" t="s">
        <v>40</v>
      </c>
    </row>
    <row r="657" spans="1:42" x14ac:dyDescent="0.3">
      <c r="B657" t="s">
        <v>703</v>
      </c>
      <c r="C657" t="s">
        <v>41</v>
      </c>
    </row>
    <row r="658" spans="1:42" x14ac:dyDescent="0.3">
      <c r="B658" t="s">
        <v>703</v>
      </c>
      <c r="C658" t="s">
        <v>42</v>
      </c>
    </row>
    <row r="659" spans="1:42" x14ac:dyDescent="0.3">
      <c r="B659" t="s">
        <v>703</v>
      </c>
      <c r="C659" t="s">
        <v>43</v>
      </c>
    </row>
    <row r="660" spans="1:42" x14ac:dyDescent="0.3">
      <c r="B660" t="s">
        <v>703</v>
      </c>
      <c r="C660" t="s">
        <v>44</v>
      </c>
    </row>
    <row r="661" spans="1:42" x14ac:dyDescent="0.3">
      <c r="B661" t="s">
        <v>703</v>
      </c>
      <c r="C661" t="s">
        <v>45</v>
      </c>
    </row>
    <row r="662" spans="1:42" x14ac:dyDescent="0.3">
      <c r="B662" t="s">
        <v>703</v>
      </c>
      <c r="C662" t="s">
        <v>46</v>
      </c>
    </row>
    <row r="663" spans="1:42" x14ac:dyDescent="0.3">
      <c r="B663" t="s">
        <v>703</v>
      </c>
      <c r="C663" t="s">
        <v>47</v>
      </c>
    </row>
    <row r="664" spans="1:42" x14ac:dyDescent="0.3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930.89080769999998</v>
      </c>
      <c r="AD664">
        <v>930.89080769999998</v>
      </c>
      <c r="AE664">
        <v>950.7877105</v>
      </c>
      <c r="AF664">
        <v>937.5231086</v>
      </c>
      <c r="AG664">
        <v>1223.6595199999999</v>
      </c>
      <c r="AH664">
        <v>1098.1195379999999</v>
      </c>
      <c r="AI664">
        <v>883.75409760000002</v>
      </c>
      <c r="AJ664">
        <v>758.21411590000002</v>
      </c>
      <c r="AK664">
        <v>1050.9828279999999</v>
      </c>
      <c r="AL664">
        <v>883.75409760000002</v>
      </c>
      <c r="AM664">
        <v>1362.483281</v>
      </c>
      <c r="AN664">
        <v>1689.104924</v>
      </c>
      <c r="AO664">
        <v>1689.104924</v>
      </c>
      <c r="AP664">
        <v>1981.873636</v>
      </c>
    </row>
    <row r="665" spans="1:42" x14ac:dyDescent="0.3">
      <c r="B665" t="s">
        <v>700</v>
      </c>
      <c r="C665" t="s">
        <v>37</v>
      </c>
      <c r="O665">
        <v>20.607506430000001</v>
      </c>
      <c r="P665">
        <v>103.51126790000001</v>
      </c>
      <c r="Q665">
        <v>615.59620640000003</v>
      </c>
      <c r="R665">
        <v>626.14074470000003</v>
      </c>
      <c r="S665">
        <v>678.62650480000002</v>
      </c>
      <c r="T665">
        <v>678.62650480000002</v>
      </c>
      <c r="U665">
        <v>783.92775349999999</v>
      </c>
      <c r="V665">
        <v>421.81234649999999</v>
      </c>
      <c r="W665">
        <v>352.03509530000002</v>
      </c>
      <c r="X665">
        <v>396.36981889999998</v>
      </c>
      <c r="Y665">
        <v>441.79477320000001</v>
      </c>
      <c r="Z665">
        <v>440.53973250000001</v>
      </c>
      <c r="AA665">
        <v>538.01549120000004</v>
      </c>
      <c r="AB665">
        <v>476.27798080000002</v>
      </c>
      <c r="AC665">
        <v>397.63162319999998</v>
      </c>
      <c r="AD665">
        <v>389.75310150000001</v>
      </c>
      <c r="AE665">
        <v>678.62650480000002</v>
      </c>
      <c r="AF665">
        <v>155.38442649999999</v>
      </c>
      <c r="AM665">
        <v>140.950996</v>
      </c>
      <c r="AN665">
        <v>678.62650480000002</v>
      </c>
      <c r="AO665">
        <v>678.62650480000002</v>
      </c>
      <c r="AP665">
        <v>678.62650480000002</v>
      </c>
    </row>
    <row r="666" spans="1:42" x14ac:dyDescent="0.3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3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61.472677609999998</v>
      </c>
      <c r="S667">
        <v>6.2033251549999999</v>
      </c>
      <c r="T667">
        <v>27.6149682</v>
      </c>
      <c r="U667">
        <v>263.19448469999998</v>
      </c>
      <c r="AE667">
        <v>185.69440589999999</v>
      </c>
      <c r="AN667">
        <v>104.30271879999999</v>
      </c>
      <c r="AO667">
        <v>174.48379829999999</v>
      </c>
      <c r="AP667">
        <v>197.44464819999999</v>
      </c>
    </row>
    <row r="668" spans="1:42" x14ac:dyDescent="0.3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3">
      <c r="B669" t="s">
        <v>700</v>
      </c>
      <c r="C669" t="s">
        <v>41</v>
      </c>
    </row>
    <row r="670" spans="1:42" x14ac:dyDescent="0.3">
      <c r="B670" t="s">
        <v>700</v>
      </c>
      <c r="C670" t="s">
        <v>42</v>
      </c>
    </row>
    <row r="671" spans="1:42" x14ac:dyDescent="0.3">
      <c r="B671" t="s">
        <v>700</v>
      </c>
      <c r="C671" t="s">
        <v>43</v>
      </c>
    </row>
    <row r="672" spans="1:42" x14ac:dyDescent="0.3">
      <c r="B672" t="s">
        <v>700</v>
      </c>
      <c r="C672" t="s">
        <v>44</v>
      </c>
    </row>
    <row r="673" spans="1:42" x14ac:dyDescent="0.3">
      <c r="B673" t="s">
        <v>700</v>
      </c>
      <c r="C673" t="s">
        <v>45</v>
      </c>
    </row>
    <row r="674" spans="1:42" x14ac:dyDescent="0.3">
      <c r="B674" t="s">
        <v>700</v>
      </c>
      <c r="C674" t="s">
        <v>46</v>
      </c>
    </row>
    <row r="675" spans="1:42" x14ac:dyDescent="0.3">
      <c r="B675" t="s">
        <v>700</v>
      </c>
      <c r="C675" t="s">
        <v>47</v>
      </c>
    </row>
    <row r="676" spans="1:42" x14ac:dyDescent="0.3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736.04898860000003</v>
      </c>
      <c r="R676">
        <v>626.14074470000003</v>
      </c>
      <c r="S676">
        <v>743.80993460000002</v>
      </c>
      <c r="T676">
        <v>807.38406210000005</v>
      </c>
      <c r="U676">
        <v>1148.264827</v>
      </c>
      <c r="V676">
        <v>522.95493550000003</v>
      </c>
      <c r="W676">
        <v>453.17768439999998</v>
      </c>
      <c r="X676">
        <v>497.51240790000003</v>
      </c>
      <c r="Y676">
        <v>542.93736220000005</v>
      </c>
      <c r="Z676">
        <v>541.68232149999994</v>
      </c>
      <c r="AA676">
        <v>639.15808030000005</v>
      </c>
      <c r="AB676">
        <v>577.42056979999995</v>
      </c>
      <c r="AC676">
        <v>498.77421220000002</v>
      </c>
      <c r="AD676">
        <v>490.8956905</v>
      </c>
      <c r="AE676">
        <v>965.46349980000002</v>
      </c>
      <c r="AF676">
        <v>256.52701560000003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242.09358499999999</v>
      </c>
      <c r="AN676">
        <v>884.07181270000001</v>
      </c>
      <c r="AO676">
        <v>954.25289220000002</v>
      </c>
      <c r="AP676">
        <v>977.21374209999999</v>
      </c>
    </row>
    <row r="677" spans="1:42" x14ac:dyDescent="0.3">
      <c r="B677" t="s">
        <v>701</v>
      </c>
      <c r="C677" t="s">
        <v>37</v>
      </c>
      <c r="O677">
        <v>53.532143140000002</v>
      </c>
      <c r="P677">
        <v>53.532143140000002</v>
      </c>
    </row>
    <row r="678" spans="1:42" x14ac:dyDescent="0.3">
      <c r="B678" t="s">
        <v>701</v>
      </c>
      <c r="C678" t="s">
        <v>38</v>
      </c>
    </row>
    <row r="679" spans="1:42" x14ac:dyDescent="0.3">
      <c r="B679" t="s">
        <v>701</v>
      </c>
      <c r="C679" t="s">
        <v>39</v>
      </c>
    </row>
    <row r="680" spans="1:42" x14ac:dyDescent="0.3">
      <c r="B680" t="s">
        <v>701</v>
      </c>
      <c r="C680" t="s">
        <v>40</v>
      </c>
    </row>
    <row r="681" spans="1:42" x14ac:dyDescent="0.3">
      <c r="B681" t="s">
        <v>701</v>
      </c>
      <c r="C681" t="s">
        <v>41</v>
      </c>
    </row>
    <row r="682" spans="1:42" x14ac:dyDescent="0.3">
      <c r="B682" t="s">
        <v>701</v>
      </c>
      <c r="C682" t="s">
        <v>42</v>
      </c>
    </row>
    <row r="683" spans="1:42" x14ac:dyDescent="0.3">
      <c r="B683" t="s">
        <v>701</v>
      </c>
      <c r="C683" t="s">
        <v>43</v>
      </c>
    </row>
    <row r="684" spans="1:42" x14ac:dyDescent="0.3">
      <c r="B684" t="s">
        <v>701</v>
      </c>
      <c r="C684" t="s">
        <v>44</v>
      </c>
    </row>
    <row r="685" spans="1:42" x14ac:dyDescent="0.3">
      <c r="B685" t="s">
        <v>701</v>
      </c>
      <c r="C685" t="s">
        <v>45</v>
      </c>
    </row>
    <row r="686" spans="1:42" x14ac:dyDescent="0.3">
      <c r="B686" t="s">
        <v>701</v>
      </c>
      <c r="C686" t="s">
        <v>46</v>
      </c>
    </row>
    <row r="687" spans="1:42" x14ac:dyDescent="0.3">
      <c r="B687" t="s">
        <v>701</v>
      </c>
      <c r="C687" t="s">
        <v>47</v>
      </c>
    </row>
    <row r="688" spans="1:42" x14ac:dyDescent="0.3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53.532143140000002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3">
      <c r="B689" t="s">
        <v>702</v>
      </c>
      <c r="C689" t="s">
        <v>37</v>
      </c>
    </row>
    <row r="690" spans="2:42" x14ac:dyDescent="0.3">
      <c r="B690" t="s">
        <v>702</v>
      </c>
      <c r="C690" t="s">
        <v>38</v>
      </c>
    </row>
    <row r="691" spans="2:42" x14ac:dyDescent="0.3">
      <c r="B691" t="s">
        <v>702</v>
      </c>
      <c r="C691" t="s">
        <v>39</v>
      </c>
    </row>
    <row r="692" spans="2:42" x14ac:dyDescent="0.3">
      <c r="B692" t="s">
        <v>702</v>
      </c>
      <c r="C692" t="s">
        <v>40</v>
      </c>
    </row>
    <row r="693" spans="2:42" x14ac:dyDescent="0.3">
      <c r="B693" t="s">
        <v>702</v>
      </c>
      <c r="C693" t="s">
        <v>41</v>
      </c>
    </row>
    <row r="694" spans="2:42" x14ac:dyDescent="0.3">
      <c r="B694" t="s">
        <v>702</v>
      </c>
      <c r="C694" t="s">
        <v>42</v>
      </c>
    </row>
    <row r="695" spans="2:42" x14ac:dyDescent="0.3">
      <c r="B695" t="s">
        <v>702</v>
      </c>
      <c r="C695" t="s">
        <v>43</v>
      </c>
    </row>
    <row r="696" spans="2:42" x14ac:dyDescent="0.3">
      <c r="B696" t="s">
        <v>702</v>
      </c>
      <c r="C696" t="s">
        <v>44</v>
      </c>
    </row>
    <row r="697" spans="2:42" x14ac:dyDescent="0.3">
      <c r="B697" t="s">
        <v>702</v>
      </c>
      <c r="C697" t="s">
        <v>45</v>
      </c>
    </row>
    <row r="698" spans="2:42" x14ac:dyDescent="0.3">
      <c r="B698" t="s">
        <v>702</v>
      </c>
      <c r="C698" t="s">
        <v>46</v>
      </c>
    </row>
    <row r="699" spans="2:42" x14ac:dyDescent="0.3">
      <c r="B699" t="s">
        <v>702</v>
      </c>
      <c r="C699" t="s">
        <v>47</v>
      </c>
    </row>
    <row r="700" spans="2:42" x14ac:dyDescent="0.3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3">
      <c r="B701" t="s">
        <v>698</v>
      </c>
      <c r="C701" t="s">
        <v>37</v>
      </c>
      <c r="P701">
        <v>4699.7288179999996</v>
      </c>
      <c r="Q701">
        <v>4699.7288179999996</v>
      </c>
      <c r="R701">
        <v>4699.7288179999996</v>
      </c>
      <c r="S701">
        <v>4699.7288179999996</v>
      </c>
      <c r="T701">
        <v>4699.7288179999996</v>
      </c>
      <c r="U701">
        <v>4699.7288179999996</v>
      </c>
      <c r="V701">
        <v>4699.7288179999996</v>
      </c>
      <c r="W701">
        <v>7054.3791010000004</v>
      </c>
      <c r="X701">
        <v>7054.3791010000004</v>
      </c>
      <c r="Y701">
        <v>7054.3791010000004</v>
      </c>
      <c r="Z701">
        <v>7054.3791010000004</v>
      </c>
      <c r="AA701">
        <v>7054.3791010000004</v>
      </c>
      <c r="AB701">
        <v>7782.4302690000004</v>
      </c>
      <c r="AC701">
        <v>7782.4302690000004</v>
      </c>
      <c r="AD701">
        <v>7782.4302690000004</v>
      </c>
      <c r="AE701">
        <v>7782.4302690000004</v>
      </c>
      <c r="AF701">
        <v>7782.4302690000004</v>
      </c>
      <c r="AG701">
        <v>7782.4302690000004</v>
      </c>
      <c r="AH701">
        <v>7782.4302690000004</v>
      </c>
      <c r="AI701">
        <v>7782.4302690000004</v>
      </c>
      <c r="AJ701">
        <v>7782.4302690000004</v>
      </c>
      <c r="AK701">
        <v>7782.4302690000004</v>
      </c>
      <c r="AL701">
        <v>8013.3487160000004</v>
      </c>
      <c r="AM701">
        <v>8013.3487160000004</v>
      </c>
      <c r="AN701">
        <v>8013.3487160000004</v>
      </c>
      <c r="AO701">
        <v>8013.3487160000004</v>
      </c>
      <c r="AP701">
        <v>8013.3487160000004</v>
      </c>
    </row>
    <row r="702" spans="2:42" x14ac:dyDescent="0.3">
      <c r="B702" t="s">
        <v>698</v>
      </c>
      <c r="C702" t="s">
        <v>38</v>
      </c>
    </row>
    <row r="703" spans="2:42" x14ac:dyDescent="0.3">
      <c r="B703" t="s">
        <v>698</v>
      </c>
      <c r="C703" t="s">
        <v>39</v>
      </c>
    </row>
    <row r="704" spans="2:42" x14ac:dyDescent="0.3">
      <c r="B704" t="s">
        <v>698</v>
      </c>
      <c r="C704" t="s">
        <v>40</v>
      </c>
    </row>
    <row r="705" spans="2:42" x14ac:dyDescent="0.3">
      <c r="B705" t="s">
        <v>698</v>
      </c>
      <c r="C705" t="s">
        <v>41</v>
      </c>
    </row>
    <row r="706" spans="2:42" x14ac:dyDescent="0.3">
      <c r="B706" t="s">
        <v>698</v>
      </c>
      <c r="C706" t="s">
        <v>42</v>
      </c>
    </row>
    <row r="707" spans="2:42" x14ac:dyDescent="0.3">
      <c r="B707" t="s">
        <v>698</v>
      </c>
      <c r="C707" t="s">
        <v>43</v>
      </c>
    </row>
    <row r="708" spans="2:42" x14ac:dyDescent="0.3">
      <c r="B708" t="s">
        <v>698</v>
      </c>
      <c r="C708" t="s">
        <v>44</v>
      </c>
    </row>
    <row r="709" spans="2:42" x14ac:dyDescent="0.3">
      <c r="B709" t="s">
        <v>698</v>
      </c>
      <c r="C709" t="s">
        <v>45</v>
      </c>
    </row>
    <row r="710" spans="2:42" x14ac:dyDescent="0.3">
      <c r="B710" t="s">
        <v>698</v>
      </c>
      <c r="C710" t="s">
        <v>46</v>
      </c>
    </row>
    <row r="711" spans="2:42" x14ac:dyDescent="0.3">
      <c r="B711" t="s">
        <v>698</v>
      </c>
      <c r="C711" t="s">
        <v>47</v>
      </c>
    </row>
    <row r="712" spans="2:42" x14ac:dyDescent="0.3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4699.7288179999996</v>
      </c>
      <c r="Q712">
        <v>4699.7288179999996</v>
      </c>
      <c r="R712">
        <v>4699.7288179999996</v>
      </c>
      <c r="S712">
        <v>4699.7288179999996</v>
      </c>
      <c r="T712">
        <v>4699.7288179999996</v>
      </c>
      <c r="U712">
        <v>4699.7288179999996</v>
      </c>
      <c r="V712">
        <v>4699.7288179999996</v>
      </c>
      <c r="W712">
        <v>7054.3791010000004</v>
      </c>
      <c r="X712">
        <v>7054.3791010000004</v>
      </c>
      <c r="Y712">
        <v>7054.3791010000004</v>
      </c>
      <c r="Z712">
        <v>7054.3791010000004</v>
      </c>
      <c r="AA712">
        <v>7054.3791010000004</v>
      </c>
      <c r="AB712">
        <v>7782.4302690000004</v>
      </c>
      <c r="AC712">
        <v>7782.4302690000004</v>
      </c>
      <c r="AD712">
        <v>7782.4302690000004</v>
      </c>
      <c r="AE712">
        <v>7782.4302690000004</v>
      </c>
      <c r="AF712">
        <v>7782.4302690000004</v>
      </c>
      <c r="AG712">
        <v>7782.4302690000004</v>
      </c>
      <c r="AH712">
        <v>7782.4302690000004</v>
      </c>
      <c r="AI712">
        <v>7782.4302690000004</v>
      </c>
      <c r="AJ712">
        <v>7782.4302690000004</v>
      </c>
      <c r="AK712">
        <v>7782.4302690000004</v>
      </c>
      <c r="AL712">
        <v>8013.3487160000004</v>
      </c>
      <c r="AM712">
        <v>8013.3487160000004</v>
      </c>
      <c r="AN712">
        <v>8013.3487160000004</v>
      </c>
      <c r="AO712">
        <v>8013.3487160000004</v>
      </c>
      <c r="AP712">
        <v>8013.3487160000004</v>
      </c>
    </row>
    <row r="713" spans="2:42" x14ac:dyDescent="0.3">
      <c r="B713" t="s">
        <v>706</v>
      </c>
      <c r="C713" t="s">
        <v>37</v>
      </c>
    </row>
    <row r="714" spans="2:42" x14ac:dyDescent="0.3">
      <c r="B714" t="s">
        <v>706</v>
      </c>
      <c r="C714" t="s">
        <v>38</v>
      </c>
    </row>
    <row r="715" spans="2:42" x14ac:dyDescent="0.3">
      <c r="B715" t="s">
        <v>706</v>
      </c>
      <c r="C715" t="s">
        <v>39</v>
      </c>
    </row>
    <row r="716" spans="2:42" x14ac:dyDescent="0.3">
      <c r="B716" t="s">
        <v>706</v>
      </c>
      <c r="C716" t="s">
        <v>40</v>
      </c>
    </row>
    <row r="717" spans="2:42" x14ac:dyDescent="0.3">
      <c r="B717" t="s">
        <v>706</v>
      </c>
      <c r="C717" t="s">
        <v>41</v>
      </c>
    </row>
    <row r="718" spans="2:42" x14ac:dyDescent="0.3">
      <c r="B718" t="s">
        <v>706</v>
      </c>
      <c r="C718" t="s">
        <v>42</v>
      </c>
    </row>
    <row r="719" spans="2:42" x14ac:dyDescent="0.3">
      <c r="B719" t="s">
        <v>706</v>
      </c>
      <c r="C719" t="s">
        <v>43</v>
      </c>
    </row>
    <row r="720" spans="2:42" x14ac:dyDescent="0.3">
      <c r="B720" t="s">
        <v>706</v>
      </c>
      <c r="C720" t="s">
        <v>44</v>
      </c>
    </row>
    <row r="721" spans="1:42" x14ac:dyDescent="0.3">
      <c r="B721" t="s">
        <v>706</v>
      </c>
      <c r="C721" t="s">
        <v>45</v>
      </c>
    </row>
    <row r="722" spans="1:42" x14ac:dyDescent="0.3">
      <c r="B722" t="s">
        <v>706</v>
      </c>
      <c r="C722" t="s">
        <v>46</v>
      </c>
    </row>
    <row r="723" spans="1:42" x14ac:dyDescent="0.3">
      <c r="B723" t="s">
        <v>706</v>
      </c>
      <c r="C723" t="s">
        <v>47</v>
      </c>
    </row>
    <row r="724" spans="1:42" x14ac:dyDescent="0.3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3">
      <c r="B725" t="s">
        <v>717</v>
      </c>
      <c r="C725" t="s">
        <v>37</v>
      </c>
    </row>
    <row r="726" spans="1:42" x14ac:dyDescent="0.3">
      <c r="B726" t="s">
        <v>717</v>
      </c>
      <c r="C726" t="s">
        <v>38</v>
      </c>
    </row>
    <row r="727" spans="1:42" x14ac:dyDescent="0.3">
      <c r="B727" t="s">
        <v>717</v>
      </c>
      <c r="C727" t="s">
        <v>39</v>
      </c>
    </row>
    <row r="728" spans="1:42" x14ac:dyDescent="0.3">
      <c r="B728" t="s">
        <v>717</v>
      </c>
      <c r="C728" t="s">
        <v>40</v>
      </c>
    </row>
    <row r="729" spans="1:42" x14ac:dyDescent="0.3">
      <c r="B729" t="s">
        <v>717</v>
      </c>
      <c r="C729" t="s">
        <v>41</v>
      </c>
    </row>
    <row r="730" spans="1:42" x14ac:dyDescent="0.3">
      <c r="B730" t="s">
        <v>717</v>
      </c>
      <c r="C730" t="s">
        <v>42</v>
      </c>
    </row>
    <row r="731" spans="1:42" x14ac:dyDescent="0.3">
      <c r="B731" t="s">
        <v>717</v>
      </c>
      <c r="C731" t="s">
        <v>43</v>
      </c>
    </row>
    <row r="732" spans="1:42" x14ac:dyDescent="0.3">
      <c r="B732" t="s">
        <v>717</v>
      </c>
      <c r="C732" t="s">
        <v>44</v>
      </c>
    </row>
    <row r="733" spans="1:42" x14ac:dyDescent="0.3">
      <c r="B733" t="s">
        <v>717</v>
      </c>
      <c r="C733" t="s">
        <v>45</v>
      </c>
    </row>
    <row r="734" spans="1:42" x14ac:dyDescent="0.3">
      <c r="B734" t="s">
        <v>717</v>
      </c>
      <c r="C734" t="s">
        <v>46</v>
      </c>
    </row>
    <row r="735" spans="1:42" x14ac:dyDescent="0.3">
      <c r="B735" t="s">
        <v>717</v>
      </c>
      <c r="C735" t="s">
        <v>47</v>
      </c>
    </row>
    <row r="736" spans="1:42" x14ac:dyDescent="0.3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3">
      <c r="B737" t="s">
        <v>730</v>
      </c>
      <c r="C737" t="s">
        <v>37</v>
      </c>
    </row>
    <row r="738" spans="2:42" x14ac:dyDescent="0.3">
      <c r="B738" t="s">
        <v>730</v>
      </c>
      <c r="C738" t="s">
        <v>38</v>
      </c>
    </row>
    <row r="739" spans="2:42" x14ac:dyDescent="0.3">
      <c r="B739" t="s">
        <v>730</v>
      </c>
      <c r="C739" t="s">
        <v>39</v>
      </c>
    </row>
    <row r="740" spans="2:42" x14ac:dyDescent="0.3">
      <c r="B740" t="s">
        <v>730</v>
      </c>
      <c r="C740" t="s">
        <v>40</v>
      </c>
    </row>
    <row r="741" spans="2:42" x14ac:dyDescent="0.3">
      <c r="B741" t="s">
        <v>730</v>
      </c>
      <c r="C741" t="s">
        <v>41</v>
      </c>
    </row>
    <row r="742" spans="2:42" x14ac:dyDescent="0.3">
      <c r="B742" t="s">
        <v>730</v>
      </c>
      <c r="C742" t="s">
        <v>42</v>
      </c>
    </row>
    <row r="743" spans="2:42" x14ac:dyDescent="0.3">
      <c r="B743" t="s">
        <v>730</v>
      </c>
      <c r="C743" t="s">
        <v>43</v>
      </c>
    </row>
    <row r="744" spans="2:42" x14ac:dyDescent="0.3">
      <c r="B744" t="s">
        <v>730</v>
      </c>
      <c r="C744" t="s">
        <v>44</v>
      </c>
    </row>
    <row r="745" spans="2:42" x14ac:dyDescent="0.3">
      <c r="B745" t="s">
        <v>730</v>
      </c>
      <c r="C745" t="s">
        <v>45</v>
      </c>
    </row>
    <row r="746" spans="2:42" x14ac:dyDescent="0.3">
      <c r="B746" t="s">
        <v>730</v>
      </c>
      <c r="C746" t="s">
        <v>46</v>
      </c>
    </row>
    <row r="747" spans="2:42" x14ac:dyDescent="0.3">
      <c r="B747" t="s">
        <v>730</v>
      </c>
      <c r="C747" t="s">
        <v>47</v>
      </c>
    </row>
    <row r="748" spans="2:42" x14ac:dyDescent="0.3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3">
      <c r="B749" t="s">
        <v>731</v>
      </c>
      <c r="C749" t="s">
        <v>37</v>
      </c>
    </row>
    <row r="750" spans="2:42" x14ac:dyDescent="0.3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616.62449360000005</v>
      </c>
      <c r="AF750">
        <v>473.73577999999998</v>
      </c>
      <c r="AG750">
        <v>521.10935800000004</v>
      </c>
      <c r="AH750">
        <v>473.73577999999998</v>
      </c>
      <c r="AI750">
        <v>546.5205416</v>
      </c>
      <c r="AJ750">
        <v>153.93282389999999</v>
      </c>
      <c r="AK750">
        <v>192.53383299999999</v>
      </c>
      <c r="AL750">
        <v>486.38558860000001</v>
      </c>
      <c r="AM750">
        <v>615.85651399999995</v>
      </c>
      <c r="AN750">
        <v>615.85651399999995</v>
      </c>
      <c r="AO750">
        <v>615.85651399999995</v>
      </c>
      <c r="AP750">
        <v>1042.2187160000001</v>
      </c>
    </row>
    <row r="751" spans="2:42" x14ac:dyDescent="0.3">
      <c r="B751" t="s">
        <v>731</v>
      </c>
      <c r="C751" t="s">
        <v>39</v>
      </c>
    </row>
    <row r="752" spans="2:42" x14ac:dyDescent="0.3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296.32173039999998</v>
      </c>
      <c r="AH752">
        <v>263.10410560000003</v>
      </c>
      <c r="AI752">
        <v>28.409236830000001</v>
      </c>
      <c r="AJ752">
        <v>173.38729549999999</v>
      </c>
      <c r="AK752">
        <v>296.32173039999998</v>
      </c>
      <c r="AL752">
        <v>173.38729549999999</v>
      </c>
      <c r="AM752">
        <v>296.32173039999998</v>
      </c>
      <c r="AN752">
        <v>296.32173039999998</v>
      </c>
      <c r="AO752">
        <v>296.32173039999998</v>
      </c>
      <c r="AP752">
        <v>446.09872769999998</v>
      </c>
    </row>
    <row r="753" spans="2:42" x14ac:dyDescent="0.3">
      <c r="B753" t="s">
        <v>731</v>
      </c>
      <c r="C753" t="s">
        <v>41</v>
      </c>
    </row>
    <row r="754" spans="2:42" x14ac:dyDescent="0.3">
      <c r="B754" t="s">
        <v>731</v>
      </c>
      <c r="C754" t="s">
        <v>42</v>
      </c>
    </row>
    <row r="755" spans="2:42" x14ac:dyDescent="0.3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246.64116659999999</v>
      </c>
      <c r="AE755">
        <v>463.31359279999998</v>
      </c>
      <c r="AF755">
        <v>267.43799080000002</v>
      </c>
      <c r="AG755">
        <v>273.99837739999998</v>
      </c>
      <c r="AH755">
        <v>287.98101220000001</v>
      </c>
      <c r="AI755">
        <v>301.82630380000001</v>
      </c>
      <c r="AJ755">
        <v>314.26507459999999</v>
      </c>
      <c r="AK755">
        <v>327.48285019999997</v>
      </c>
      <c r="AL755">
        <v>341.4509157</v>
      </c>
      <c r="AM755">
        <v>354.79381790000002</v>
      </c>
      <c r="AN755">
        <v>364.83593150000002</v>
      </c>
      <c r="AO755">
        <v>429.3640158</v>
      </c>
      <c r="AP755">
        <v>463.31359279999998</v>
      </c>
    </row>
    <row r="756" spans="2:42" x14ac:dyDescent="0.3">
      <c r="B756" t="s">
        <v>731</v>
      </c>
      <c r="C756" t="s">
        <v>44</v>
      </c>
    </row>
    <row r="757" spans="2:42" x14ac:dyDescent="0.3">
      <c r="B757" t="s">
        <v>731</v>
      </c>
      <c r="C757" t="s">
        <v>45</v>
      </c>
    </row>
    <row r="758" spans="2:42" x14ac:dyDescent="0.3">
      <c r="B758" t="s">
        <v>731</v>
      </c>
      <c r="C758" t="s">
        <v>46</v>
      </c>
    </row>
    <row r="759" spans="2:42" x14ac:dyDescent="0.3">
      <c r="B759" t="s">
        <v>731</v>
      </c>
      <c r="C759" t="s">
        <v>47</v>
      </c>
    </row>
    <row r="760" spans="2:42" x14ac:dyDescent="0.3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859.59357279999995</v>
      </c>
      <c r="AD760">
        <v>921.95152099999996</v>
      </c>
      <c r="AE760">
        <v>1376.2598170000001</v>
      </c>
      <c r="AF760">
        <v>1037.4955010000001</v>
      </c>
      <c r="AG760">
        <v>1091.429466</v>
      </c>
      <c r="AH760">
        <v>1024.8208979999999</v>
      </c>
      <c r="AI760">
        <v>876.75608220000004</v>
      </c>
      <c r="AJ760">
        <v>641.585194</v>
      </c>
      <c r="AK760">
        <v>816.3384135</v>
      </c>
      <c r="AL760">
        <v>1001.2238</v>
      </c>
      <c r="AM760">
        <v>1266.9720620000001</v>
      </c>
      <c r="AN760">
        <v>1277.0141759999999</v>
      </c>
      <c r="AO760">
        <v>1341.5422599999999</v>
      </c>
      <c r="AP760">
        <v>1951.631036</v>
      </c>
    </row>
    <row r="761" spans="2:42" x14ac:dyDescent="0.3">
      <c r="B761" t="s">
        <v>15</v>
      </c>
      <c r="D761">
        <v>61545.26468</v>
      </c>
      <c r="E761">
        <v>64177.91706</v>
      </c>
      <c r="F761">
        <v>63290.911899999999</v>
      </c>
      <c r="G761">
        <v>65837.603400000007</v>
      </c>
      <c r="H761">
        <v>65882.188339999993</v>
      </c>
      <c r="I761">
        <v>67080.554950000005</v>
      </c>
      <c r="J761">
        <v>68156.622730000003</v>
      </c>
      <c r="K761">
        <v>73155.517110000001</v>
      </c>
      <c r="L761">
        <v>76830.797500000001</v>
      </c>
      <c r="M761">
        <v>80602.396869999997</v>
      </c>
      <c r="N761">
        <v>83898.886119999996</v>
      </c>
      <c r="O761">
        <v>87331.579150000005</v>
      </c>
      <c r="P761">
        <v>90801.358309999996</v>
      </c>
      <c r="Q761">
        <v>94390.821660000001</v>
      </c>
      <c r="R761">
        <v>97479.49626</v>
      </c>
      <c r="S761">
        <v>100376.1505</v>
      </c>
      <c r="T761">
        <v>103383.0491</v>
      </c>
      <c r="U761">
        <v>106477.10490000001</v>
      </c>
      <c r="V761">
        <v>109672.6158</v>
      </c>
      <c r="W761">
        <v>113023.1537</v>
      </c>
      <c r="X761">
        <v>116432.64599999999</v>
      </c>
      <c r="Y761">
        <v>119841.77589999999</v>
      </c>
      <c r="Z761">
        <v>123355.38159999999</v>
      </c>
      <c r="AA761">
        <v>126990.24649999999</v>
      </c>
      <c r="AB761">
        <v>130866.5683</v>
      </c>
      <c r="AC761">
        <v>134691.0557</v>
      </c>
      <c r="AD761">
        <v>138544.2181</v>
      </c>
      <c r="AE761">
        <v>142249.00589999999</v>
      </c>
      <c r="AF761">
        <v>145923.46170000001</v>
      </c>
      <c r="AG761">
        <v>149167.18090000001</v>
      </c>
      <c r="AH761">
        <v>152419.9039</v>
      </c>
      <c r="AI761">
        <v>155684.68789999999</v>
      </c>
      <c r="AJ761">
        <v>159011.79130000001</v>
      </c>
      <c r="AK761">
        <v>162404.87590000001</v>
      </c>
      <c r="AL761">
        <v>165819.9277</v>
      </c>
      <c r="AM761">
        <v>169202.8462</v>
      </c>
      <c r="AN761">
        <v>172913.70569999999</v>
      </c>
      <c r="AO761">
        <v>176479.46739999999</v>
      </c>
      <c r="AP761">
        <v>180004.11129999999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1</v>
      </c>
      <c r="C4" s="1">
        <f>PLANEL_GerMed_Resultado!G244+PLANEL_GerMed_Resultado!G748</f>
        <v>46081.66966</v>
      </c>
      <c r="D4" s="1">
        <f>PLANEL_GerMed_Resultado!H244+PLANEL_GerMed_Resultado!H748</f>
        <v>46732.42641</v>
      </c>
      <c r="E4" s="1">
        <f>PLANEL_GerMed_Resultado!I244+PLANEL_GerMed_Resultado!I748</f>
        <v>47317.796390000003</v>
      </c>
      <c r="F4" s="1">
        <f>PLANEL_GerMed_Resultado!J244+PLANEL_GerMed_Resultado!J748</f>
        <v>46370.920919999997</v>
      </c>
      <c r="G4" s="1">
        <f>PLANEL_GerMed_Resultado!K244+PLANEL_GerMed_Resultado!K748</f>
        <v>49848.211649999997</v>
      </c>
      <c r="H4" s="1">
        <f>PLANEL_GerMed_Resultado!L244+PLANEL_GerMed_Resultado!L748</f>
        <v>52485.194040000002</v>
      </c>
      <c r="I4" s="1">
        <f>PLANEL_GerMed_Resultado!M244+PLANEL_GerMed_Resultado!M748</f>
        <v>54626.724820000003</v>
      </c>
      <c r="J4" s="1">
        <f>PLANEL_GerMed_Resultado!N244+PLANEL_GerMed_Resultado!N748</f>
        <v>55434.669399999999</v>
      </c>
      <c r="K4" s="1">
        <f>PLANEL_GerMed_Resultado!O244+PLANEL_GerMed_Resultado!O748</f>
        <v>55359.619579999999</v>
      </c>
      <c r="L4" s="1">
        <f>PLANEL_GerMed_Resultado!P244+PLANEL_GerMed_Resultado!P748</f>
        <v>56340.361680000002</v>
      </c>
      <c r="M4" s="1">
        <f>PLANEL_GerMed_Resultado!Q244+PLANEL_GerMed_Resultado!Q748</f>
        <v>55140.173479999998</v>
      </c>
      <c r="N4" s="1">
        <f>PLANEL_GerMed_Resultado!R244+PLANEL_GerMed_Resultado!R748</f>
        <v>56224.918409999998</v>
      </c>
      <c r="O4" s="1">
        <f>PLANEL_GerMed_Resultado!S244+PLANEL_GerMed_Resultado!S748</f>
        <v>56172.657879999999</v>
      </c>
      <c r="P4" s="1">
        <f>PLANEL_GerMed_Resultado!T244+PLANEL_GerMed_Resultado!T748</f>
        <v>57112.445419999996</v>
      </c>
      <c r="Q4" s="1">
        <f>PLANEL_GerMed_Resultado!U244+PLANEL_GerMed_Resultado!U748</f>
        <v>59709.572079999998</v>
      </c>
      <c r="R4" s="1">
        <f>PLANEL_GerMed_Resultado!V244+PLANEL_GerMed_Resultado!V748</f>
        <v>60963.563950000003</v>
      </c>
      <c r="S4" s="1">
        <f>PLANEL_GerMed_Resultado!W244+PLANEL_GerMed_Resultado!W748</f>
        <v>60775.47868</v>
      </c>
      <c r="T4" s="1">
        <f>PLANEL_GerMed_Resultado!X244+PLANEL_GerMed_Resultado!X748</f>
        <v>62026.992919999997</v>
      </c>
      <c r="U4" s="1">
        <f>PLANEL_GerMed_Resultado!Y244+PLANEL_GerMed_Resultado!Y748</f>
        <v>62867.488790000003</v>
      </c>
      <c r="V4" s="1">
        <f>PLANEL_GerMed_Resultado!Z244+PLANEL_GerMed_Resultado!Z748</f>
        <v>63173.711259999996</v>
      </c>
      <c r="W4" s="1">
        <f>PLANEL_GerMed_Resultado!AA244+PLANEL_GerMed_Resultado!AA748</f>
        <v>64178.197339999999</v>
      </c>
      <c r="X4" s="1">
        <f>PLANEL_GerMed_Resultado!AB244+PLANEL_GerMed_Resultado!AB748</f>
        <v>65560.550329999998</v>
      </c>
      <c r="Y4" s="1">
        <f>PLANEL_GerMed_Resultado!AC244+PLANEL_GerMed_Resultado!AC748</f>
        <v>66147.279479999997</v>
      </c>
      <c r="Z4" s="1">
        <f>PLANEL_GerMed_Resultado!AD244+PLANEL_GerMed_Resultado!AD748</f>
        <v>67809.609150000004</v>
      </c>
      <c r="AA4" s="1">
        <f>PLANEL_GerMed_Resultado!AE244+PLANEL_GerMed_Resultado!AE748</f>
        <v>70382.366450000001</v>
      </c>
      <c r="AB4" s="1">
        <f>PLANEL_GerMed_Resultado!AF244+PLANEL_GerMed_Resultado!AF748</f>
        <v>69788.256909999996</v>
      </c>
      <c r="AC4" s="1">
        <f>PLANEL_GerMed_Resultado!AG244+PLANEL_GerMed_Resultado!AG748</f>
        <v>70437.516940000001</v>
      </c>
      <c r="AD4" s="1">
        <f>PLANEL_GerMed_Resultado!AH244+PLANEL_GerMed_Resultado!AH748</f>
        <v>70234.338919999995</v>
      </c>
      <c r="AE4" s="1">
        <f>PLANEL_GerMed_Resultado!AI244+PLANEL_GerMed_Resultado!AI748</f>
        <v>69802.795660000003</v>
      </c>
      <c r="AF4" s="1">
        <f>PLANEL_GerMed_Resultado!AJ244+PLANEL_GerMed_Resultado!AJ748</f>
        <v>69678.1446</v>
      </c>
      <c r="AG4" s="1">
        <f>PLANEL_GerMed_Resultado!AK244+PLANEL_GerMed_Resultado!AK748</f>
        <v>70538.701230000006</v>
      </c>
      <c r="AH4" s="1">
        <f>PLANEL_GerMed_Resultado!AL244+PLANEL_GerMed_Resultado!AL748</f>
        <v>70407.571490000002</v>
      </c>
      <c r="AI4" s="1">
        <f>PLANEL_GerMed_Resultado!AM244+PLANEL_GerMed_Resultado!AM748</f>
        <v>71067.535839999997</v>
      </c>
      <c r="AJ4" s="1">
        <f>PLANEL_GerMed_Resultado!AN244+PLANEL_GerMed_Resultado!AN748</f>
        <v>72461.114860000001</v>
      </c>
      <c r="AK4" s="1">
        <f>PLANEL_GerMed_Resultado!AO244+PLANEL_GerMed_Resultado!AO748</f>
        <v>72430.602020000006</v>
      </c>
      <c r="AL4" s="1">
        <f>PLANEL_GerMed_Resultado!AP244+PLANEL_GerMed_Resultado!AP748</f>
        <v>72729.836720000007</v>
      </c>
    </row>
    <row r="5" spans="2:38" x14ac:dyDescent="0.3">
      <c r="B5" s="16" t="s">
        <v>2</v>
      </c>
      <c r="C5" s="1">
        <f>PLANEL_GerMed_Resultado!G256</f>
        <v>2743.9752939999998</v>
      </c>
      <c r="D5" s="1">
        <f>PLANEL_GerMed_Resultado!H256</f>
        <v>3002.4050860000002</v>
      </c>
      <c r="E5" s="1">
        <f>PLANEL_GerMed_Resultado!I256</f>
        <v>3117.5674509999999</v>
      </c>
      <c r="F5" s="1">
        <f>PLANEL_GerMed_Resultado!J256</f>
        <v>3218.9329509999998</v>
      </c>
      <c r="G5" s="1">
        <f>PLANEL_GerMed_Resultado!K256</f>
        <v>3243.366168</v>
      </c>
      <c r="H5" s="1">
        <f>PLANEL_GerMed_Resultado!L256</f>
        <v>3373.6181710000001</v>
      </c>
      <c r="I5" s="1">
        <f>PLANEL_GerMed_Resultado!M256</f>
        <v>4318.1620409999996</v>
      </c>
      <c r="J5" s="1">
        <f>PLANEL_GerMed_Resultado!N256</f>
        <v>5142.2671360000004</v>
      </c>
      <c r="K5" s="1">
        <f>PLANEL_GerMed_Resultado!O256</f>
        <v>5647.1281200000003</v>
      </c>
      <c r="L5" s="1">
        <f>PLANEL_GerMed_Resultado!P256</f>
        <v>4376.2305139999999</v>
      </c>
      <c r="M5" s="1">
        <f>PLANEL_GerMed_Resultado!Q256</f>
        <v>7191.8882460000004</v>
      </c>
      <c r="N5" s="1">
        <f>PLANEL_GerMed_Resultado!R256</f>
        <v>6206.8361960000002</v>
      </c>
      <c r="O5" s="1">
        <f>PLANEL_GerMed_Resultado!S256</f>
        <v>6847.0898390000002</v>
      </c>
      <c r="P5" s="1">
        <f>PLANEL_GerMed_Resultado!T256</f>
        <v>7140.5136050000001</v>
      </c>
      <c r="Q5" s="1">
        <f>PLANEL_GerMed_Resultado!U256</f>
        <v>7080.7314800000004</v>
      </c>
      <c r="R5" s="1">
        <f>PLANEL_GerMed_Resultado!V256</f>
        <v>6403.580449</v>
      </c>
      <c r="S5" s="1">
        <f>PLANEL_GerMed_Resultado!W256</f>
        <v>7123.2899559999996</v>
      </c>
      <c r="T5" s="1">
        <f>PLANEL_GerMed_Resultado!X256</f>
        <v>6583.1488390000004</v>
      </c>
      <c r="U5" s="1">
        <f>PLANEL_GerMed_Resultado!Y256</f>
        <v>6489.3617109999996</v>
      </c>
      <c r="V5" s="1">
        <f>PLANEL_GerMed_Resultado!Z256</f>
        <v>7043.649504</v>
      </c>
      <c r="W5" s="1">
        <f>PLANEL_GerMed_Resultado!AA256</f>
        <v>6892.1284660000001</v>
      </c>
      <c r="X5" s="1">
        <f>PLANEL_GerMed_Resultado!AB256</f>
        <v>6596.5098379999999</v>
      </c>
      <c r="Y5" s="1">
        <f>PLANEL_GerMed_Resultado!AC256</f>
        <v>7213.6843170000002</v>
      </c>
      <c r="Z5" s="1">
        <f>PLANEL_GerMed_Resultado!AD256</f>
        <v>7214.1352619999998</v>
      </c>
      <c r="AA5" s="1">
        <f>PLANEL_GerMed_Resultado!AE256</f>
        <v>7214.1352619999998</v>
      </c>
      <c r="AB5" s="68">
        <f>PLANEL_GerMed_Resultado!AF256</f>
        <v>7214.1352619999998</v>
      </c>
      <c r="AC5" s="1">
        <f>PLANEL_GerMed_Resultado!AG256</f>
        <v>6595.0243419999997</v>
      </c>
      <c r="AD5" s="1">
        <f>PLANEL_GerMed_Resultado!AH256</f>
        <v>6848.5583340000003</v>
      </c>
      <c r="AE5" s="1">
        <f>PLANEL_GerMed_Resultado!AI256</f>
        <v>7214.1352619999998</v>
      </c>
      <c r="AF5" s="1">
        <f>PLANEL_GerMed_Resultado!AJ256</f>
        <v>7214.1352619999998</v>
      </c>
      <c r="AG5" s="1">
        <f>PLANEL_GerMed_Resultado!AK256</f>
        <v>6571.9120510000002</v>
      </c>
      <c r="AH5" s="1">
        <f>PLANEL_GerMed_Resultado!AL256</f>
        <v>6966.7174279999999</v>
      </c>
      <c r="AI5" s="1">
        <f>PLANEL_GerMed_Resultado!AM256</f>
        <v>7188.4189960000003</v>
      </c>
      <c r="AJ5" s="1">
        <f>PLANEL_GerMed_Resultado!AN256</f>
        <v>7213.6843170000002</v>
      </c>
      <c r="AK5" s="1">
        <f>PLANEL_GerMed_Resultado!AO256</f>
        <v>7165.1349220000002</v>
      </c>
      <c r="AL5" s="1">
        <f>PLANEL_GerMed_Resultado!AP256</f>
        <v>6580.8365560000002</v>
      </c>
    </row>
    <row r="6" spans="2:3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3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4413.4349477000005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3986.4836449999998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4229.1304035000003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4991.2462864999998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5587.5074552999995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5786.7633174000002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5643.9884306399999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5681.3121020399994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4131.9958705999998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3924.9558047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4034.5084785999998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4015.7320200999998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4459.9319999999998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3593.6794044999997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3861.0710200000003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4251.2328629000003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4642.4849365999999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4680.2399640000003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5078.5379428000006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5317.6226522999996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5379.2282807000011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5703.5294691999998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7154.6649093000005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5296.5855781999999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4394.8839972999995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4096.9050993000001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3615.7880411000001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2892.4870762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3247.3956165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3783.8318786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5170.5495780000001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6895.2668416999995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7687.6797162000003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8413.1018261000008</v>
      </c>
    </row>
    <row r="8" spans="2:3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3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1065.3441250000001</v>
      </c>
      <c r="L9" s="20">
        <f>PLANEL_GerMed_Resultado!P64+PLANEL_GerMed_Resultado!P76+PLANEL_GerMed_Resultado!P88+PLANEL_GerMed_Resultado!P640+PLANEL_GerMed_Resultado!P700+PLANEL_GerMed_Resultado!P736</f>
        <v>1102.440769</v>
      </c>
      <c r="M9" s="20">
        <f>PLANEL_GerMed_Resultado!Q64+PLANEL_GerMed_Resultado!Q76+PLANEL_GerMed_Resultado!Q88+PLANEL_GerMed_Resultado!Q640+PLANEL_GerMed_Resultado!Q700+PLANEL_GerMed_Resultado!Q736</f>
        <v>1086.9311319999999</v>
      </c>
      <c r="N9" s="20">
        <f>PLANEL_GerMed_Resultado!R64+PLANEL_GerMed_Resultado!R76+PLANEL_GerMed_Resultado!R88+PLANEL_GerMed_Resultado!R640+PLANEL_GerMed_Resultado!R700+PLANEL_GerMed_Resultado!R736</f>
        <v>1086.9311319999999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246.9031176</v>
      </c>
      <c r="Y9" s="20">
        <f>PLANEL_GerMed_Resultado!AC64+PLANEL_GerMed_Resultado!AC76+PLANEL_GerMed_Resultado!AC88+PLANEL_GerMed_Resultado!AC640+PLANEL_GerMed_Resultado!AC700+PLANEL_GerMed_Resultado!AC736</f>
        <v>246.9031176</v>
      </c>
      <c r="Z9" s="20">
        <f>PLANEL_GerMed_Resultado!AD64+PLANEL_GerMed_Resultado!AD76+PLANEL_GerMed_Resultado!AD88+PLANEL_GerMed_Resultado!AD640+PLANEL_GerMed_Resultado!AD700+PLANEL_GerMed_Resultado!AD736</f>
        <v>246.9031176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267.52463119999999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3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558.09001390000003</v>
      </c>
      <c r="M10" s="20">
        <f>PLANEL_GerMed_Resultado!Q40+PLANEL_GerMed_Resultado!Q52</f>
        <v>620.68795650000004</v>
      </c>
      <c r="N10" s="20">
        <f>PLANEL_GerMed_Resultado!R40+PLANEL_GerMed_Resultado!R52</f>
        <v>620.68795650000004</v>
      </c>
      <c r="O10" s="20">
        <f>PLANEL_GerMed_Resultado!S40+PLANEL_GerMed_Resultado!S52</f>
        <v>620.68795650000004</v>
      </c>
      <c r="P10" s="20">
        <f>PLANEL_GerMed_Resultado!T40+PLANEL_GerMed_Resultado!T52</f>
        <v>620.68795650000004</v>
      </c>
      <c r="Q10" s="20">
        <f>PLANEL_GerMed_Resultado!U40+PLANEL_GerMed_Resultado!U52</f>
        <v>620.68795650000004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3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2962.5921060000001</v>
      </c>
      <c r="W11" s="1">
        <f>PLANEL_GerMed_Resultado!AA160</f>
        <v>2962.5921060000001</v>
      </c>
      <c r="X11" s="1">
        <f>PLANEL_GerMed_Resultado!AB160</f>
        <v>2962.5921060000001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2962.5921060000001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3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40.236347379999998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3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4916.7580319999997</v>
      </c>
      <c r="K14" s="24">
        <f>PLANEL_GerMed_Resultado!O16+PLANEL_GerMed_Resultado!O28+PLANEL_GerMed_Resultado!O628+PLANEL_GerMed_Resultado!O712</f>
        <v>4916.7580319999997</v>
      </c>
      <c r="L14" s="24">
        <f>PLANEL_GerMed_Resultado!P16+PLANEL_GerMed_Resultado!P28+PLANEL_GerMed_Resultado!P628+PLANEL_GerMed_Resultado!P712</f>
        <v>7123.1980019999992</v>
      </c>
      <c r="M14" s="24">
        <f>PLANEL_GerMed_Resultado!Q16+PLANEL_GerMed_Resultado!Q28+PLANEL_GerMed_Resultado!Q628+PLANEL_GerMed_Resultado!Q712</f>
        <v>10601.281584</v>
      </c>
      <c r="N14" s="24">
        <f>PLANEL_GerMed_Resultado!R16+PLANEL_GerMed_Resultado!R28+PLANEL_GerMed_Resultado!R628+PLANEL_GerMed_Resultado!R712</f>
        <v>12514.583317000001</v>
      </c>
      <c r="O14" s="24">
        <f>PLANEL_GerMed_Resultado!S16+PLANEL_GerMed_Resultado!S28+PLANEL_GerMed_Resultado!S628+PLANEL_GerMed_Resultado!S712</f>
        <v>12752.680575999999</v>
      </c>
      <c r="P14" s="24">
        <f>PLANEL_GerMed_Resultado!T16+PLANEL_GerMed_Resultado!T28+PLANEL_GerMed_Resultado!T628+PLANEL_GerMed_Resultado!T712</f>
        <v>12999.153115999999</v>
      </c>
      <c r="Q14" s="24">
        <f>PLANEL_GerMed_Resultado!U16+PLANEL_GerMed_Resultado!U28+PLANEL_GerMed_Resultado!U628+PLANEL_GerMed_Resultado!U712</f>
        <v>13243.232719</v>
      </c>
      <c r="R14" s="24">
        <f>PLANEL_GerMed_Resultado!V16+PLANEL_GerMed_Resultado!V28+PLANEL_GerMed_Resultado!V628+PLANEL_GerMed_Resultado!V712</f>
        <v>13483.722915</v>
      </c>
      <c r="S14" s="24">
        <f>PLANEL_GerMed_Resultado!W16+PLANEL_GerMed_Resultado!W28+PLANEL_GerMed_Resultado!W628+PLANEL_GerMed_Resultado!W712</f>
        <v>14845.663017999999</v>
      </c>
      <c r="T14" s="24">
        <f>PLANEL_GerMed_Resultado!X16+PLANEL_GerMed_Resultado!X28+PLANEL_GerMed_Resultado!X628+PLANEL_GerMed_Resultado!X712</f>
        <v>15038.294469</v>
      </c>
      <c r="U14" s="24">
        <f>PLANEL_GerMed_Resultado!Y16+PLANEL_GerMed_Resultado!Y28+PLANEL_GerMed_Resultado!Y628+PLANEL_GerMed_Resultado!Y712</f>
        <v>15205.800079000001</v>
      </c>
      <c r="V14" s="24">
        <f>PLANEL_GerMed_Resultado!Z16+PLANEL_GerMed_Resultado!Z28+PLANEL_GerMed_Resultado!Z628+PLANEL_GerMed_Resultado!Z712</f>
        <v>15390.654484000001</v>
      </c>
      <c r="W14" s="24">
        <f>PLANEL_GerMed_Resultado!AA16+PLANEL_GerMed_Resultado!AA28+PLANEL_GerMed_Resultado!AA628+PLANEL_GerMed_Resultado!AA712</f>
        <v>15552.775984</v>
      </c>
      <c r="X14" s="24">
        <f>PLANEL_GerMed_Resultado!AB16+PLANEL_GerMed_Resultado!AB28+PLANEL_GerMed_Resultado!AB628+PLANEL_GerMed_Resultado!AB712</f>
        <v>15963.882829</v>
      </c>
      <c r="Y14" s="24">
        <f>PLANEL_GerMed_Resultado!AC16+PLANEL_GerMed_Resultado!AC28+PLANEL_GerMed_Resultado!AC628+PLANEL_GerMed_Resultado!AC712</f>
        <v>16015.929215</v>
      </c>
      <c r="Z14" s="24">
        <f>PLANEL_GerMed_Resultado!AD16+PLANEL_GerMed_Resultado!AD28+PLANEL_GerMed_Resultado!AD628+PLANEL_GerMed_Resultado!AD712</f>
        <v>16085.922631000001</v>
      </c>
      <c r="AA14" s="24">
        <f>PLANEL_GerMed_Resultado!AE16+PLANEL_GerMed_Resultado!AE28+PLANEL_GerMed_Resultado!AE628+PLANEL_GerMed_Resultado!AE712</f>
        <v>16143.951360000001</v>
      </c>
      <c r="AB14" s="24">
        <f>PLANEL_GerMed_Resultado!AF16+PLANEL_GerMed_Resultado!AF28+PLANEL_GerMed_Resultado!AF628+PLANEL_GerMed_Resultado!AF712</f>
        <v>16232.490039</v>
      </c>
      <c r="AC14" s="24">
        <f>PLANEL_GerMed_Resultado!AG16+PLANEL_GerMed_Resultado!AG28+PLANEL_GerMed_Resultado!AG628+PLANEL_GerMed_Resultado!AG712</f>
        <v>16289.920534000001</v>
      </c>
      <c r="AD14" s="24">
        <f>PLANEL_GerMed_Resultado!AH16+PLANEL_GerMed_Resultado!AH28+PLANEL_GerMed_Resultado!AH628+PLANEL_GerMed_Resultado!AH712</f>
        <v>16370.083933</v>
      </c>
      <c r="AE14" s="24">
        <f>PLANEL_GerMed_Resultado!AI16+PLANEL_GerMed_Resultado!AI28+PLANEL_GerMed_Resultado!AI628+PLANEL_GerMed_Resultado!AI712</f>
        <v>16437.086176000001</v>
      </c>
      <c r="AF14" s="24">
        <f>PLANEL_GerMed_Resultado!AJ16+PLANEL_GerMed_Resultado!AJ28+PLANEL_GerMed_Resultado!AJ628+PLANEL_GerMed_Resultado!AJ712</f>
        <v>16513.660169000002</v>
      </c>
      <c r="AG14" s="24">
        <f>PLANEL_GerMed_Resultado!AK16+PLANEL_GerMed_Resultado!AK28+PLANEL_GerMed_Resultado!AK628+PLANEL_GerMed_Resultado!AK712</f>
        <v>16549.554229000001</v>
      </c>
      <c r="AH14" s="24">
        <f>PLANEL_GerMed_Resultado!AL16+PLANEL_GerMed_Resultado!AL28+PLANEL_GerMed_Resultado!AL628+PLANEL_GerMed_Resultado!AL712</f>
        <v>16836.706702000003</v>
      </c>
      <c r="AI14" s="24">
        <f>PLANEL_GerMed_Resultado!AM16+PLANEL_GerMed_Resultado!AM28+PLANEL_GerMed_Resultado!AM628+PLANEL_GerMed_Resultado!AM712</f>
        <v>16881.574275999999</v>
      </c>
      <c r="AJ14" s="24">
        <f>PLANEL_GerMed_Resultado!AN16+PLANEL_GerMed_Resultado!AN28+PLANEL_GerMed_Resultado!AN628+PLANEL_GerMed_Resultado!AN712</f>
        <v>16933.022427</v>
      </c>
      <c r="AK14" s="24">
        <f>PLANEL_GerMed_Resultado!AO16+PLANEL_GerMed_Resultado!AO28+PLANEL_GerMed_Resultado!AO628+PLANEL_GerMed_Resultado!AO712</f>
        <v>17012.587592</v>
      </c>
      <c r="AL14" s="24">
        <f>PLANEL_GerMed_Resultado!AP16+PLANEL_GerMed_Resultado!AP28+PLANEL_GerMed_Resultado!AP628+PLANEL_GerMed_Resultado!AP712</f>
        <v>17077.196898000002</v>
      </c>
    </row>
    <row r="15" spans="2:38" x14ac:dyDescent="0.3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483.57285919999998</v>
      </c>
      <c r="G15" s="24">
        <f>PLANEL_GerMed_Resultado!K376</f>
        <v>625.27135920000001</v>
      </c>
      <c r="H15" s="24">
        <f>PLANEL_GerMed_Resultado!L376</f>
        <v>639.03145740000002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644.80256989999998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321.22249319999997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3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7838.8969381999996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11014.8735082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12321.8774362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12320.013099899999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12320.013099899999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14281.0242793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15827.015552500001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16470.040715499999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20024.817137500002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21880.449163499998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23996.028679900002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26133.2671978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28530.178190499999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30753.793038700001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32902.569577199996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35364.4652269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37397.344279899997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37221.199303499998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42079.51494542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44908.107476999998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47141.121219000001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49720.391328999998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53499.050619000001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56568.353888999998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59244.094509000002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60313.761818999999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60829.611518999998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63602.457389000003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66622.133539000002</v>
      </c>
    </row>
    <row r="18" spans="2:40" x14ac:dyDescent="0.3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3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5145.8160859999998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5145.8160859999998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5145.8160859999998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5145.8160859999998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5145.8160859999998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5145.8160859999998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5145.8160859999998</v>
      </c>
    </row>
    <row r="21" spans="2:40" x14ac:dyDescent="0.3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3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3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3">
      <c r="B24" s="27" t="s">
        <v>9</v>
      </c>
      <c r="C24" s="28">
        <f t="shared" ref="C24:AL24" si="0">SUM(C4:C23)</f>
        <v>65833.83127219601</v>
      </c>
      <c r="D24" s="28">
        <f t="shared" si="0"/>
        <v>65882.188339295986</v>
      </c>
      <c r="E24" s="28">
        <f t="shared" si="0"/>
        <v>67080.554952300008</v>
      </c>
      <c r="F24" s="28">
        <f t="shared" si="0"/>
        <v>68156.622722200002</v>
      </c>
      <c r="G24" s="28">
        <f t="shared" si="0"/>
        <v>73155.517108800006</v>
      </c>
      <c r="H24" s="28">
        <f t="shared" si="0"/>
        <v>76830.797493499995</v>
      </c>
      <c r="I24" s="28">
        <f t="shared" si="0"/>
        <v>80602.396875800012</v>
      </c>
      <c r="J24" s="28">
        <f t="shared" si="0"/>
        <v>83898.886123280026</v>
      </c>
      <c r="K24" s="28">
        <f t="shared" si="0"/>
        <v>87331.579157230008</v>
      </c>
      <c r="L24" s="28">
        <f t="shared" si="0"/>
        <v>90801.358315140009</v>
      </c>
      <c r="M24" s="28">
        <f t="shared" si="0"/>
        <v>94390.821666999997</v>
      </c>
      <c r="N24" s="28">
        <f t="shared" si="0"/>
        <v>97479.496254099999</v>
      </c>
      <c r="O24" s="28">
        <f t="shared" si="0"/>
        <v>100376.15047939999</v>
      </c>
      <c r="P24" s="28">
        <f t="shared" si="0"/>
        <v>103383.0491401</v>
      </c>
      <c r="Q24" s="28">
        <f t="shared" si="0"/>
        <v>106477.10493809999</v>
      </c>
      <c r="R24" s="28">
        <f t="shared" si="0"/>
        <v>109672.61582140002</v>
      </c>
      <c r="S24" s="28">
        <f t="shared" si="0"/>
        <v>113023.15367860001</v>
      </c>
      <c r="T24" s="28">
        <f t="shared" si="0"/>
        <v>116432.64597989999</v>
      </c>
      <c r="U24" s="28">
        <f t="shared" si="0"/>
        <v>119841.77593599999</v>
      </c>
      <c r="V24" s="28">
        <f t="shared" si="0"/>
        <v>123355.38161159998</v>
      </c>
      <c r="W24" s="28">
        <f t="shared" si="0"/>
        <v>126990.24651859999</v>
      </c>
      <c r="X24" s="28">
        <f t="shared" si="0"/>
        <v>130866.56833359998</v>
      </c>
      <c r="Y24" s="28">
        <f t="shared" si="0"/>
        <v>134691.05566069999</v>
      </c>
      <c r="Z24" s="28">
        <f t="shared" si="0"/>
        <v>138544.2181118</v>
      </c>
      <c r="AA24" s="28">
        <f t="shared" si="0"/>
        <v>142249.005921</v>
      </c>
      <c r="AB24" s="76">
        <f t="shared" si="0"/>
        <v>145923.46168601999</v>
      </c>
      <c r="AC24" s="28">
        <f t="shared" si="0"/>
        <v>149167.1808883</v>
      </c>
      <c r="AD24" s="28">
        <f t="shared" si="0"/>
        <v>152419.90392450002</v>
      </c>
      <c r="AE24" s="28">
        <f t="shared" si="0"/>
        <v>155684.6878633</v>
      </c>
      <c r="AF24" s="28">
        <f t="shared" si="0"/>
        <v>159011.79128040001</v>
      </c>
      <c r="AG24" s="28">
        <f t="shared" si="0"/>
        <v>162404.87589330002</v>
      </c>
      <c r="AH24" s="28">
        <f t="shared" si="0"/>
        <v>165819.92772470001</v>
      </c>
      <c r="AI24" s="28">
        <f t="shared" si="0"/>
        <v>169202.84622609999</v>
      </c>
      <c r="AJ24" s="28">
        <f t="shared" si="0"/>
        <v>172913.70568180003</v>
      </c>
      <c r="AK24" s="28">
        <f t="shared" si="0"/>
        <v>176479.46735630001</v>
      </c>
      <c r="AL24" s="28">
        <f t="shared" si="0"/>
        <v>180004.11125620001</v>
      </c>
    </row>
    <row r="26" spans="2:40" x14ac:dyDescent="0.3">
      <c r="D26" s="1"/>
    </row>
    <row r="27" spans="2:40" x14ac:dyDescent="0.3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3">
      <c r="B29" s="16" t="s">
        <v>1</v>
      </c>
      <c r="C29" s="47">
        <f>IF(PLANEL_Pot_anual!C4&lt;&gt;0,C4/PLANEL_Pot_anual!C4,0)</f>
        <v>0.51352207594653909</v>
      </c>
      <c r="D29" s="47">
        <f>IF(PLANEL_Pot_anual!D4&lt;&gt;0,D4/PLANEL_Pot_anual!D4,0)</f>
        <v>0.52077393899017133</v>
      </c>
      <c r="E29" s="47">
        <f>IF(PLANEL_Pot_anual!E4&lt;&gt;0,E4/PLANEL_Pot_anual!E4,0)</f>
        <v>0.52729714896811442</v>
      </c>
      <c r="F29" s="47">
        <f>IF(PLANEL_Pot_anual!F4&lt;&gt;0,F4/PLANEL_Pot_anual!F4,0)</f>
        <v>0.46266656141851653</v>
      </c>
      <c r="G29" s="47">
        <f>IF(PLANEL_Pot_anual!G4&lt;&gt;0,G4/PLANEL_Pot_anual!G4,0)</f>
        <v>0.47348703515782464</v>
      </c>
      <c r="H29" s="47">
        <f>IF(PLANEL_Pot_anual!H4&lt;&gt;0,H4/PLANEL_Pot_anual!H4,0)</f>
        <v>0.48099540028598986</v>
      </c>
      <c r="I29" s="47">
        <f>IF(PLANEL_Pot_anual!I4&lt;&gt;0,I4/PLANEL_Pot_anual!I4,0)</f>
        <v>0.50062124855790124</v>
      </c>
      <c r="J29" s="47">
        <f>IF(PLANEL_Pot_anual!J4&lt;&gt;0,J4/PLANEL_Pot_anual!J4,0)</f>
        <v>0.50736578424642687</v>
      </c>
      <c r="K29" s="47">
        <f>IF(PLANEL_Pot_anual!K4&lt;&gt;0,K4/PLANEL_Pot_anual!K4,0)</f>
        <v>0.50613227051408827</v>
      </c>
      <c r="L29" s="47">
        <f>IF(PLANEL_Pot_anual!L4&lt;&gt;0,L4/PLANEL_Pot_anual!L4,0)</f>
        <v>0.51509882826191444</v>
      </c>
      <c r="M29" s="47">
        <f>IF(PLANEL_Pot_anual!M4&lt;&gt;0,M4/PLANEL_Pot_anual!M4,0)</f>
        <v>0.50388576011094999</v>
      </c>
      <c r="N29" s="47">
        <f>IF(PLANEL_Pot_anual!N4&lt;&gt;0,N4/PLANEL_Pot_anual!N4,0)</f>
        <v>0.51177450910977518</v>
      </c>
      <c r="O29" s="47">
        <f>IF(PLANEL_Pot_anual!O4&lt;&gt;0,O4/PLANEL_Pot_anual!O4,0)</f>
        <v>0.50906104158012488</v>
      </c>
      <c r="P29" s="47">
        <f>IF(PLANEL_Pot_anual!P4&lt;&gt;0,P4/PLANEL_Pot_anual!P4,0)</f>
        <v>0.51018643492829796</v>
      </c>
      <c r="Q29" s="47">
        <f>IF(PLANEL_Pot_anual!Q4&lt;&gt;0,Q4/PLANEL_Pot_anual!Q4,0)</f>
        <v>0.51599578147308833</v>
      </c>
      <c r="R29" s="47">
        <f>IF(PLANEL_Pot_anual!R4&lt;&gt;0,R4/PLANEL_Pot_anual!R4,0)</f>
        <v>0.51722610472159192</v>
      </c>
      <c r="S29" s="47">
        <f>IF(PLANEL_Pot_anual!S4&lt;&gt;0,S4/PLANEL_Pot_anual!S4,0)</f>
        <v>0.51563035464967355</v>
      </c>
      <c r="T29" s="47">
        <f>IF(PLANEL_Pot_anual!T4&lt;&gt;0,T4/PLANEL_Pot_anual!T4,0)</f>
        <v>0.52624843196368531</v>
      </c>
      <c r="U29" s="47">
        <f>IF(PLANEL_Pot_anual!U4&lt;&gt;0,U4/PLANEL_Pot_anual!U4,0)</f>
        <v>0.53337935372592415</v>
      </c>
      <c r="V29" s="47">
        <f>IF(PLANEL_Pot_anual!V4&lt;&gt;0,V4/PLANEL_Pot_anual!V4,0)</f>
        <v>0.53597740156095919</v>
      </c>
      <c r="W29" s="47">
        <f>IF(PLANEL_Pot_anual!W4&lt;&gt;0,W4/PLANEL_Pot_anual!W4,0)</f>
        <v>0.54320388718478974</v>
      </c>
      <c r="X29" s="47">
        <f>IF(PLANEL_Pot_anual!X4&lt;&gt;0,X4/PLANEL_Pot_anual!X4,0)</f>
        <v>0.54639899316412754</v>
      </c>
      <c r="Y29" s="47">
        <f>IF(PLANEL_Pot_anual!Y4&lt;&gt;0,Y4/PLANEL_Pot_anual!Y4,0)</f>
        <v>0.54194076438536243</v>
      </c>
      <c r="Z29" s="47">
        <f>IF(PLANEL_Pot_anual!Z4&lt;&gt;0,Z4/PLANEL_Pot_anual!Z4,0)</f>
        <v>0.54213667723052583</v>
      </c>
      <c r="AA29" s="47">
        <f>IF(PLANEL_Pot_anual!AA4&lt;&gt;0,AA4/PLANEL_Pot_anual!AA4,0)</f>
        <v>0.53723807572285986</v>
      </c>
      <c r="AB29" s="77">
        <f>IF(PLANEL_Pot_anual!AB4&lt;&gt;0,AB4/PLANEL_Pot_anual!AB4,0)</f>
        <v>0.53270315764412579</v>
      </c>
      <c r="AC29" s="47">
        <f>IF(PLANEL_Pot_anual!AC4&lt;&gt;0,AC4/PLANEL_Pot_anual!AC4,0)</f>
        <v>0.53765904683561472</v>
      </c>
      <c r="AD29" s="47">
        <f>IF(PLANEL_Pot_anual!AD4&lt;&gt;0,AD4/PLANEL_Pot_anual!AD4,0)</f>
        <v>0.53538916525991687</v>
      </c>
      <c r="AE29" s="47">
        <f>IF(PLANEL_Pot_anual!AE4&lt;&gt;0,AE4/PLANEL_Pot_anual!AE4,0)</f>
        <v>0.53139009014759364</v>
      </c>
      <c r="AF29" s="47">
        <f>IF(PLANEL_Pot_anual!AF4&lt;&gt;0,AF4/PLANEL_Pot_anual!AF4,0)</f>
        <v>0.52969242791634652</v>
      </c>
      <c r="AG29" s="47">
        <f>IF(PLANEL_Pot_anual!AG4&lt;&gt;0,AG4/PLANEL_Pot_anual!AG4,0)</f>
        <v>0.53558407065714297</v>
      </c>
      <c r="AH29" s="47">
        <f>IF(PLANEL_Pot_anual!AH4&lt;&gt;0,AH4/PLANEL_Pot_anual!AH4,0)</f>
        <v>0.5339010037748777</v>
      </c>
      <c r="AI29" s="47">
        <f>IF(PLANEL_Pot_anual!AI4&lt;&gt;0,AI4/PLANEL_Pot_anual!AI4,0)</f>
        <v>0.53465669659478754</v>
      </c>
      <c r="AJ29" s="47">
        <f>IF(PLANEL_Pot_anual!AJ4&lt;&gt;0,AJ4/PLANEL_Pot_anual!AJ4,0)</f>
        <v>0.53589339989680718</v>
      </c>
      <c r="AK29" s="47">
        <f>IF(PLANEL_Pot_anual!AK4&lt;&gt;0,AK4/PLANEL_Pot_anual!AK4,0)</f>
        <v>0.52984801930038228</v>
      </c>
      <c r="AL29" s="47">
        <f>IF(PLANEL_Pot_anual!AL4&lt;&gt;0,AL4/PLANEL_Pot_anual!AL4,0)</f>
        <v>0.52710373390346488</v>
      </c>
      <c r="AM29" s="46"/>
      <c r="AN29" s="1"/>
    </row>
    <row r="30" spans="2:40" x14ac:dyDescent="0.3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0.5180914247593581</v>
      </c>
      <c r="E30" s="47">
        <f>IF(PLANEL_Pot_anual!E5&lt;&gt;0,E5/PLANEL_Pot_anual!E5,0)</f>
        <v>0.51727322535567877</v>
      </c>
      <c r="F30" s="47">
        <f>IF(PLANEL_Pot_anual!F5&lt;&gt;0,F5/PLANEL_Pot_anual!F5,0)</f>
        <v>0.51542297284357685</v>
      </c>
      <c r="G30" s="47">
        <f>IF(PLANEL_Pot_anual!G5&lt;&gt;0,G5/PLANEL_Pot_anual!G5,0)</f>
        <v>0.50929650397922466</v>
      </c>
      <c r="H30" s="47">
        <f>IF(PLANEL_Pot_anual!H5&lt;&gt;0,H5/PLANEL_Pot_anual!H5,0)</f>
        <v>0.50862455475237855</v>
      </c>
      <c r="I30" s="47">
        <f>IF(PLANEL_Pot_anual!I5&lt;&gt;0,I5/PLANEL_Pot_anual!I5,0)</f>
        <v>0.46781822645955151</v>
      </c>
      <c r="J30" s="47">
        <f>IF(PLANEL_Pot_anual!J5&lt;&gt;0,J5/PLANEL_Pot_anual!J5,0)</f>
        <v>0.45907664289031502</v>
      </c>
      <c r="K30" s="47">
        <f>IF(PLANEL_Pot_anual!K5&lt;&gt;0,K5/PLANEL_Pot_anual!K5,0)</f>
        <v>0.50414818031365227</v>
      </c>
      <c r="L30" s="47">
        <f>IF(PLANEL_Pot_anual!L5&lt;&gt;0,L5/PLANEL_Pot_anual!L5,0)</f>
        <v>0.39068861258033205</v>
      </c>
      <c r="M30" s="47">
        <f>IF(PLANEL_Pot_anual!M5&lt;&gt;0,M5/PLANEL_Pot_anual!M5,0)</f>
        <v>0.51102974847594673</v>
      </c>
      <c r="N30" s="47">
        <f>IF(PLANEL_Pot_anual!N5&lt;&gt;0,N5/PLANEL_Pot_anual!N5,0)</f>
        <v>0.44103548770205425</v>
      </c>
      <c r="O30" s="47">
        <f>IF(PLANEL_Pot_anual!O5&lt;&gt;0,O5/PLANEL_Pot_anual!O5,0)</f>
        <v>0.4865296120476425</v>
      </c>
      <c r="P30" s="47">
        <f>IF(PLANEL_Pot_anual!P5&lt;&gt;0,P5/PLANEL_Pot_anual!P5,0)</f>
        <v>0.50737925100292569</v>
      </c>
      <c r="Q30" s="47">
        <f>IF(PLANEL_Pot_anual!Q5&lt;&gt;0,Q5/PLANEL_Pot_anual!Q5,0)</f>
        <v>0.50313134791306624</v>
      </c>
      <c r="R30" s="47">
        <f>IF(PLANEL_Pot_anual!R5&lt;&gt;0,R5/PLANEL_Pot_anual!R5,0)</f>
        <v>0.45501542769633846</v>
      </c>
      <c r="S30" s="47">
        <f>IF(PLANEL_Pot_anual!S5&lt;&gt;0,S5/PLANEL_Pot_anual!S5,0)</f>
        <v>0.50615540036520157</v>
      </c>
      <c r="T30" s="47">
        <f>IF(PLANEL_Pot_anual!T5&lt;&gt;0,T5/PLANEL_Pot_anual!T5,0)</f>
        <v>0.46777491255443104</v>
      </c>
      <c r="U30" s="47">
        <f>IF(PLANEL_Pot_anual!U5&lt;&gt;0,U5/PLANEL_Pot_anual!U5,0)</f>
        <v>0.46111073608328268</v>
      </c>
      <c r="V30" s="47">
        <f>IF(PLANEL_Pot_anual!V5&lt;&gt;0,V5/PLANEL_Pot_anual!V5,0)</f>
        <v>0.50049643588161041</v>
      </c>
      <c r="W30" s="47">
        <f>IF(PLANEL_Pot_anual!W5&lt;&gt;0,W5/PLANEL_Pot_anual!W5,0)</f>
        <v>0.48972989512216236</v>
      </c>
      <c r="X30" s="47">
        <f>IF(PLANEL_Pot_anual!X5&lt;&gt;0,X5/PLANEL_Pot_anual!X5,0)</f>
        <v>0.46872429715619468</v>
      </c>
      <c r="Y30" s="47">
        <f>IF(PLANEL_Pot_anual!Y5&lt;&gt;0,Y5/PLANEL_Pot_anual!Y5,0)</f>
        <v>0.51257849899874419</v>
      </c>
      <c r="Z30" s="47">
        <f>IF(PLANEL_Pot_anual!Z5&lt;&gt;0,Z5/PLANEL_Pot_anual!Z5,0)</f>
        <v>0.51261054153083641</v>
      </c>
      <c r="AA30" s="47">
        <f>IF(PLANEL_Pot_anual!AA5&lt;&gt;0,AA5/PLANEL_Pot_anual!AA5,0)</f>
        <v>0.51261054153083641</v>
      </c>
      <c r="AB30" s="77">
        <f>IF(PLANEL_Pot_anual!AB5&lt;&gt;0,AB5/PLANEL_Pot_anual!AB5,0)</f>
        <v>0.51261054153083641</v>
      </c>
      <c r="AC30" s="47">
        <f>IF(PLANEL_Pot_anual!AC5&lt;&gt;0,AC5/PLANEL_Pot_anual!AC5,0)</f>
        <v>0.46861874314572122</v>
      </c>
      <c r="AD30" s="47">
        <f>IF(PLANEL_Pot_anual!AD5&lt;&gt;0,AD5/PLANEL_Pot_anual!AD5,0)</f>
        <v>0.48663395802811649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0.51261054153083641</v>
      </c>
      <c r="AG30" s="47">
        <f>IF(PLANEL_Pot_anual!AG5&lt;&gt;0,AG5/PLANEL_Pot_anual!AG5,0)</f>
        <v>0.46697646675704096</v>
      </c>
      <c r="AH30" s="47">
        <f>IF(PLANEL_Pot_anual!AH5&lt;&gt;0,AH5/PLANEL_Pot_anual!AH5,0)</f>
        <v>0.49502991886921405</v>
      </c>
      <c r="AI30" s="47">
        <f>IF(PLANEL_Pot_anual!AI5&lt;&gt;0,AI5/PLANEL_Pot_anual!AI5,0)</f>
        <v>0.51078323603105624</v>
      </c>
      <c r="AJ30" s="47">
        <f>IF(PLANEL_Pot_anual!AJ5&lt;&gt;0,AJ5/PLANEL_Pot_anual!AJ5,0)</f>
        <v>0.51257849899874419</v>
      </c>
      <c r="AK30" s="47">
        <f>IF(PLANEL_Pot_anual!AK5&lt;&gt;0,AK5/PLANEL_Pot_anual!AK5,0)</f>
        <v>0.50912875335936936</v>
      </c>
      <c r="AL30" s="47">
        <f>IF(PLANEL_Pot_anual!AL5&lt;&gt;0,AL5/PLANEL_Pot_anual!AL5,0)</f>
        <v>0.46761061002921417</v>
      </c>
      <c r="AM30" s="46"/>
      <c r="AN30" s="1"/>
    </row>
    <row r="31" spans="2:40" x14ac:dyDescent="0.3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3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0.34449522365161356</v>
      </c>
      <c r="E32" s="48">
        <f>IF(PLANEL_Pot_anual!E7&lt;&gt;0,E7/PLANEL_Pot_anual!E7,0)</f>
        <v>0.35731107593225286</v>
      </c>
      <c r="F32" s="48">
        <f>IF(PLANEL_Pot_anual!F7&lt;&gt;0,F7/PLANEL_Pot_anual!F7,0)</f>
        <v>0.32201518966380716</v>
      </c>
      <c r="G32" s="48">
        <f>IF(PLANEL_Pot_anual!G7&lt;&gt;0,G7/PLANEL_Pot_anual!G7,0)</f>
        <v>0.34161540602432999</v>
      </c>
      <c r="H32" s="48">
        <f>IF(PLANEL_Pot_anual!H7&lt;&gt;0,H7/PLANEL_Pot_anual!H7,0)</f>
        <v>0.3671788933313716</v>
      </c>
      <c r="I32" s="48">
        <f>IF(PLANEL_Pot_anual!I7&lt;&gt;0,I7/PLANEL_Pot_anual!I7,0)</f>
        <v>0.41104259059844778</v>
      </c>
      <c r="J32" s="48">
        <f>IF(PLANEL_Pot_anual!J7&lt;&gt;0,J7/PLANEL_Pot_anual!J7,0)</f>
        <v>0.42568197360619681</v>
      </c>
      <c r="K32" s="48">
        <f>IF(PLANEL_Pot_anual!K7&lt;&gt;0,K7/PLANEL_Pot_anual!K7,0)</f>
        <v>0.41518231798146238</v>
      </c>
      <c r="L32" s="48">
        <f>IF(PLANEL_Pot_anual!L7&lt;&gt;0,L7/PLANEL_Pot_anual!L7,0)</f>
        <v>0.418614624699927</v>
      </c>
      <c r="M32" s="48">
        <f>IF(PLANEL_Pot_anual!M7&lt;&gt;0,M7/PLANEL_Pot_anual!M7,0)</f>
        <v>0.32502383654399375</v>
      </c>
      <c r="N32" s="48">
        <f>IF(PLANEL_Pot_anual!N7&lt;&gt;0,N7/PLANEL_Pot_anual!N7,0)</f>
        <v>0.29468639044512529</v>
      </c>
      <c r="O32" s="48">
        <f>IF(PLANEL_Pot_anual!O7&lt;&gt;0,O7/PLANEL_Pot_anual!O7,0)</f>
        <v>0.2890401036372624</v>
      </c>
      <c r="P32" s="48">
        <f>IF(PLANEL_Pot_anual!P7&lt;&gt;0,P7/PLANEL_Pot_anual!P7,0)</f>
        <v>0.2876990435732657</v>
      </c>
      <c r="Q32" s="48">
        <f>IF(PLANEL_Pot_anual!Q7&lt;&gt;0,Q7/PLANEL_Pot_anual!Q7,0)</f>
        <v>0.31952285769553163</v>
      </c>
      <c r="R32" s="48">
        <f>IF(PLANEL_Pot_anual!R7&lt;&gt;0,R7/PLANEL_Pot_anual!R7,0)</f>
        <v>0.2574619328203695</v>
      </c>
      <c r="S32" s="48">
        <f>IF(PLANEL_Pot_anual!S7&lt;&gt;0,S7/PLANEL_Pot_anual!S7,0)</f>
        <v>0.28063168368644842</v>
      </c>
      <c r="T32" s="48">
        <f>IF(PLANEL_Pot_anual!T7&lt;&gt;0,T7/PLANEL_Pot_anual!T7,0)</f>
        <v>0.2895244909524296</v>
      </c>
      <c r="U32" s="48">
        <f>IF(PLANEL_Pot_anual!U7&lt;&gt;0,U7/PLANEL_Pot_anual!U7,0)</f>
        <v>0.2974331253227408</v>
      </c>
      <c r="V32" s="48">
        <f>IF(PLANEL_Pot_anual!V7&lt;&gt;0,V7/PLANEL_Pot_anual!V7,0)</f>
        <v>0.28307275225751044</v>
      </c>
      <c r="W32" s="48">
        <f>IF(PLANEL_Pot_anual!W7&lt;&gt;0,W7/PLANEL_Pot_anual!W7,0)</f>
        <v>0.29408918695674835</v>
      </c>
      <c r="X32" s="48">
        <f>IF(PLANEL_Pot_anual!X7&lt;&gt;0,X7/PLANEL_Pot_anual!X7,0)</f>
        <v>0.29536276722562582</v>
      </c>
      <c r="Y32" s="48">
        <f>IF(PLANEL_Pot_anual!Y7&lt;&gt;0,Y7/PLANEL_Pot_anual!Y7,0)</f>
        <v>0.28706211574318669</v>
      </c>
      <c r="Z32" s="48">
        <f>IF(PLANEL_Pot_anual!Z7&lt;&gt;0,Z7/PLANEL_Pot_anual!Z7,0)</f>
        <v>0.29288070028088875</v>
      </c>
      <c r="AA32" s="48">
        <f>IF(PLANEL_Pot_anual!AA7&lt;&gt;0,AA7/PLANEL_Pot_anual!AA7,0)</f>
        <v>0.35534678118518542</v>
      </c>
      <c r="AB32" s="48">
        <f>IF(PLANEL_Pot_anual!AB7&lt;&gt;0,AB7/PLANEL_Pot_anual!AB7,0)</f>
        <v>0.26047520809919505</v>
      </c>
      <c r="AC32" s="48">
        <f>IF(PLANEL_Pot_anual!AC7&lt;&gt;0,AC7/PLANEL_Pot_anual!AC7,0)</f>
        <v>0.21408572694802128</v>
      </c>
      <c r="AD32" s="48">
        <f>IF(PLANEL_Pot_anual!AD7&lt;&gt;0,AD7/PLANEL_Pot_anual!AD7,0)</f>
        <v>0.19764487923337476</v>
      </c>
      <c r="AE32" s="48">
        <f>IF(PLANEL_Pot_anual!AE7&lt;&gt;0,AE7/PLANEL_Pot_anual!AE7,0)</f>
        <v>0.17276764907497033</v>
      </c>
      <c r="AF32" s="48">
        <f>IF(PLANEL_Pot_anual!AF7&lt;&gt;0,AF7/PLANEL_Pot_anual!AF7,0)</f>
        <v>0.13820726946781442</v>
      </c>
      <c r="AG32" s="48">
        <f>IF(PLANEL_Pot_anual!AG7&lt;&gt;0,AG7/PLANEL_Pot_anual!AG7,0)</f>
        <v>0.15790565005677568</v>
      </c>
      <c r="AH32" s="48">
        <f>IF(PLANEL_Pot_anual!AH7&lt;&gt;0,AH7/PLANEL_Pot_anual!AH7,0)</f>
        <v>0.18399003480205744</v>
      </c>
      <c r="AI32" s="48">
        <f>IF(PLANEL_Pot_anual!AI7&lt;&gt;0,AI7/PLANEL_Pot_anual!AI7,0)</f>
        <v>0.25141962627419134</v>
      </c>
      <c r="AJ32" s="48">
        <f>IF(PLANEL_Pot_anual!AJ7&lt;&gt;0,AJ7/PLANEL_Pot_anual!AJ7,0)</f>
        <v>0.33528455462013124</v>
      </c>
      <c r="AK32" s="48">
        <f>IF(PLANEL_Pot_anual!AK7&lt;&gt;0,AK7/PLANEL_Pot_anual!AK7,0)</f>
        <v>0.37381588398003857</v>
      </c>
      <c r="AL32" s="48">
        <f>IF(PLANEL_Pot_anual!AL7&lt;&gt;0,AL7/PLANEL_Pot_anual!AL7,0)</f>
        <v>0.40908976599407415</v>
      </c>
      <c r="AM32" s="46"/>
    </row>
    <row r="33" spans="2:39" x14ac:dyDescent="0.3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3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0.53300062658337999</v>
      </c>
      <c r="K34" s="49">
        <f>IF(PLANEL_Pot_anual!K9&lt;&gt;0,K9/PLANEL_Pot_anual!K9,0)</f>
        <v>0.51506707004583341</v>
      </c>
      <c r="L34" s="49">
        <f>IF(PLANEL_Pot_anual!L9&lt;&gt;0,L9/PLANEL_Pot_anual!L9,0)</f>
        <v>0.53300236370844534</v>
      </c>
      <c r="M34" s="49">
        <f>IF(PLANEL_Pot_anual!M9&lt;&gt;0,M9/PLANEL_Pot_anual!M9,0)</f>
        <v>0.52550384459185051</v>
      </c>
      <c r="N34" s="49">
        <f>IF(PLANEL_Pot_anual!N9&lt;&gt;0,N9/PLANEL_Pot_anual!N9,0)</f>
        <v>0.52550384459185051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0.72618563999999997</v>
      </c>
      <c r="Z34" s="49">
        <f>IF(PLANEL_Pot_anual!Z9&lt;&gt;0,Z9/PLANEL_Pot_anual!Z9,0)</f>
        <v>0.72618563999999997</v>
      </c>
      <c r="AA34" s="49">
        <f>IF(PLANEL_Pot_anual!AA9&lt;&gt;0,AA9/PLANEL_Pot_anual!AA9,0)</f>
        <v>0.83927846000000006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0.78683715058823522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3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0.38611457997786081</v>
      </c>
      <c r="M35" s="49">
        <f>IF(PLANEL_Pot_anual!M10&lt;&gt;0,M10/PLANEL_Pot_anual!M10,0)</f>
        <v>0.42942296699875465</v>
      </c>
      <c r="N35" s="49">
        <f>IF(PLANEL_Pot_anual!N10&lt;&gt;0,N10/PLANEL_Pot_anual!N10,0)</f>
        <v>0.42942296699875465</v>
      </c>
      <c r="O35" s="49">
        <f>IF(PLANEL_Pot_anual!O10&lt;&gt;0,O10/PLANEL_Pot_anual!O10,0)</f>
        <v>0.42942296699875465</v>
      </c>
      <c r="P35" s="49">
        <f>IF(PLANEL_Pot_anual!P10&lt;&gt;0,P10/PLANEL_Pot_anual!P10,0)</f>
        <v>0.42942296699875465</v>
      </c>
      <c r="Q35" s="49">
        <f>IF(PLANEL_Pot_anual!Q10&lt;&gt;0,Q10/PLANEL_Pot_anual!Q10,0)</f>
        <v>0.42942296699875465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3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0.87263390456553758</v>
      </c>
      <c r="W36" s="47">
        <f>IF(PLANEL_Pot_anual!W11&lt;&gt;0,W11/PLANEL_Pot_anual!W11,0)</f>
        <v>0.87263390456553758</v>
      </c>
      <c r="X36" s="47">
        <f>IF(PLANEL_Pot_anual!X11&lt;&gt;0,X11/PLANEL_Pot_anual!X11,0)</f>
        <v>0.87263390456553758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3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7.7619405416875648E-3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3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3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0.34769025401416803</v>
      </c>
      <c r="K39" s="52">
        <f>IF(PLANEL_Pot_anual!K14&lt;&gt;0,K14/PLANEL_Pot_anual!K14,0)</f>
        <v>0.34769025401416803</v>
      </c>
      <c r="L39" s="52">
        <f>IF(PLANEL_Pot_anual!L14&lt;&gt;0,L14/PLANEL_Pot_anual!L14,0)</f>
        <v>0.50263960693465581</v>
      </c>
      <c r="M39" s="52">
        <f>IF(PLANEL_Pot_anual!M14&lt;&gt;0,M14/PLANEL_Pot_anual!M14,0)</f>
        <v>0.53044875108621026</v>
      </c>
      <c r="N39" s="52">
        <f>IF(PLANEL_Pot_anual!N14&lt;&gt;0,N14/PLANEL_Pot_anual!N14,0)</f>
        <v>0.53979991807518368</v>
      </c>
      <c r="O39" s="52">
        <f>IF(PLANEL_Pot_anual!O14&lt;&gt;0,O14/PLANEL_Pot_anual!O14,0)</f>
        <v>0.5407861424711109</v>
      </c>
      <c r="P39" s="52">
        <f>IF(PLANEL_Pot_anual!P14&lt;&gt;0,P14/PLANEL_Pot_anual!P14,0)</f>
        <v>0.54177259331125704</v>
      </c>
      <c r="Q39" s="52">
        <f>IF(PLANEL_Pot_anual!Q14&lt;&gt;0,Q14/PLANEL_Pot_anual!Q14,0)</f>
        <v>0.54271663995686847</v>
      </c>
      <c r="R39" s="52">
        <f>IF(PLANEL_Pot_anual!R14&lt;&gt;0,R14/PLANEL_Pot_anual!R14,0)</f>
        <v>0.54361642776291186</v>
      </c>
      <c r="S39" s="52">
        <f>IF(PLANEL_Pot_anual!S14&lt;&gt;0,S14/PLANEL_Pot_anual!S14,0)</f>
        <v>0.58491617951037911</v>
      </c>
      <c r="T39" s="52">
        <f>IF(PLANEL_Pot_anual!T14&lt;&gt;0,T14/PLANEL_Pot_anual!T14,0)</f>
        <v>0.58508302649958144</v>
      </c>
      <c r="U39" s="52">
        <f>IF(PLANEL_Pot_anual!U14&lt;&gt;0,U14/PLANEL_Pot_anual!U14,0)</f>
        <v>0.5852247493755145</v>
      </c>
      <c r="V39" s="52">
        <f>IF(PLANEL_Pot_anual!V14&lt;&gt;0,V14/PLANEL_Pot_anual!V14,0)</f>
        <v>0.58537764691675398</v>
      </c>
      <c r="W39" s="52">
        <f>IF(PLANEL_Pot_anual!W14&lt;&gt;0,W14/PLANEL_Pot_anual!W14,0)</f>
        <v>0.58550881353515949</v>
      </c>
      <c r="X39" s="52">
        <f>IF(PLANEL_Pot_anual!X14&lt;&gt;0,X14/PLANEL_Pot_anual!X14,0)</f>
        <v>0.5982343199925052</v>
      </c>
      <c r="Y39" s="52">
        <f>IF(PLANEL_Pot_anual!Y14&lt;&gt;0,Y14/PLANEL_Pot_anual!Y14,0)</f>
        <v>0.59823431999850596</v>
      </c>
      <c r="Z39" s="52">
        <f>IF(PLANEL_Pot_anual!Z14&lt;&gt;0,Z14/PLANEL_Pot_anual!Z14,0)</f>
        <v>0.59823432001933885</v>
      </c>
      <c r="AA39" s="52">
        <f>IF(PLANEL_Pot_anual!AA14&lt;&gt;0,AA14/PLANEL_Pot_anual!AA14,0)</f>
        <v>0.59823432001778698</v>
      </c>
      <c r="AB39" s="52">
        <f>IF(PLANEL_Pot_anual!AB14&lt;&gt;0,AB14/PLANEL_Pot_anual!AB14,0)</f>
        <v>0.59823432000442256</v>
      </c>
      <c r="AC39" s="52">
        <f>IF(PLANEL_Pot_anual!AC14&lt;&gt;0,AC14/PLANEL_Pot_anual!AC14,0)</f>
        <v>0.59823432001468968</v>
      </c>
      <c r="AD39" s="52">
        <f>IF(PLANEL_Pot_anual!AD14&lt;&gt;0,AD14/PLANEL_Pot_anual!AD14,0)</f>
        <v>0.59823432001900312</v>
      </c>
      <c r="AE39" s="52">
        <f>IF(PLANEL_Pot_anual!AE14&lt;&gt;0,AE14/PLANEL_Pot_anual!AE14,0)</f>
        <v>0.59823431998835352</v>
      </c>
      <c r="AF39" s="52">
        <f>IF(PLANEL_Pot_anual!AF14&lt;&gt;0,AF14/PLANEL_Pot_anual!AF14,0)</f>
        <v>0.59823431998985666</v>
      </c>
      <c r="AG39" s="52">
        <f>IF(PLANEL_Pot_anual!AG14&lt;&gt;0,AG14/PLANEL_Pot_anual!AG14,0)</f>
        <v>0.59823432001879706</v>
      </c>
      <c r="AH39" s="52">
        <f>IF(PLANEL_Pot_anual!AH14&lt;&gt;0,AH14/PLANEL_Pot_anual!AH14,0)</f>
        <v>0.59823431999715759</v>
      </c>
      <c r="AI39" s="52">
        <f>IF(PLANEL_Pot_anual!AI14&lt;&gt;0,AI14/PLANEL_Pot_anual!AI14,0)</f>
        <v>0.59823431999716503</v>
      </c>
      <c r="AJ39" s="52">
        <f>IF(PLANEL_Pot_anual!AJ14&lt;&gt;0,AJ14/PLANEL_Pot_anual!AJ14,0)</f>
        <v>0.59823431997880228</v>
      </c>
      <c r="AK39" s="52">
        <f>IF(PLANEL_Pot_anual!AK14&lt;&gt;0,AK14/PLANEL_Pot_anual!AK14,0)</f>
        <v>0.59823431999437371</v>
      </c>
      <c r="AL39" s="52">
        <f>IF(PLANEL_Pot_anual!AL14&lt;&gt;0,AL14/PLANEL_Pot_anual!AL14,0)</f>
        <v>0.59823431997477761</v>
      </c>
      <c r="AM39" s="46"/>
    </row>
    <row r="40" spans="2:39" x14ac:dyDescent="0.3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0.88877810486787212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0.92911033126801146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0.81569957643473834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3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3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0.44818489643930393</v>
      </c>
      <c r="K42" s="51">
        <f>IF(PLANEL_Pot_anual!K17&lt;&gt;0,K17/PLANEL_Pot_anual!K17,0)</f>
        <v>0.4505157930271072</v>
      </c>
      <c r="L42" s="51">
        <f>IF(PLANEL_Pot_anual!L17&lt;&gt;0,L17/PLANEL_Pot_anual!L17,0)</f>
        <v>0.45113004309221516</v>
      </c>
      <c r="M42" s="51">
        <f>IF(PLANEL_Pot_anual!M17&lt;&gt;0,M17/PLANEL_Pot_anual!M17,0)</f>
        <v>0.45114106849607649</v>
      </c>
      <c r="N42" s="51">
        <f>IF(PLANEL_Pot_anual!N17&lt;&gt;0,N17/PLANEL_Pot_anual!N17,0)</f>
        <v>0.45114106849607649</v>
      </c>
      <c r="O42" s="51">
        <f>IF(PLANEL_Pot_anual!O17&lt;&gt;0,O17/PLANEL_Pot_anual!O17,0)</f>
        <v>0.45219132365520348</v>
      </c>
      <c r="P42" s="51">
        <f>IF(PLANEL_Pot_anual!P17&lt;&gt;0,P17/PLANEL_Pot_anual!P17,0)</f>
        <v>0.45260055359167339</v>
      </c>
      <c r="Q42" s="51">
        <f>IF(PLANEL_Pot_anual!Q17&lt;&gt;0,Q17/PLANEL_Pot_anual!Q17,0)</f>
        <v>0.45274670577761783</v>
      </c>
      <c r="R42" s="51">
        <f>IF(PLANEL_Pot_anual!R17&lt;&gt;0,R17/PLANEL_Pot_anual!R17,0)</f>
        <v>0.45338640161785526</v>
      </c>
      <c r="S42" s="51">
        <f>IF(PLANEL_Pot_anual!S17&lt;&gt;0,S17/PLANEL_Pot_anual!S17,0)</f>
        <v>0.45368934535542677</v>
      </c>
      <c r="T42" s="51">
        <f>IF(PLANEL_Pot_anual!T17&lt;&gt;0,T17/PLANEL_Pot_anual!T17,0)</f>
        <v>0.45429466025379123</v>
      </c>
      <c r="U42" s="51">
        <f>IF(PLANEL_Pot_anual!U17&lt;&gt;0,U17/PLANEL_Pot_anual!U17,0)</f>
        <v>0.45469612211815974</v>
      </c>
      <c r="V42" s="51">
        <f>IF(PLANEL_Pot_anual!V17&lt;&gt;0,V17/PLANEL_Pot_anual!V17,0)</f>
        <v>0.45510146213803793</v>
      </c>
      <c r="W42" s="51">
        <f>IF(PLANEL_Pot_anual!W17&lt;&gt;0,W17/PLANEL_Pot_anual!W17,0)</f>
        <v>0.45576347616384522</v>
      </c>
      <c r="X42" s="51">
        <f>IF(PLANEL_Pot_anual!X17&lt;&gt;0,X17/PLANEL_Pot_anual!X17,0)</f>
        <v>0.45584383361859188</v>
      </c>
      <c r="Y42" s="51">
        <f>IF(PLANEL_Pot_anual!Y17&lt;&gt;0,Y17/PLANEL_Pot_anual!Y17,0)</f>
        <v>0.45611178960802501</v>
      </c>
      <c r="Z42" s="51">
        <f>IF(PLANEL_Pot_anual!Z17&lt;&gt;0,Z17/PLANEL_Pot_anual!Z17,0)</f>
        <v>0.45612603504197752</v>
      </c>
      <c r="AA42" s="51">
        <f>IF(PLANEL_Pot_anual!AA17&lt;&gt;0,AA17/PLANEL_Pot_anual!AA17,0)</f>
        <v>0.45635899435009103</v>
      </c>
      <c r="AB42" s="81">
        <f>IF(PLANEL_Pot_anual!AB17&lt;&gt;0,AB17/PLANEL_Pot_anual!AB17,0)</f>
        <v>0.45637399500144415</v>
      </c>
      <c r="AC42" s="51">
        <f>IF(PLANEL_Pot_anual!AC17&lt;&gt;0,AC17/PLANEL_Pot_anual!AC17,0)</f>
        <v>0.45637399501136605</v>
      </c>
      <c r="AD42" s="51">
        <f>IF(PLANEL_Pot_anual!AD17&lt;&gt;0,AD17/PLANEL_Pot_anual!AD17,0)</f>
        <v>0.45637399496344333</v>
      </c>
      <c r="AE42" s="51">
        <f>IF(PLANEL_Pot_anual!AE17&lt;&gt;0,AE17/PLANEL_Pot_anual!AE17,0)</f>
        <v>0.45637399496995995</v>
      </c>
      <c r="AF42" s="51">
        <f>IF(PLANEL_Pot_anual!AF17&lt;&gt;0,AF17/PLANEL_Pot_anual!AF17,0)</f>
        <v>0.45637399501032172</v>
      </c>
      <c r="AG42" s="51">
        <f>IF(PLANEL_Pot_anual!AG17&lt;&gt;0,AG17/PLANEL_Pot_anual!AG17,0)</f>
        <v>0.45637399500777975</v>
      </c>
      <c r="AH42" s="51">
        <f>IF(PLANEL_Pot_anual!AH17&lt;&gt;0,AH17/PLANEL_Pot_anual!AH17,0)</f>
        <v>0.45637399503130888</v>
      </c>
      <c r="AI42" s="51">
        <f>IF(PLANEL_Pot_anual!AI17&lt;&gt;0,AI17/PLANEL_Pot_anual!AI17,0)</f>
        <v>0.45637399496514885</v>
      </c>
      <c r="AJ42" s="51">
        <f>IF(PLANEL_Pot_anual!AJ17&lt;&gt;0,AJ17/PLANEL_Pot_anual!AJ17,0)</f>
        <v>0.4563739950062497</v>
      </c>
      <c r="AK42" s="51">
        <f>IF(PLANEL_Pot_anual!AK17&lt;&gt;0,AK17/PLANEL_Pot_anual!AK17,0)</f>
        <v>0.45637399499109388</v>
      </c>
      <c r="AL42" s="51">
        <f>IF(PLANEL_Pot_anual!AL17&lt;&gt;0,AL17/PLANEL_Pot_anual!AL17,0)</f>
        <v>0.45637399496791353</v>
      </c>
      <c r="AM42" s="46"/>
    </row>
    <row r="43" spans="2:39" x14ac:dyDescent="0.3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3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3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0.2813256599230381</v>
      </c>
      <c r="AG45" s="53">
        <f>IF(PLANEL_Pot_anual!AG20&lt;&gt;0,AG20/PLANEL_Pot_anual!AG20,0)</f>
        <v>0.2813256599230381</v>
      </c>
      <c r="AH45" s="53">
        <f>IF(PLANEL_Pot_anual!AH20&lt;&gt;0,AH20/PLANEL_Pot_anual!AH20,0)</f>
        <v>0.2813256599230381</v>
      </c>
      <c r="AI45" s="53">
        <f>IF(PLANEL_Pot_anual!AI20&lt;&gt;0,AI20/PLANEL_Pot_anual!AI20,0)</f>
        <v>0.2813256599230381</v>
      </c>
      <c r="AJ45" s="53">
        <f>IF(PLANEL_Pot_anual!AJ20&lt;&gt;0,AJ20/PLANEL_Pot_anual!AJ20,0)</f>
        <v>0.2813256599230381</v>
      </c>
      <c r="AK45" s="53">
        <f>IF(PLANEL_Pot_anual!AK20&lt;&gt;0,AK20/PLANEL_Pot_anual!AK20,0)</f>
        <v>0.2813256599230381</v>
      </c>
      <c r="AL45" s="53">
        <f>IF(PLANEL_Pot_anual!AL20&lt;&gt;0,AL20/PLANEL_Pot_anual!AL20,0)</f>
        <v>0.2813256599230381</v>
      </c>
      <c r="AM45" s="46"/>
    </row>
    <row r="46" spans="2:39" x14ac:dyDescent="0.3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3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3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3">
      <c r="B49" s="27" t="s">
        <v>9</v>
      </c>
      <c r="C49" s="28">
        <v>0</v>
      </c>
      <c r="D49" s="28">
        <f t="shared" ref="D49:AL49" si="1">D24-C24</f>
        <v>48.357067099976121</v>
      </c>
      <c r="E49" s="28">
        <f t="shared" si="1"/>
        <v>1198.3666130040219</v>
      </c>
      <c r="F49" s="28">
        <f t="shared" si="1"/>
        <v>1076.0677698999934</v>
      </c>
      <c r="G49" s="28">
        <f t="shared" si="1"/>
        <v>4998.8943866000045</v>
      </c>
      <c r="H49" s="28">
        <f t="shared" si="1"/>
        <v>3675.2803846999886</v>
      </c>
      <c r="I49" s="28">
        <f t="shared" si="1"/>
        <v>3771.5993823000172</v>
      </c>
      <c r="J49" s="28">
        <f t="shared" si="1"/>
        <v>3296.4892474800145</v>
      </c>
      <c r="K49" s="28">
        <f t="shared" si="1"/>
        <v>3432.6930339499813</v>
      </c>
      <c r="L49" s="28">
        <f t="shared" si="1"/>
        <v>3469.7791579100012</v>
      </c>
      <c r="M49" s="28">
        <f t="shared" si="1"/>
        <v>3589.4633518599876</v>
      </c>
      <c r="N49" s="28">
        <f t="shared" si="1"/>
        <v>3088.6745871000021</v>
      </c>
      <c r="O49" s="28">
        <f t="shared" si="1"/>
        <v>2896.6542252999934</v>
      </c>
      <c r="P49" s="28">
        <f t="shared" si="1"/>
        <v>3006.8986607000115</v>
      </c>
      <c r="Q49" s="28">
        <f t="shared" si="1"/>
        <v>3094.0557979999867</v>
      </c>
      <c r="R49" s="28">
        <f t="shared" si="1"/>
        <v>3195.5108833000268</v>
      </c>
      <c r="S49" s="28">
        <f t="shared" si="1"/>
        <v>3350.53785719999</v>
      </c>
      <c r="T49" s="28">
        <f t="shared" si="1"/>
        <v>3409.4923012999789</v>
      </c>
      <c r="U49" s="28">
        <f t="shared" si="1"/>
        <v>3409.1299561000051</v>
      </c>
      <c r="V49" s="28">
        <f t="shared" si="1"/>
        <v>3513.6056755999889</v>
      </c>
      <c r="W49" s="28">
        <f t="shared" si="1"/>
        <v>3634.8649070000101</v>
      </c>
      <c r="X49" s="28">
        <f t="shared" si="1"/>
        <v>3876.3218149999884</v>
      </c>
      <c r="Y49" s="28">
        <f t="shared" si="1"/>
        <v>3824.4873271000106</v>
      </c>
      <c r="Z49" s="28">
        <f t="shared" si="1"/>
        <v>3853.1624511000118</v>
      </c>
      <c r="AA49" s="28">
        <f t="shared" si="1"/>
        <v>3704.7878092000028</v>
      </c>
      <c r="AB49" s="76">
        <f t="shared" si="1"/>
        <v>3674.4557650199858</v>
      </c>
      <c r="AC49" s="28">
        <f t="shared" si="1"/>
        <v>3243.7192022800155</v>
      </c>
      <c r="AD49" s="28">
        <f t="shared" si="1"/>
        <v>3252.7230362000118</v>
      </c>
      <c r="AE49" s="28">
        <f t="shared" si="1"/>
        <v>3264.7839387999848</v>
      </c>
      <c r="AF49" s="28">
        <f t="shared" si="1"/>
        <v>3327.1034171000065</v>
      </c>
      <c r="AG49" s="28">
        <f t="shared" si="1"/>
        <v>3393.0846129000129</v>
      </c>
      <c r="AH49" s="28">
        <f t="shared" si="1"/>
        <v>3415.0518313999928</v>
      </c>
      <c r="AI49" s="28">
        <f t="shared" si="1"/>
        <v>3382.9185013999813</v>
      </c>
      <c r="AJ49" s="28">
        <f t="shared" si="1"/>
        <v>3710.8594557000324</v>
      </c>
      <c r="AK49" s="28">
        <f t="shared" si="1"/>
        <v>3565.7616744999832</v>
      </c>
      <c r="AL49" s="28">
        <f t="shared" si="1"/>
        <v>3524.6438998999947</v>
      </c>
    </row>
    <row r="50" spans="2:38" x14ac:dyDescent="0.3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4.4" x14ac:dyDescent="0.3"/>
  <cols>
    <col min="6" max="15" width="9.33203125" bestFit="1" customWidth="1"/>
    <col min="16" max="16" width="9.5546875" bestFit="1" customWidth="1"/>
    <col min="17" max="18" width="9.33203125" bestFit="1" customWidth="1"/>
    <col min="19" max="42" width="9.5546875" bestFit="1" customWidth="1"/>
  </cols>
  <sheetData>
    <row r="4" spans="2:11" x14ac:dyDescent="0.3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3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3">
      <c r="C6" s="265">
        <v>349.93818729999998</v>
      </c>
      <c r="D6" s="265">
        <v>16.526966949999998</v>
      </c>
      <c r="E6" s="265">
        <v>16.08142677</v>
      </c>
      <c r="F6" s="265">
        <v>15.48097817</v>
      </c>
      <c r="G6" s="265">
        <v>12.14476183</v>
      </c>
      <c r="H6" s="265">
        <v>12.2849793</v>
      </c>
      <c r="I6" s="265">
        <v>9.5582085889999995</v>
      </c>
      <c r="J6" s="265">
        <v>10.75453652</v>
      </c>
      <c r="K6" s="265">
        <v>55.346255679999999</v>
      </c>
    </row>
    <row r="9" spans="2:11" x14ac:dyDescent="0.3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3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3">
      <c r="C11" s="265"/>
      <c r="D11" s="265">
        <v>4.6093661939999997</v>
      </c>
      <c r="E11" s="265">
        <v>111.4668466</v>
      </c>
      <c r="F11" s="265">
        <v>172.4032277</v>
      </c>
      <c r="G11" s="265">
        <v>184.57467149999999</v>
      </c>
      <c r="H11" s="265">
        <v>211.14033499999999</v>
      </c>
      <c r="I11" s="265">
        <v>194.7520322</v>
      </c>
      <c r="J11" s="265">
        <v>149.0005209</v>
      </c>
      <c r="K11" s="265">
        <v>146.8495714</v>
      </c>
    </row>
    <row r="13" spans="2:11" x14ac:dyDescent="0.3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3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3">
      <c r="B15" s="33"/>
      <c r="C15" s="265">
        <f>C6+C11</f>
        <v>349.93818729999998</v>
      </c>
      <c r="D15" s="265">
        <f t="shared" ref="D15:K15" si="0">D6+D11</f>
        <v>21.136333143999998</v>
      </c>
      <c r="E15" s="265">
        <f t="shared" si="0"/>
        <v>127.54827337</v>
      </c>
      <c r="F15" s="265">
        <f t="shared" si="0"/>
        <v>187.88420587000002</v>
      </c>
      <c r="G15" s="265">
        <f t="shared" si="0"/>
        <v>196.71943332999999</v>
      </c>
      <c r="H15" s="265">
        <f t="shared" si="0"/>
        <v>223.4253143</v>
      </c>
      <c r="I15" s="265">
        <f t="shared" si="0"/>
        <v>204.31024078900001</v>
      </c>
      <c r="J15" s="265">
        <f>J6+J11</f>
        <v>159.75505741999999</v>
      </c>
      <c r="K15" s="265">
        <f t="shared" si="0"/>
        <v>202.19582708000002</v>
      </c>
    </row>
    <row r="17" spans="2:11" x14ac:dyDescent="0.3">
      <c r="B17" s="89" t="s">
        <v>685</v>
      </c>
    </row>
    <row r="18" spans="2:11" x14ac:dyDescent="0.3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3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55754.388420996002</v>
      </c>
      <c r="D19" s="1">
        <f>Planel_GerMed_Anual!H4+Planel_GerMed_Anual!H5+Planel_GerMed_Anual!H14+Planel_GerMed_Anual!H15+Planel_GerMed_Anual!H17+Planel_GerMed_Anual!H18+Planel_GerMed_Anual!H20+Planel_GerMed_Anual!H21</f>
        <v>68466.185471600009</v>
      </c>
      <c r="E19" s="1">
        <f>Planel_GerMed_Anual!M4+Planel_GerMed_Anual!M5+Planel_GerMed_Anual!M14+Planel_GerMed_Anual!M15+Planel_GerMed_Anual!M17+Planel_GerMed_Anual!M18+Planel_GerMed_Anual!M20+Planel_GerMed_Anual!M21</f>
        <v>86443.7731508</v>
      </c>
      <c r="F19" s="1">
        <f>Planel_GerMed_Anual!R4+Planel_GerMed_Anual!R5+Planel_GerMed_Anual!R14+Planel_GerMed_Anual!R15+Planel_GerMed_Anual!R17+Planel_GerMed_Anual!R18+Planel_GerMed_Anual!R20+Planel_GerMed_Anual!R21</f>
        <v>102065.83716710002</v>
      </c>
      <c r="G19" s="1">
        <f>Planel_GerMed_Anual!W4+Planel_GerMed_Anual!W5+Planel_GerMed_Anual!W14+Planel_GerMed_Anual!W15+Planel_GerMed_Anual!W17+Planel_GerMed_Anual!W18+Planel_GerMed_Anual!W20+Planel_GerMed_Anual!W21</f>
        <v>118274.65186109998</v>
      </c>
      <c r="H19" s="1">
        <f>Planel_GerMed_Anual!AB4+Planel_GerMed_Anual!AB5+Planel_GerMed_Anual!AB14+Planel_GerMed_Anual!AB15+Planel_GerMed_Anual!AB17+Planel_GerMed_Anual!AB18+Planel_GerMed_Anual!AB20+Planel_GerMed_Anual!AB21</f>
        <v>136989.81939311998</v>
      </c>
      <c r="I19" s="1">
        <f>Planel_GerMed_Anual!AG4+Planel_GerMed_Anual!AG5+Planel_GerMed_Anual!AG14+Planel_GerMed_Anual!AG15+Planel_GerMed_Anual!AG17+Planel_GerMed_Anual!AG18+Planel_GerMed_Anual!AG20+Planel_GerMed_Anual!AG21</f>
        <v>155722.29064570001</v>
      </c>
      <c r="J19" s="1">
        <f>Planel_GerMed_Anual!AL4+Planel_GerMed_Anual!AL5+Planel_GerMed_Anual!AL14+Planel_GerMed_Anual!AL15+Planel_GerMed_Anual!AL17+Planel_GerMed_Anual!AL18+Planel_GerMed_Anual!AL20+Planel_GerMed_Anual!AL21</f>
        <v>168155.81979900002</v>
      </c>
    </row>
    <row r="20" spans="2:11" x14ac:dyDescent="0.3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3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3">
      <c r="B24" s="89"/>
      <c r="C24" s="89"/>
      <c r="D24" s="89"/>
      <c r="E24" s="89"/>
      <c r="F24" s="89"/>
      <c r="G24" s="89"/>
    </row>
    <row r="25" spans="2:11" x14ac:dyDescent="0.3">
      <c r="B25" s="1"/>
      <c r="C25" s="1"/>
      <c r="D25" s="1"/>
      <c r="E25" s="1"/>
      <c r="F25" s="1"/>
      <c r="G25" s="1"/>
    </row>
    <row r="26" spans="2:11" x14ac:dyDescent="0.3">
      <c r="B26" s="1"/>
      <c r="C26" s="1"/>
      <c r="D26" s="1"/>
      <c r="E26" s="1"/>
      <c r="F26" s="1"/>
      <c r="G26" s="1"/>
    </row>
    <row r="27" spans="2:11" x14ac:dyDescent="0.3">
      <c r="B27" s="1"/>
      <c r="C27" s="1"/>
      <c r="D27" s="1"/>
      <c r="E27" s="1"/>
      <c r="F27" s="1"/>
      <c r="G27" s="1"/>
    </row>
    <row r="37" spans="2:42" x14ac:dyDescent="0.3">
      <c r="B37" s="16" t="s">
        <v>679</v>
      </c>
    </row>
    <row r="38" spans="2:42" x14ac:dyDescent="0.3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3">
      <c r="C39" s="265">
        <v>267.63457629999999</v>
      </c>
      <c r="D39" s="265">
        <v>530.54580239999996</v>
      </c>
      <c r="E39" s="265">
        <v>445.37252189999998</v>
      </c>
      <c r="F39" s="265">
        <v>506.13803610000002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15.56675828</v>
      </c>
      <c r="L39" s="265">
        <v>16.69260894</v>
      </c>
      <c r="M39" s="265">
        <v>15.50676256</v>
      </c>
      <c r="N39" s="265">
        <v>14.69540888</v>
      </c>
      <c r="O39" s="265">
        <v>17.74639148</v>
      </c>
      <c r="P39" s="265">
        <v>15.765961989999999</v>
      </c>
      <c r="Q39" s="265">
        <v>16.410800070000001</v>
      </c>
      <c r="R39" s="265">
        <v>16.34579755</v>
      </c>
      <c r="S39" s="265">
        <v>15.9783492</v>
      </c>
      <c r="T39" s="265">
        <v>15.49046514</v>
      </c>
      <c r="U39" s="265">
        <v>13.17947888</v>
      </c>
      <c r="V39" s="265">
        <v>11.93052187</v>
      </c>
      <c r="W39" s="265">
        <v>12.111902799999999</v>
      </c>
      <c r="X39" s="265">
        <v>12.27446162</v>
      </c>
      <c r="Y39" s="265">
        <v>12.11555001</v>
      </c>
      <c r="Z39" s="265">
        <v>12.291372819999999</v>
      </c>
      <c r="AA39" s="265">
        <v>12.41678813</v>
      </c>
      <c r="AB39" s="265">
        <v>12.17867313</v>
      </c>
      <c r="AC39" s="265">
        <v>12.12342933</v>
      </c>
      <c r="AD39" s="265">
        <v>13.5110095</v>
      </c>
      <c r="AE39" s="265">
        <v>11.194996379999999</v>
      </c>
      <c r="AF39" s="265">
        <v>10.63194011</v>
      </c>
      <c r="AG39" s="265">
        <v>10.18854958</v>
      </c>
      <c r="AH39" s="265">
        <v>9.5893571610000006</v>
      </c>
      <c r="AI39" s="265">
        <v>8.8098101680000003</v>
      </c>
      <c r="AJ39" s="265">
        <v>8.5713859269999997</v>
      </c>
      <c r="AK39" s="265">
        <v>8.9133397290000005</v>
      </c>
      <c r="AL39" s="265">
        <v>9.9203630910000005</v>
      </c>
      <c r="AM39" s="265">
        <v>11.24983527</v>
      </c>
      <c r="AN39" s="265">
        <v>11.625813620000001</v>
      </c>
      <c r="AO39" s="265">
        <v>12.063330860000001</v>
      </c>
      <c r="AP39" s="265">
        <v>56.765390439999997</v>
      </c>
    </row>
    <row r="41" spans="2:42" x14ac:dyDescent="0.3">
      <c r="B41" s="16" t="s">
        <v>680</v>
      </c>
    </row>
    <row r="42" spans="2:42" x14ac:dyDescent="0.3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3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29.574116060000001</v>
      </c>
      <c r="M43" s="265">
        <v>77.245332880000007</v>
      </c>
      <c r="N43" s="265">
        <v>147.291954</v>
      </c>
      <c r="O43" s="265">
        <v>122.7689622</v>
      </c>
      <c r="P43" s="265">
        <v>180.45386780000001</v>
      </c>
      <c r="Q43" s="265">
        <v>87.818603600000003</v>
      </c>
      <c r="R43" s="265">
        <v>202.39822699999999</v>
      </c>
      <c r="S43" s="265">
        <v>163.38699149999999</v>
      </c>
      <c r="T43" s="265">
        <v>200.40115399999999</v>
      </c>
      <c r="U43" s="265">
        <v>208.01116239999999</v>
      </c>
      <c r="V43" s="265">
        <v>239.5314583</v>
      </c>
      <c r="W43" s="265">
        <v>150.81608120000001</v>
      </c>
      <c r="X43" s="265">
        <v>176.09643209999999</v>
      </c>
      <c r="Y43" s="265">
        <v>187.3489774</v>
      </c>
      <c r="Z43" s="265">
        <v>169.0804085</v>
      </c>
      <c r="AA43" s="265">
        <v>175.06748959999999</v>
      </c>
      <c r="AB43" s="265">
        <v>229.2705527</v>
      </c>
      <c r="AC43" s="265">
        <v>177.1045933</v>
      </c>
      <c r="AD43" s="265">
        <v>217.82299449999999</v>
      </c>
      <c r="AE43" s="265">
        <v>256.43604470000002</v>
      </c>
      <c r="AF43" s="265">
        <v>206.99757249999999</v>
      </c>
      <c r="AG43" s="265">
        <v>179.50970849999999</v>
      </c>
      <c r="AH43" s="265">
        <v>190.75751829999999</v>
      </c>
      <c r="AI43" s="265">
        <v>210.94430729999999</v>
      </c>
      <c r="AJ43" s="265">
        <v>185.5510543</v>
      </c>
      <c r="AK43" s="265">
        <v>166.64519250000001</v>
      </c>
      <c r="AL43" s="265">
        <v>124.8038777</v>
      </c>
      <c r="AM43" s="265">
        <v>118.31748690000001</v>
      </c>
      <c r="AN43" s="265">
        <v>169.0929352</v>
      </c>
      <c r="AO43" s="265">
        <v>166.14311230000001</v>
      </c>
      <c r="AP43" s="265">
        <v>155.74954550000001</v>
      </c>
    </row>
    <row r="45" spans="2:42" x14ac:dyDescent="0.3">
      <c r="B45" s="16" t="s">
        <v>681</v>
      </c>
    </row>
    <row r="46" spans="2:42" x14ac:dyDescent="0.3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3">
      <c r="C47" s="265">
        <f>C39+C43</f>
        <v>267.63457629999999</v>
      </c>
      <c r="D47" s="265">
        <f t="shared" ref="D47:AO47" si="2">D39+D43</f>
        <v>530.54580239999996</v>
      </c>
      <c r="E47" s="265">
        <f t="shared" si="2"/>
        <v>445.37252189999998</v>
      </c>
      <c r="F47" s="265">
        <f t="shared" si="2"/>
        <v>506.13803610000002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21.109471167999999</v>
      </c>
      <c r="L47" s="265">
        <f t="shared" si="2"/>
        <v>46.266725000000001</v>
      </c>
      <c r="M47" s="265">
        <f t="shared" si="2"/>
        <v>92.752095440000005</v>
      </c>
      <c r="N47" s="265">
        <f t="shared" si="2"/>
        <v>161.98736288000001</v>
      </c>
      <c r="O47" s="265">
        <f t="shared" si="2"/>
        <v>140.51535368</v>
      </c>
      <c r="P47" s="265">
        <f t="shared" si="2"/>
        <v>196.21982979000001</v>
      </c>
      <c r="Q47" s="265">
        <f t="shared" si="2"/>
        <v>104.22940367000001</v>
      </c>
      <c r="R47" s="265">
        <f t="shared" si="2"/>
        <v>218.74402455000001</v>
      </c>
      <c r="S47" s="265">
        <f t="shared" si="2"/>
        <v>179.36534069999999</v>
      </c>
      <c r="T47" s="265">
        <f t="shared" si="2"/>
        <v>215.89161913999999</v>
      </c>
      <c r="U47" s="265">
        <f t="shared" si="2"/>
        <v>221.19064127999999</v>
      </c>
      <c r="V47" s="265">
        <f t="shared" si="2"/>
        <v>251.46198017</v>
      </c>
      <c r="W47" s="265">
        <f t="shared" si="2"/>
        <v>162.92798400000001</v>
      </c>
      <c r="X47" s="265">
        <f t="shared" si="2"/>
        <v>188.37089372</v>
      </c>
      <c r="Y47" s="265">
        <f t="shared" si="2"/>
        <v>199.46452740999999</v>
      </c>
      <c r="Z47" s="265">
        <f t="shared" si="2"/>
        <v>181.37178132</v>
      </c>
      <c r="AA47" s="265">
        <f t="shared" si="2"/>
        <v>187.48427772999997</v>
      </c>
      <c r="AB47" s="265">
        <f t="shared" si="2"/>
        <v>241.44922582999999</v>
      </c>
      <c r="AC47" s="265">
        <f t="shared" si="2"/>
        <v>189.22802263</v>
      </c>
      <c r="AD47" s="265">
        <f t="shared" si="2"/>
        <v>231.33400399999999</v>
      </c>
      <c r="AE47" s="265">
        <f t="shared" si="2"/>
        <v>267.63104108000005</v>
      </c>
      <c r="AF47" s="265">
        <f t="shared" si="2"/>
        <v>217.62951260999998</v>
      </c>
      <c r="AG47" s="265">
        <f t="shared" si="2"/>
        <v>189.69825807999999</v>
      </c>
      <c r="AH47" s="265">
        <f t="shared" si="2"/>
        <v>200.346875461</v>
      </c>
      <c r="AI47" s="265">
        <f t="shared" si="2"/>
        <v>219.754117468</v>
      </c>
      <c r="AJ47" s="265">
        <f t="shared" si="2"/>
        <v>194.122440227</v>
      </c>
      <c r="AK47" s="265">
        <f t="shared" si="2"/>
        <v>175.55853222900001</v>
      </c>
      <c r="AL47" s="265">
        <f t="shared" si="2"/>
        <v>134.724240791</v>
      </c>
      <c r="AM47" s="265">
        <f t="shared" si="2"/>
        <v>129.56732217000001</v>
      </c>
      <c r="AN47" s="265">
        <f t="shared" si="2"/>
        <v>180.71874882</v>
      </c>
      <c r="AO47" s="265">
        <f t="shared" si="2"/>
        <v>178.20644316000002</v>
      </c>
      <c r="AP47" s="265">
        <f>AVERAGE(C47:AO47)</f>
        <v>188.55346737007693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159" s="60" customFormat="1" x14ac:dyDescent="0.3">
      <c r="A1" s="59" t="s">
        <v>75</v>
      </c>
    </row>
    <row r="3" spans="1:159" x14ac:dyDescent="0.3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3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3">
      <c r="B5" s="33" t="s">
        <v>12</v>
      </c>
      <c r="C5" s="33" t="s">
        <v>13</v>
      </c>
    </row>
    <row r="6" spans="1:159" x14ac:dyDescent="0.3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1278.8036750000001</v>
      </c>
      <c r="AS6" s="33">
        <v>4739.3679920000004</v>
      </c>
      <c r="AT6" s="33">
        <v>5988.0250809999998</v>
      </c>
      <c r="AU6" s="33">
        <v>4316.972307</v>
      </c>
      <c r="AV6" s="33">
        <v>1278.8036750000001</v>
      </c>
      <c r="AW6" s="33">
        <v>4739.3679920000004</v>
      </c>
      <c r="AX6" s="33">
        <v>5988.0250809999998</v>
      </c>
      <c r="AY6" s="33">
        <v>4316.972307</v>
      </c>
      <c r="AZ6" s="33">
        <v>1042.0770480000001</v>
      </c>
      <c r="BA6" s="33">
        <v>2317.6931570000002</v>
      </c>
      <c r="BB6" s="33">
        <v>2674.205003</v>
      </c>
      <c r="BC6" s="33">
        <v>2205.2258969999998</v>
      </c>
      <c r="BD6" s="33">
        <v>4614.8944250000004</v>
      </c>
      <c r="BE6" s="33">
        <v>5890.510534</v>
      </c>
      <c r="BF6" s="33">
        <v>5597.4192199999998</v>
      </c>
      <c r="BG6" s="33">
        <v>6048.7112559999996</v>
      </c>
      <c r="BH6" s="33">
        <v>6580.3094339999998</v>
      </c>
      <c r="BI6" s="33">
        <v>7855.9255430000003</v>
      </c>
      <c r="BJ6" s="33">
        <v>7205.486046</v>
      </c>
      <c r="BK6" s="33">
        <v>8163.021342</v>
      </c>
      <c r="BL6" s="33">
        <v>6824.8918329999997</v>
      </c>
      <c r="BM6" s="33">
        <v>8100.5079420000002</v>
      </c>
      <c r="BN6" s="33">
        <v>7405.5989179999997</v>
      </c>
      <c r="BO6" s="33">
        <v>8426.1327099999999</v>
      </c>
      <c r="BP6" s="33">
        <v>7078.0776320000004</v>
      </c>
      <c r="BQ6" s="33">
        <v>8353.6937409999991</v>
      </c>
      <c r="BR6" s="33">
        <v>7612.7509360000004</v>
      </c>
      <c r="BS6" s="33">
        <v>8698.4992519999996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7575.8458309999996</v>
      </c>
      <c r="BY6" s="33">
        <v>8851.4619399999992</v>
      </c>
      <c r="BZ6" s="33">
        <v>8020.0158250000004</v>
      </c>
      <c r="CA6" s="33">
        <v>9233.9771629999996</v>
      </c>
      <c r="CB6" s="33">
        <v>7637.8478450000002</v>
      </c>
      <c r="CC6" s="33">
        <v>7914.5886559999999</v>
      </c>
      <c r="CD6" s="33">
        <v>6644.3377389999996</v>
      </c>
      <c r="CE6" s="33">
        <v>8451.6871690000007</v>
      </c>
      <c r="CF6" s="33">
        <v>7835.7260669999996</v>
      </c>
      <c r="CG6" s="33">
        <v>8112.4668780000002</v>
      </c>
      <c r="CH6" s="33">
        <v>6806.2381029999997</v>
      </c>
      <c r="CI6" s="33">
        <v>8664.556165</v>
      </c>
      <c r="CJ6" s="33">
        <v>8007.7940870000002</v>
      </c>
      <c r="CK6" s="33">
        <v>8284.5348969999995</v>
      </c>
      <c r="CL6" s="33">
        <v>6947.0210269999998</v>
      </c>
      <c r="CM6" s="33">
        <v>8849.6596399999999</v>
      </c>
      <c r="CN6" s="33">
        <v>8197.6834359999993</v>
      </c>
      <c r="CO6" s="33">
        <v>8474.4242470000008</v>
      </c>
      <c r="CP6" s="33">
        <v>7102.3850409999995</v>
      </c>
      <c r="CQ6" s="33">
        <v>9053.9345470000007</v>
      </c>
      <c r="CR6" s="33">
        <v>8364.2206979999992</v>
      </c>
      <c r="CS6" s="33">
        <v>8640.9615090000007</v>
      </c>
      <c r="CT6" s="33">
        <v>7238.6427999999996</v>
      </c>
      <c r="CU6" s="33">
        <v>9233.0882669999992</v>
      </c>
      <c r="CV6" s="33">
        <v>8404.2936809999992</v>
      </c>
      <c r="CW6" s="33">
        <v>8404.2936809999992</v>
      </c>
      <c r="CX6" s="33">
        <v>6876.2402840000004</v>
      </c>
      <c r="CY6" s="33">
        <v>9040.9825959999998</v>
      </c>
      <c r="CZ6" s="33">
        <v>8457.7576719999997</v>
      </c>
      <c r="DA6" s="33">
        <v>8457.7576719999997</v>
      </c>
      <c r="DB6" s="33">
        <v>6919.9835499999999</v>
      </c>
      <c r="DC6" s="33">
        <v>9098.4968900000003</v>
      </c>
      <c r="DD6" s="33">
        <v>8529.6575229999999</v>
      </c>
      <c r="DE6" s="33">
        <v>8529.6575229999999</v>
      </c>
      <c r="DF6" s="33">
        <v>6978.8107010000003</v>
      </c>
      <c r="DG6" s="33">
        <v>9175.8436989999991</v>
      </c>
      <c r="DH6" s="33">
        <v>8589.2668009999998</v>
      </c>
      <c r="DI6" s="33">
        <v>8589.2668009999998</v>
      </c>
      <c r="DJ6" s="33">
        <v>7027.5819279999996</v>
      </c>
      <c r="DK6" s="33">
        <v>9239.9688320000005</v>
      </c>
      <c r="DL6" s="33">
        <v>8680.2170399999995</v>
      </c>
      <c r="DM6" s="33">
        <v>8680.2170399999995</v>
      </c>
      <c r="DN6" s="33">
        <v>7101.9957599999998</v>
      </c>
      <c r="DO6" s="33">
        <v>9337.8092400000005</v>
      </c>
      <c r="DP6" s="33">
        <v>8739.2117890000009</v>
      </c>
      <c r="DQ6" s="33">
        <v>8739.2117890000009</v>
      </c>
      <c r="DR6" s="33">
        <v>7150.2641910000002</v>
      </c>
      <c r="DS6" s="33">
        <v>9401.2732890000007</v>
      </c>
      <c r="DT6" s="33">
        <v>8821.5586270000003</v>
      </c>
      <c r="DU6" s="33">
        <v>8821.5586270000003</v>
      </c>
      <c r="DV6" s="33">
        <v>7217.6388770000003</v>
      </c>
      <c r="DW6" s="33">
        <v>9489.8585230000008</v>
      </c>
      <c r="DX6" s="33">
        <v>8890.3858349999991</v>
      </c>
      <c r="DY6" s="33">
        <v>8890.3858349999991</v>
      </c>
      <c r="DZ6" s="33">
        <v>7273.9520469999998</v>
      </c>
      <c r="EA6" s="33">
        <v>9563.8999129999993</v>
      </c>
      <c r="EB6" s="33">
        <v>8969.0455010000005</v>
      </c>
      <c r="EC6" s="33">
        <v>8969.0455010000005</v>
      </c>
      <c r="ED6" s="33">
        <v>7338.3099549999997</v>
      </c>
      <c r="EE6" s="33">
        <v>9648.5186450000001</v>
      </c>
      <c r="EF6" s="33">
        <v>9005.9172190000008</v>
      </c>
      <c r="EG6" s="33">
        <v>9005.9172190000008</v>
      </c>
      <c r="EH6" s="33">
        <v>7368.4777249999997</v>
      </c>
      <c r="EI6" s="33">
        <v>9688.1836750000002</v>
      </c>
      <c r="EJ6" s="33">
        <v>9063.6829109999999</v>
      </c>
      <c r="EK6" s="33">
        <v>9063.6829109999999</v>
      </c>
      <c r="EL6" s="33">
        <v>7415.7405639999997</v>
      </c>
      <c r="EM6" s="33">
        <v>9750.3255559999998</v>
      </c>
      <c r="EN6" s="33">
        <v>9109.7725589999991</v>
      </c>
      <c r="EO6" s="33">
        <v>9109.7725589999991</v>
      </c>
      <c r="EP6" s="33">
        <v>7453.4502759999996</v>
      </c>
      <c r="EQ6" s="33">
        <v>9799.9068439999992</v>
      </c>
      <c r="ER6" s="33">
        <v>9162.6220219999996</v>
      </c>
      <c r="ES6" s="33">
        <v>9162.6220219999996</v>
      </c>
      <c r="ET6" s="33">
        <v>7496.6907460000002</v>
      </c>
      <c r="EU6" s="33">
        <v>9856.7600540000003</v>
      </c>
      <c r="EV6" s="33">
        <v>9244.3543320000008</v>
      </c>
      <c r="EW6" s="33">
        <v>9244.3543320000008</v>
      </c>
      <c r="EX6" s="33">
        <v>7563.5626350000002</v>
      </c>
      <c r="EY6" s="33">
        <v>9944.6842049999996</v>
      </c>
      <c r="EZ6" s="33">
        <v>9310.7234250000001</v>
      </c>
      <c r="FA6" s="33">
        <v>9310.7234250000001</v>
      </c>
      <c r="FB6" s="33">
        <v>7617.8646200000003</v>
      </c>
      <c r="FC6" s="33">
        <v>10016.081260000001</v>
      </c>
    </row>
    <row r="7" spans="1:159" x14ac:dyDescent="0.3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3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3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3">
      <c r="B10" s="33" t="s">
        <v>14</v>
      </c>
      <c r="C10" s="33" t="s">
        <v>41</v>
      </c>
    </row>
    <row r="11" spans="1:159" x14ac:dyDescent="0.3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3">
      <c r="B12" s="33" t="s">
        <v>14</v>
      </c>
      <c r="C12" s="33" t="s">
        <v>43</v>
      </c>
    </row>
    <row r="13" spans="1:159" x14ac:dyDescent="0.3">
      <c r="B13" s="33" t="s">
        <v>14</v>
      </c>
      <c r="C13" s="33" t="s">
        <v>44</v>
      </c>
    </row>
    <row r="14" spans="1:159" x14ac:dyDescent="0.3">
      <c r="B14" s="33" t="s">
        <v>14</v>
      </c>
      <c r="C14" s="33" t="s">
        <v>45</v>
      </c>
    </row>
    <row r="15" spans="1:159" x14ac:dyDescent="0.3">
      <c r="B15" s="33" t="s">
        <v>14</v>
      </c>
      <c r="C15" s="33" t="s">
        <v>46</v>
      </c>
    </row>
    <row r="16" spans="1:159" x14ac:dyDescent="0.3">
      <c r="B16" s="33" t="s">
        <v>14</v>
      </c>
      <c r="C16" s="33" t="s">
        <v>47</v>
      </c>
    </row>
    <row r="17" spans="2:159" x14ac:dyDescent="0.3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1376.723587</v>
      </c>
      <c r="AS17" s="33">
        <v>5741.0727379999998</v>
      </c>
      <c r="AT17" s="33">
        <v>7358.7579509999996</v>
      </c>
      <c r="AU17" s="33">
        <v>5190.4778530000003</v>
      </c>
      <c r="AV17" s="33">
        <v>1376.723587</v>
      </c>
      <c r="AW17" s="33">
        <v>5741.0727379999998</v>
      </c>
      <c r="AX17" s="33">
        <v>7358.7579509999996</v>
      </c>
      <c r="AY17" s="33">
        <v>5190.4778530000003</v>
      </c>
      <c r="AZ17" s="33">
        <v>1084.6749970000001</v>
      </c>
      <c r="BA17" s="33">
        <v>2753.4632379999998</v>
      </c>
      <c r="BB17" s="33">
        <v>3270.5128239999999</v>
      </c>
      <c r="BC17" s="33">
        <v>2585.225676</v>
      </c>
      <c r="BD17" s="33">
        <v>4657.4923740000004</v>
      </c>
      <c r="BE17" s="33">
        <v>6326.2806140000002</v>
      </c>
      <c r="BF17" s="33">
        <v>6193.7270410000001</v>
      </c>
      <c r="BG17" s="33">
        <v>6428.7110359999997</v>
      </c>
      <c r="BH17" s="33">
        <v>6622.9073829999998</v>
      </c>
      <c r="BI17" s="33">
        <v>8291.695624</v>
      </c>
      <c r="BJ17" s="33">
        <v>7801.7938670000003</v>
      </c>
      <c r="BK17" s="33">
        <v>8543.0211220000001</v>
      </c>
      <c r="BL17" s="33">
        <v>6867.4897819999996</v>
      </c>
      <c r="BM17" s="33">
        <v>8536.2780230000008</v>
      </c>
      <c r="BN17" s="33">
        <v>8001.9067379999997</v>
      </c>
      <c r="BO17" s="33">
        <v>8806.13249</v>
      </c>
      <c r="BP17" s="33">
        <v>7120.6755819999998</v>
      </c>
      <c r="BQ17" s="33">
        <v>8789.4638219999997</v>
      </c>
      <c r="BR17" s="33">
        <v>8209.0587560000004</v>
      </c>
      <c r="BS17" s="33">
        <v>9078.4990319999997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7618.4437799999996</v>
      </c>
      <c r="BY17" s="33">
        <v>9287.2320209999998</v>
      </c>
      <c r="BZ17" s="33">
        <v>8616.3236460000007</v>
      </c>
      <c r="CA17" s="33">
        <v>9613.9769419999993</v>
      </c>
      <c r="CB17" s="33">
        <v>7652.97786</v>
      </c>
      <c r="CC17" s="33">
        <v>8069.3662430000004</v>
      </c>
      <c r="CD17" s="33">
        <v>6856.1354039999997</v>
      </c>
      <c r="CE17" s="33">
        <v>8586.6561619999993</v>
      </c>
      <c r="CF17" s="33">
        <v>7850.8560820000002</v>
      </c>
      <c r="CG17" s="33">
        <v>8267.2444649999998</v>
      </c>
      <c r="CH17" s="33">
        <v>7018.0357679999997</v>
      </c>
      <c r="CI17" s="33">
        <v>8799.5251580000004</v>
      </c>
      <c r="CJ17" s="33">
        <v>8022.9241009999996</v>
      </c>
      <c r="CK17" s="33">
        <v>8439.312484</v>
      </c>
      <c r="CL17" s="33">
        <v>7158.8186919999998</v>
      </c>
      <c r="CM17" s="33">
        <v>8984.6286330000003</v>
      </c>
      <c r="CN17" s="33">
        <v>8212.813451</v>
      </c>
      <c r="CO17" s="33">
        <v>8629.2018339999995</v>
      </c>
      <c r="CP17" s="33">
        <v>7314.1827059999996</v>
      </c>
      <c r="CQ17" s="33">
        <v>9188.9035399999993</v>
      </c>
      <c r="CR17" s="33">
        <v>8379.3507129999998</v>
      </c>
      <c r="CS17" s="33">
        <v>8795.7390959999993</v>
      </c>
      <c r="CT17" s="33">
        <v>7450.4404649999997</v>
      </c>
      <c r="CU17" s="33">
        <v>9368.0572599999996</v>
      </c>
      <c r="CV17" s="33">
        <v>8404.2936809999992</v>
      </c>
      <c r="CW17" s="33">
        <v>8404.2936809999992</v>
      </c>
      <c r="CX17" s="33">
        <v>6876.2402840000004</v>
      </c>
      <c r="CY17" s="33">
        <v>9040.9825959999998</v>
      </c>
      <c r="CZ17" s="33">
        <v>8457.7576719999997</v>
      </c>
      <c r="DA17" s="33">
        <v>8457.7576719999997</v>
      </c>
      <c r="DB17" s="33">
        <v>6919.9835499999999</v>
      </c>
      <c r="DC17" s="33">
        <v>9098.4968900000003</v>
      </c>
      <c r="DD17" s="33">
        <v>8529.6575229999999</v>
      </c>
      <c r="DE17" s="33">
        <v>8529.6575229999999</v>
      </c>
      <c r="DF17" s="33">
        <v>6978.8107010000003</v>
      </c>
      <c r="DG17" s="33">
        <v>9175.8436989999991</v>
      </c>
      <c r="DH17" s="33">
        <v>8589.2668009999998</v>
      </c>
      <c r="DI17" s="33">
        <v>8589.2668009999998</v>
      </c>
      <c r="DJ17" s="33">
        <v>7027.5819279999996</v>
      </c>
      <c r="DK17" s="33">
        <v>9239.9688320000005</v>
      </c>
      <c r="DL17" s="33">
        <v>8680.2170399999995</v>
      </c>
      <c r="DM17" s="33">
        <v>8680.2170399999995</v>
      </c>
      <c r="DN17" s="33">
        <v>7101.9957599999998</v>
      </c>
      <c r="DO17" s="33">
        <v>9337.8092400000005</v>
      </c>
      <c r="DP17" s="33">
        <v>8739.2117890000009</v>
      </c>
      <c r="DQ17" s="33">
        <v>8739.2117890000009</v>
      </c>
      <c r="DR17" s="33">
        <v>7150.2641910000002</v>
      </c>
      <c r="DS17" s="33">
        <v>9401.2732890000007</v>
      </c>
      <c r="DT17" s="33">
        <v>8821.5586270000003</v>
      </c>
      <c r="DU17" s="33">
        <v>8821.5586270000003</v>
      </c>
      <c r="DV17" s="33">
        <v>7217.6388770000003</v>
      </c>
      <c r="DW17" s="33">
        <v>9489.8585230000008</v>
      </c>
      <c r="DX17" s="33">
        <v>8890.3858349999991</v>
      </c>
      <c r="DY17" s="33">
        <v>8890.3858349999991</v>
      </c>
      <c r="DZ17" s="33">
        <v>7273.9520469999998</v>
      </c>
      <c r="EA17" s="33">
        <v>9563.8999129999993</v>
      </c>
      <c r="EB17" s="33">
        <v>8969.0455010000005</v>
      </c>
      <c r="EC17" s="33">
        <v>8969.0455010000005</v>
      </c>
      <c r="ED17" s="33">
        <v>7338.3099549999997</v>
      </c>
      <c r="EE17" s="33">
        <v>9648.5186450000001</v>
      </c>
      <c r="EF17" s="33">
        <v>9005.9172190000008</v>
      </c>
      <c r="EG17" s="33">
        <v>9005.9172190000008</v>
      </c>
      <c r="EH17" s="33">
        <v>7368.4777249999997</v>
      </c>
      <c r="EI17" s="33">
        <v>9688.1836750000002</v>
      </c>
      <c r="EJ17" s="33">
        <v>9063.6829109999999</v>
      </c>
      <c r="EK17" s="33">
        <v>9063.6829109999999</v>
      </c>
      <c r="EL17" s="33">
        <v>7415.7405639999997</v>
      </c>
      <c r="EM17" s="33">
        <v>9750.3255559999998</v>
      </c>
      <c r="EN17" s="33">
        <v>9109.7725589999991</v>
      </c>
      <c r="EO17" s="33">
        <v>9109.7725589999991</v>
      </c>
      <c r="EP17" s="33">
        <v>7453.4502759999996</v>
      </c>
      <c r="EQ17" s="33">
        <v>9799.9068439999992</v>
      </c>
      <c r="ER17" s="33">
        <v>9162.6220219999996</v>
      </c>
      <c r="ES17" s="33">
        <v>9162.6220219999996</v>
      </c>
      <c r="ET17" s="33">
        <v>7496.6907460000002</v>
      </c>
      <c r="EU17" s="33">
        <v>9856.7600540000003</v>
      </c>
      <c r="EV17" s="33">
        <v>9244.3543320000008</v>
      </c>
      <c r="EW17" s="33">
        <v>9244.3543320000008</v>
      </c>
      <c r="EX17" s="33">
        <v>7563.5626350000002</v>
      </c>
      <c r="EY17" s="33">
        <v>9944.6842049999996</v>
      </c>
      <c r="EZ17" s="33">
        <v>9310.7234250000001</v>
      </c>
      <c r="FA17" s="33">
        <v>9310.7234250000001</v>
      </c>
      <c r="FB17" s="33">
        <v>7617.8646200000003</v>
      </c>
      <c r="FC17" s="33">
        <v>10016.081260000001</v>
      </c>
    </row>
    <row r="18" spans="2:159" x14ac:dyDescent="0.3">
      <c r="B18" s="33" t="s">
        <v>16</v>
      </c>
      <c r="C18" s="33" t="s">
        <v>37</v>
      </c>
    </row>
    <row r="19" spans="2:159" x14ac:dyDescent="0.3">
      <c r="B19" s="33" t="s">
        <v>16</v>
      </c>
      <c r="C19" s="33" t="s">
        <v>38</v>
      </c>
    </row>
    <row r="20" spans="2:159" x14ac:dyDescent="0.3">
      <c r="B20" s="33" t="s">
        <v>16</v>
      </c>
      <c r="C20" s="33" t="s">
        <v>39</v>
      </c>
    </row>
    <row r="21" spans="2:159" x14ac:dyDescent="0.3">
      <c r="B21" s="33" t="s">
        <v>16</v>
      </c>
      <c r="C21" s="33" t="s">
        <v>40</v>
      </c>
    </row>
    <row r="22" spans="2:159" x14ac:dyDescent="0.3">
      <c r="B22" s="33" t="s">
        <v>16</v>
      </c>
      <c r="C22" s="33" t="s">
        <v>41</v>
      </c>
    </row>
    <row r="23" spans="2:159" x14ac:dyDescent="0.3">
      <c r="B23" s="33" t="s">
        <v>16</v>
      </c>
      <c r="C23" s="33" t="s">
        <v>42</v>
      </c>
    </row>
    <row r="24" spans="2:159" x14ac:dyDescent="0.3">
      <c r="B24" s="33" t="s">
        <v>16</v>
      </c>
      <c r="C24" s="33" t="s">
        <v>43</v>
      </c>
    </row>
    <row r="25" spans="2:159" x14ac:dyDescent="0.3">
      <c r="B25" s="33" t="s">
        <v>16</v>
      </c>
      <c r="C25" s="33" t="s">
        <v>44</v>
      </c>
    </row>
    <row r="26" spans="2:159" x14ac:dyDescent="0.3">
      <c r="B26" s="33" t="s">
        <v>16</v>
      </c>
      <c r="C26" s="33" t="s">
        <v>45</v>
      </c>
    </row>
    <row r="27" spans="2:159" x14ac:dyDescent="0.3">
      <c r="B27" s="33" t="s">
        <v>16</v>
      </c>
      <c r="C27" s="33" t="s">
        <v>46</v>
      </c>
    </row>
    <row r="28" spans="2:159" x14ac:dyDescent="0.3">
      <c r="B28" s="33" t="s">
        <v>16</v>
      </c>
      <c r="C28" s="33" t="s">
        <v>47</v>
      </c>
    </row>
    <row r="29" spans="2:159" x14ac:dyDescent="0.3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3">
      <c r="B30" s="33" t="s">
        <v>17</v>
      </c>
      <c r="C30" s="33" t="s">
        <v>37</v>
      </c>
    </row>
    <row r="31" spans="2:159" x14ac:dyDescent="0.3">
      <c r="B31" s="33" t="s">
        <v>17</v>
      </c>
      <c r="C31" s="33" t="s">
        <v>38</v>
      </c>
    </row>
    <row r="32" spans="2:159" x14ac:dyDescent="0.3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B32" s="33">
        <v>678.24954319999995</v>
      </c>
      <c r="BC32" s="33">
        <v>928.64131359999999</v>
      </c>
      <c r="BF32" s="33">
        <v>928.64131359999999</v>
      </c>
      <c r="BG32" s="33">
        <v>928.64131359999999</v>
      </c>
      <c r="BJ32" s="33">
        <v>928.64131359999999</v>
      </c>
      <c r="BK32" s="33">
        <v>928.64131359999999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CA32" s="33">
        <v>928.64131359999999</v>
      </c>
    </row>
    <row r="33" spans="2:159" x14ac:dyDescent="0.3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B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CA33" s="33">
        <v>312.73459939999998</v>
      </c>
    </row>
    <row r="34" spans="2:159" x14ac:dyDescent="0.3">
      <c r="B34" s="33" t="s">
        <v>17</v>
      </c>
      <c r="C34" s="33" t="s">
        <v>41</v>
      </c>
    </row>
    <row r="35" spans="2:159" x14ac:dyDescent="0.3">
      <c r="B35" s="33" t="s">
        <v>17</v>
      </c>
      <c r="C35" s="33" t="s">
        <v>42</v>
      </c>
    </row>
    <row r="36" spans="2:159" x14ac:dyDescent="0.3">
      <c r="B36" s="33" t="s">
        <v>17</v>
      </c>
      <c r="C36" s="33" t="s">
        <v>43</v>
      </c>
    </row>
    <row r="37" spans="2:159" x14ac:dyDescent="0.3">
      <c r="B37" s="33" t="s">
        <v>17</v>
      </c>
      <c r="C37" s="33" t="s">
        <v>44</v>
      </c>
    </row>
    <row r="38" spans="2:159" x14ac:dyDescent="0.3">
      <c r="B38" s="33" t="s">
        <v>17</v>
      </c>
      <c r="C38" s="33" t="s">
        <v>45</v>
      </c>
    </row>
    <row r="39" spans="2:159" x14ac:dyDescent="0.3">
      <c r="B39" s="33" t="s">
        <v>17</v>
      </c>
      <c r="C39" s="33" t="s">
        <v>46</v>
      </c>
    </row>
    <row r="40" spans="2:159" x14ac:dyDescent="0.3">
      <c r="B40" s="33" t="s">
        <v>17</v>
      </c>
      <c r="C40" s="33" t="s">
        <v>47</v>
      </c>
    </row>
    <row r="41" spans="2:159" x14ac:dyDescent="0.3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990.98414260000004</v>
      </c>
      <c r="BC41" s="33">
        <v>1241.3759130000001</v>
      </c>
      <c r="BD41" s="33">
        <v>0</v>
      </c>
      <c r="BE41" s="33">
        <v>0</v>
      </c>
      <c r="BF41" s="33">
        <v>1241.3759130000001</v>
      </c>
      <c r="BG41" s="33">
        <v>1241.3759130000001</v>
      </c>
      <c r="BH41" s="33">
        <v>0</v>
      </c>
      <c r="BI41" s="33">
        <v>0</v>
      </c>
      <c r="BJ41" s="33">
        <v>1241.3759130000001</v>
      </c>
      <c r="BK41" s="33">
        <v>1241.3759130000001</v>
      </c>
      <c r="BL41" s="33">
        <v>0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3">
      <c r="B42" s="33" t="s">
        <v>18</v>
      </c>
      <c r="C42" s="33" t="s">
        <v>37</v>
      </c>
    </row>
    <row r="43" spans="2:159" x14ac:dyDescent="0.3">
      <c r="B43" s="33" t="s">
        <v>18</v>
      </c>
      <c r="C43" s="33" t="s">
        <v>38</v>
      </c>
    </row>
    <row r="44" spans="2:159" x14ac:dyDescent="0.3">
      <c r="B44" s="33" t="s">
        <v>18</v>
      </c>
      <c r="C44" s="33" t="s">
        <v>39</v>
      </c>
    </row>
    <row r="45" spans="2:159" x14ac:dyDescent="0.3">
      <c r="B45" s="33" t="s">
        <v>18</v>
      </c>
      <c r="C45" s="33" t="s">
        <v>40</v>
      </c>
    </row>
    <row r="46" spans="2:159" x14ac:dyDescent="0.3">
      <c r="B46" s="33" t="s">
        <v>18</v>
      </c>
      <c r="C46" s="33" t="s">
        <v>41</v>
      </c>
    </row>
    <row r="47" spans="2:159" x14ac:dyDescent="0.3">
      <c r="B47" s="33" t="s">
        <v>18</v>
      </c>
      <c r="C47" s="33" t="s">
        <v>42</v>
      </c>
    </row>
    <row r="48" spans="2:159" x14ac:dyDescent="0.3">
      <c r="B48" s="33" t="s">
        <v>18</v>
      </c>
      <c r="C48" s="33" t="s">
        <v>43</v>
      </c>
    </row>
    <row r="49" spans="2:159" x14ac:dyDescent="0.3">
      <c r="B49" s="33" t="s">
        <v>18</v>
      </c>
      <c r="C49" s="33" t="s">
        <v>44</v>
      </c>
    </row>
    <row r="50" spans="2:159" x14ac:dyDescent="0.3">
      <c r="B50" s="33" t="s">
        <v>18</v>
      </c>
      <c r="C50" s="33" t="s">
        <v>45</v>
      </c>
    </row>
    <row r="51" spans="2:159" x14ac:dyDescent="0.3">
      <c r="B51" s="33" t="s">
        <v>18</v>
      </c>
      <c r="C51" s="33" t="s">
        <v>46</v>
      </c>
    </row>
    <row r="52" spans="2:159" x14ac:dyDescent="0.3">
      <c r="B52" s="33" t="s">
        <v>18</v>
      </c>
      <c r="C52" s="33" t="s">
        <v>47</v>
      </c>
    </row>
    <row r="53" spans="2:159" x14ac:dyDescent="0.3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3">
      <c r="B54" s="33" t="s">
        <v>697</v>
      </c>
      <c r="C54" s="33" t="s">
        <v>37</v>
      </c>
    </row>
    <row r="55" spans="2:159" x14ac:dyDescent="0.3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990.49902889999998</v>
      </c>
      <c r="AY55" s="33">
        <v>1363.609177</v>
      </c>
      <c r="AZ55" s="33">
        <v>953.63414739999996</v>
      </c>
      <c r="BA55" s="33">
        <v>953.63414739999996</v>
      </c>
      <c r="BB55" s="33">
        <v>1141.59449</v>
      </c>
      <c r="BC55" s="33">
        <v>1360.900292</v>
      </c>
      <c r="BD55" s="33">
        <v>953.63414739999996</v>
      </c>
      <c r="BE55" s="33">
        <v>953.63414739999996</v>
      </c>
      <c r="BF55" s="33">
        <v>1141.59449</v>
      </c>
      <c r="BG55" s="33">
        <v>1298.861742</v>
      </c>
      <c r="BH55" s="33">
        <v>953.63414739999996</v>
      </c>
      <c r="BI55" s="33">
        <v>953.63414739999996</v>
      </c>
      <c r="BJ55" s="33">
        <v>1141.59449</v>
      </c>
      <c r="BK55" s="33">
        <v>1298.861742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170</v>
      </c>
      <c r="CO55" s="33">
        <v>170</v>
      </c>
      <c r="CP55" s="33">
        <v>323.8062352</v>
      </c>
      <c r="CQ55" s="33">
        <v>323.8062352</v>
      </c>
      <c r="CR55" s="33">
        <v>170</v>
      </c>
      <c r="CS55" s="33">
        <v>170</v>
      </c>
      <c r="CT55" s="33">
        <v>323.8062352</v>
      </c>
      <c r="CU55" s="33">
        <v>323.8062352</v>
      </c>
      <c r="CV55" s="33">
        <v>170</v>
      </c>
      <c r="CW55" s="33">
        <v>170</v>
      </c>
      <c r="CX55" s="33">
        <v>323.8062352</v>
      </c>
      <c r="CY55" s="33">
        <v>323.8062352</v>
      </c>
      <c r="CZ55" s="33">
        <v>170</v>
      </c>
      <c r="DA55" s="33">
        <v>170</v>
      </c>
      <c r="DB55" s="33">
        <v>323.8062352</v>
      </c>
      <c r="DC55" s="33">
        <v>323.8062352</v>
      </c>
      <c r="DD55" s="33">
        <v>170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170</v>
      </c>
      <c r="DM55" s="33">
        <v>170</v>
      </c>
      <c r="DN55" s="33">
        <v>323.8062352</v>
      </c>
      <c r="DO55" s="33">
        <v>323.8062352</v>
      </c>
      <c r="DP55" s="33">
        <v>252.48605459999999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3">
      <c r="B56" s="33" t="s">
        <v>697</v>
      </c>
      <c r="C56" s="33" t="s">
        <v>39</v>
      </c>
    </row>
    <row r="57" spans="2:159" x14ac:dyDescent="0.3">
      <c r="B57" s="33" t="s">
        <v>697</v>
      </c>
      <c r="C57" s="33" t="s">
        <v>40</v>
      </c>
    </row>
    <row r="58" spans="2:159" x14ac:dyDescent="0.3">
      <c r="B58" s="33" t="s">
        <v>697</v>
      </c>
      <c r="C58" s="33" t="s">
        <v>41</v>
      </c>
    </row>
    <row r="59" spans="2:159" x14ac:dyDescent="0.3">
      <c r="B59" s="33" t="s">
        <v>697</v>
      </c>
      <c r="C59" s="33" t="s">
        <v>42</v>
      </c>
    </row>
    <row r="60" spans="2:159" x14ac:dyDescent="0.3">
      <c r="B60" s="33" t="s">
        <v>697</v>
      </c>
      <c r="C60" s="33" t="s">
        <v>43</v>
      </c>
    </row>
    <row r="61" spans="2:159" x14ac:dyDescent="0.3">
      <c r="B61" s="33" t="s">
        <v>697</v>
      </c>
      <c r="C61" s="33" t="s">
        <v>44</v>
      </c>
    </row>
    <row r="62" spans="2:159" x14ac:dyDescent="0.3">
      <c r="B62" s="33" t="s">
        <v>697</v>
      </c>
      <c r="C62" s="33" t="s">
        <v>45</v>
      </c>
    </row>
    <row r="63" spans="2:159" x14ac:dyDescent="0.3">
      <c r="B63" s="33" t="s">
        <v>697</v>
      </c>
      <c r="C63" s="33" t="s">
        <v>46</v>
      </c>
    </row>
    <row r="64" spans="2:159" x14ac:dyDescent="0.3">
      <c r="B64" s="33" t="s">
        <v>697</v>
      </c>
      <c r="C64" s="33" t="s">
        <v>47</v>
      </c>
    </row>
    <row r="65" spans="2:159" x14ac:dyDescent="0.3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990.49902889999998</v>
      </c>
      <c r="AY65" s="33">
        <v>1363.609177</v>
      </c>
      <c r="AZ65" s="33">
        <v>953.63414739999996</v>
      </c>
      <c r="BA65" s="33">
        <v>953.63414739999996</v>
      </c>
      <c r="BB65" s="33">
        <v>1141.59449</v>
      </c>
      <c r="BC65" s="33">
        <v>1360.900292</v>
      </c>
      <c r="BD65" s="33">
        <v>953.63414739999996</v>
      </c>
      <c r="BE65" s="33">
        <v>953.63414739999996</v>
      </c>
      <c r="BF65" s="33">
        <v>1141.59449</v>
      </c>
      <c r="BG65" s="33">
        <v>1298.861742</v>
      </c>
      <c r="BH65" s="33">
        <v>953.63414739999996</v>
      </c>
      <c r="BI65" s="33">
        <v>953.63414739999996</v>
      </c>
      <c r="BJ65" s="33">
        <v>1141.59449</v>
      </c>
      <c r="BK65" s="33">
        <v>1298.861742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170</v>
      </c>
      <c r="CO65" s="33">
        <v>170</v>
      </c>
      <c r="CP65" s="33">
        <v>323.8062352</v>
      </c>
      <c r="CQ65" s="33">
        <v>323.8062352</v>
      </c>
      <c r="CR65" s="33">
        <v>170</v>
      </c>
      <c r="CS65" s="33">
        <v>170</v>
      </c>
      <c r="CT65" s="33">
        <v>323.8062352</v>
      </c>
      <c r="CU65" s="33">
        <v>323.8062352</v>
      </c>
      <c r="CV65" s="33">
        <v>170</v>
      </c>
      <c r="CW65" s="33">
        <v>170</v>
      </c>
      <c r="CX65" s="33">
        <v>323.8062352</v>
      </c>
      <c r="CY65" s="33">
        <v>323.8062352</v>
      </c>
      <c r="CZ65" s="33">
        <v>170</v>
      </c>
      <c r="DA65" s="33">
        <v>170</v>
      </c>
      <c r="DB65" s="33">
        <v>323.8062352</v>
      </c>
      <c r="DC65" s="33">
        <v>323.8062352</v>
      </c>
      <c r="DD65" s="33">
        <v>170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170</v>
      </c>
      <c r="DM65" s="33">
        <v>170</v>
      </c>
      <c r="DN65" s="33">
        <v>323.8062352</v>
      </c>
      <c r="DO65" s="33">
        <v>323.8062352</v>
      </c>
      <c r="DP65" s="33">
        <v>252.48605459999999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3">
      <c r="B66" s="33" t="s">
        <v>19</v>
      </c>
      <c r="C66" s="33" t="s">
        <v>37</v>
      </c>
    </row>
    <row r="67" spans="2:159" x14ac:dyDescent="0.3">
      <c r="B67" s="33" t="s">
        <v>19</v>
      </c>
      <c r="C67" s="33" t="s">
        <v>38</v>
      </c>
    </row>
    <row r="68" spans="2:159" x14ac:dyDescent="0.3">
      <c r="B68" s="33" t="s">
        <v>19</v>
      </c>
      <c r="C68" s="33" t="s">
        <v>39</v>
      </c>
    </row>
    <row r="69" spans="2:159" x14ac:dyDescent="0.3">
      <c r="B69" s="33" t="s">
        <v>19</v>
      </c>
      <c r="C69" s="33" t="s">
        <v>40</v>
      </c>
    </row>
    <row r="70" spans="2:159" x14ac:dyDescent="0.3">
      <c r="B70" s="33" t="s">
        <v>19</v>
      </c>
      <c r="C70" s="33" t="s">
        <v>41</v>
      </c>
    </row>
    <row r="71" spans="2:159" x14ac:dyDescent="0.3">
      <c r="B71" s="33" t="s">
        <v>19</v>
      </c>
      <c r="C71" s="33" t="s">
        <v>42</v>
      </c>
    </row>
    <row r="72" spans="2:159" x14ac:dyDescent="0.3">
      <c r="B72" s="33" t="s">
        <v>19</v>
      </c>
      <c r="C72" s="33" t="s">
        <v>43</v>
      </c>
    </row>
    <row r="73" spans="2:159" x14ac:dyDescent="0.3">
      <c r="B73" s="33" t="s">
        <v>19</v>
      </c>
      <c r="C73" s="33" t="s">
        <v>44</v>
      </c>
    </row>
    <row r="74" spans="2:159" x14ac:dyDescent="0.3">
      <c r="B74" s="33" t="s">
        <v>19</v>
      </c>
      <c r="C74" s="33" t="s">
        <v>45</v>
      </c>
    </row>
    <row r="75" spans="2:159" x14ac:dyDescent="0.3">
      <c r="B75" s="33" t="s">
        <v>19</v>
      </c>
      <c r="C75" s="33" t="s">
        <v>46</v>
      </c>
    </row>
    <row r="76" spans="2:159" x14ac:dyDescent="0.3">
      <c r="B76" s="33" t="s">
        <v>19</v>
      </c>
      <c r="C76" s="33" t="s">
        <v>47</v>
      </c>
    </row>
    <row r="77" spans="2:159" x14ac:dyDescent="0.3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3">
      <c r="B78" s="33" t="s">
        <v>20</v>
      </c>
      <c r="C78" s="33" t="s">
        <v>37</v>
      </c>
    </row>
    <row r="79" spans="2:159" x14ac:dyDescent="0.3">
      <c r="B79" s="33" t="s">
        <v>20</v>
      </c>
      <c r="C79" s="33" t="s">
        <v>38</v>
      </c>
    </row>
    <row r="80" spans="2:159" x14ac:dyDescent="0.3">
      <c r="B80" s="33" t="s">
        <v>20</v>
      </c>
      <c r="C80" s="33" t="s">
        <v>39</v>
      </c>
    </row>
    <row r="81" spans="2:159" x14ac:dyDescent="0.3">
      <c r="B81" s="33" t="s">
        <v>20</v>
      </c>
      <c r="C81" s="33" t="s">
        <v>40</v>
      </c>
    </row>
    <row r="82" spans="2:159" x14ac:dyDescent="0.3">
      <c r="B82" s="33" t="s">
        <v>20</v>
      </c>
      <c r="C82" s="33" t="s">
        <v>41</v>
      </c>
    </row>
    <row r="83" spans="2:159" x14ac:dyDescent="0.3">
      <c r="B83" s="33" t="s">
        <v>20</v>
      </c>
      <c r="C83" s="33" t="s">
        <v>42</v>
      </c>
    </row>
    <row r="84" spans="2:159" x14ac:dyDescent="0.3">
      <c r="B84" s="33" t="s">
        <v>20</v>
      </c>
      <c r="C84" s="33" t="s">
        <v>43</v>
      </c>
    </row>
    <row r="85" spans="2:159" x14ac:dyDescent="0.3">
      <c r="B85" s="33" t="s">
        <v>20</v>
      </c>
      <c r="C85" s="33" t="s">
        <v>44</v>
      </c>
    </row>
    <row r="86" spans="2:159" x14ac:dyDescent="0.3">
      <c r="B86" s="33" t="s">
        <v>20</v>
      </c>
      <c r="C86" s="33" t="s">
        <v>45</v>
      </c>
    </row>
    <row r="87" spans="2:159" x14ac:dyDescent="0.3">
      <c r="B87" s="33" t="s">
        <v>20</v>
      </c>
      <c r="C87" s="33" t="s">
        <v>46</v>
      </c>
    </row>
    <row r="88" spans="2:159" x14ac:dyDescent="0.3">
      <c r="B88" s="33" t="s">
        <v>20</v>
      </c>
      <c r="C88" s="33" t="s">
        <v>47</v>
      </c>
    </row>
    <row r="89" spans="2:159" x14ac:dyDescent="0.3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3">
      <c r="B90" s="33" t="s">
        <v>675</v>
      </c>
      <c r="C90" s="33" t="s">
        <v>37</v>
      </c>
    </row>
    <row r="91" spans="2:159" x14ac:dyDescent="0.3">
      <c r="B91" s="33" t="s">
        <v>675</v>
      </c>
      <c r="C91" s="33" t="s">
        <v>38</v>
      </c>
    </row>
    <row r="92" spans="2:159" x14ac:dyDescent="0.3">
      <c r="B92" s="33" t="s">
        <v>675</v>
      </c>
      <c r="C92" s="33" t="s">
        <v>39</v>
      </c>
    </row>
    <row r="93" spans="2:159" x14ac:dyDescent="0.3">
      <c r="B93" s="33" t="s">
        <v>675</v>
      </c>
      <c r="C93" s="33" t="s">
        <v>40</v>
      </c>
    </row>
    <row r="94" spans="2:159" x14ac:dyDescent="0.3">
      <c r="B94" s="33" t="s">
        <v>675</v>
      </c>
      <c r="C94" s="33" t="s">
        <v>41</v>
      </c>
    </row>
    <row r="95" spans="2:159" x14ac:dyDescent="0.3">
      <c r="B95" s="33" t="s">
        <v>675</v>
      </c>
      <c r="C95" s="33" t="s">
        <v>42</v>
      </c>
    </row>
    <row r="96" spans="2:159" x14ac:dyDescent="0.3">
      <c r="B96" s="33" t="s">
        <v>675</v>
      </c>
      <c r="C96" s="33" t="s">
        <v>43</v>
      </c>
    </row>
    <row r="97" spans="2:159" x14ac:dyDescent="0.3">
      <c r="B97" s="33" t="s">
        <v>675</v>
      </c>
      <c r="C97" s="33" t="s">
        <v>44</v>
      </c>
    </row>
    <row r="98" spans="2:159" x14ac:dyDescent="0.3">
      <c r="B98" s="33" t="s">
        <v>675</v>
      </c>
      <c r="C98" s="33" t="s">
        <v>45</v>
      </c>
    </row>
    <row r="99" spans="2:159" x14ac:dyDescent="0.3">
      <c r="B99" s="33" t="s">
        <v>675</v>
      </c>
      <c r="C99" s="33" t="s">
        <v>46</v>
      </c>
    </row>
    <row r="100" spans="2:159" x14ac:dyDescent="0.3">
      <c r="B100" s="33" t="s">
        <v>675</v>
      </c>
      <c r="C100" s="33" t="s">
        <v>47</v>
      </c>
    </row>
    <row r="101" spans="2:159" x14ac:dyDescent="0.3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3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2043.6276330000001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1819.368168</v>
      </c>
      <c r="AU102" s="33">
        <v>2937.2662190000001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1872.1219880000001</v>
      </c>
      <c r="BC102" s="33">
        <v>2546.0592630000001</v>
      </c>
      <c r="BD102" s="33">
        <v>424.29184889999999</v>
      </c>
      <c r="BE102" s="33">
        <v>424.29184889999999</v>
      </c>
      <c r="BF102" s="33">
        <v>668.38513499999999</v>
      </c>
      <c r="BG102" s="33">
        <v>668.38513499999999</v>
      </c>
      <c r="BH102" s="33">
        <v>325.8410164</v>
      </c>
      <c r="BI102" s="33">
        <v>325.8410164</v>
      </c>
      <c r="BJ102" s="33">
        <v>569.93430249999994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3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3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1629.8431439999999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598.24387460000003</v>
      </c>
      <c r="CO104" s="33">
        <v>598.24387460000003</v>
      </c>
      <c r="CP104" s="33">
        <v>1183.450949</v>
      </c>
      <c r="CQ104" s="33">
        <v>1196.4877489999999</v>
      </c>
      <c r="CR104" s="33">
        <v>598.24387460000003</v>
      </c>
      <c r="CS104" s="33">
        <v>598.24387460000003</v>
      </c>
      <c r="CT104" s="33">
        <v>1183.450949</v>
      </c>
      <c r="CU104" s="33">
        <v>1196.4877489999999</v>
      </c>
      <c r="CV104" s="33">
        <v>598.24387460000003</v>
      </c>
      <c r="CW104" s="33">
        <v>598.24387460000003</v>
      </c>
      <c r="CX104" s="33">
        <v>1183.450949</v>
      </c>
      <c r="CY104" s="33">
        <v>1196.4877489999999</v>
      </c>
      <c r="CZ104" s="33">
        <v>979.65317860000005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585.20707460000006</v>
      </c>
      <c r="DM104" s="33">
        <v>585.20707460000006</v>
      </c>
      <c r="DN104" s="33">
        <v>1170.414149</v>
      </c>
      <c r="DO104" s="33">
        <v>1170.414149</v>
      </c>
    </row>
    <row r="105" spans="2:159" x14ac:dyDescent="0.3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1056.542146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1107.798464</v>
      </c>
      <c r="BC105" s="33">
        <v>1518.0236170000001</v>
      </c>
      <c r="BD105" s="33">
        <v>831.16929449999998</v>
      </c>
      <c r="BE105" s="33">
        <v>831.16929449999998</v>
      </c>
      <c r="BF105" s="33">
        <v>1433.637346</v>
      </c>
      <c r="BG105" s="33">
        <v>1433.637346</v>
      </c>
      <c r="BH105" s="33">
        <v>831.16929449999998</v>
      </c>
      <c r="BI105" s="33">
        <v>831.16929449999998</v>
      </c>
      <c r="BJ105" s="33">
        <v>1433.637346</v>
      </c>
      <c r="BK105" s="33">
        <v>1433.637346</v>
      </c>
      <c r="BL105" s="33">
        <v>831.16929449999998</v>
      </c>
      <c r="BM105" s="33">
        <v>831.16929449999998</v>
      </c>
      <c r="BN105" s="33">
        <v>1433.637346</v>
      </c>
      <c r="BO105" s="33">
        <v>1433.637346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3">
      <c r="B106" s="33" t="s">
        <v>699</v>
      </c>
      <c r="C106" s="33" t="s">
        <v>41</v>
      </c>
    </row>
    <row r="107" spans="2:159" x14ac:dyDescent="0.3">
      <c r="B107" s="33" t="s">
        <v>699</v>
      </c>
      <c r="C107" s="33" t="s">
        <v>42</v>
      </c>
    </row>
    <row r="108" spans="2:159" x14ac:dyDescent="0.3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558.84255159999998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558.84255159999998</v>
      </c>
      <c r="AF108" s="33">
        <v>591.31756189999999</v>
      </c>
      <c r="AG108" s="33">
        <v>591.31756189999999</v>
      </c>
      <c r="AH108" s="33">
        <v>558.84255159999998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591.31756189999999</v>
      </c>
      <c r="AT108" s="33">
        <v>844.36501850000002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844.36501850000002</v>
      </c>
      <c r="AZ108" s="33">
        <v>558.84255159999998</v>
      </c>
      <c r="BA108" s="33">
        <v>591.31756189999999</v>
      </c>
      <c r="BB108" s="33">
        <v>844.36501850000002</v>
      </c>
      <c r="BC108" s="33">
        <v>844.36501850000002</v>
      </c>
      <c r="BD108" s="33">
        <v>591.31756189999999</v>
      </c>
      <c r="BE108" s="33">
        <v>586.03257369999994</v>
      </c>
      <c r="BF108" s="33">
        <v>844.36501850000002</v>
      </c>
      <c r="BG108" s="33">
        <v>844.36501850000002</v>
      </c>
      <c r="BH108" s="33">
        <v>591.31756189999999</v>
      </c>
      <c r="BI108" s="33">
        <v>591.30861689999995</v>
      </c>
      <c r="BJ108" s="33">
        <v>844.36501850000002</v>
      </c>
      <c r="BK108" s="33">
        <v>844.36501850000002</v>
      </c>
      <c r="BL108" s="33">
        <v>591.31756189999999</v>
      </c>
      <c r="BM108" s="33">
        <v>558.84255159999998</v>
      </c>
      <c r="BN108" s="33">
        <v>844.36501850000002</v>
      </c>
      <c r="BO108" s="33">
        <v>844.36501850000002</v>
      </c>
      <c r="BP108" s="33">
        <v>558.84255159999998</v>
      </c>
      <c r="BQ108" s="33">
        <v>591.31756189999999</v>
      </c>
      <c r="BR108" s="33">
        <v>844.36501850000002</v>
      </c>
      <c r="BS108" s="33">
        <v>844.36501850000002</v>
      </c>
      <c r="BT108" s="33">
        <v>558.84255159999998</v>
      </c>
      <c r="BU108" s="33">
        <v>591.31756189999999</v>
      </c>
      <c r="BV108" s="33">
        <v>844.36501850000002</v>
      </c>
      <c r="BW108" s="33">
        <v>844.36501850000002</v>
      </c>
      <c r="BX108" s="33">
        <v>591.31756189999999</v>
      </c>
      <c r="BY108" s="33">
        <v>591.31756189999999</v>
      </c>
      <c r="BZ108" s="33">
        <v>844.36501850000002</v>
      </c>
      <c r="CA108" s="33">
        <v>844.36501850000002</v>
      </c>
      <c r="CB108" s="33">
        <v>269.38775509999999</v>
      </c>
      <c r="CC108" s="33">
        <v>269.38775509999999</v>
      </c>
      <c r="CD108" s="33">
        <v>522.43521169999997</v>
      </c>
      <c r="CE108" s="33">
        <v>522.43521169999997</v>
      </c>
      <c r="CF108" s="33">
        <v>269.38775509999999</v>
      </c>
      <c r="CG108" s="33">
        <v>269.38775509999999</v>
      </c>
      <c r="CH108" s="33">
        <v>522.43521169999997</v>
      </c>
      <c r="CI108" s="33">
        <v>522.43521169999997</v>
      </c>
      <c r="CJ108" s="33">
        <v>269.38775509999999</v>
      </c>
      <c r="CK108" s="33">
        <v>269.38775509999999</v>
      </c>
      <c r="CL108" s="33">
        <v>522.43521169999997</v>
      </c>
      <c r="CM108" s="33">
        <v>522.43521169999997</v>
      </c>
      <c r="CN108" s="33">
        <v>269.38775509999999</v>
      </c>
      <c r="CO108" s="33">
        <v>269.38775509999999</v>
      </c>
      <c r="CP108" s="33">
        <v>522.43521169999997</v>
      </c>
      <c r="CQ108" s="33">
        <v>522.43521169999997</v>
      </c>
      <c r="CR108" s="33">
        <v>269.38775509999999</v>
      </c>
      <c r="CS108" s="33">
        <v>269.38775509999999</v>
      </c>
      <c r="CT108" s="33">
        <v>522.43521169999997</v>
      </c>
      <c r="CU108" s="33">
        <v>522.43521169999997</v>
      </c>
      <c r="CV108" s="33">
        <v>269.38775509999999</v>
      </c>
      <c r="CW108" s="33">
        <v>269.38775509999999</v>
      </c>
      <c r="CX108" s="33">
        <v>522.43521169999997</v>
      </c>
      <c r="CY108" s="33">
        <v>522.43521169999997</v>
      </c>
    </row>
    <row r="109" spans="2:159" x14ac:dyDescent="0.3">
      <c r="B109" s="33" t="s">
        <v>699</v>
      </c>
      <c r="C109" s="33" t="s">
        <v>44</v>
      </c>
    </row>
    <row r="110" spans="2:159" x14ac:dyDescent="0.3">
      <c r="B110" s="33" t="s">
        <v>699</v>
      </c>
      <c r="C110" s="33" t="s">
        <v>45</v>
      </c>
    </row>
    <row r="111" spans="2:159" x14ac:dyDescent="0.3">
      <c r="B111" s="33" t="s">
        <v>699</v>
      </c>
      <c r="C111" s="33" t="s">
        <v>46</v>
      </c>
    </row>
    <row r="112" spans="2:159" x14ac:dyDescent="0.3">
      <c r="B112" s="33" t="s">
        <v>699</v>
      </c>
      <c r="C112" s="33" t="s">
        <v>47</v>
      </c>
    </row>
    <row r="113" spans="2:159" x14ac:dyDescent="0.3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3949.0905870000001</v>
      </c>
      <c r="V113" s="33">
        <v>3981.5655969999998</v>
      </c>
      <c r="W113" s="33">
        <v>5026.0638840000001</v>
      </c>
      <c r="X113" s="33">
        <v>3949.0905870000001</v>
      </c>
      <c r="Y113" s="33">
        <v>3949.0905870000001</v>
      </c>
      <c r="Z113" s="33">
        <v>3981.5655969999998</v>
      </c>
      <c r="AA113" s="33">
        <v>5202.5297860000001</v>
      </c>
      <c r="AB113" s="33">
        <v>3994.6023970000001</v>
      </c>
      <c r="AC113" s="33">
        <v>3994.6023970000001</v>
      </c>
      <c r="AD113" s="33">
        <v>3994.6023970000001</v>
      </c>
      <c r="AE113" s="33">
        <v>3962.127387</v>
      </c>
      <c r="AF113" s="33">
        <v>3994.6023970000001</v>
      </c>
      <c r="AG113" s="33">
        <v>3994.6023970000001</v>
      </c>
      <c r="AH113" s="33">
        <v>3962.127387</v>
      </c>
      <c r="AI113" s="33">
        <v>4882.9306829999996</v>
      </c>
      <c r="AJ113" s="33">
        <v>4549.8344619999998</v>
      </c>
      <c r="AK113" s="33">
        <v>4582.3094719999999</v>
      </c>
      <c r="AL113" s="33">
        <v>4582.3094719999999</v>
      </c>
      <c r="AM113" s="33">
        <v>6168.2729920000002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4211.3984010000004</v>
      </c>
      <c r="AT113" s="33">
        <v>5300.1394950000004</v>
      </c>
      <c r="AU113" s="33">
        <v>7191.9476610000002</v>
      </c>
      <c r="AV113" s="33">
        <v>4138.5995190000003</v>
      </c>
      <c r="AW113" s="33">
        <v>4171.0745290000004</v>
      </c>
      <c r="AX113" s="33">
        <v>4756.2816039999998</v>
      </c>
      <c r="AY113" s="33">
        <v>7184.5196219999998</v>
      </c>
      <c r="AZ113" s="33">
        <v>3928.2844230000001</v>
      </c>
      <c r="BA113" s="33">
        <v>3960.7594330000002</v>
      </c>
      <c r="BB113" s="33">
        <v>5454.1286140000002</v>
      </c>
      <c r="BC113" s="33">
        <v>6538.2910419999998</v>
      </c>
      <c r="BD113" s="33">
        <v>2445.0225799999998</v>
      </c>
      <c r="BE113" s="33">
        <v>2439.7375919999999</v>
      </c>
      <c r="BF113" s="33">
        <v>4142.8752480000003</v>
      </c>
      <c r="BG113" s="33">
        <v>4142.8752480000003</v>
      </c>
      <c r="BH113" s="33">
        <v>2346.571747</v>
      </c>
      <c r="BI113" s="33">
        <v>2346.5628019999999</v>
      </c>
      <c r="BJ113" s="33">
        <v>4044.4244159999998</v>
      </c>
      <c r="BK113" s="33">
        <v>4044.4244159999998</v>
      </c>
      <c r="BL113" s="33">
        <v>2346.571747</v>
      </c>
      <c r="BM113" s="33">
        <v>2314.0967369999998</v>
      </c>
      <c r="BN113" s="33">
        <v>4044.4244159999998</v>
      </c>
      <c r="BO113" s="33">
        <v>4044.4244159999998</v>
      </c>
      <c r="BP113" s="33">
        <v>2231.7461509999998</v>
      </c>
      <c r="BQ113" s="33">
        <v>2264.2211609999999</v>
      </c>
      <c r="BR113" s="33">
        <v>3962.0738299999998</v>
      </c>
      <c r="BS113" s="33">
        <v>3962.0738299999998</v>
      </c>
      <c r="BT113" s="33">
        <v>2231.7461509999998</v>
      </c>
      <c r="BU113" s="33">
        <v>2264.2211609999999</v>
      </c>
      <c r="BV113" s="33">
        <v>3962.0738299999998</v>
      </c>
      <c r="BW113" s="33">
        <v>3962.0738299999998</v>
      </c>
      <c r="BX113" s="33">
        <v>2264.2211609999999</v>
      </c>
      <c r="BY113" s="33">
        <v>2264.2211609999999</v>
      </c>
      <c r="BZ113" s="33">
        <v>3379.1048620000001</v>
      </c>
      <c r="CA113" s="33">
        <v>3962.0738299999998</v>
      </c>
      <c r="CB113" s="33">
        <v>1508.5521349999999</v>
      </c>
      <c r="CC113" s="33">
        <v>1508.5521349999999</v>
      </c>
      <c r="CD113" s="33">
        <v>2597.2832290000001</v>
      </c>
      <c r="CE113" s="33">
        <v>2854.4133149999998</v>
      </c>
      <c r="CF113" s="33">
        <v>1508.5521349999999</v>
      </c>
      <c r="CG113" s="33">
        <v>1508.5521349999999</v>
      </c>
      <c r="CH113" s="33">
        <v>2597.2832290000001</v>
      </c>
      <c r="CI113" s="33">
        <v>2854.4133149999998</v>
      </c>
      <c r="CJ113" s="33">
        <v>1508.5521349999999</v>
      </c>
      <c r="CK113" s="33">
        <v>1508.5521349999999</v>
      </c>
      <c r="CL113" s="33">
        <v>2597.2832290000001</v>
      </c>
      <c r="CM113" s="33">
        <v>2854.4133149999998</v>
      </c>
      <c r="CN113" s="33">
        <v>1013.982287</v>
      </c>
      <c r="CO113" s="33">
        <v>1013.982287</v>
      </c>
      <c r="CP113" s="33">
        <v>1852.2368180000001</v>
      </c>
      <c r="CQ113" s="33">
        <v>1865.2736179999999</v>
      </c>
      <c r="CR113" s="33">
        <v>1013.982287</v>
      </c>
      <c r="CS113" s="33">
        <v>1013.982287</v>
      </c>
      <c r="CT113" s="33">
        <v>1852.2368180000001</v>
      </c>
      <c r="CU113" s="33">
        <v>1865.2736179999999</v>
      </c>
      <c r="CV113" s="33">
        <v>1013.982287</v>
      </c>
      <c r="CW113" s="33">
        <v>1013.982287</v>
      </c>
      <c r="CX113" s="33">
        <v>1852.2368180000001</v>
      </c>
      <c r="CY113" s="33">
        <v>1865.2736179999999</v>
      </c>
      <c r="CZ113" s="33">
        <v>1126.0038360000001</v>
      </c>
      <c r="DA113" s="33">
        <v>744.59453180000003</v>
      </c>
      <c r="DB113" s="33">
        <v>1329.801606</v>
      </c>
      <c r="DC113" s="33">
        <v>1342.8384060000001</v>
      </c>
      <c r="DD113" s="33">
        <v>1329.801606</v>
      </c>
      <c r="DE113" s="33">
        <v>744.59453180000003</v>
      </c>
      <c r="DF113" s="33">
        <v>1329.801606</v>
      </c>
      <c r="DG113" s="33">
        <v>1342.8384060000001</v>
      </c>
      <c r="DH113" s="33">
        <v>1316.7648059999999</v>
      </c>
      <c r="DI113" s="33">
        <v>731.55773180000006</v>
      </c>
      <c r="DJ113" s="33">
        <v>1316.7648059999999</v>
      </c>
      <c r="DK113" s="33">
        <v>1316.7648059999999</v>
      </c>
      <c r="DL113" s="33">
        <v>731.55773180000006</v>
      </c>
      <c r="DM113" s="33">
        <v>731.55773180000006</v>
      </c>
      <c r="DN113" s="33">
        <v>1316.7648059999999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3">
      <c r="B114" s="33" t="s">
        <v>704</v>
      </c>
      <c r="C114" s="33" t="s">
        <v>37</v>
      </c>
    </row>
    <row r="115" spans="2:159" x14ac:dyDescent="0.3">
      <c r="B115" s="33" t="s">
        <v>704</v>
      </c>
      <c r="C115" s="33" t="s">
        <v>38</v>
      </c>
    </row>
    <row r="116" spans="2:159" x14ac:dyDescent="0.3">
      <c r="B116" s="33" t="s">
        <v>704</v>
      </c>
      <c r="C116" s="33" t="s">
        <v>39</v>
      </c>
    </row>
    <row r="117" spans="2:159" x14ac:dyDescent="0.3">
      <c r="B117" s="33" t="s">
        <v>704</v>
      </c>
      <c r="C117" s="33" t="s">
        <v>40</v>
      </c>
    </row>
    <row r="118" spans="2:159" x14ac:dyDescent="0.3">
      <c r="B118" s="33" t="s">
        <v>704</v>
      </c>
      <c r="C118" s="33" t="s">
        <v>41</v>
      </c>
    </row>
    <row r="119" spans="2:159" x14ac:dyDescent="0.3">
      <c r="B119" s="33" t="s">
        <v>704</v>
      </c>
      <c r="C119" s="33" t="s">
        <v>42</v>
      </c>
    </row>
    <row r="120" spans="2:159" x14ac:dyDescent="0.3">
      <c r="B120" s="33" t="s">
        <v>704</v>
      </c>
      <c r="C120" s="33" t="s">
        <v>43</v>
      </c>
    </row>
    <row r="121" spans="2:159" x14ac:dyDescent="0.3">
      <c r="B121" s="33" t="s">
        <v>704</v>
      </c>
      <c r="C121" s="33" t="s">
        <v>44</v>
      </c>
    </row>
    <row r="122" spans="2:159" x14ac:dyDescent="0.3">
      <c r="B122" s="33" t="s">
        <v>704</v>
      </c>
      <c r="C122" s="33" t="s">
        <v>45</v>
      </c>
    </row>
    <row r="123" spans="2:159" x14ac:dyDescent="0.3">
      <c r="B123" s="33" t="s">
        <v>704</v>
      </c>
      <c r="C123" s="33" t="s">
        <v>46</v>
      </c>
    </row>
    <row r="124" spans="2:159" x14ac:dyDescent="0.3">
      <c r="B124" s="33" t="s">
        <v>704</v>
      </c>
      <c r="C124" s="33" t="s">
        <v>47</v>
      </c>
    </row>
    <row r="125" spans="2:159" x14ac:dyDescent="0.3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3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P126" s="33">
        <v>2027.589138</v>
      </c>
      <c r="CQ126" s="33">
        <v>2027.589138</v>
      </c>
      <c r="CT126" s="33">
        <v>2534.4864229999998</v>
      </c>
      <c r="CU126" s="33">
        <v>2534.4864229999998</v>
      </c>
      <c r="CX126" s="33">
        <v>3041.3837079999998</v>
      </c>
      <c r="CY126" s="33">
        <v>3041.3837079999998</v>
      </c>
      <c r="DB126" s="33">
        <v>3548.280992</v>
      </c>
      <c r="DC126" s="33">
        <v>3548.280992</v>
      </c>
      <c r="DF126" s="33">
        <v>3916.8729859999999</v>
      </c>
      <c r="DG126" s="33">
        <v>4055.178277</v>
      </c>
      <c r="DH126" s="33">
        <v>178.6614912</v>
      </c>
      <c r="DJ126" s="33">
        <v>4491.4107489999997</v>
      </c>
      <c r="DK126" s="33">
        <v>4491.4107489999997</v>
      </c>
      <c r="DN126" s="33">
        <v>2952.0256020000002</v>
      </c>
      <c r="DO126" s="33">
        <v>4491.4107489999997</v>
      </c>
      <c r="DR126" s="33">
        <v>2532.2882829999999</v>
      </c>
      <c r="DS126" s="33">
        <v>4491.4107489999997</v>
      </c>
      <c r="DV126" s="33">
        <v>2108.9668900000001</v>
      </c>
      <c r="DW126" s="33">
        <v>4491.4107489999997</v>
      </c>
      <c r="DZ126" s="33">
        <v>1634.2196819999999</v>
      </c>
      <c r="EA126" s="33">
        <v>4491.4107489999997</v>
      </c>
      <c r="ED126" s="33">
        <v>183.85930110000001</v>
      </c>
      <c r="EE126" s="33">
        <v>4491.4107489999997</v>
      </c>
      <c r="EF126" s="33">
        <v>308.80836590000001</v>
      </c>
      <c r="EI126" s="33">
        <v>4491.4107489999997</v>
      </c>
      <c r="EJ126" s="33">
        <v>2203.9071939999999</v>
      </c>
      <c r="EM126" s="33">
        <v>4491.4107489999997</v>
      </c>
      <c r="EN126" s="33">
        <v>2970.718895</v>
      </c>
      <c r="EP126" s="33">
        <v>1013.794569</v>
      </c>
      <c r="EQ126" s="33">
        <v>4491.4107489999997</v>
      </c>
      <c r="ER126" s="33">
        <v>4257.1808209999999</v>
      </c>
      <c r="ET126" s="33">
        <v>2351.5945670000001</v>
      </c>
      <c r="EU126" s="33">
        <v>4491.4107489999997</v>
      </c>
      <c r="EV126" s="33">
        <v>4491.4107489999997</v>
      </c>
      <c r="EX126" s="33">
        <v>4491.4107489999997</v>
      </c>
      <c r="EY126" s="33">
        <v>4491.4107489999997</v>
      </c>
      <c r="EZ126" s="33">
        <v>3586.5553810000001</v>
      </c>
      <c r="FB126" s="33">
        <v>4491.4107489999997</v>
      </c>
      <c r="FC126" s="33">
        <v>4491.4107489999997</v>
      </c>
    </row>
    <row r="127" spans="2:159" x14ac:dyDescent="0.3">
      <c r="B127" s="33" t="s">
        <v>705</v>
      </c>
      <c r="C127" s="33" t="s">
        <v>38</v>
      </c>
    </row>
    <row r="128" spans="2:159" x14ac:dyDescent="0.3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720.07838560000005</v>
      </c>
      <c r="CY128" s="33">
        <v>720.07838560000005</v>
      </c>
      <c r="DC128" s="33">
        <v>720.07838560000005</v>
      </c>
      <c r="DG128" s="33">
        <v>720.07838560000005</v>
      </c>
      <c r="DH128" s="33">
        <v>180.01959640000001</v>
      </c>
      <c r="DJ128" s="33">
        <v>705.18240379999997</v>
      </c>
      <c r="DK128" s="33">
        <v>720.07838560000005</v>
      </c>
      <c r="DO128" s="33">
        <v>720.07838560000005</v>
      </c>
      <c r="DS128" s="33">
        <v>720.07838560000005</v>
      </c>
      <c r="DW128" s="33">
        <v>720.07838560000005</v>
      </c>
      <c r="EA128" s="33">
        <v>720.07838560000005</v>
      </c>
      <c r="EE128" s="33">
        <v>720.07838560000005</v>
      </c>
      <c r="EI128" s="33">
        <v>720.07838560000005</v>
      </c>
      <c r="EJ128" s="33">
        <v>180.01959640000001</v>
      </c>
      <c r="EM128" s="33">
        <v>720.07838560000005</v>
      </c>
      <c r="EQ128" s="33">
        <v>720.07838560000005</v>
      </c>
      <c r="ER128" s="33">
        <v>360.03919280000002</v>
      </c>
      <c r="EU128" s="33">
        <v>720.07838560000005</v>
      </c>
      <c r="EV128" s="33">
        <v>616.80792810000003</v>
      </c>
      <c r="EY128" s="33">
        <v>720.07838560000005</v>
      </c>
      <c r="EZ128" s="33">
        <v>720.07838560000005</v>
      </c>
      <c r="FC128" s="33">
        <v>720.07838560000005</v>
      </c>
    </row>
    <row r="129" spans="2:159" x14ac:dyDescent="0.3">
      <c r="B129" s="33" t="s">
        <v>705</v>
      </c>
      <c r="C129" s="33" t="s">
        <v>40</v>
      </c>
    </row>
    <row r="130" spans="2:159" x14ac:dyDescent="0.3">
      <c r="B130" s="33" t="s">
        <v>705</v>
      </c>
      <c r="C130" s="33" t="s">
        <v>41</v>
      </c>
    </row>
    <row r="131" spans="2:159" x14ac:dyDescent="0.3">
      <c r="B131" s="33" t="s">
        <v>705</v>
      </c>
      <c r="C131" s="33" t="s">
        <v>42</v>
      </c>
    </row>
    <row r="132" spans="2:159" x14ac:dyDescent="0.3">
      <c r="B132" s="33" t="s">
        <v>705</v>
      </c>
      <c r="C132" s="33" t="s">
        <v>43</v>
      </c>
    </row>
    <row r="133" spans="2:159" x14ac:dyDescent="0.3">
      <c r="B133" s="33" t="s">
        <v>705</v>
      </c>
      <c r="C133" s="33" t="s">
        <v>44</v>
      </c>
    </row>
    <row r="134" spans="2:159" x14ac:dyDescent="0.3">
      <c r="B134" s="33" t="s">
        <v>705</v>
      </c>
      <c r="C134" s="33" t="s">
        <v>45</v>
      </c>
    </row>
    <row r="135" spans="2:159" x14ac:dyDescent="0.3">
      <c r="B135" s="33" t="s">
        <v>705</v>
      </c>
      <c r="C135" s="33" t="s">
        <v>46</v>
      </c>
    </row>
    <row r="136" spans="2:159" x14ac:dyDescent="0.3">
      <c r="B136" s="33" t="s">
        <v>705</v>
      </c>
      <c r="C136" s="33" t="s">
        <v>47</v>
      </c>
    </row>
    <row r="137" spans="2:159" x14ac:dyDescent="0.3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2060.7506429999999</v>
      </c>
      <c r="CN137" s="33">
        <v>0</v>
      </c>
      <c r="CO137" s="33">
        <v>0</v>
      </c>
      <c r="CP137" s="33">
        <v>2027.589138</v>
      </c>
      <c r="CQ137" s="33">
        <v>2747.667524</v>
      </c>
      <c r="CR137" s="33">
        <v>0</v>
      </c>
      <c r="CS137" s="33">
        <v>0</v>
      </c>
      <c r="CT137" s="33">
        <v>2534.4864229999998</v>
      </c>
      <c r="CU137" s="33">
        <v>3254.564809</v>
      </c>
      <c r="CV137" s="33">
        <v>0</v>
      </c>
      <c r="CW137" s="33">
        <v>0</v>
      </c>
      <c r="CX137" s="33">
        <v>3041.3837079999998</v>
      </c>
      <c r="CY137" s="33">
        <v>3761.4620930000001</v>
      </c>
      <c r="CZ137" s="33">
        <v>0</v>
      </c>
      <c r="DA137" s="33">
        <v>0</v>
      </c>
      <c r="DB137" s="33">
        <v>3548.280992</v>
      </c>
      <c r="DC137" s="33">
        <v>4268.3593780000001</v>
      </c>
      <c r="DD137" s="33">
        <v>0</v>
      </c>
      <c r="DE137" s="33">
        <v>0</v>
      </c>
      <c r="DF137" s="33">
        <v>3916.8729859999999</v>
      </c>
      <c r="DG137" s="33">
        <v>4775.2566619999998</v>
      </c>
      <c r="DH137" s="33">
        <v>358.68108760000001</v>
      </c>
      <c r="DI137" s="33">
        <v>0</v>
      </c>
      <c r="DJ137" s="33">
        <v>5196.5931520000004</v>
      </c>
      <c r="DK137" s="33">
        <v>5211.4891340000004</v>
      </c>
      <c r="DL137" s="33">
        <v>0</v>
      </c>
      <c r="DM137" s="33">
        <v>0</v>
      </c>
      <c r="DN137" s="33">
        <v>2952.0256020000002</v>
      </c>
      <c r="DO137" s="33">
        <v>5211.4891340000004</v>
      </c>
      <c r="DP137" s="33">
        <v>0</v>
      </c>
      <c r="DQ137" s="33">
        <v>0</v>
      </c>
      <c r="DR137" s="33">
        <v>2532.2882829999999</v>
      </c>
      <c r="DS137" s="33">
        <v>5211.4891340000004</v>
      </c>
      <c r="DT137" s="33">
        <v>0</v>
      </c>
      <c r="DU137" s="33">
        <v>0</v>
      </c>
      <c r="DV137" s="33">
        <v>2108.9668900000001</v>
      </c>
      <c r="DW137" s="33">
        <v>5211.4891340000004</v>
      </c>
      <c r="DX137" s="33">
        <v>0</v>
      </c>
      <c r="DY137" s="33">
        <v>0</v>
      </c>
      <c r="DZ137" s="33">
        <v>1634.2196819999999</v>
      </c>
      <c r="EA137" s="33">
        <v>5211.4891340000004</v>
      </c>
      <c r="EB137" s="33">
        <v>0</v>
      </c>
      <c r="EC137" s="33">
        <v>0</v>
      </c>
      <c r="ED137" s="33">
        <v>183.85930110000001</v>
      </c>
      <c r="EE137" s="33">
        <v>5211.4891340000004</v>
      </c>
      <c r="EF137" s="33">
        <v>308.80836590000001</v>
      </c>
      <c r="EG137" s="33">
        <v>0</v>
      </c>
      <c r="EH137" s="33">
        <v>0</v>
      </c>
      <c r="EI137" s="33">
        <v>5211.4891340000004</v>
      </c>
      <c r="EJ137" s="33">
        <v>2383.92679</v>
      </c>
      <c r="EK137" s="33">
        <v>0</v>
      </c>
      <c r="EL137" s="33">
        <v>0</v>
      </c>
      <c r="EM137" s="33">
        <v>5211.4891340000004</v>
      </c>
      <c r="EN137" s="33">
        <v>2970.718895</v>
      </c>
      <c r="EO137" s="33">
        <v>0</v>
      </c>
      <c r="EP137" s="33">
        <v>1013.794569</v>
      </c>
      <c r="EQ137" s="33">
        <v>5211.4891340000004</v>
      </c>
      <c r="ER137" s="33">
        <v>4617.2200140000004</v>
      </c>
      <c r="ES137" s="33">
        <v>0</v>
      </c>
      <c r="ET137" s="33">
        <v>2351.5945670000001</v>
      </c>
      <c r="EU137" s="33">
        <v>5211.4891340000004</v>
      </c>
      <c r="EV137" s="33">
        <v>5108.2186769999998</v>
      </c>
      <c r="EW137" s="33">
        <v>0</v>
      </c>
      <c r="EX137" s="33">
        <v>4491.4107489999997</v>
      </c>
      <c r="EY137" s="33">
        <v>5211.4891340000004</v>
      </c>
      <c r="EZ137" s="33">
        <v>4306.6337659999999</v>
      </c>
      <c r="FA137" s="33">
        <v>0</v>
      </c>
      <c r="FB137" s="33">
        <v>4491.4107489999997</v>
      </c>
      <c r="FC137" s="33">
        <v>5211.4891340000004</v>
      </c>
    </row>
    <row r="138" spans="2:159" x14ac:dyDescent="0.3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996.48824630000001</v>
      </c>
      <c r="AU138" s="33">
        <v>1303.748288</v>
      </c>
      <c r="AY138" s="33">
        <v>1100.4988269999999</v>
      </c>
      <c r="BB138" s="33">
        <v>82.258750000000006</v>
      </c>
      <c r="BC138" s="33">
        <v>764.35720500000002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3">
      <c r="B139" s="33" t="s">
        <v>21</v>
      </c>
      <c r="C139" s="33" t="s">
        <v>38</v>
      </c>
    </row>
    <row r="140" spans="2:159" x14ac:dyDescent="0.3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3">
      <c r="B141" s="33" t="s">
        <v>21</v>
      </c>
      <c r="C141" s="33" t="s">
        <v>40</v>
      </c>
    </row>
    <row r="142" spans="2:159" x14ac:dyDescent="0.3">
      <c r="B142" s="33" t="s">
        <v>21</v>
      </c>
      <c r="C142" s="33" t="s">
        <v>41</v>
      </c>
    </row>
    <row r="143" spans="2:159" x14ac:dyDescent="0.3">
      <c r="B143" s="33" t="s">
        <v>21</v>
      </c>
      <c r="C143" s="33" t="s">
        <v>42</v>
      </c>
    </row>
    <row r="144" spans="2:159" x14ac:dyDescent="0.3">
      <c r="B144" s="33" t="s">
        <v>21</v>
      </c>
      <c r="C144" s="33" t="s">
        <v>43</v>
      </c>
    </row>
    <row r="145" spans="2:159" x14ac:dyDescent="0.3">
      <c r="B145" s="33" t="s">
        <v>21</v>
      </c>
      <c r="C145" s="33" t="s">
        <v>44</v>
      </c>
    </row>
    <row r="146" spans="2:159" x14ac:dyDescent="0.3">
      <c r="B146" s="33" t="s">
        <v>21</v>
      </c>
      <c r="C146" s="33" t="s">
        <v>45</v>
      </c>
    </row>
    <row r="147" spans="2:159" x14ac:dyDescent="0.3">
      <c r="B147" s="33" t="s">
        <v>21</v>
      </c>
      <c r="C147" s="33" t="s">
        <v>46</v>
      </c>
    </row>
    <row r="148" spans="2:159" x14ac:dyDescent="0.3">
      <c r="B148" s="33" t="s">
        <v>21</v>
      </c>
      <c r="C148" s="33" t="s">
        <v>47</v>
      </c>
    </row>
    <row r="149" spans="2:159" x14ac:dyDescent="0.3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1164.0896049999999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82.258750000000006</v>
      </c>
      <c r="BC149" s="33">
        <v>931.95856379999998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3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2872.5200399999999</v>
      </c>
      <c r="CO150" s="33">
        <v>2872.5200399999999</v>
      </c>
      <c r="CP150" s="33">
        <v>3052.6641730000001</v>
      </c>
      <c r="CQ150" s="33">
        <v>3052.6641730000001</v>
      </c>
      <c r="CR150" s="33">
        <v>2872.5200399999999</v>
      </c>
      <c r="CS150" s="33">
        <v>2872.5200399999999</v>
      </c>
      <c r="CT150" s="33">
        <v>3052.6641730000001</v>
      </c>
      <c r="CU150" s="33">
        <v>3052.6641730000001</v>
      </c>
      <c r="CV150" s="33">
        <v>2872.5200399999999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2872.5200399999999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3">
      <c r="B151" s="33" t="s">
        <v>22</v>
      </c>
      <c r="C151" s="33" t="s">
        <v>38</v>
      </c>
    </row>
    <row r="152" spans="2:159" x14ac:dyDescent="0.3">
      <c r="B152" s="33" t="s">
        <v>22</v>
      </c>
      <c r="C152" s="33" t="s">
        <v>39</v>
      </c>
    </row>
    <row r="153" spans="2:159" x14ac:dyDescent="0.3">
      <c r="B153" s="33" t="s">
        <v>22</v>
      </c>
      <c r="C153" s="33" t="s">
        <v>40</v>
      </c>
    </row>
    <row r="154" spans="2:159" x14ac:dyDescent="0.3">
      <c r="B154" s="33" t="s">
        <v>22</v>
      </c>
      <c r="C154" s="33" t="s">
        <v>41</v>
      </c>
    </row>
    <row r="155" spans="2:159" x14ac:dyDescent="0.3">
      <c r="B155" s="33" t="s">
        <v>22</v>
      </c>
      <c r="C155" s="33" t="s">
        <v>42</v>
      </c>
    </row>
    <row r="156" spans="2:159" x14ac:dyDescent="0.3">
      <c r="B156" s="33" t="s">
        <v>22</v>
      </c>
      <c r="C156" s="33" t="s">
        <v>43</v>
      </c>
    </row>
    <row r="157" spans="2:159" x14ac:dyDescent="0.3">
      <c r="B157" s="33" t="s">
        <v>22</v>
      </c>
      <c r="C157" s="33" t="s">
        <v>44</v>
      </c>
    </row>
    <row r="158" spans="2:159" x14ac:dyDescent="0.3">
      <c r="B158" s="33" t="s">
        <v>22</v>
      </c>
      <c r="C158" s="33" t="s">
        <v>45</v>
      </c>
    </row>
    <row r="159" spans="2:159" x14ac:dyDescent="0.3">
      <c r="B159" s="33" t="s">
        <v>22</v>
      </c>
      <c r="C159" s="33" t="s">
        <v>46</v>
      </c>
    </row>
    <row r="160" spans="2:159" x14ac:dyDescent="0.3">
      <c r="B160" s="33" t="s">
        <v>22</v>
      </c>
      <c r="C160" s="33" t="s">
        <v>47</v>
      </c>
    </row>
    <row r="161" spans="2:159" x14ac:dyDescent="0.3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2872.5200399999999</v>
      </c>
      <c r="CO161" s="33">
        <v>2872.5200399999999</v>
      </c>
      <c r="CP161" s="33">
        <v>3052.6641730000001</v>
      </c>
      <c r="CQ161" s="33">
        <v>3052.6641730000001</v>
      </c>
      <c r="CR161" s="33">
        <v>2872.5200399999999</v>
      </c>
      <c r="CS161" s="33">
        <v>2872.5200399999999</v>
      </c>
      <c r="CT161" s="33">
        <v>3052.6641730000001</v>
      </c>
      <c r="CU161" s="33">
        <v>3052.6641730000001</v>
      </c>
      <c r="CV161" s="33">
        <v>2872.5200399999999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2872.5200399999999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3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3">
      <c r="B163" s="33" t="s">
        <v>23</v>
      </c>
      <c r="C163" s="33" t="s">
        <v>38</v>
      </c>
    </row>
    <row r="164" spans="2:159" x14ac:dyDescent="0.3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Y164" s="33">
        <v>27.09295084</v>
      </c>
    </row>
    <row r="165" spans="2:159" x14ac:dyDescent="0.3">
      <c r="B165" s="33" t="s">
        <v>23</v>
      </c>
      <c r="C165" s="33" t="s">
        <v>40</v>
      </c>
    </row>
    <row r="166" spans="2:159" x14ac:dyDescent="0.3">
      <c r="B166" s="33" t="s">
        <v>23</v>
      </c>
      <c r="C166" s="33" t="s">
        <v>41</v>
      </c>
    </row>
    <row r="167" spans="2:159" x14ac:dyDescent="0.3">
      <c r="B167" s="33" t="s">
        <v>23</v>
      </c>
      <c r="C167" s="33" t="s">
        <v>42</v>
      </c>
    </row>
    <row r="168" spans="2:159" x14ac:dyDescent="0.3">
      <c r="B168" s="33" t="s">
        <v>23</v>
      </c>
      <c r="C168" s="33" t="s">
        <v>43</v>
      </c>
    </row>
    <row r="169" spans="2:159" x14ac:dyDescent="0.3">
      <c r="B169" s="33" t="s">
        <v>23</v>
      </c>
      <c r="C169" s="33" t="s">
        <v>44</v>
      </c>
    </row>
    <row r="170" spans="2:159" x14ac:dyDescent="0.3">
      <c r="B170" s="33" t="s">
        <v>23</v>
      </c>
      <c r="C170" s="33" t="s">
        <v>45</v>
      </c>
    </row>
    <row r="171" spans="2:159" x14ac:dyDescent="0.3">
      <c r="B171" s="33" t="s">
        <v>23</v>
      </c>
      <c r="C171" s="33" t="s">
        <v>46</v>
      </c>
    </row>
    <row r="172" spans="2:159" x14ac:dyDescent="0.3">
      <c r="B172" s="33" t="s">
        <v>23</v>
      </c>
      <c r="C172" s="33" t="s">
        <v>47</v>
      </c>
    </row>
    <row r="173" spans="2:159" x14ac:dyDescent="0.3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160.9453895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3">
      <c r="B174" s="33" t="s">
        <v>24</v>
      </c>
      <c r="C174" s="33" t="s">
        <v>37</v>
      </c>
    </row>
    <row r="175" spans="2:159" x14ac:dyDescent="0.3">
      <c r="B175" s="33" t="s">
        <v>24</v>
      </c>
      <c r="C175" s="33" t="s">
        <v>38</v>
      </c>
    </row>
    <row r="176" spans="2:159" x14ac:dyDescent="0.3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3">
      <c r="B177" s="33" t="s">
        <v>24</v>
      </c>
      <c r="C177" s="33" t="s">
        <v>40</v>
      </c>
    </row>
    <row r="178" spans="2:159" x14ac:dyDescent="0.3">
      <c r="B178" s="33" t="s">
        <v>24</v>
      </c>
      <c r="C178" s="33" t="s">
        <v>41</v>
      </c>
    </row>
    <row r="179" spans="2:159" x14ac:dyDescent="0.3">
      <c r="B179" s="33" t="s">
        <v>24</v>
      </c>
      <c r="C179" s="33" t="s">
        <v>42</v>
      </c>
    </row>
    <row r="180" spans="2:159" x14ac:dyDescent="0.3">
      <c r="B180" s="33" t="s">
        <v>24</v>
      </c>
      <c r="C180" s="33" t="s">
        <v>43</v>
      </c>
    </row>
    <row r="181" spans="2:159" x14ac:dyDescent="0.3">
      <c r="B181" s="33" t="s">
        <v>24</v>
      </c>
      <c r="C181" s="33" t="s">
        <v>44</v>
      </c>
    </row>
    <row r="182" spans="2:159" x14ac:dyDescent="0.3">
      <c r="B182" s="33" t="s">
        <v>24</v>
      </c>
      <c r="C182" s="33" t="s">
        <v>45</v>
      </c>
    </row>
    <row r="183" spans="2:159" x14ac:dyDescent="0.3">
      <c r="B183" s="33" t="s">
        <v>24</v>
      </c>
      <c r="C183" s="33" t="s">
        <v>46</v>
      </c>
    </row>
    <row r="184" spans="2:159" x14ac:dyDescent="0.3">
      <c r="B184" s="33" t="s">
        <v>24</v>
      </c>
      <c r="C184" s="33" t="s">
        <v>47</v>
      </c>
    </row>
    <row r="185" spans="2:159" x14ac:dyDescent="0.3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3">
      <c r="B186" s="33" t="s">
        <v>693</v>
      </c>
      <c r="C186" s="33" t="s">
        <v>37</v>
      </c>
    </row>
    <row r="187" spans="2:159" x14ac:dyDescent="0.3">
      <c r="B187" s="33" t="s">
        <v>693</v>
      </c>
      <c r="C187" s="33" t="s">
        <v>38</v>
      </c>
    </row>
    <row r="188" spans="2:159" x14ac:dyDescent="0.3">
      <c r="B188" s="33" t="s">
        <v>693</v>
      </c>
      <c r="C188" s="33" t="s">
        <v>39</v>
      </c>
    </row>
    <row r="189" spans="2:159" x14ac:dyDescent="0.3">
      <c r="B189" s="33" t="s">
        <v>693</v>
      </c>
      <c r="C189" s="33" t="s">
        <v>40</v>
      </c>
    </row>
    <row r="190" spans="2:159" x14ac:dyDescent="0.3">
      <c r="B190" s="33" t="s">
        <v>693</v>
      </c>
      <c r="C190" s="33" t="s">
        <v>41</v>
      </c>
    </row>
    <row r="191" spans="2:159" x14ac:dyDescent="0.3">
      <c r="B191" s="33" t="s">
        <v>693</v>
      </c>
      <c r="C191" s="33" t="s">
        <v>42</v>
      </c>
    </row>
    <row r="192" spans="2:159" x14ac:dyDescent="0.3">
      <c r="B192" s="33" t="s">
        <v>693</v>
      </c>
      <c r="C192" s="33" t="s">
        <v>43</v>
      </c>
    </row>
    <row r="193" spans="2:159" x14ac:dyDescent="0.3">
      <c r="B193" s="33" t="s">
        <v>693</v>
      </c>
      <c r="C193" s="33" t="s">
        <v>44</v>
      </c>
    </row>
    <row r="194" spans="2:159" x14ac:dyDescent="0.3">
      <c r="B194" s="33" t="s">
        <v>693</v>
      </c>
      <c r="C194" s="33" t="s">
        <v>45</v>
      </c>
    </row>
    <row r="195" spans="2:159" x14ac:dyDescent="0.3">
      <c r="B195" s="33" t="s">
        <v>693</v>
      </c>
      <c r="C195" s="33" t="s">
        <v>46</v>
      </c>
    </row>
    <row r="196" spans="2:159" x14ac:dyDescent="0.3">
      <c r="B196" s="33" t="s">
        <v>693</v>
      </c>
      <c r="C196" s="33" t="s">
        <v>47</v>
      </c>
    </row>
    <row r="197" spans="2:159" x14ac:dyDescent="0.3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3">
      <c r="B198" s="33" t="s">
        <v>694</v>
      </c>
      <c r="C198" s="33" t="s">
        <v>37</v>
      </c>
    </row>
    <row r="199" spans="2:159" x14ac:dyDescent="0.3">
      <c r="B199" s="33" t="s">
        <v>694</v>
      </c>
      <c r="C199" s="33" t="s">
        <v>38</v>
      </c>
    </row>
    <row r="200" spans="2:159" x14ac:dyDescent="0.3">
      <c r="B200" s="33" t="s">
        <v>694</v>
      </c>
      <c r="C200" s="33" t="s">
        <v>39</v>
      </c>
    </row>
    <row r="201" spans="2:159" x14ac:dyDescent="0.3">
      <c r="B201" s="33" t="s">
        <v>694</v>
      </c>
      <c r="C201" s="33" t="s">
        <v>40</v>
      </c>
    </row>
    <row r="202" spans="2:159" x14ac:dyDescent="0.3">
      <c r="B202" s="33" t="s">
        <v>694</v>
      </c>
      <c r="C202" s="33" t="s">
        <v>41</v>
      </c>
    </row>
    <row r="203" spans="2:159" x14ac:dyDescent="0.3">
      <c r="B203" s="33" t="s">
        <v>694</v>
      </c>
      <c r="C203" s="33" t="s">
        <v>42</v>
      </c>
    </row>
    <row r="204" spans="2:159" x14ac:dyDescent="0.3">
      <c r="B204" s="33" t="s">
        <v>694</v>
      </c>
      <c r="C204" s="33" t="s">
        <v>43</v>
      </c>
    </row>
    <row r="205" spans="2:159" x14ac:dyDescent="0.3">
      <c r="B205" s="33" t="s">
        <v>694</v>
      </c>
      <c r="C205" s="33" t="s">
        <v>44</v>
      </c>
    </row>
    <row r="206" spans="2:159" x14ac:dyDescent="0.3">
      <c r="B206" s="33" t="s">
        <v>694</v>
      </c>
      <c r="C206" s="33" t="s">
        <v>45</v>
      </c>
    </row>
    <row r="207" spans="2:159" x14ac:dyDescent="0.3">
      <c r="B207" s="33" t="s">
        <v>694</v>
      </c>
      <c r="C207" s="33" t="s">
        <v>46</v>
      </c>
    </row>
    <row r="208" spans="2:159" x14ac:dyDescent="0.3">
      <c r="B208" s="33" t="s">
        <v>694</v>
      </c>
      <c r="C208" s="33" t="s">
        <v>47</v>
      </c>
    </row>
    <row r="209" spans="2:159" x14ac:dyDescent="0.3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3">
      <c r="B210" s="33" t="s">
        <v>695</v>
      </c>
      <c r="C210" s="33" t="s">
        <v>37</v>
      </c>
    </row>
    <row r="211" spans="2:159" x14ac:dyDescent="0.3">
      <c r="B211" s="33" t="s">
        <v>695</v>
      </c>
      <c r="C211" s="33" t="s">
        <v>38</v>
      </c>
    </row>
    <row r="212" spans="2:159" x14ac:dyDescent="0.3">
      <c r="B212" s="33" t="s">
        <v>695</v>
      </c>
      <c r="C212" s="33" t="s">
        <v>39</v>
      </c>
    </row>
    <row r="213" spans="2:159" x14ac:dyDescent="0.3">
      <c r="B213" s="33" t="s">
        <v>695</v>
      </c>
      <c r="C213" s="33" t="s">
        <v>40</v>
      </c>
    </row>
    <row r="214" spans="2:159" x14ac:dyDescent="0.3">
      <c r="B214" s="33" t="s">
        <v>695</v>
      </c>
      <c r="C214" s="33" t="s">
        <v>41</v>
      </c>
    </row>
    <row r="215" spans="2:159" x14ac:dyDescent="0.3">
      <c r="B215" s="33" t="s">
        <v>695</v>
      </c>
      <c r="C215" s="33" t="s">
        <v>42</v>
      </c>
    </row>
    <row r="216" spans="2:159" x14ac:dyDescent="0.3">
      <c r="B216" s="33" t="s">
        <v>695</v>
      </c>
      <c r="C216" s="33" t="s">
        <v>43</v>
      </c>
    </row>
    <row r="217" spans="2:159" x14ac:dyDescent="0.3">
      <c r="B217" s="33" t="s">
        <v>695</v>
      </c>
      <c r="C217" s="33" t="s">
        <v>44</v>
      </c>
    </row>
    <row r="218" spans="2:159" x14ac:dyDescent="0.3">
      <c r="B218" s="33" t="s">
        <v>695</v>
      </c>
      <c r="C218" s="33" t="s">
        <v>45</v>
      </c>
    </row>
    <row r="219" spans="2:159" x14ac:dyDescent="0.3">
      <c r="B219" s="33" t="s">
        <v>695</v>
      </c>
      <c r="C219" s="33" t="s">
        <v>46</v>
      </c>
    </row>
    <row r="220" spans="2:159" x14ac:dyDescent="0.3">
      <c r="B220" s="33" t="s">
        <v>695</v>
      </c>
      <c r="C220" s="33" t="s">
        <v>47</v>
      </c>
    </row>
    <row r="221" spans="2:159" x14ac:dyDescent="0.3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3">
      <c r="B222" s="33" t="s">
        <v>25</v>
      </c>
      <c r="C222" s="33" t="s">
        <v>37</v>
      </c>
    </row>
    <row r="223" spans="2:159" x14ac:dyDescent="0.3">
      <c r="B223" s="33" t="s">
        <v>25</v>
      </c>
      <c r="C223" s="33" t="s">
        <v>38</v>
      </c>
    </row>
    <row r="224" spans="2:159" x14ac:dyDescent="0.3">
      <c r="B224" s="33" t="s">
        <v>25</v>
      </c>
      <c r="C224" s="33" t="s">
        <v>39</v>
      </c>
    </row>
    <row r="225" spans="2:159" x14ac:dyDescent="0.3">
      <c r="B225" s="33" t="s">
        <v>25</v>
      </c>
      <c r="C225" s="33" t="s">
        <v>40</v>
      </c>
    </row>
    <row r="226" spans="2:159" x14ac:dyDescent="0.3">
      <c r="B226" s="33" t="s">
        <v>25</v>
      </c>
      <c r="C226" s="33" t="s">
        <v>41</v>
      </c>
    </row>
    <row r="227" spans="2:159" x14ac:dyDescent="0.3">
      <c r="B227" s="33" t="s">
        <v>25</v>
      </c>
      <c r="C227" s="33" t="s">
        <v>42</v>
      </c>
    </row>
    <row r="228" spans="2:159" x14ac:dyDescent="0.3">
      <c r="B228" s="33" t="s">
        <v>25</v>
      </c>
      <c r="C228" s="33" t="s">
        <v>43</v>
      </c>
    </row>
    <row r="229" spans="2:159" x14ac:dyDescent="0.3">
      <c r="B229" s="33" t="s">
        <v>25</v>
      </c>
      <c r="C229" s="33" t="s">
        <v>44</v>
      </c>
    </row>
    <row r="230" spans="2:159" x14ac:dyDescent="0.3">
      <c r="B230" s="33" t="s">
        <v>25</v>
      </c>
      <c r="C230" s="33" t="s">
        <v>45</v>
      </c>
    </row>
    <row r="231" spans="2:159" x14ac:dyDescent="0.3">
      <c r="B231" s="33" t="s">
        <v>25</v>
      </c>
      <c r="C231" s="33" t="s">
        <v>46</v>
      </c>
    </row>
    <row r="232" spans="2:159" x14ac:dyDescent="0.3">
      <c r="B232" s="33" t="s">
        <v>25</v>
      </c>
      <c r="C232" s="33" t="s">
        <v>47</v>
      </c>
    </row>
    <row r="233" spans="2:159" x14ac:dyDescent="0.3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3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23949.904709999999</v>
      </c>
      <c r="BI234" s="33">
        <v>18584.95678</v>
      </c>
      <c r="BJ234" s="33">
        <v>18511.37314</v>
      </c>
      <c r="BK234" s="33">
        <v>18864.187249999999</v>
      </c>
      <c r="BL234" s="33">
        <v>23881.735840000001</v>
      </c>
      <c r="BM234" s="33">
        <v>18584.95678</v>
      </c>
      <c r="BN234" s="33">
        <v>18511.37314</v>
      </c>
      <c r="BO234" s="33">
        <v>18864.187249999999</v>
      </c>
      <c r="BP234" s="33">
        <v>24302.00259</v>
      </c>
      <c r="BQ234" s="33">
        <v>19020.714599999999</v>
      </c>
      <c r="BR234" s="33">
        <v>18761.046729999998</v>
      </c>
      <c r="BS234" s="33">
        <v>19256.221219999999</v>
      </c>
      <c r="BT234" s="33">
        <v>23941.431919999999</v>
      </c>
      <c r="BU234" s="33">
        <v>18901.018209999998</v>
      </c>
      <c r="BV234" s="33">
        <v>19277.447240000001</v>
      </c>
      <c r="BW234" s="33">
        <v>19990.665809999999</v>
      </c>
      <c r="BX234" s="33">
        <v>26221.643459999999</v>
      </c>
      <c r="BY234" s="33">
        <v>20010.347109999999</v>
      </c>
      <c r="BZ234" s="33">
        <v>20087.94281</v>
      </c>
      <c r="CA234" s="33">
        <v>21042.254150000001</v>
      </c>
      <c r="CB234" s="33">
        <v>26220.609850000001</v>
      </c>
      <c r="CC234" s="33">
        <v>19415.729650000001</v>
      </c>
      <c r="CD234" s="33">
        <v>20087.94281</v>
      </c>
      <c r="CE234" s="33">
        <v>21042.254150000001</v>
      </c>
      <c r="CF234" s="33">
        <v>25570.652730000002</v>
      </c>
      <c r="CG234" s="33">
        <v>20689.193579999999</v>
      </c>
      <c r="CH234" s="33">
        <v>20087.94281</v>
      </c>
      <c r="CI234" s="33">
        <v>21042.254150000001</v>
      </c>
      <c r="CJ234" s="33">
        <v>26220.609850000001</v>
      </c>
      <c r="CK234" s="33">
        <v>19834.680830000001</v>
      </c>
      <c r="CL234" s="33">
        <v>20087.94281</v>
      </c>
      <c r="CM234" s="33">
        <v>21042.254150000001</v>
      </c>
      <c r="CN234" s="33">
        <v>26578.423050000001</v>
      </c>
      <c r="CO234" s="33">
        <v>20841.180090000002</v>
      </c>
      <c r="CP234" s="33">
        <v>20087.94281</v>
      </c>
      <c r="CQ234" s="33">
        <v>21042.254150000001</v>
      </c>
      <c r="CR234" s="33">
        <v>26812.419259999999</v>
      </c>
      <c r="CS234" s="33">
        <v>20608.865570000002</v>
      </c>
      <c r="CT234" s="33">
        <v>20111.96587</v>
      </c>
      <c r="CU234" s="33">
        <v>21071.445960000001</v>
      </c>
      <c r="CV234" s="33">
        <v>27136.358349999999</v>
      </c>
      <c r="CW234" s="33">
        <v>21096.643339999999</v>
      </c>
      <c r="CX234" s="33">
        <v>20287.763289999999</v>
      </c>
      <c r="CY234" s="33">
        <v>21308.939849999999</v>
      </c>
      <c r="CZ234" s="33">
        <v>27334.939780000001</v>
      </c>
      <c r="DA234" s="33">
        <v>20997.615819999999</v>
      </c>
      <c r="DB234" s="33">
        <v>20408.69267</v>
      </c>
      <c r="DC234" s="33">
        <v>21452.48804</v>
      </c>
      <c r="DD234" s="33">
        <v>27334.939780000001</v>
      </c>
      <c r="DE234" s="33">
        <v>21214.74237</v>
      </c>
      <c r="DF234" s="33">
        <v>20408.69267</v>
      </c>
      <c r="DG234" s="33">
        <v>21452.48804</v>
      </c>
      <c r="DH234" s="33">
        <v>27334.939780000001</v>
      </c>
      <c r="DI234" s="33">
        <v>21250.864089999999</v>
      </c>
      <c r="DJ234" s="33">
        <v>20408.69267</v>
      </c>
      <c r="DK234" s="33">
        <v>21452.48804</v>
      </c>
      <c r="DL234" s="33">
        <v>27334.939780000001</v>
      </c>
      <c r="DM234" s="33">
        <v>21250.864089999999</v>
      </c>
      <c r="DN234" s="33">
        <v>20408.69267</v>
      </c>
      <c r="DO234" s="33">
        <v>21452.48804</v>
      </c>
      <c r="DP234" s="33">
        <v>27334.939780000001</v>
      </c>
      <c r="DQ234" s="33">
        <v>21225.011470000001</v>
      </c>
      <c r="DR234" s="33">
        <v>20408.69267</v>
      </c>
      <c r="DS234" s="33">
        <v>21452.48804</v>
      </c>
      <c r="DT234" s="33">
        <v>27334.939780000001</v>
      </c>
      <c r="DU234" s="33">
        <v>21250.864089999999</v>
      </c>
      <c r="DV234" s="33">
        <v>20408.69267</v>
      </c>
      <c r="DW234" s="33">
        <v>21452.48804</v>
      </c>
      <c r="DX234" s="33">
        <v>27334.939780000001</v>
      </c>
      <c r="DY234" s="33">
        <v>19860.357349999998</v>
      </c>
      <c r="DZ234" s="33">
        <v>20408.69267</v>
      </c>
      <c r="EA234" s="33">
        <v>21452.48804</v>
      </c>
      <c r="EB234" s="33">
        <v>27334.939780000001</v>
      </c>
      <c r="EC234" s="33">
        <v>20972.787939999998</v>
      </c>
      <c r="ED234" s="33">
        <v>20408.69267</v>
      </c>
      <c r="EE234" s="33">
        <v>21452.48804</v>
      </c>
      <c r="EF234" s="33">
        <v>27334.939780000001</v>
      </c>
      <c r="EG234" s="33">
        <v>21250.864089999999</v>
      </c>
      <c r="EH234" s="33">
        <v>20408.69267</v>
      </c>
      <c r="EI234" s="33">
        <v>21452.48804</v>
      </c>
      <c r="EJ234" s="33">
        <v>27334.939780000001</v>
      </c>
      <c r="EK234" s="33">
        <v>21250.864089999999</v>
      </c>
      <c r="EL234" s="33">
        <v>20408.69267</v>
      </c>
      <c r="EM234" s="33">
        <v>21452.48804</v>
      </c>
      <c r="EN234" s="33">
        <v>27334.939780000001</v>
      </c>
      <c r="EO234" s="33">
        <v>21250.864089999999</v>
      </c>
      <c r="EP234" s="33">
        <v>20408.69267</v>
      </c>
      <c r="EQ234" s="33">
        <v>21452.48804</v>
      </c>
      <c r="ER234" s="33">
        <v>27334.939780000001</v>
      </c>
      <c r="ES234" s="33">
        <v>21250.864089999999</v>
      </c>
      <c r="ET234" s="33">
        <v>20408.69267</v>
      </c>
      <c r="EU234" s="33">
        <v>21452.48804</v>
      </c>
      <c r="EV234" s="33">
        <v>27401.028480000001</v>
      </c>
      <c r="EW234" s="33">
        <v>21289.88508</v>
      </c>
      <c r="EX234" s="33">
        <v>20437.1319</v>
      </c>
      <c r="EY234" s="33">
        <v>21500.545999999998</v>
      </c>
      <c r="EZ234" s="33">
        <v>27401.028480000001</v>
      </c>
      <c r="FA234" s="33">
        <v>21289.88508</v>
      </c>
      <c r="FB234" s="33">
        <v>20437.1319</v>
      </c>
      <c r="FC234" s="33">
        <v>21500.545999999998</v>
      </c>
    </row>
    <row r="235" spans="2:159" x14ac:dyDescent="0.3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8217.2483620000003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2912.5356619999998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6766.6027450000001</v>
      </c>
      <c r="BA235" s="33">
        <v>7271.8069020000003</v>
      </c>
      <c r="BB235" s="33">
        <v>10099.23596</v>
      </c>
      <c r="BC235" s="33">
        <v>8884.8265879999999</v>
      </c>
      <c r="BD235" s="33">
        <v>6766.6027450000001</v>
      </c>
      <c r="BE235" s="33">
        <v>7271.8069020000003</v>
      </c>
      <c r="BF235" s="33">
        <v>10099.23596</v>
      </c>
      <c r="BG235" s="33">
        <v>8884.8265879999999</v>
      </c>
      <c r="BH235" s="33">
        <v>6901.5259999999998</v>
      </c>
      <c r="BI235" s="33">
        <v>7327.3360389999998</v>
      </c>
      <c r="BJ235" s="33">
        <v>10230.837450000001</v>
      </c>
      <c r="BK235" s="33">
        <v>9035.4890200000009</v>
      </c>
      <c r="BL235" s="33">
        <v>6901.5259999999998</v>
      </c>
      <c r="BM235" s="33">
        <v>7327.3360389999998</v>
      </c>
      <c r="BN235" s="33">
        <v>10230.837450000001</v>
      </c>
      <c r="BO235" s="33">
        <v>9035.4890200000009</v>
      </c>
      <c r="BP235" s="33">
        <v>7239.1761569999999</v>
      </c>
      <c r="BQ235" s="33">
        <v>7690.4787839999999</v>
      </c>
      <c r="BR235" s="33">
        <v>10685.037490000001</v>
      </c>
      <c r="BS235" s="33">
        <v>9444.1341570000004</v>
      </c>
      <c r="BT235" s="33">
        <v>7743.8302809999996</v>
      </c>
      <c r="BU235" s="33">
        <v>8758.5728369999997</v>
      </c>
      <c r="BV235" s="33">
        <v>11936.80114</v>
      </c>
      <c r="BW235" s="33">
        <v>10597.701139999999</v>
      </c>
      <c r="BX235" s="33">
        <v>8135.8143829999999</v>
      </c>
      <c r="BY235" s="33">
        <v>9042.3894</v>
      </c>
      <c r="BZ235" s="33">
        <v>12256.79371</v>
      </c>
      <c r="CA235" s="33">
        <v>10929.03017</v>
      </c>
      <c r="CB235" s="33">
        <v>8447.2896990000008</v>
      </c>
      <c r="CC235" s="33">
        <v>8966.0535959999997</v>
      </c>
      <c r="CD235" s="33">
        <v>12256.79371</v>
      </c>
      <c r="CE235" s="33">
        <v>10929.03017</v>
      </c>
      <c r="CF235" s="33">
        <v>8447.2896990000008</v>
      </c>
      <c r="CG235" s="33">
        <v>9042.3894</v>
      </c>
      <c r="CH235" s="33">
        <v>12256.79371</v>
      </c>
      <c r="CI235" s="33">
        <v>10929.03017</v>
      </c>
      <c r="CJ235" s="33">
        <v>8447.2896990000008</v>
      </c>
      <c r="CK235" s="33">
        <v>9042.3894</v>
      </c>
      <c r="CL235" s="33">
        <v>12256.79371</v>
      </c>
      <c r="CM235" s="33">
        <v>10929.03017</v>
      </c>
      <c r="CN235" s="33">
        <v>8128.4927580000003</v>
      </c>
      <c r="CO235" s="33">
        <v>8231.3655959999996</v>
      </c>
      <c r="CP235" s="33">
        <v>12256.79371</v>
      </c>
      <c r="CQ235" s="33">
        <v>10929.03017</v>
      </c>
      <c r="CR235" s="33">
        <v>8447.2896990000008</v>
      </c>
      <c r="CS235" s="33">
        <v>9042.3894</v>
      </c>
      <c r="CT235" s="33">
        <v>12256.79371</v>
      </c>
      <c r="CU235" s="33">
        <v>10929.03017</v>
      </c>
      <c r="CV235" s="33">
        <v>8447.2896990000008</v>
      </c>
      <c r="CW235" s="33">
        <v>9042.3894</v>
      </c>
      <c r="CX235" s="33">
        <v>12256.79371</v>
      </c>
      <c r="CY235" s="33">
        <v>10929.03017</v>
      </c>
      <c r="CZ235" s="33">
        <v>8447.2896990000008</v>
      </c>
      <c r="DA235" s="33">
        <v>9042.3894</v>
      </c>
      <c r="DB235" s="33">
        <v>12256.79371</v>
      </c>
      <c r="DC235" s="33">
        <v>10929.03017</v>
      </c>
      <c r="DD235" s="33">
        <v>8447.2896990000008</v>
      </c>
      <c r="DE235" s="33">
        <v>9042.3894</v>
      </c>
      <c r="DF235" s="33">
        <v>12256.79371</v>
      </c>
      <c r="DG235" s="33">
        <v>10929.03017</v>
      </c>
      <c r="DH235" s="33">
        <v>8478.7707580000006</v>
      </c>
      <c r="DI235" s="33">
        <v>9067.2623810000005</v>
      </c>
      <c r="DJ235" s="33">
        <v>12275.493479999999</v>
      </c>
      <c r="DK235" s="33">
        <v>10953.32518</v>
      </c>
      <c r="DL235" s="33">
        <v>8478.7707580000006</v>
      </c>
      <c r="DM235" s="33">
        <v>9067.2623810000005</v>
      </c>
      <c r="DN235" s="33">
        <v>12275.493479999999</v>
      </c>
      <c r="DO235" s="33">
        <v>10953.32518</v>
      </c>
      <c r="DP235" s="33">
        <v>8478.7707580000006</v>
      </c>
      <c r="DQ235" s="33">
        <v>9067.2623810000005</v>
      </c>
      <c r="DR235" s="33">
        <v>12275.493479999999</v>
      </c>
      <c r="DS235" s="33">
        <v>10953.32518</v>
      </c>
      <c r="DT235" s="33">
        <v>8478.7707580000006</v>
      </c>
      <c r="DU235" s="33">
        <v>8011.9617390000003</v>
      </c>
      <c r="DV235" s="33">
        <v>12275.493479999999</v>
      </c>
      <c r="DW235" s="33">
        <v>10953.32518</v>
      </c>
      <c r="DX235" s="33">
        <v>8478.7707580000006</v>
      </c>
      <c r="DY235" s="33">
        <v>9043.0821319999995</v>
      </c>
      <c r="DZ235" s="33">
        <v>12275.493479999999</v>
      </c>
      <c r="EA235" s="33">
        <v>10953.32518</v>
      </c>
      <c r="EB235" s="33">
        <v>8478.7707580000006</v>
      </c>
      <c r="EC235" s="33">
        <v>9067.2623810000005</v>
      </c>
      <c r="ED235" s="33">
        <v>12275.493479999999</v>
      </c>
      <c r="EE235" s="33">
        <v>10953.32518</v>
      </c>
      <c r="EF235" s="33">
        <v>8478.7707580000006</v>
      </c>
      <c r="EG235" s="33">
        <v>9067.2623810000005</v>
      </c>
      <c r="EH235" s="33">
        <v>12275.493479999999</v>
      </c>
      <c r="EI235" s="33">
        <v>10953.32518</v>
      </c>
      <c r="EJ235" s="33">
        <v>8478.7707580000006</v>
      </c>
      <c r="EK235" s="33">
        <v>9067.2623810000005</v>
      </c>
      <c r="EL235" s="33">
        <v>12275.493479999999</v>
      </c>
      <c r="EM235" s="33">
        <v>10953.32518</v>
      </c>
      <c r="EN235" s="33">
        <v>8478.7707580000006</v>
      </c>
      <c r="EO235" s="33">
        <v>8720.3043809999999</v>
      </c>
      <c r="EP235" s="33">
        <v>12275.493479999999</v>
      </c>
      <c r="EQ235" s="33">
        <v>10953.32518</v>
      </c>
      <c r="ER235" s="33">
        <v>8478.7707580000006</v>
      </c>
      <c r="ES235" s="33">
        <v>9067.2623810000005</v>
      </c>
      <c r="ET235" s="33">
        <v>12275.493479999999</v>
      </c>
      <c r="EU235" s="33">
        <v>10953.32518</v>
      </c>
      <c r="EV235" s="33">
        <v>8478.7707580000006</v>
      </c>
      <c r="EW235" s="33">
        <v>7994.6186159999997</v>
      </c>
      <c r="EX235" s="33">
        <v>12275.493479999999</v>
      </c>
      <c r="EY235" s="33">
        <v>10953.32518</v>
      </c>
      <c r="EZ235" s="33">
        <v>8478.7707580000006</v>
      </c>
      <c r="FA235" s="33">
        <v>9067.2623810000005</v>
      </c>
      <c r="FB235" s="33">
        <v>12275.493479999999</v>
      </c>
      <c r="FC235" s="33">
        <v>10953.32518</v>
      </c>
    </row>
    <row r="236" spans="2:159" x14ac:dyDescent="0.3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3432.217463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3238.1388809999999</v>
      </c>
      <c r="AM236" s="33">
        <v>4448.2909019999997</v>
      </c>
      <c r="AN236" s="33">
        <v>3001.864857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5505.7011759999996</v>
      </c>
      <c r="BQ236" s="33">
        <v>5154.8028629999999</v>
      </c>
      <c r="BR236" s="33">
        <v>5889.6642350000002</v>
      </c>
      <c r="BS236" s="33">
        <v>4572.996588</v>
      </c>
      <c r="BT236" s="33">
        <v>5403.3947840000001</v>
      </c>
      <c r="BU236" s="33">
        <v>5154.8028629999999</v>
      </c>
      <c r="BV236" s="33">
        <v>5961.8112549999996</v>
      </c>
      <c r="BW236" s="33">
        <v>4692.270039</v>
      </c>
      <c r="BX236" s="33">
        <v>5403.3947840000001</v>
      </c>
      <c r="BY236" s="33">
        <v>4530.0525019999995</v>
      </c>
      <c r="BZ236" s="33">
        <v>5961.8112549999996</v>
      </c>
      <c r="CA236" s="33">
        <v>4692.270039</v>
      </c>
      <c r="CB236" s="33">
        <v>5566.1540000000005</v>
      </c>
      <c r="CC236" s="33">
        <v>5368.1520780000001</v>
      </c>
      <c r="CD236" s="33">
        <v>5961.8112549999996</v>
      </c>
      <c r="CE236" s="33">
        <v>4692.270039</v>
      </c>
      <c r="CF236" s="33">
        <v>5403.3947840000001</v>
      </c>
      <c r="CG236" s="33">
        <v>5317.1120000000001</v>
      </c>
      <c r="CH236" s="33">
        <v>5961.8112549999996</v>
      </c>
      <c r="CI236" s="33">
        <v>4692.270039</v>
      </c>
      <c r="CJ236" s="33">
        <v>5403.3947840000001</v>
      </c>
      <c r="CK236" s="33">
        <v>166.08289880000001</v>
      </c>
      <c r="CL236" s="33">
        <v>5961.8112549999996</v>
      </c>
      <c r="CM236" s="33">
        <v>4692.270039</v>
      </c>
      <c r="CN236" s="33">
        <v>5403.3947840000001</v>
      </c>
      <c r="CO236" s="33">
        <v>5275.7486269999999</v>
      </c>
      <c r="CP236" s="33">
        <v>5961.8112549999996</v>
      </c>
      <c r="CQ236" s="33">
        <v>4692.270039</v>
      </c>
      <c r="CR236" s="33">
        <v>5706.0745880000004</v>
      </c>
      <c r="CS236" s="33">
        <v>5409.5154510000002</v>
      </c>
      <c r="CT236" s="33">
        <v>5961.8112549999996</v>
      </c>
      <c r="CU236" s="33">
        <v>4692.270039</v>
      </c>
      <c r="CV236" s="33">
        <v>5706.0745880000004</v>
      </c>
      <c r="CW236" s="33">
        <v>5409.5154510000002</v>
      </c>
      <c r="CX236" s="33">
        <v>5961.8112549999996</v>
      </c>
      <c r="CY236" s="33">
        <v>4692.270039</v>
      </c>
      <c r="CZ236" s="33">
        <v>5706.0745880000004</v>
      </c>
      <c r="DA236" s="33">
        <v>5409.5154510000002</v>
      </c>
      <c r="DB236" s="33">
        <v>5961.8112549999996</v>
      </c>
      <c r="DC236" s="33">
        <v>4692.270039</v>
      </c>
      <c r="DD236" s="33">
        <v>5706.0745880000004</v>
      </c>
      <c r="DE236" s="33">
        <v>3021.8669930000001</v>
      </c>
      <c r="DF236" s="33">
        <v>5961.8112549999996</v>
      </c>
      <c r="DG236" s="33">
        <v>4692.270039</v>
      </c>
      <c r="DH236" s="33">
        <v>5729.8432869999997</v>
      </c>
      <c r="DI236" s="33">
        <v>5431.9210389999998</v>
      </c>
      <c r="DJ236" s="33">
        <v>5986.2338149999996</v>
      </c>
      <c r="DK236" s="33">
        <v>4711.8250319999997</v>
      </c>
      <c r="DL236" s="33">
        <v>5729.8432869999997</v>
      </c>
      <c r="DM236" s="33">
        <v>5339.5175879999997</v>
      </c>
      <c r="DN236" s="33">
        <v>5986.2338149999996</v>
      </c>
      <c r="DO236" s="33">
        <v>4711.8250319999997</v>
      </c>
      <c r="DP236" s="33">
        <v>5729.8432869999997</v>
      </c>
      <c r="DQ236" s="33">
        <v>5210.5160980000001</v>
      </c>
      <c r="DR236" s="33">
        <v>5986.2338149999996</v>
      </c>
      <c r="DS236" s="33">
        <v>4711.8250319999997</v>
      </c>
      <c r="DT236" s="33">
        <v>5729.8432869999997</v>
      </c>
      <c r="DU236" s="33">
        <v>5154.8028629999999</v>
      </c>
      <c r="DV236" s="33">
        <v>5986.2338149999996</v>
      </c>
      <c r="DW236" s="33">
        <v>4711.8250319999997</v>
      </c>
      <c r="DX236" s="33">
        <v>5729.8432869999997</v>
      </c>
      <c r="DY236" s="33">
        <v>5177.2084510000004</v>
      </c>
      <c r="DZ236" s="33">
        <v>5986.2338149999996</v>
      </c>
      <c r="EA236" s="33">
        <v>4711.8250319999997</v>
      </c>
      <c r="EB236" s="33">
        <v>5729.8432869999997</v>
      </c>
      <c r="EC236" s="33">
        <v>5310.9752749999998</v>
      </c>
      <c r="ED236" s="33">
        <v>5986.2338149999996</v>
      </c>
      <c r="EE236" s="33">
        <v>4711.8250319999997</v>
      </c>
      <c r="EF236" s="33">
        <v>5729.8432869999997</v>
      </c>
      <c r="EG236" s="33">
        <v>5376.2078039999997</v>
      </c>
      <c r="EH236" s="33">
        <v>5986.2338149999996</v>
      </c>
      <c r="EI236" s="33">
        <v>4711.8250319999997</v>
      </c>
      <c r="EJ236" s="33">
        <v>5729.8432869999997</v>
      </c>
      <c r="EK236" s="33">
        <v>5302.9195490000002</v>
      </c>
      <c r="EL236" s="33">
        <v>5986.2338149999996</v>
      </c>
      <c r="EM236" s="33">
        <v>4711.8250319999997</v>
      </c>
      <c r="EN236" s="33">
        <v>5729.8432869999997</v>
      </c>
      <c r="EO236" s="33">
        <v>709.34116540000002</v>
      </c>
      <c r="EP236" s="33">
        <v>5986.2338149999996</v>
      </c>
      <c r="EQ236" s="33">
        <v>4711.8250319999997</v>
      </c>
      <c r="ER236" s="33">
        <v>5729.8432869999997</v>
      </c>
      <c r="ES236" s="33">
        <v>5339.5175879999997</v>
      </c>
      <c r="ET236" s="33">
        <v>5986.2338149999996</v>
      </c>
      <c r="EU236" s="33">
        <v>4711.8250319999997</v>
      </c>
      <c r="EV236" s="33">
        <v>5729.8432869999997</v>
      </c>
      <c r="EW236" s="33">
        <v>5154.8028629999999</v>
      </c>
      <c r="EX236" s="33">
        <v>3210.180355</v>
      </c>
      <c r="EY236" s="33">
        <v>4711.8250319999997</v>
      </c>
      <c r="EZ236" s="33">
        <v>5729.8432869999997</v>
      </c>
      <c r="FA236" s="33">
        <v>5243.3052449999996</v>
      </c>
      <c r="FB236" s="33">
        <v>76.396297790000006</v>
      </c>
      <c r="FC236" s="33">
        <v>4711.8250319999997</v>
      </c>
    </row>
    <row r="237" spans="2:159" x14ac:dyDescent="0.3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8099.7751760000001</v>
      </c>
      <c r="U237" s="33">
        <v>3735.7409720000001</v>
      </c>
      <c r="V237" s="33">
        <v>3330.4720000000002</v>
      </c>
      <c r="W237" s="33">
        <v>3370.521647</v>
      </c>
      <c r="X237" s="33">
        <v>5189.6600989999997</v>
      </c>
      <c r="Y237" s="33">
        <v>3773.7579820000001</v>
      </c>
      <c r="Z237" s="33">
        <v>1751.4595810000001</v>
      </c>
      <c r="AA237" s="33">
        <v>3370.521647</v>
      </c>
      <c r="AB237" s="33">
        <v>3359.4492869999999</v>
      </c>
      <c r="AC237" s="33">
        <v>3203.911924</v>
      </c>
      <c r="AE237" s="33">
        <v>3653.448433</v>
      </c>
      <c r="AF237" s="33">
        <v>7878.711652</v>
      </c>
      <c r="AG237" s="33">
        <v>7171.9747200000002</v>
      </c>
      <c r="AH237" s="33">
        <v>1986.753113</v>
      </c>
      <c r="AI237" s="33">
        <v>4250.7534669999995</v>
      </c>
      <c r="AJ237" s="33">
        <v>4920.8431570000002</v>
      </c>
      <c r="AK237" s="33">
        <v>10084.074909999999</v>
      </c>
      <c r="AL237" s="33">
        <v>4253.8245999999999</v>
      </c>
      <c r="AM237" s="33">
        <v>4654.4535470000001</v>
      </c>
      <c r="AN237" s="33">
        <v>16242.576880000001</v>
      </c>
      <c r="AO237" s="33">
        <v>13029.6831</v>
      </c>
      <c r="AP237" s="33">
        <v>4253.8245999999999</v>
      </c>
      <c r="AQ237" s="33">
        <v>4654.4535470000001</v>
      </c>
      <c r="AR237" s="33">
        <v>7956.3555450000003</v>
      </c>
      <c r="AS237" s="33">
        <v>15256.008949999999</v>
      </c>
      <c r="AT237" s="33">
        <v>4253.8245999999999</v>
      </c>
      <c r="AU237" s="33">
        <v>4654.4535470000001</v>
      </c>
      <c r="AV237" s="33">
        <v>9389.0423950000004</v>
      </c>
      <c r="AW237" s="33">
        <v>7680.9027429999996</v>
      </c>
      <c r="AX237" s="33">
        <v>4253.8245999999999</v>
      </c>
      <c r="AY237" s="33">
        <v>4654.4535470000001</v>
      </c>
      <c r="AZ237" s="33">
        <v>16242.576880000001</v>
      </c>
      <c r="BA237" s="33">
        <v>10682.41171</v>
      </c>
      <c r="BB237" s="33">
        <v>4253.8245999999999</v>
      </c>
      <c r="BC237" s="33">
        <v>4654.4535470000001</v>
      </c>
      <c r="BD237" s="33">
        <v>16242.576880000001</v>
      </c>
      <c r="BE237" s="33">
        <v>6492.6940350000004</v>
      </c>
      <c r="BF237" s="33">
        <v>4253.8245999999999</v>
      </c>
      <c r="BG237" s="33">
        <v>4654.4535470000001</v>
      </c>
      <c r="BH237" s="33">
        <v>16242.576880000001</v>
      </c>
      <c r="BI237" s="33">
        <v>11611.437749999999</v>
      </c>
      <c r="BJ237" s="33">
        <v>4253.8245999999999</v>
      </c>
      <c r="BK237" s="33">
        <v>4654.4535470000001</v>
      </c>
      <c r="BL237" s="33">
        <v>8205.7482999999993</v>
      </c>
      <c r="BM237" s="33">
        <v>14770.6263</v>
      </c>
      <c r="BN237" s="33">
        <v>4253.8245999999999</v>
      </c>
      <c r="BO237" s="33">
        <v>4654.4535470000001</v>
      </c>
      <c r="BP237" s="33">
        <v>12647.490159999999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14632.12066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11694.355320000001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16616.68087</v>
      </c>
      <c r="CW237" s="33">
        <v>15256.008949999999</v>
      </c>
      <c r="CX237" s="33">
        <v>4373.1202050000002</v>
      </c>
      <c r="CY237" s="33">
        <v>4826.8908659999997</v>
      </c>
      <c r="CZ237" s="33">
        <v>17220.933819999998</v>
      </c>
      <c r="DA237" s="33">
        <v>16182.2495</v>
      </c>
      <c r="DB237" s="33">
        <v>4565.8065219999999</v>
      </c>
      <c r="DC237" s="33">
        <v>5105.4117040000001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16182.2495</v>
      </c>
      <c r="DR237" s="33">
        <v>5063.904286</v>
      </c>
      <c r="DS237" s="33">
        <v>5783.7551160000003</v>
      </c>
      <c r="DT237" s="33">
        <v>18277.72119</v>
      </c>
      <c r="DU237" s="33">
        <v>16142.89193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15256.008949999999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18492.952160000001</v>
      </c>
      <c r="EW237" s="33">
        <v>17069.13248</v>
      </c>
      <c r="EX237" s="33">
        <v>5225.2949989999997</v>
      </c>
      <c r="EY237" s="33">
        <v>5853.9573929999997</v>
      </c>
      <c r="EZ237" s="33">
        <v>18747.277620000001</v>
      </c>
      <c r="FA237" s="33">
        <v>16890.150440000001</v>
      </c>
      <c r="FB237" s="33">
        <v>5416.0006780000003</v>
      </c>
      <c r="FC237" s="33">
        <v>5936.9111940000003</v>
      </c>
    </row>
    <row r="238" spans="2:159" x14ac:dyDescent="0.3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7732.1195269999998</v>
      </c>
      <c r="K238" s="33">
        <v>9001.3516080000009</v>
      </c>
      <c r="L238" s="33">
        <v>10522.45298</v>
      </c>
      <c r="M238" s="33">
        <v>9132.3163530000002</v>
      </c>
      <c r="N238" s="33">
        <v>5513.7054189999999</v>
      </c>
      <c r="O238" s="33">
        <v>9001.3516080000009</v>
      </c>
      <c r="P238" s="33">
        <v>10522.45298</v>
      </c>
      <c r="Q238" s="33">
        <v>9132.3163530000002</v>
      </c>
      <c r="R238" s="33">
        <v>7363.3441949999997</v>
      </c>
      <c r="S238" s="33">
        <v>9001.3516080000009</v>
      </c>
      <c r="T238" s="33">
        <v>6558.9484579999998</v>
      </c>
      <c r="U238" s="33">
        <v>7541.5238159999999</v>
      </c>
      <c r="V238" s="33">
        <v>5118.4395189999996</v>
      </c>
      <c r="W238" s="33">
        <v>9001.3516080000009</v>
      </c>
      <c r="X238" s="33">
        <v>10522.45298</v>
      </c>
      <c r="Y238" s="33">
        <v>9036</v>
      </c>
      <c r="Z238" s="33">
        <v>7832.2418969999999</v>
      </c>
      <c r="AA238" s="33">
        <v>9001.3516080000009</v>
      </c>
      <c r="AB238" s="33">
        <v>10522.45298</v>
      </c>
      <c r="AC238" s="33">
        <v>3709.6966889999999</v>
      </c>
      <c r="AD238" s="33">
        <v>4712.0662609999999</v>
      </c>
      <c r="AE238" s="33">
        <v>8354.3758789999993</v>
      </c>
      <c r="AF238" s="33">
        <v>10522.45298</v>
      </c>
      <c r="AG238" s="33">
        <v>9132.3163530000002</v>
      </c>
      <c r="AH238" s="33">
        <v>8432.1894900000007</v>
      </c>
      <c r="AI238" s="33">
        <v>9001.3516080000009</v>
      </c>
      <c r="AJ238" s="33">
        <v>10522.45298</v>
      </c>
      <c r="AK238" s="33">
        <v>9132.3163530000002</v>
      </c>
      <c r="AL238" s="33">
        <v>8432.1894900000007</v>
      </c>
      <c r="AM238" s="33">
        <v>9001.3516080000009</v>
      </c>
      <c r="AN238" s="33">
        <v>10522.45298</v>
      </c>
      <c r="AO238" s="33">
        <v>8190</v>
      </c>
      <c r="AP238" s="33">
        <v>8432.1894900000007</v>
      </c>
      <c r="AQ238" s="33">
        <v>9001.3516080000009</v>
      </c>
      <c r="AR238" s="33">
        <v>10522.45298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7853.4214650000004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4842.9774310000003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7650.0121349999999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3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2686.9084339999999</v>
      </c>
      <c r="Z239" s="33">
        <v>101.29929749999999</v>
      </c>
      <c r="AA239" s="33">
        <v>1269.763569</v>
      </c>
      <c r="AB239" s="33">
        <v>3741.3523599999999</v>
      </c>
      <c r="AC239" s="33">
        <v>6385.7270589999998</v>
      </c>
      <c r="AD239" s="33">
        <v>2404.2362349999999</v>
      </c>
      <c r="AE239" s="33">
        <v>3033.456549</v>
      </c>
      <c r="AF239" s="33">
        <v>3126.9101380000002</v>
      </c>
      <c r="AG239" s="33">
        <v>6385.7270589999998</v>
      </c>
      <c r="AH239" s="33">
        <v>474.23082419999997</v>
      </c>
      <c r="AI239" s="33">
        <v>3033.456549</v>
      </c>
      <c r="AJ239" s="33">
        <v>6448.5043990000004</v>
      </c>
      <c r="AK239" s="33">
        <v>462.60372899999999</v>
      </c>
      <c r="AL239" s="33">
        <v>2404.2362349999999</v>
      </c>
      <c r="AM239" s="33">
        <v>3033.456549</v>
      </c>
      <c r="AN239" s="33">
        <v>2920.6824860000002</v>
      </c>
      <c r="AO239" s="33">
        <v>301.67306059999999</v>
      </c>
      <c r="AP239" s="33">
        <v>2404.2362349999999</v>
      </c>
      <c r="AQ239" s="33">
        <v>3033.456549</v>
      </c>
      <c r="AR239" s="33">
        <v>6760.6702750000004</v>
      </c>
      <c r="AS239" s="33">
        <v>508.61883840000002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3736.8899350000002</v>
      </c>
      <c r="BA239" s="33">
        <v>6385.7270589999998</v>
      </c>
      <c r="BB239" s="33">
        <v>2404.2362349999999</v>
      </c>
      <c r="BC239" s="33">
        <v>3033.456549</v>
      </c>
      <c r="BD239" s="33">
        <v>482.67638749999998</v>
      </c>
      <c r="BE239" s="33">
        <v>6385.7270589999998</v>
      </c>
      <c r="BF239" s="33">
        <v>2404.2362349999999</v>
      </c>
      <c r="BG239" s="33">
        <v>3033.456549</v>
      </c>
      <c r="BH239" s="33">
        <v>506.46106550000002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651.14610070000003</v>
      </c>
      <c r="BR239" s="33">
        <v>2404.2362349999999</v>
      </c>
      <c r="BS239" s="33">
        <v>3033.456549</v>
      </c>
      <c r="BT239" s="33">
        <v>6760.6702750000004</v>
      </c>
      <c r="BU239" s="33">
        <v>140.42019250000001</v>
      </c>
      <c r="BV239" s="33">
        <v>2404.2362349999999</v>
      </c>
      <c r="BW239" s="33">
        <v>3033.456549</v>
      </c>
      <c r="BX239" s="33">
        <v>3357.9821229999998</v>
      </c>
      <c r="BY239" s="33">
        <v>699.26853319999998</v>
      </c>
      <c r="BZ239" s="33">
        <v>2404.2362349999999</v>
      </c>
      <c r="CA239" s="33">
        <v>3033.456549</v>
      </c>
      <c r="CB239" s="33">
        <v>627.05483839999999</v>
      </c>
      <c r="CD239" s="33">
        <v>2404.2362349999999</v>
      </c>
      <c r="CE239" s="33">
        <v>3033.456549</v>
      </c>
      <c r="CF239" s="33">
        <v>6760.6702750000004</v>
      </c>
      <c r="CG239" s="33">
        <v>748.19166959999995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3818.429396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4475.4789579999997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3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F240" s="33">
        <v>340.78552939999997</v>
      </c>
      <c r="AG240" s="33">
        <v>499.14611760000003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S240" s="33">
        <v>499.14611760000003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BA240" s="33">
        <v>499.14611760000003</v>
      </c>
      <c r="BB240" s="33">
        <v>340.89690200000001</v>
      </c>
      <c r="BC240" s="33">
        <v>166.65094120000001</v>
      </c>
      <c r="BD240" s="33">
        <v>379.47022329999999</v>
      </c>
      <c r="BE240" s="33">
        <v>32.183009300000002</v>
      </c>
      <c r="BF240" s="33">
        <v>363.05437219999999</v>
      </c>
      <c r="BG240" s="33">
        <v>192.01311329999999</v>
      </c>
      <c r="BH240" s="33">
        <v>468.18411040000001</v>
      </c>
      <c r="BI240" s="33">
        <v>28.786782150000001</v>
      </c>
      <c r="BJ240" s="33">
        <v>413.86711259999998</v>
      </c>
      <c r="BK240" s="33">
        <v>250.17505420000001</v>
      </c>
      <c r="BL240" s="33">
        <v>821.27891780000004</v>
      </c>
      <c r="BM240" s="33">
        <v>246.90083780000001</v>
      </c>
      <c r="BN240" s="33">
        <v>578.68937029999995</v>
      </c>
      <c r="BO240" s="33">
        <v>424.61367250000001</v>
      </c>
      <c r="BP240" s="33">
        <v>218.2711583</v>
      </c>
      <c r="BQ240" s="33">
        <v>499.14611760000003</v>
      </c>
      <c r="BR240" s="33">
        <v>614.23372719999998</v>
      </c>
      <c r="BS240" s="33">
        <v>457.84337540000001</v>
      </c>
      <c r="BT240" s="33">
        <v>295.99422650000002</v>
      </c>
      <c r="BU240" s="33">
        <v>970.45846370000004</v>
      </c>
      <c r="BV240" s="33">
        <v>683.95720530000006</v>
      </c>
      <c r="BW240" s="33">
        <v>523.0264502</v>
      </c>
      <c r="BX240" s="33">
        <v>340.78552939999997</v>
      </c>
      <c r="BY240" s="33">
        <v>499.14611760000003</v>
      </c>
      <c r="BZ240" s="33">
        <v>683.95720530000006</v>
      </c>
      <c r="CA240" s="33">
        <v>523.0264502</v>
      </c>
      <c r="CB240" s="33">
        <v>676.92175320000001</v>
      </c>
      <c r="CC240" s="33">
        <v>718.21318389999999</v>
      </c>
      <c r="CD240" s="33">
        <v>683.95720530000006</v>
      </c>
      <c r="CE240" s="33">
        <v>523.0264502</v>
      </c>
      <c r="CF240" s="33">
        <v>920.9808865</v>
      </c>
      <c r="CG240" s="33">
        <v>1217.3593020000001</v>
      </c>
      <c r="CH240" s="33">
        <v>683.95720530000006</v>
      </c>
      <c r="CI240" s="33">
        <v>523.0264502</v>
      </c>
      <c r="CJ240" s="33">
        <v>896.01497959999995</v>
      </c>
      <c r="CK240" s="33">
        <v>1217.3593020000001</v>
      </c>
      <c r="CL240" s="33">
        <v>683.95720530000006</v>
      </c>
      <c r="CM240" s="33">
        <v>523.0264502</v>
      </c>
      <c r="CN240" s="33">
        <v>809.71337570000003</v>
      </c>
      <c r="CO240" s="33">
        <v>746.04695549999997</v>
      </c>
      <c r="CP240" s="33">
        <v>683.95720530000006</v>
      </c>
      <c r="CQ240" s="33">
        <v>523.0264502</v>
      </c>
      <c r="CR240" s="33">
        <v>1102.193704</v>
      </c>
      <c r="CS240" s="33">
        <v>1217.3593020000001</v>
      </c>
      <c r="CT240" s="33">
        <v>683.95720530000006</v>
      </c>
      <c r="CU240" s="33">
        <v>523.0264502</v>
      </c>
      <c r="CV240" s="33">
        <v>1217.129897</v>
      </c>
      <c r="CW240" s="33">
        <v>837.69635889999995</v>
      </c>
      <c r="CX240" s="33">
        <v>703.81911930000001</v>
      </c>
      <c r="CY240" s="33">
        <v>558.34422059999997</v>
      </c>
      <c r="CZ240" s="33">
        <v>1360.001532</v>
      </c>
      <c r="DA240" s="33">
        <v>1427.3614520000001</v>
      </c>
      <c r="DB240" s="33">
        <v>729.46808150000004</v>
      </c>
      <c r="DC240" s="33">
        <v>603.95232050000004</v>
      </c>
      <c r="DD240" s="33">
        <v>1510.54511</v>
      </c>
      <c r="DE240" s="33">
        <v>1552.9774809999999</v>
      </c>
      <c r="DF240" s="33">
        <v>757.20822290000001</v>
      </c>
      <c r="DG240" s="33">
        <v>653.03727400000002</v>
      </c>
      <c r="DH240" s="33">
        <v>1823.3412599999999</v>
      </c>
      <c r="DI240" s="33">
        <v>1858.539974</v>
      </c>
      <c r="DJ240" s="33">
        <v>849.88136980000002</v>
      </c>
      <c r="DK240" s="33">
        <v>805.46588540000005</v>
      </c>
      <c r="DL240" s="33">
        <v>1823.3412599999999</v>
      </c>
      <c r="DM240" s="33">
        <v>1858.539974</v>
      </c>
      <c r="DN240" s="33">
        <v>849.88136980000002</v>
      </c>
      <c r="DO240" s="33">
        <v>805.46588540000005</v>
      </c>
      <c r="DP240" s="33">
        <v>1823.3412599999999</v>
      </c>
      <c r="DQ240" s="33">
        <v>1528.895033</v>
      </c>
      <c r="DR240" s="33">
        <v>849.88136980000002</v>
      </c>
      <c r="DS240" s="33">
        <v>805.46588540000005</v>
      </c>
      <c r="DT240" s="33">
        <v>1978.740213</v>
      </c>
      <c r="DU240" s="33">
        <v>1428.6335610000001</v>
      </c>
      <c r="DV240" s="33">
        <v>881.73761179999997</v>
      </c>
      <c r="DW240" s="33">
        <v>853.98545860000002</v>
      </c>
      <c r="DX240" s="33">
        <v>2133.4405879999999</v>
      </c>
      <c r="DY240" s="33">
        <v>1522.7528440000001</v>
      </c>
      <c r="DZ240" s="33">
        <v>913.45064779999996</v>
      </c>
      <c r="EA240" s="33">
        <v>902.28691760000004</v>
      </c>
      <c r="EB240" s="33">
        <v>2269.697623</v>
      </c>
      <c r="EC240" s="33">
        <v>1395.4445049999999</v>
      </c>
      <c r="ED240" s="33">
        <v>949.89212039999995</v>
      </c>
      <c r="EE240" s="33">
        <v>961.15204019999999</v>
      </c>
      <c r="EF240" s="33">
        <v>2378.415579</v>
      </c>
      <c r="EG240" s="33">
        <v>2347.8870320000001</v>
      </c>
      <c r="EH240" s="33">
        <v>982.10234760000003</v>
      </c>
      <c r="EI240" s="33">
        <v>1014.131359</v>
      </c>
      <c r="EJ240" s="33">
        <v>2512.2062660000001</v>
      </c>
      <c r="EK240" s="33">
        <v>2462.7286509999999</v>
      </c>
      <c r="EL240" s="33">
        <v>1009.904994</v>
      </c>
      <c r="EM240" s="33">
        <v>1059.9604260000001</v>
      </c>
      <c r="EN240" s="33">
        <v>2650.8124459999999</v>
      </c>
      <c r="EO240" s="33">
        <v>2580.3408610000001</v>
      </c>
      <c r="EP240" s="33">
        <v>1038.517002</v>
      </c>
      <c r="EQ240" s="33">
        <v>1105.467856</v>
      </c>
      <c r="ER240" s="33">
        <v>2807.8925899999999</v>
      </c>
      <c r="ES240" s="33">
        <v>2719.8463529999999</v>
      </c>
      <c r="ET240" s="33">
        <v>1078.5407809999999</v>
      </c>
      <c r="EU240" s="33">
        <v>1163.5396479999999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2653.3059290000001</v>
      </c>
      <c r="FB240" s="33">
        <v>1111.6952450000001</v>
      </c>
      <c r="FC240" s="33">
        <v>1211.6445289999999</v>
      </c>
    </row>
    <row r="241" spans="2:159" x14ac:dyDescent="0.3">
      <c r="B241" s="33" t="s">
        <v>1</v>
      </c>
      <c r="C241" s="33" t="s">
        <v>44</v>
      </c>
      <c r="CV241" s="33">
        <v>527.14950899999997</v>
      </c>
      <c r="CX241" s="33">
        <v>183.62003189999999</v>
      </c>
      <c r="CY241" s="33">
        <v>257.33805269999999</v>
      </c>
      <c r="CZ241" s="33">
        <v>1314.0461969999999</v>
      </c>
      <c r="DB241" s="33">
        <v>457.71683439999998</v>
      </c>
      <c r="DC241" s="33">
        <v>641.47662800000001</v>
      </c>
      <c r="DD241" s="33">
        <v>2527.891286</v>
      </c>
      <c r="DE241" s="33">
        <v>849.78217770000003</v>
      </c>
      <c r="DF241" s="33">
        <v>880.53098899999998</v>
      </c>
      <c r="DG241" s="33">
        <v>1234.0381809999999</v>
      </c>
      <c r="DH241" s="33">
        <v>5746.7792019999997</v>
      </c>
      <c r="DI241" s="33">
        <v>1904.5046930000001</v>
      </c>
      <c r="DJ241" s="33">
        <v>1773.6650340000001</v>
      </c>
      <c r="DK241" s="33">
        <v>2587.3585440000002</v>
      </c>
      <c r="DL241" s="33">
        <v>5746.7792019999997</v>
      </c>
      <c r="DM241" s="33">
        <v>2187.7676219999998</v>
      </c>
      <c r="DN241" s="33">
        <v>1773.6650340000001</v>
      </c>
      <c r="DO241" s="33">
        <v>2587.3585440000002</v>
      </c>
      <c r="DP241" s="33">
        <v>6020.7517349999998</v>
      </c>
      <c r="DQ241" s="33">
        <v>3699.6023070000001</v>
      </c>
      <c r="DR241" s="33">
        <v>1773.6650340000001</v>
      </c>
      <c r="DS241" s="33">
        <v>2587.3585440000002</v>
      </c>
      <c r="DT241" s="33">
        <v>6186.848833</v>
      </c>
      <c r="DU241" s="33">
        <v>3325.1159349999998</v>
      </c>
      <c r="DV241" s="33">
        <v>1773.6650340000001</v>
      </c>
      <c r="DW241" s="33">
        <v>2587.3585440000002</v>
      </c>
      <c r="DX241" s="33">
        <v>6186.848833</v>
      </c>
      <c r="DY241" s="33">
        <v>723.67820749999998</v>
      </c>
      <c r="DZ241" s="33">
        <v>1773.6650340000001</v>
      </c>
      <c r="EA241" s="33">
        <v>2587.3585440000002</v>
      </c>
      <c r="EB241" s="33">
        <v>6186.848833</v>
      </c>
      <c r="EC241" s="33">
        <v>620.7352942</v>
      </c>
      <c r="ED241" s="33">
        <v>1773.6650340000001</v>
      </c>
      <c r="EE241" s="33">
        <v>2587.3585440000002</v>
      </c>
      <c r="EF241" s="33">
        <v>6186.848833</v>
      </c>
      <c r="EG241" s="33">
        <v>3214.2949960000001</v>
      </c>
      <c r="EH241" s="33">
        <v>1773.6650340000001</v>
      </c>
      <c r="EI241" s="33">
        <v>2587.3585440000002</v>
      </c>
      <c r="EJ241" s="33">
        <v>6186.848833</v>
      </c>
      <c r="EK241" s="33">
        <v>2284.1583919999998</v>
      </c>
      <c r="EL241" s="33">
        <v>1773.6650340000001</v>
      </c>
      <c r="EM241" s="33">
        <v>2587.3585440000002</v>
      </c>
      <c r="EN241" s="33">
        <v>6911.425225</v>
      </c>
      <c r="EO241" s="33">
        <v>6152.0534669999997</v>
      </c>
      <c r="EP241" s="33">
        <v>1887.4613079999999</v>
      </c>
      <c r="EQ241" s="33">
        <v>2833.6732109999998</v>
      </c>
      <c r="ER241" s="33">
        <v>8381.6720179999993</v>
      </c>
      <c r="ES241" s="33">
        <v>5210.1543869999996</v>
      </c>
      <c r="ET241" s="33">
        <v>2240.3274500000002</v>
      </c>
      <c r="EU241" s="33">
        <v>3370.639983</v>
      </c>
      <c r="EV241" s="33">
        <v>8974.9955289999998</v>
      </c>
      <c r="EW241" s="33">
        <v>6499.0814630000004</v>
      </c>
      <c r="EX241" s="33">
        <v>2382.7278820000001</v>
      </c>
      <c r="EY241" s="33">
        <v>3587.3349020000001</v>
      </c>
      <c r="EZ241" s="33">
        <v>9626.5889800000004</v>
      </c>
      <c r="FA241" s="33">
        <v>8035.9864710000002</v>
      </c>
      <c r="FB241" s="33">
        <v>2479.784314</v>
      </c>
      <c r="FC241" s="33">
        <v>3795.612275</v>
      </c>
    </row>
    <row r="242" spans="2:159" x14ac:dyDescent="0.3">
      <c r="B242" s="33" t="s">
        <v>1</v>
      </c>
      <c r="C242" s="33" t="s">
        <v>45</v>
      </c>
      <c r="AJ242" s="33">
        <v>2908.2947060000001</v>
      </c>
      <c r="AL242" s="33">
        <v>843.2366667</v>
      </c>
      <c r="AM242" s="33">
        <v>1460.131294</v>
      </c>
      <c r="AO242" s="33">
        <v>2181.1181569999999</v>
      </c>
      <c r="AP242" s="33">
        <v>843.2366667</v>
      </c>
      <c r="AQ242" s="33">
        <v>1460.131294</v>
      </c>
      <c r="AR242" s="33">
        <v>2908.2947060000001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502.03350160000002</v>
      </c>
      <c r="BE242" s="33">
        <v>2181.1181569999999</v>
      </c>
      <c r="BF242" s="33">
        <v>843.2366667</v>
      </c>
      <c r="BG242" s="33">
        <v>1460.131294</v>
      </c>
      <c r="BH242" s="33">
        <v>2908.2947060000001</v>
      </c>
      <c r="BI242" s="33">
        <v>807.60478139999998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R242" s="33">
        <v>885.85192159999997</v>
      </c>
      <c r="BS242" s="33">
        <v>1502.8619610000001</v>
      </c>
      <c r="BU242" s="33">
        <v>2297.4735289999999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2340.302745</v>
      </c>
      <c r="CD242" s="33">
        <v>906.87400000000002</v>
      </c>
      <c r="CE242" s="33">
        <v>1590.6875689999999</v>
      </c>
      <c r="CF242" s="33">
        <v>42.92003922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K242" s="33">
        <v>2340.302745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3239.1890400000002</v>
      </c>
      <c r="CS242" s="33">
        <v>154.9119259</v>
      </c>
      <c r="CT242" s="33">
        <v>981.43622270000003</v>
      </c>
      <c r="CU242" s="33">
        <v>1681.580021</v>
      </c>
      <c r="CV242" s="33">
        <v>3491.6398370000002</v>
      </c>
      <c r="CW242" s="33">
        <v>2634.1145580000002</v>
      </c>
      <c r="CX242" s="33">
        <v>1048.2915290000001</v>
      </c>
      <c r="CY242" s="33">
        <v>1763.077628</v>
      </c>
      <c r="CZ242" s="33">
        <v>3491.6398370000002</v>
      </c>
      <c r="DA242" s="33">
        <v>366.3731492</v>
      </c>
      <c r="DB242" s="33">
        <v>1048.2915290000001</v>
      </c>
      <c r="DC242" s="33">
        <v>1763.077628</v>
      </c>
      <c r="DD242" s="33">
        <v>3491.6398370000002</v>
      </c>
      <c r="DE242" s="33">
        <v>2634.1145580000002</v>
      </c>
      <c r="DF242" s="33">
        <v>1048.2915290000001</v>
      </c>
      <c r="DG242" s="33">
        <v>1763.077628</v>
      </c>
      <c r="DH242" s="33">
        <v>3597.9468000000002</v>
      </c>
      <c r="DI242" s="33">
        <v>2724.9854570000002</v>
      </c>
      <c r="DJ242" s="33">
        <v>1092.0295189999999</v>
      </c>
      <c r="DK242" s="33">
        <v>1816.3948849999999</v>
      </c>
      <c r="DL242" s="33">
        <v>3597.9468000000002</v>
      </c>
      <c r="DM242" s="33">
        <v>2724.9854570000002</v>
      </c>
      <c r="DN242" s="33">
        <v>1092.0295189999999</v>
      </c>
      <c r="DO242" s="33">
        <v>1816.3948849999999</v>
      </c>
      <c r="DP242" s="33">
        <v>3597.9468000000002</v>
      </c>
      <c r="DQ242" s="33">
        <v>2340.302745</v>
      </c>
      <c r="DR242" s="33">
        <v>1092.0295189999999</v>
      </c>
      <c r="DS242" s="33">
        <v>1816.3948849999999</v>
      </c>
      <c r="DT242" s="33">
        <v>3597.9468000000002</v>
      </c>
      <c r="DU242" s="33">
        <v>2724.9854570000002</v>
      </c>
      <c r="DV242" s="33">
        <v>1092.0295189999999</v>
      </c>
      <c r="DW242" s="33">
        <v>1816.3948849999999</v>
      </c>
      <c r="DX242" s="33">
        <v>3597.9468000000002</v>
      </c>
      <c r="DY242" s="33">
        <v>2682.156242</v>
      </c>
      <c r="DZ242" s="33">
        <v>1092.0295189999999</v>
      </c>
      <c r="EA242" s="33">
        <v>1816.3948849999999</v>
      </c>
      <c r="EB242" s="33">
        <v>3597.9468000000002</v>
      </c>
      <c r="EC242" s="33">
        <v>2724.9854570000002</v>
      </c>
      <c r="ED242" s="33">
        <v>1092.0295189999999</v>
      </c>
      <c r="EE242" s="33">
        <v>1816.3948849999999</v>
      </c>
      <c r="EF242" s="33">
        <v>3597.9468000000002</v>
      </c>
      <c r="EG242" s="33">
        <v>2181.1181569999999</v>
      </c>
      <c r="EH242" s="33">
        <v>1092.0295189999999</v>
      </c>
      <c r="EI242" s="33">
        <v>1816.3948849999999</v>
      </c>
      <c r="EJ242" s="33">
        <v>3597.9468000000002</v>
      </c>
      <c r="EK242" s="33">
        <v>427.51192780000002</v>
      </c>
      <c r="EL242" s="33">
        <v>1092.0295189999999</v>
      </c>
      <c r="EM242" s="33">
        <v>1816.3948849999999</v>
      </c>
      <c r="EN242" s="33">
        <v>3597.9468000000002</v>
      </c>
      <c r="EO242" s="33">
        <v>2724.9854570000002</v>
      </c>
      <c r="EP242" s="33">
        <v>1092.0295189999999</v>
      </c>
      <c r="EQ242" s="33">
        <v>1816.3948849999999</v>
      </c>
      <c r="ER242" s="33">
        <v>3597.9468000000002</v>
      </c>
      <c r="ES242" s="33">
        <v>1509.3052869999999</v>
      </c>
      <c r="ET242" s="33">
        <v>1092.0295189999999</v>
      </c>
      <c r="EU242" s="33">
        <v>1816.3948849999999</v>
      </c>
      <c r="EV242" s="33">
        <v>3597.9468000000002</v>
      </c>
      <c r="EW242" s="33">
        <v>2223.947373</v>
      </c>
      <c r="EX242" s="33">
        <v>1092.0295189999999</v>
      </c>
      <c r="EY242" s="33">
        <v>1816.3948849999999</v>
      </c>
      <c r="EZ242" s="33">
        <v>3597.9468000000002</v>
      </c>
      <c r="FA242" s="33">
        <v>2728.7599890000001</v>
      </c>
      <c r="FB242" s="33">
        <v>1093.8462770000001</v>
      </c>
      <c r="FC242" s="33">
        <v>1818.609539</v>
      </c>
    </row>
    <row r="243" spans="2:159" x14ac:dyDescent="0.3">
      <c r="B243" s="33" t="s">
        <v>1</v>
      </c>
      <c r="C243" s="33" t="s">
        <v>46</v>
      </c>
    </row>
    <row r="244" spans="2:159" x14ac:dyDescent="0.3">
      <c r="B244" s="33" t="s">
        <v>1</v>
      </c>
      <c r="C244" s="33" t="s">
        <v>47</v>
      </c>
    </row>
    <row r="245" spans="2:159" x14ac:dyDescent="0.3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44427.138500000001</v>
      </c>
      <c r="G245" s="33">
        <v>44185.336349999998</v>
      </c>
      <c r="H245" s="33">
        <v>50433.766920000002</v>
      </c>
      <c r="I245" s="33">
        <v>44067.386760000001</v>
      </c>
      <c r="J245" s="33">
        <v>45459.557520000002</v>
      </c>
      <c r="K245" s="33">
        <v>44415.753109999998</v>
      </c>
      <c r="L245" s="33">
        <v>50427.382400000002</v>
      </c>
      <c r="M245" s="33">
        <v>44061.20491</v>
      </c>
      <c r="N245" s="33">
        <v>43268.842779999999</v>
      </c>
      <c r="O245" s="33">
        <v>44443.310389999999</v>
      </c>
      <c r="P245" s="33">
        <v>50608.454250000003</v>
      </c>
      <c r="Q245" s="33">
        <v>44242.424879999999</v>
      </c>
      <c r="R245" s="33">
        <v>45075.374779999998</v>
      </c>
      <c r="S245" s="33">
        <v>44400.424729999999</v>
      </c>
      <c r="T245" s="33">
        <v>53830.02175</v>
      </c>
      <c r="U245" s="33">
        <v>45100.180319999999</v>
      </c>
      <c r="V245" s="33">
        <v>42827.065519999996</v>
      </c>
      <c r="W245" s="33">
        <v>45172.438040000001</v>
      </c>
      <c r="X245" s="33">
        <v>54674.026610000001</v>
      </c>
      <c r="Y245" s="33">
        <v>45858.478419999999</v>
      </c>
      <c r="Z245" s="33">
        <v>43566.2425</v>
      </c>
      <c r="AA245" s="33">
        <v>45172.438040000001</v>
      </c>
      <c r="AB245" s="33">
        <v>53388.032270000003</v>
      </c>
      <c r="AC245" s="33">
        <v>44178.83006</v>
      </c>
      <c r="AD245" s="33">
        <v>41242.624100000001</v>
      </c>
      <c r="AE245" s="33">
        <v>46674.197249999997</v>
      </c>
      <c r="AF245" s="33">
        <v>57760.795590000002</v>
      </c>
      <c r="AG245" s="33">
        <v>48118.874159999999</v>
      </c>
      <c r="AH245" s="33">
        <v>45086.408640000001</v>
      </c>
      <c r="AI245" s="33">
        <v>48426.768210000002</v>
      </c>
      <c r="AJ245" s="33">
        <v>60692.03054</v>
      </c>
      <c r="AK245" s="33">
        <v>51048.229659999997</v>
      </c>
      <c r="AL245" s="33">
        <v>47909.916380000002</v>
      </c>
      <c r="AM245" s="33">
        <v>50290.599589999998</v>
      </c>
      <c r="AN245" s="33">
        <v>63176.117709999999</v>
      </c>
      <c r="AO245" s="33">
        <v>54572.562870000002</v>
      </c>
      <c r="AP245" s="33">
        <v>50467.61911</v>
      </c>
      <c r="AQ245" s="33">
        <v>50290.599589999998</v>
      </c>
      <c r="AR245" s="33">
        <v>64455.97896</v>
      </c>
      <c r="AS245" s="33">
        <v>56339.823909999999</v>
      </c>
      <c r="AT245" s="33">
        <v>50564.684759999996</v>
      </c>
      <c r="AU245" s="33">
        <v>50378.189980000003</v>
      </c>
      <c r="AV245" s="33">
        <v>65632.193729999999</v>
      </c>
      <c r="AW245" s="33">
        <v>54709.658819999997</v>
      </c>
      <c r="AX245" s="33">
        <v>50637.012089999997</v>
      </c>
      <c r="AY245" s="33">
        <v>50459.613660000003</v>
      </c>
      <c r="AZ245" s="33">
        <v>66553.653160000002</v>
      </c>
      <c r="BA245" s="33">
        <v>57711.16779</v>
      </c>
      <c r="BB245" s="33">
        <v>50637.012089999997</v>
      </c>
      <c r="BC245" s="33">
        <v>50459.613660000003</v>
      </c>
      <c r="BD245" s="33">
        <v>64180.943339999998</v>
      </c>
      <c r="BE245" s="33">
        <v>55235.605159999999</v>
      </c>
      <c r="BF245" s="33">
        <v>50659.169560000002</v>
      </c>
      <c r="BG245" s="33">
        <v>50484.975839999999</v>
      </c>
      <c r="BH245" s="33">
        <v>64233.763709999999</v>
      </c>
      <c r="BI245" s="33">
        <v>59032.968410000001</v>
      </c>
      <c r="BJ245" s="33">
        <v>50885.406300000002</v>
      </c>
      <c r="BK245" s="33">
        <v>50747.535230000001</v>
      </c>
      <c r="BL245" s="33">
        <v>65405.10181</v>
      </c>
      <c r="BM245" s="33">
        <v>57313.327319999997</v>
      </c>
      <c r="BN245" s="33">
        <v>51050.228560000003</v>
      </c>
      <c r="BO245" s="33">
        <v>50921.973850000002</v>
      </c>
      <c r="BP245" s="33">
        <v>67195.764490000001</v>
      </c>
      <c r="BQ245" s="33">
        <v>57404.613770000004</v>
      </c>
      <c r="BR245" s="33">
        <v>51926.084430000003</v>
      </c>
      <c r="BS245" s="33">
        <v>51923.319000000003</v>
      </c>
      <c r="BT245" s="33">
        <v>70910.351339999994</v>
      </c>
      <c r="BU245" s="33">
        <v>59987.183109999998</v>
      </c>
      <c r="BV245" s="33">
        <v>53857.141170000003</v>
      </c>
      <c r="BW245" s="33">
        <v>54083.612710000001</v>
      </c>
      <c r="BX245" s="33">
        <v>73372.568920000005</v>
      </c>
      <c r="BY245" s="33">
        <v>60027.527499999997</v>
      </c>
      <c r="BZ245" s="33">
        <v>54987.629309999997</v>
      </c>
      <c r="CA245" s="33">
        <v>55466.530079999997</v>
      </c>
      <c r="CB245" s="33">
        <v>71450.978780000005</v>
      </c>
      <c r="CC245" s="33">
        <v>61196.776559999998</v>
      </c>
      <c r="CD245" s="33">
        <v>54987.629309999997</v>
      </c>
      <c r="CE245" s="33">
        <v>55466.530079999997</v>
      </c>
      <c r="CF245" s="33">
        <v>73910.938269999999</v>
      </c>
      <c r="CG245" s="33">
        <v>63742.874000000003</v>
      </c>
      <c r="CH245" s="33">
        <v>54987.629309999997</v>
      </c>
      <c r="CI245" s="33">
        <v>55466.530079999997</v>
      </c>
      <c r="CJ245" s="33">
        <v>77640.928230000005</v>
      </c>
      <c r="CK245" s="33">
        <v>63374.867539999999</v>
      </c>
      <c r="CL245" s="33">
        <v>54987.629309999997</v>
      </c>
      <c r="CM245" s="33">
        <v>55466.530079999997</v>
      </c>
      <c r="CN245" s="33">
        <v>77593.642879999999</v>
      </c>
      <c r="CO245" s="33">
        <v>64647.042750000001</v>
      </c>
      <c r="CP245" s="33">
        <v>54987.629309999997</v>
      </c>
      <c r="CQ245" s="33">
        <v>55466.530079999997</v>
      </c>
      <c r="CR245" s="33">
        <v>78832.866420000006</v>
      </c>
      <c r="CS245" s="33">
        <v>67207.094010000001</v>
      </c>
      <c r="CT245" s="33">
        <v>55086.214590000003</v>
      </c>
      <c r="CU245" s="33">
        <v>55586.61434</v>
      </c>
      <c r="CV245" s="33">
        <v>80425.445999999996</v>
      </c>
      <c r="CW245" s="33">
        <v>69794.411470000006</v>
      </c>
      <c r="CX245" s="33">
        <v>55651.644869999996</v>
      </c>
      <c r="CY245" s="33">
        <v>56370.698980000001</v>
      </c>
      <c r="CZ245" s="33">
        <v>82158.048710000003</v>
      </c>
      <c r="DA245" s="33">
        <v>68943.548179999998</v>
      </c>
      <c r="DB245" s="33">
        <v>56265.006329999997</v>
      </c>
      <c r="DC245" s="33">
        <v>57222.51468</v>
      </c>
      <c r="DD245" s="33">
        <v>84579.224749999994</v>
      </c>
      <c r="DE245" s="33">
        <v>70903.048869999999</v>
      </c>
      <c r="DF245" s="33">
        <v>57213.658389999997</v>
      </c>
      <c r="DG245" s="33">
        <v>58542.5046</v>
      </c>
      <c r="DH245" s="33">
        <v>88272.465540000005</v>
      </c>
      <c r="DI245" s="33">
        <v>74825.253530000002</v>
      </c>
      <c r="DJ245" s="33">
        <v>58286.32589</v>
      </c>
      <c r="DK245" s="33">
        <v>60145.420850000002</v>
      </c>
      <c r="DL245" s="33">
        <v>88272.465540000005</v>
      </c>
      <c r="DM245" s="33">
        <v>72448.815340000001</v>
      </c>
      <c r="DN245" s="33">
        <v>58286.32589</v>
      </c>
      <c r="DO245" s="33">
        <v>60145.420850000002</v>
      </c>
      <c r="DP245" s="33">
        <v>88546.438070000004</v>
      </c>
      <c r="DQ245" s="33">
        <v>74771.882939999996</v>
      </c>
      <c r="DR245" s="33">
        <v>58286.32589</v>
      </c>
      <c r="DS245" s="33">
        <v>60145.420850000002</v>
      </c>
      <c r="DT245" s="33">
        <v>88867.934120000005</v>
      </c>
      <c r="DU245" s="33">
        <v>73557.298989999996</v>
      </c>
      <c r="DV245" s="33">
        <v>58318.182130000001</v>
      </c>
      <c r="DW245" s="33">
        <v>60193.940419999999</v>
      </c>
      <c r="DX245" s="33">
        <v>89022.634489999997</v>
      </c>
      <c r="DY245" s="33">
        <v>71596.411120000004</v>
      </c>
      <c r="DZ245" s="33">
        <v>58349.895170000003</v>
      </c>
      <c r="EA245" s="33">
        <v>60242.241880000001</v>
      </c>
      <c r="EB245" s="33">
        <v>89158.891529999994</v>
      </c>
      <c r="EC245" s="33">
        <v>70866.243210000001</v>
      </c>
      <c r="ED245" s="33">
        <v>58386.336640000001</v>
      </c>
      <c r="EE245" s="33">
        <v>60301.107000000004</v>
      </c>
      <c r="EF245" s="33">
        <v>89267.609490000003</v>
      </c>
      <c r="EG245" s="33">
        <v>74114.562250000003</v>
      </c>
      <c r="EH245" s="33">
        <v>58418.546869999998</v>
      </c>
      <c r="EI245" s="33">
        <v>60354.086320000002</v>
      </c>
      <c r="EJ245" s="33">
        <v>89401.400169999994</v>
      </c>
      <c r="EK245" s="33">
        <v>73382.620890000006</v>
      </c>
      <c r="EL245" s="33">
        <v>58446.349520000003</v>
      </c>
      <c r="EM245" s="33">
        <v>60399.915390000002</v>
      </c>
      <c r="EN245" s="33">
        <v>90264.582750000001</v>
      </c>
      <c r="EO245" s="33">
        <v>74725.065319999994</v>
      </c>
      <c r="EP245" s="33">
        <v>58588.757799999999</v>
      </c>
      <c r="EQ245" s="33">
        <v>60691.737480000003</v>
      </c>
      <c r="ER245" s="33">
        <v>91891.909679999997</v>
      </c>
      <c r="ES245" s="33">
        <v>77684.125979999997</v>
      </c>
      <c r="ET245" s="33">
        <v>58981.647720000001</v>
      </c>
      <c r="EU245" s="33">
        <v>61286.77605</v>
      </c>
      <c r="EV245" s="33">
        <v>92896.673209999994</v>
      </c>
      <c r="EW245" s="33">
        <v>78584.919680000006</v>
      </c>
      <c r="EX245" s="33">
        <v>56570.979099999997</v>
      </c>
      <c r="EY245" s="33">
        <v>61669.836080000001</v>
      </c>
      <c r="EZ245" s="33">
        <v>93802.592120000001</v>
      </c>
      <c r="FA245" s="33">
        <v>81426.698950000005</v>
      </c>
      <c r="FB245" s="33">
        <v>53726.773910000004</v>
      </c>
      <c r="FC245" s="33">
        <v>61963.281909999998</v>
      </c>
    </row>
    <row r="246" spans="2:159" x14ac:dyDescent="0.3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3836.3222380000002</v>
      </c>
      <c r="AO246" s="33">
        <v>2124.3119839999999</v>
      </c>
      <c r="AP246" s="33">
        <v>2473.432018</v>
      </c>
      <c r="AQ246" s="33">
        <v>3031.12068</v>
      </c>
      <c r="AR246" s="33">
        <v>4969.5392400000001</v>
      </c>
      <c r="AS246" s="33">
        <v>2763.2272280000002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2342.7673100000002</v>
      </c>
      <c r="BA246" s="33">
        <v>2245.9859139999999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4496.2233480000004</v>
      </c>
      <c r="BR246" s="33">
        <v>3207.1786219999999</v>
      </c>
      <c r="BS246" s="33">
        <v>3915.3822460000001</v>
      </c>
      <c r="BT246" s="33">
        <v>4442.0475109999998</v>
      </c>
      <c r="BU246" s="33">
        <v>4600.7556649999997</v>
      </c>
      <c r="BV246" s="33">
        <v>3207.1786219999999</v>
      </c>
      <c r="BW246" s="33">
        <v>3915.3822460000001</v>
      </c>
      <c r="BX246" s="33">
        <v>2342.7673100000002</v>
      </c>
      <c r="BY246" s="33">
        <v>4313.7051369999999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4144.7738209999998</v>
      </c>
      <c r="CG246" s="33">
        <v>3089.725923</v>
      </c>
      <c r="CH246" s="33">
        <v>3207.1786219999999</v>
      </c>
      <c r="CI246" s="33">
        <v>3915.3822460000001</v>
      </c>
      <c r="CJ246" s="33">
        <v>3606.4219950000002</v>
      </c>
      <c r="CK246" s="33">
        <v>4600.7556649999997</v>
      </c>
      <c r="CL246" s="33">
        <v>3207.1786219999999</v>
      </c>
      <c r="CM246" s="33">
        <v>3915.3822460000001</v>
      </c>
      <c r="CN246" s="33">
        <v>4289.9601780000003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2130.2539700000002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2124.3119839999999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2124.3119839999999</v>
      </c>
      <c r="EH246" s="33">
        <v>3207.1786219999999</v>
      </c>
      <c r="EI246" s="33">
        <v>3915.3822460000001</v>
      </c>
      <c r="EJ246" s="33">
        <v>4969.5392400000001</v>
      </c>
      <c r="EK246" s="33">
        <v>3614.8593129999999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4462.518325</v>
      </c>
      <c r="EX246" s="33">
        <v>3207.1786219999999</v>
      </c>
      <c r="EY246" s="33">
        <v>3915.3822460000001</v>
      </c>
      <c r="EZ246" s="33">
        <v>4969.5392400000001</v>
      </c>
      <c r="FA246" s="33">
        <v>2124.3119839999999</v>
      </c>
      <c r="FB246" s="33">
        <v>3207.1786219999999</v>
      </c>
      <c r="FC246" s="33">
        <v>3915.3822460000001</v>
      </c>
    </row>
    <row r="247" spans="2:159" x14ac:dyDescent="0.3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961.27255930000001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990.78436850000003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991.70724199999995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1167.5264099999999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990.78436850000003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3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56.022339039999999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55.792816889999997</v>
      </c>
      <c r="AM248" s="33">
        <v>107.4420198</v>
      </c>
      <c r="AN248" s="33">
        <v>103.6077645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48.640333660000003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46.842726089999999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1.7976075739999999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3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3">
      <c r="B250" s="33" t="s">
        <v>26</v>
      </c>
      <c r="C250" s="33" t="s">
        <v>41</v>
      </c>
    </row>
    <row r="251" spans="2:159" x14ac:dyDescent="0.3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66.727457880000003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103.0555908</v>
      </c>
      <c r="AG251" s="33">
        <v>187.63575539999999</v>
      </c>
      <c r="AH251" s="33">
        <v>66.727457880000003</v>
      </c>
      <c r="AI251" s="33">
        <v>127.60236399999999</v>
      </c>
      <c r="AJ251" s="33">
        <v>279.91480610000002</v>
      </c>
      <c r="AK251" s="33">
        <v>89.412165790000003</v>
      </c>
      <c r="AL251" s="33">
        <v>163.84764620000001</v>
      </c>
      <c r="AM251" s="33">
        <v>198.2845548</v>
      </c>
      <c r="AN251" s="33">
        <v>193.63768049999999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193.63768049999999</v>
      </c>
      <c r="BE251" s="33">
        <v>273.0338979</v>
      </c>
      <c r="BF251" s="33">
        <v>163.84764620000001</v>
      </c>
      <c r="BG251" s="33">
        <v>198.2845548</v>
      </c>
      <c r="BH251" s="33">
        <v>193.63768049999999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193.63768049999999</v>
      </c>
      <c r="BY251" s="33">
        <v>89.412165790000003</v>
      </c>
      <c r="BZ251" s="33">
        <v>163.84764620000001</v>
      </c>
      <c r="CA251" s="33">
        <v>198.2845548</v>
      </c>
      <c r="CB251" s="33">
        <v>193.63768049999999</v>
      </c>
      <c r="CD251" s="33">
        <v>163.84764620000001</v>
      </c>
      <c r="CE251" s="33">
        <v>198.2845548</v>
      </c>
      <c r="CF251" s="33">
        <v>279.91480610000002</v>
      </c>
      <c r="CG251" s="33">
        <v>89.412165790000003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182.55593680000001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3">
      <c r="B252" s="33" t="s">
        <v>26</v>
      </c>
      <c r="C252" s="33" t="s">
        <v>43</v>
      </c>
    </row>
    <row r="253" spans="2:159" x14ac:dyDescent="0.3">
      <c r="B253" s="33" t="s">
        <v>26</v>
      </c>
      <c r="C253" s="33" t="s">
        <v>44</v>
      </c>
      <c r="AI253" s="33">
        <v>1.706231469</v>
      </c>
      <c r="AJ253" s="33">
        <v>5.5815734630000002E-2</v>
      </c>
      <c r="AL253" s="33">
        <v>1.4807809949999999</v>
      </c>
      <c r="AM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1.706231469</v>
      </c>
      <c r="BE253" s="33">
        <v>1.706231469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P253" s="33">
        <v>1.5946</v>
      </c>
      <c r="BR253" s="33">
        <v>1.4807809949999999</v>
      </c>
      <c r="BS253" s="33">
        <v>1.706231469</v>
      </c>
      <c r="BV253" s="33">
        <v>1.4807809949999999</v>
      </c>
      <c r="BW253" s="33">
        <v>1.706231469</v>
      </c>
      <c r="BX253" s="33">
        <v>1.5946</v>
      </c>
      <c r="BZ253" s="33">
        <v>1.4807809949999999</v>
      </c>
      <c r="CA253" s="33">
        <v>1.706231469</v>
      </c>
      <c r="CD253" s="33">
        <v>1.4807809949999999</v>
      </c>
      <c r="CE253" s="33">
        <v>1.706231469</v>
      </c>
      <c r="CG253" s="33">
        <v>1.5946</v>
      </c>
      <c r="CH253" s="33">
        <v>1.4807809949999999</v>
      </c>
      <c r="CI253" s="33">
        <v>1.706231469</v>
      </c>
      <c r="CL253" s="33">
        <v>1.4807809949999999</v>
      </c>
      <c r="CM253" s="33">
        <v>1.706231469</v>
      </c>
      <c r="CN253" s="33">
        <v>1.706231469</v>
      </c>
      <c r="CP253" s="33">
        <v>1.4807809949999999</v>
      </c>
      <c r="CQ253" s="33">
        <v>1.706231469</v>
      </c>
      <c r="CR253" s="33">
        <v>1.706231469</v>
      </c>
      <c r="CS253" s="33">
        <v>1.706231469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3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R254" s="33">
        <v>2.0531999999999999</v>
      </c>
      <c r="BS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3">
      <c r="B255" s="33" t="s">
        <v>26</v>
      </c>
      <c r="C255" s="33" t="s">
        <v>46</v>
      </c>
    </row>
    <row r="256" spans="2:159" x14ac:dyDescent="0.3">
      <c r="B256" s="33" t="s">
        <v>26</v>
      </c>
      <c r="C256" s="33" t="s">
        <v>47</v>
      </c>
    </row>
    <row r="257" spans="2:159" x14ac:dyDescent="0.3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2678.0168450000001</v>
      </c>
      <c r="AA257" s="33">
        <v>3015.8324349999998</v>
      </c>
      <c r="AB257" s="33">
        <v>3622.53928</v>
      </c>
      <c r="AC257" s="33">
        <v>3390.089833</v>
      </c>
      <c r="AD257" s="33">
        <v>2739.9074150000001</v>
      </c>
      <c r="AE257" s="33">
        <v>3123.1952759999999</v>
      </c>
      <c r="AF257" s="33">
        <v>3604.7198560000002</v>
      </c>
      <c r="AG257" s="33">
        <v>3428.5475849999998</v>
      </c>
      <c r="AH257" s="33">
        <v>2755.680844</v>
      </c>
      <c r="AI257" s="33">
        <v>3184.5163849999999</v>
      </c>
      <c r="AJ257" s="33">
        <v>3835.604448</v>
      </c>
      <c r="AK257" s="33">
        <v>3409.1667349999998</v>
      </c>
      <c r="AL257" s="33">
        <v>2935.6308309999999</v>
      </c>
      <c r="AM257" s="33">
        <v>3314.0706719999998</v>
      </c>
      <c r="AN257" s="33">
        <v>5239.1043149999996</v>
      </c>
      <c r="AO257" s="33">
        <v>3594.592247</v>
      </c>
      <c r="AP257" s="33">
        <v>3959.4437579999999</v>
      </c>
      <c r="AQ257" s="33">
        <v>4479.5078450000001</v>
      </c>
      <c r="AR257" s="33">
        <v>6464.026793</v>
      </c>
      <c r="AS257" s="33">
        <v>4048.081979</v>
      </c>
      <c r="AT257" s="33">
        <v>4693.1903609999999</v>
      </c>
      <c r="AU257" s="33">
        <v>5363.7694110000002</v>
      </c>
      <c r="AV257" s="33">
        <v>6462.3205610000005</v>
      </c>
      <c r="AW257" s="33">
        <v>6069.2321480000001</v>
      </c>
      <c r="AX257" s="33">
        <v>4693.1903609999999</v>
      </c>
      <c r="AY257" s="33">
        <v>5363.7694110000002</v>
      </c>
      <c r="AZ257" s="33">
        <v>3833.4954320000002</v>
      </c>
      <c r="BA257" s="33">
        <v>3614.4668529999999</v>
      </c>
      <c r="BB257" s="33">
        <v>4693.1903609999999</v>
      </c>
      <c r="BC257" s="33">
        <v>5363.7694110000002</v>
      </c>
      <c r="BD257" s="33">
        <v>7849.7832770000005</v>
      </c>
      <c r="BE257" s="33">
        <v>7535.0498699999998</v>
      </c>
      <c r="BF257" s="33">
        <v>6399.1372419999998</v>
      </c>
      <c r="BG257" s="33">
        <v>6983.5825960000002</v>
      </c>
      <c r="BH257" s="33">
        <v>7851.8364769999998</v>
      </c>
      <c r="BI257" s="33">
        <v>3592.7884669999999</v>
      </c>
      <c r="BJ257" s="33">
        <v>6399.1372419999998</v>
      </c>
      <c r="BK257" s="33">
        <v>6983.5825960000002</v>
      </c>
      <c r="BL257" s="33">
        <v>7936.4073710000002</v>
      </c>
      <c r="BM257" s="33">
        <v>6069.2321480000001</v>
      </c>
      <c r="BN257" s="33">
        <v>6399.1372419999998</v>
      </c>
      <c r="BO257" s="33">
        <v>6983.5825960000002</v>
      </c>
      <c r="BP257" s="33">
        <v>7935.9487710000003</v>
      </c>
      <c r="BQ257" s="33">
        <v>7243.3858099999998</v>
      </c>
      <c r="BR257" s="33">
        <v>6399.1372419999998</v>
      </c>
      <c r="BS257" s="33">
        <v>6983.5825960000002</v>
      </c>
      <c r="BT257" s="33">
        <v>7406.862443</v>
      </c>
      <c r="BU257" s="33">
        <v>7533.3436380000003</v>
      </c>
      <c r="BV257" s="33">
        <v>6399.1372419999998</v>
      </c>
      <c r="BW257" s="33">
        <v>6983.5825960000002</v>
      </c>
      <c r="BX257" s="33">
        <v>5224.9529160000002</v>
      </c>
      <c r="BY257" s="33">
        <v>7006.6490400000002</v>
      </c>
      <c r="BZ257" s="33">
        <v>6399.1372419999998</v>
      </c>
      <c r="CA257" s="33">
        <v>6983.5825960000002</v>
      </c>
      <c r="CB257" s="33">
        <v>7850.1302459999997</v>
      </c>
      <c r="CC257" s="33">
        <v>7260.3097399999997</v>
      </c>
      <c r="CD257" s="33">
        <v>6399.1372419999998</v>
      </c>
      <c r="CE257" s="33">
        <v>6983.5825960000002</v>
      </c>
      <c r="CF257" s="33">
        <v>7109.588753</v>
      </c>
      <c r="CG257" s="33">
        <v>5840.2867649999998</v>
      </c>
      <c r="CH257" s="33">
        <v>6399.1372419999998</v>
      </c>
      <c r="CI257" s="33">
        <v>6983.5825960000002</v>
      </c>
      <c r="CJ257" s="33">
        <v>5099.2033160000001</v>
      </c>
      <c r="CK257" s="33">
        <v>7475.5236919999998</v>
      </c>
      <c r="CL257" s="33">
        <v>6399.1372419999998</v>
      </c>
      <c r="CM257" s="33">
        <v>6983.5825960000002</v>
      </c>
      <c r="CN257" s="33">
        <v>7258.534541</v>
      </c>
      <c r="CO257" s="33">
        <v>7533.3436380000003</v>
      </c>
      <c r="CP257" s="33">
        <v>6399.1372419999998</v>
      </c>
      <c r="CQ257" s="33">
        <v>6983.5825960000002</v>
      </c>
      <c r="CR257" s="33">
        <v>7938.1136029999998</v>
      </c>
      <c r="CS257" s="33">
        <v>6247.680421</v>
      </c>
      <c r="CT257" s="33">
        <v>6399.1372419999998</v>
      </c>
      <c r="CU257" s="33">
        <v>6983.5825960000002</v>
      </c>
      <c r="CV257" s="33">
        <v>7938.5063689999997</v>
      </c>
      <c r="CW257" s="33">
        <v>5064.8131460000004</v>
      </c>
      <c r="CX257" s="33">
        <v>6399.1372419999998</v>
      </c>
      <c r="CY257" s="33">
        <v>6983.5825960000002</v>
      </c>
      <c r="CZ257" s="33">
        <v>7938.5063689999997</v>
      </c>
      <c r="DA257" s="33">
        <v>7533.5110599999998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5058.8711590000003</v>
      </c>
      <c r="DR257" s="33">
        <v>6399.1372419999998</v>
      </c>
      <c r="DS257" s="33">
        <v>6983.5825960000002</v>
      </c>
      <c r="DT257" s="33">
        <v>7938.5063689999997</v>
      </c>
      <c r="DU257" s="33">
        <v>6073.00713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7535.31484</v>
      </c>
      <c r="ED257" s="33">
        <v>6399.1372419999998</v>
      </c>
      <c r="EE257" s="33">
        <v>6983.5825960000002</v>
      </c>
      <c r="EF257" s="33">
        <v>7938.5063689999997</v>
      </c>
      <c r="EG257" s="33">
        <v>4966.421996</v>
      </c>
      <c r="EH257" s="33">
        <v>6399.1372419999998</v>
      </c>
      <c r="EI257" s="33">
        <v>6983.5825960000002</v>
      </c>
      <c r="EJ257" s="33">
        <v>7938.5063689999997</v>
      </c>
      <c r="EK257" s="33">
        <v>6545.6435060000003</v>
      </c>
      <c r="EL257" s="33">
        <v>6399.1372419999998</v>
      </c>
      <c r="EM257" s="33">
        <v>6983.5825960000002</v>
      </c>
      <c r="EN257" s="33">
        <v>7938.5063689999997</v>
      </c>
      <c r="EO257" s="33">
        <v>7432.449775</v>
      </c>
      <c r="EP257" s="33">
        <v>6399.1372419999998</v>
      </c>
      <c r="EQ257" s="33">
        <v>6983.5825960000002</v>
      </c>
      <c r="ER257" s="33">
        <v>7938.5063689999997</v>
      </c>
      <c r="ES257" s="33">
        <v>7533.5110599999998</v>
      </c>
      <c r="ET257" s="33">
        <v>6399.1372419999998</v>
      </c>
      <c r="EU257" s="33">
        <v>6983.5825960000002</v>
      </c>
      <c r="EV257" s="33">
        <v>7938.5063689999997</v>
      </c>
      <c r="EW257" s="33">
        <v>7395.1062979999997</v>
      </c>
      <c r="EX257" s="33">
        <v>6343.3444250000002</v>
      </c>
      <c r="EY257" s="33">
        <v>6983.5825960000002</v>
      </c>
      <c r="EZ257" s="33">
        <v>7938.5063689999997</v>
      </c>
      <c r="FA257" s="33">
        <v>5058.8711590000003</v>
      </c>
      <c r="FB257" s="33">
        <v>6342.3860999999997</v>
      </c>
      <c r="FC257" s="33">
        <v>6983.5825960000002</v>
      </c>
    </row>
    <row r="258" spans="2:159" x14ac:dyDescent="0.3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3">
      <c r="B259" s="33" t="s">
        <v>27</v>
      </c>
      <c r="C259" s="33" t="s">
        <v>38</v>
      </c>
    </row>
    <row r="260" spans="2:159" x14ac:dyDescent="0.3">
      <c r="B260" s="33" t="s">
        <v>27</v>
      </c>
      <c r="C260" s="33" t="s">
        <v>39</v>
      </c>
    </row>
    <row r="261" spans="2:159" x14ac:dyDescent="0.3">
      <c r="B261" s="33" t="s">
        <v>27</v>
      </c>
      <c r="C261" s="33" t="s">
        <v>40</v>
      </c>
    </row>
    <row r="262" spans="2:159" x14ac:dyDescent="0.3">
      <c r="B262" s="33" t="s">
        <v>27</v>
      </c>
      <c r="C262" s="33" t="s">
        <v>41</v>
      </c>
    </row>
    <row r="263" spans="2:159" x14ac:dyDescent="0.3">
      <c r="B263" s="33" t="s">
        <v>27</v>
      </c>
      <c r="C263" s="33" t="s">
        <v>42</v>
      </c>
    </row>
    <row r="264" spans="2:159" x14ac:dyDescent="0.3">
      <c r="B264" s="33" t="s">
        <v>27</v>
      </c>
      <c r="C264" s="33" t="s">
        <v>43</v>
      </c>
    </row>
    <row r="265" spans="2:159" x14ac:dyDescent="0.3">
      <c r="B265" s="33" t="s">
        <v>27</v>
      </c>
      <c r="C265" s="33" t="s">
        <v>44</v>
      </c>
    </row>
    <row r="266" spans="2:159" x14ac:dyDescent="0.3">
      <c r="B266" s="33" t="s">
        <v>27</v>
      </c>
      <c r="C266" s="33" t="s">
        <v>45</v>
      </c>
    </row>
    <row r="267" spans="2:159" x14ac:dyDescent="0.3">
      <c r="B267" s="33" t="s">
        <v>27</v>
      </c>
      <c r="C267" s="33" t="s">
        <v>46</v>
      </c>
    </row>
    <row r="268" spans="2:159" x14ac:dyDescent="0.3">
      <c r="B268" s="33" t="s">
        <v>27</v>
      </c>
      <c r="C268" s="33" t="s">
        <v>47</v>
      </c>
    </row>
    <row r="269" spans="2:159" x14ac:dyDescent="0.3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3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3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3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3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3">
      <c r="B274" s="33" t="s">
        <v>61</v>
      </c>
      <c r="C274" s="33" t="s">
        <v>41</v>
      </c>
    </row>
    <row r="275" spans="2:159" x14ac:dyDescent="0.3">
      <c r="B275" s="33" t="s">
        <v>61</v>
      </c>
      <c r="C275" s="33" t="s">
        <v>42</v>
      </c>
    </row>
    <row r="276" spans="2:159" x14ac:dyDescent="0.3">
      <c r="B276" s="33" t="s">
        <v>61</v>
      </c>
      <c r="C276" s="33" t="s">
        <v>43</v>
      </c>
    </row>
    <row r="277" spans="2:159" x14ac:dyDescent="0.3">
      <c r="B277" s="33" t="s">
        <v>61</v>
      </c>
      <c r="C277" s="33" t="s">
        <v>44</v>
      </c>
    </row>
    <row r="278" spans="2:159" x14ac:dyDescent="0.3">
      <c r="B278" s="33" t="s">
        <v>61</v>
      </c>
      <c r="C278" s="33" t="s">
        <v>45</v>
      </c>
    </row>
    <row r="279" spans="2:159" x14ac:dyDescent="0.3">
      <c r="B279" s="33" t="s">
        <v>61</v>
      </c>
      <c r="C279" s="33" t="s">
        <v>46</v>
      </c>
    </row>
    <row r="280" spans="2:159" x14ac:dyDescent="0.3">
      <c r="B280" s="33" t="s">
        <v>61</v>
      </c>
      <c r="C280" s="33" t="s">
        <v>47</v>
      </c>
    </row>
    <row r="281" spans="2:159" x14ac:dyDescent="0.3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3">
      <c r="B282" s="33" t="s">
        <v>62</v>
      </c>
      <c r="C282" s="33" t="s">
        <v>37</v>
      </c>
    </row>
    <row r="283" spans="2:159" x14ac:dyDescent="0.3">
      <c r="B283" s="33" t="s">
        <v>62</v>
      </c>
      <c r="C283" s="33" t="s">
        <v>38</v>
      </c>
    </row>
    <row r="284" spans="2:159" x14ac:dyDescent="0.3">
      <c r="B284" s="33" t="s">
        <v>62</v>
      </c>
      <c r="C284" s="33" t="s">
        <v>39</v>
      </c>
    </row>
    <row r="285" spans="2:159" x14ac:dyDescent="0.3">
      <c r="B285" s="33" t="s">
        <v>62</v>
      </c>
      <c r="C285" s="33" t="s">
        <v>40</v>
      </c>
    </row>
    <row r="286" spans="2:159" x14ac:dyDescent="0.3">
      <c r="B286" s="33" t="s">
        <v>62</v>
      </c>
      <c r="C286" s="33" t="s">
        <v>41</v>
      </c>
    </row>
    <row r="287" spans="2:159" x14ac:dyDescent="0.3">
      <c r="B287" s="33" t="s">
        <v>62</v>
      </c>
      <c r="C287" s="33" t="s">
        <v>42</v>
      </c>
    </row>
    <row r="288" spans="2:159" x14ac:dyDescent="0.3">
      <c r="B288" s="33" t="s">
        <v>62</v>
      </c>
      <c r="C288" s="33" t="s">
        <v>43</v>
      </c>
    </row>
    <row r="289" spans="2:159" x14ac:dyDescent="0.3">
      <c r="B289" s="33" t="s">
        <v>62</v>
      </c>
      <c r="C289" s="33" t="s">
        <v>44</v>
      </c>
    </row>
    <row r="290" spans="2:159" x14ac:dyDescent="0.3">
      <c r="B290" s="33" t="s">
        <v>62</v>
      </c>
      <c r="C290" s="33" t="s">
        <v>45</v>
      </c>
    </row>
    <row r="291" spans="2:159" x14ac:dyDescent="0.3">
      <c r="B291" s="33" t="s">
        <v>62</v>
      </c>
      <c r="C291" s="33" t="s">
        <v>46</v>
      </c>
    </row>
    <row r="292" spans="2:159" x14ac:dyDescent="0.3">
      <c r="B292" s="33" t="s">
        <v>62</v>
      </c>
      <c r="C292" s="33" t="s">
        <v>47</v>
      </c>
    </row>
    <row r="293" spans="2:159" x14ac:dyDescent="0.3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3">
      <c r="B294" s="33" t="s">
        <v>63</v>
      </c>
      <c r="C294" s="33" t="s">
        <v>37</v>
      </c>
    </row>
    <row r="295" spans="2:159" x14ac:dyDescent="0.3">
      <c r="B295" s="33" t="s">
        <v>63</v>
      </c>
      <c r="C295" s="33" t="s">
        <v>38</v>
      </c>
    </row>
    <row r="296" spans="2:159" x14ac:dyDescent="0.3">
      <c r="B296" s="33" t="s">
        <v>63</v>
      </c>
      <c r="C296" s="33" t="s">
        <v>39</v>
      </c>
    </row>
    <row r="297" spans="2:159" x14ac:dyDescent="0.3">
      <c r="B297" s="33" t="s">
        <v>63</v>
      </c>
      <c r="C297" s="33" t="s">
        <v>40</v>
      </c>
    </row>
    <row r="298" spans="2:159" x14ac:dyDescent="0.3">
      <c r="B298" s="33" t="s">
        <v>63</v>
      </c>
      <c r="C298" s="33" t="s">
        <v>41</v>
      </c>
    </row>
    <row r="299" spans="2:159" x14ac:dyDescent="0.3">
      <c r="B299" s="33" t="s">
        <v>63</v>
      </c>
      <c r="C299" s="33" t="s">
        <v>42</v>
      </c>
    </row>
    <row r="300" spans="2:159" x14ac:dyDescent="0.3">
      <c r="B300" s="33" t="s">
        <v>63</v>
      </c>
      <c r="C300" s="33" t="s">
        <v>43</v>
      </c>
    </row>
    <row r="301" spans="2:159" x14ac:dyDescent="0.3">
      <c r="B301" s="33" t="s">
        <v>63</v>
      </c>
      <c r="C301" s="33" t="s">
        <v>44</v>
      </c>
    </row>
    <row r="302" spans="2:159" x14ac:dyDescent="0.3">
      <c r="B302" s="33" t="s">
        <v>63</v>
      </c>
      <c r="C302" s="33" t="s">
        <v>45</v>
      </c>
    </row>
    <row r="303" spans="2:159" x14ac:dyDescent="0.3">
      <c r="B303" s="33" t="s">
        <v>63</v>
      </c>
      <c r="C303" s="33" t="s">
        <v>46</v>
      </c>
    </row>
    <row r="304" spans="2:159" x14ac:dyDescent="0.3">
      <c r="B304" s="33" t="s">
        <v>63</v>
      </c>
      <c r="C304" s="33" t="s">
        <v>47</v>
      </c>
    </row>
    <row r="305" spans="2:159" x14ac:dyDescent="0.3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3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5202.0124910000004</v>
      </c>
      <c r="EC306" s="33">
        <v>5167.1115659999996</v>
      </c>
      <c r="ED306" s="33">
        <v>5047.028722</v>
      </c>
      <c r="EE306" s="33">
        <v>5167.1115659999996</v>
      </c>
      <c r="EF306" s="33">
        <v>5202.0124910000004</v>
      </c>
      <c r="EG306" s="33">
        <v>5167.1115659999996</v>
      </c>
      <c r="EH306" s="33">
        <v>5047.028722</v>
      </c>
      <c r="EI306" s="33">
        <v>5167.1115659999996</v>
      </c>
      <c r="EJ306" s="33">
        <v>5202.0124910000004</v>
      </c>
      <c r="EK306" s="33">
        <v>5167.1115659999996</v>
      </c>
      <c r="EL306" s="33">
        <v>5047.028722</v>
      </c>
      <c r="EM306" s="33">
        <v>5167.1115659999996</v>
      </c>
      <c r="EN306" s="33">
        <v>5202.0124910000004</v>
      </c>
      <c r="EO306" s="33">
        <v>5167.1115659999996</v>
      </c>
      <c r="EP306" s="33">
        <v>5047.028722</v>
      </c>
      <c r="EQ306" s="33">
        <v>5167.1115659999996</v>
      </c>
      <c r="ER306" s="33">
        <v>5202.0124910000004</v>
      </c>
      <c r="ES306" s="33">
        <v>5167.1115659999996</v>
      </c>
      <c r="ET306" s="33">
        <v>5047.028722</v>
      </c>
      <c r="EU306" s="33">
        <v>5167.1115659999996</v>
      </c>
      <c r="EV306" s="33">
        <v>5202.0124910000004</v>
      </c>
      <c r="EW306" s="33">
        <v>5167.1115659999996</v>
      </c>
      <c r="EX306" s="33">
        <v>5047.028722</v>
      </c>
      <c r="EY306" s="33">
        <v>5167.1115659999996</v>
      </c>
      <c r="EZ306" s="33">
        <v>5202.0124910000004</v>
      </c>
      <c r="FA306" s="33">
        <v>5167.1115659999996</v>
      </c>
      <c r="FB306" s="33">
        <v>5047.028722</v>
      </c>
      <c r="FC306" s="33">
        <v>5167.1115659999996</v>
      </c>
    </row>
    <row r="307" spans="2:159" x14ac:dyDescent="0.3">
      <c r="B307" s="33" t="s">
        <v>64</v>
      </c>
      <c r="C307" s="33" t="s">
        <v>38</v>
      </c>
    </row>
    <row r="308" spans="2:159" x14ac:dyDescent="0.3">
      <c r="B308" s="33" t="s">
        <v>64</v>
      </c>
      <c r="C308" s="33" t="s">
        <v>39</v>
      </c>
    </row>
    <row r="309" spans="2:159" x14ac:dyDescent="0.3">
      <c r="B309" s="33" t="s">
        <v>64</v>
      </c>
      <c r="C309" s="33" t="s">
        <v>40</v>
      </c>
    </row>
    <row r="310" spans="2:159" x14ac:dyDescent="0.3">
      <c r="B310" s="33" t="s">
        <v>64</v>
      </c>
      <c r="C310" s="33" t="s">
        <v>41</v>
      </c>
    </row>
    <row r="311" spans="2:159" x14ac:dyDescent="0.3">
      <c r="B311" s="33" t="s">
        <v>64</v>
      </c>
      <c r="C311" s="33" t="s">
        <v>42</v>
      </c>
    </row>
    <row r="312" spans="2:159" x14ac:dyDescent="0.3">
      <c r="B312" s="33" t="s">
        <v>64</v>
      </c>
      <c r="C312" s="33" t="s">
        <v>43</v>
      </c>
    </row>
    <row r="313" spans="2:159" x14ac:dyDescent="0.3">
      <c r="B313" s="33" t="s">
        <v>64</v>
      </c>
      <c r="C313" s="33" t="s">
        <v>44</v>
      </c>
    </row>
    <row r="314" spans="2:159" x14ac:dyDescent="0.3">
      <c r="B314" s="33" t="s">
        <v>64</v>
      </c>
      <c r="C314" s="33" t="s">
        <v>45</v>
      </c>
    </row>
    <row r="315" spans="2:159" x14ac:dyDescent="0.3">
      <c r="B315" s="33" t="s">
        <v>64</v>
      </c>
      <c r="C315" s="33" t="s">
        <v>46</v>
      </c>
    </row>
    <row r="316" spans="2:159" x14ac:dyDescent="0.3">
      <c r="B316" s="33" t="s">
        <v>64</v>
      </c>
      <c r="C316" s="33" t="s">
        <v>47</v>
      </c>
    </row>
    <row r="317" spans="2:159" x14ac:dyDescent="0.3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5202.0124910000004</v>
      </c>
      <c r="EC317" s="33">
        <v>5167.1115659999996</v>
      </c>
      <c r="ED317" s="33">
        <v>5047.028722</v>
      </c>
      <c r="EE317" s="33">
        <v>5167.1115659999996</v>
      </c>
      <c r="EF317" s="33">
        <v>5202.0124910000004</v>
      </c>
      <c r="EG317" s="33">
        <v>5167.1115659999996</v>
      </c>
      <c r="EH317" s="33">
        <v>5047.028722</v>
      </c>
      <c r="EI317" s="33">
        <v>5167.1115659999996</v>
      </c>
      <c r="EJ317" s="33">
        <v>5202.0124910000004</v>
      </c>
      <c r="EK317" s="33">
        <v>5167.1115659999996</v>
      </c>
      <c r="EL317" s="33">
        <v>5047.028722</v>
      </c>
      <c r="EM317" s="33">
        <v>5167.1115659999996</v>
      </c>
      <c r="EN317" s="33">
        <v>5202.0124910000004</v>
      </c>
      <c r="EO317" s="33">
        <v>5167.1115659999996</v>
      </c>
      <c r="EP317" s="33">
        <v>5047.028722</v>
      </c>
      <c r="EQ317" s="33">
        <v>5167.1115659999996</v>
      </c>
      <c r="ER317" s="33">
        <v>5202.0124910000004</v>
      </c>
      <c r="ES317" s="33">
        <v>5167.1115659999996</v>
      </c>
      <c r="ET317" s="33">
        <v>5047.028722</v>
      </c>
      <c r="EU317" s="33">
        <v>5167.1115659999996</v>
      </c>
      <c r="EV317" s="33">
        <v>5202.0124910000004</v>
      </c>
      <c r="EW317" s="33">
        <v>5167.1115659999996</v>
      </c>
      <c r="EX317" s="33">
        <v>5047.028722</v>
      </c>
      <c r="EY317" s="33">
        <v>5167.1115659999996</v>
      </c>
      <c r="EZ317" s="33">
        <v>5202.0124910000004</v>
      </c>
      <c r="FA317" s="33">
        <v>5167.1115659999996</v>
      </c>
      <c r="FB317" s="33">
        <v>5047.028722</v>
      </c>
      <c r="FC317" s="33">
        <v>5167.1115659999996</v>
      </c>
    </row>
    <row r="318" spans="2:159" x14ac:dyDescent="0.3">
      <c r="B318" s="33" t="s">
        <v>65</v>
      </c>
      <c r="C318" s="33" t="s">
        <v>37</v>
      </c>
    </row>
    <row r="319" spans="2:159" x14ac:dyDescent="0.3">
      <c r="B319" s="33" t="s">
        <v>65</v>
      </c>
      <c r="C319" s="33" t="s">
        <v>38</v>
      </c>
    </row>
    <row r="320" spans="2:159" x14ac:dyDescent="0.3">
      <c r="B320" s="33" t="s">
        <v>65</v>
      </c>
      <c r="C320" s="33" t="s">
        <v>39</v>
      </c>
    </row>
    <row r="321" spans="2:159" x14ac:dyDescent="0.3">
      <c r="B321" s="33" t="s">
        <v>65</v>
      </c>
      <c r="C321" s="33" t="s">
        <v>40</v>
      </c>
    </row>
    <row r="322" spans="2:159" x14ac:dyDescent="0.3">
      <c r="B322" s="33" t="s">
        <v>65</v>
      </c>
      <c r="C322" s="33" t="s">
        <v>41</v>
      </c>
    </row>
    <row r="323" spans="2:159" x14ac:dyDescent="0.3">
      <c r="B323" s="33" t="s">
        <v>65</v>
      </c>
      <c r="C323" s="33" t="s">
        <v>42</v>
      </c>
    </row>
    <row r="324" spans="2:159" x14ac:dyDescent="0.3">
      <c r="B324" s="33" t="s">
        <v>65</v>
      </c>
      <c r="C324" s="33" t="s">
        <v>43</v>
      </c>
    </row>
    <row r="325" spans="2:159" x14ac:dyDescent="0.3">
      <c r="B325" s="33" t="s">
        <v>65</v>
      </c>
      <c r="C325" s="33" t="s">
        <v>44</v>
      </c>
    </row>
    <row r="326" spans="2:159" x14ac:dyDescent="0.3">
      <c r="B326" s="33" t="s">
        <v>65</v>
      </c>
      <c r="C326" s="33" t="s">
        <v>45</v>
      </c>
    </row>
    <row r="327" spans="2:159" x14ac:dyDescent="0.3">
      <c r="B327" s="33" t="s">
        <v>65</v>
      </c>
      <c r="C327" s="33" t="s">
        <v>46</v>
      </c>
    </row>
    <row r="328" spans="2:159" x14ac:dyDescent="0.3">
      <c r="B328" s="33" t="s">
        <v>65</v>
      </c>
      <c r="C328" s="33" t="s">
        <v>47</v>
      </c>
    </row>
    <row r="329" spans="2:159" x14ac:dyDescent="0.3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3">
      <c r="B330" s="33" t="s">
        <v>66</v>
      </c>
      <c r="C330" s="33" t="s">
        <v>37</v>
      </c>
    </row>
    <row r="331" spans="2:159" x14ac:dyDescent="0.3">
      <c r="B331" s="33" t="s">
        <v>66</v>
      </c>
      <c r="C331" s="33" t="s">
        <v>38</v>
      </c>
    </row>
    <row r="332" spans="2:159" x14ac:dyDescent="0.3">
      <c r="B332" s="33" t="s">
        <v>66</v>
      </c>
      <c r="C332" s="33" t="s">
        <v>39</v>
      </c>
    </row>
    <row r="333" spans="2:159" x14ac:dyDescent="0.3">
      <c r="B333" s="33" t="s">
        <v>66</v>
      </c>
      <c r="C333" s="33" t="s">
        <v>40</v>
      </c>
    </row>
    <row r="334" spans="2:159" x14ac:dyDescent="0.3">
      <c r="B334" s="33" t="s">
        <v>66</v>
      </c>
      <c r="C334" s="33" t="s">
        <v>41</v>
      </c>
    </row>
    <row r="335" spans="2:159" x14ac:dyDescent="0.3">
      <c r="B335" s="33" t="s">
        <v>66</v>
      </c>
      <c r="C335" s="33" t="s">
        <v>42</v>
      </c>
    </row>
    <row r="336" spans="2:159" x14ac:dyDescent="0.3">
      <c r="B336" s="33" t="s">
        <v>66</v>
      </c>
      <c r="C336" s="33" t="s">
        <v>43</v>
      </c>
    </row>
    <row r="337" spans="2:159" x14ac:dyDescent="0.3">
      <c r="B337" s="33" t="s">
        <v>66</v>
      </c>
      <c r="C337" s="33" t="s">
        <v>44</v>
      </c>
    </row>
    <row r="338" spans="2:159" x14ac:dyDescent="0.3">
      <c r="B338" s="33" t="s">
        <v>66</v>
      </c>
      <c r="C338" s="33" t="s">
        <v>45</v>
      </c>
    </row>
    <row r="339" spans="2:159" x14ac:dyDescent="0.3">
      <c r="B339" s="33" t="s">
        <v>66</v>
      </c>
      <c r="C339" s="33" t="s">
        <v>46</v>
      </c>
    </row>
    <row r="340" spans="2:159" x14ac:dyDescent="0.3">
      <c r="B340" s="33" t="s">
        <v>66</v>
      </c>
      <c r="C340" s="33" t="s">
        <v>47</v>
      </c>
    </row>
    <row r="341" spans="2:159" x14ac:dyDescent="0.3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3">
      <c r="B342" s="33" t="s">
        <v>67</v>
      </c>
      <c r="C342" s="33" t="s">
        <v>37</v>
      </c>
    </row>
    <row r="343" spans="2:159" x14ac:dyDescent="0.3">
      <c r="B343" s="33" t="s">
        <v>67</v>
      </c>
      <c r="C343" s="33" t="s">
        <v>38</v>
      </c>
    </row>
    <row r="344" spans="2:159" x14ac:dyDescent="0.3">
      <c r="B344" s="33" t="s">
        <v>67</v>
      </c>
      <c r="C344" s="33" t="s">
        <v>39</v>
      </c>
    </row>
    <row r="345" spans="2:159" x14ac:dyDescent="0.3">
      <c r="B345" s="33" t="s">
        <v>67</v>
      </c>
      <c r="C345" s="33" t="s">
        <v>40</v>
      </c>
    </row>
    <row r="346" spans="2:159" x14ac:dyDescent="0.3">
      <c r="B346" s="33" t="s">
        <v>67</v>
      </c>
      <c r="C346" s="33" t="s">
        <v>41</v>
      </c>
    </row>
    <row r="347" spans="2:159" x14ac:dyDescent="0.3">
      <c r="B347" s="33" t="s">
        <v>67</v>
      </c>
      <c r="C347" s="33" t="s">
        <v>42</v>
      </c>
    </row>
    <row r="348" spans="2:159" x14ac:dyDescent="0.3">
      <c r="B348" s="33" t="s">
        <v>67</v>
      </c>
      <c r="C348" s="33" t="s">
        <v>43</v>
      </c>
    </row>
    <row r="349" spans="2:159" x14ac:dyDescent="0.3">
      <c r="B349" s="33" t="s">
        <v>67</v>
      </c>
      <c r="C349" s="33" t="s">
        <v>44</v>
      </c>
    </row>
    <row r="350" spans="2:159" x14ac:dyDescent="0.3">
      <c r="B350" s="33" t="s">
        <v>67</v>
      </c>
      <c r="C350" s="33" t="s">
        <v>45</v>
      </c>
    </row>
    <row r="351" spans="2:159" x14ac:dyDescent="0.3">
      <c r="B351" s="33" t="s">
        <v>67</v>
      </c>
      <c r="C351" s="33" t="s">
        <v>46</v>
      </c>
    </row>
    <row r="352" spans="2:159" x14ac:dyDescent="0.3">
      <c r="B352" s="33" t="s">
        <v>67</v>
      </c>
      <c r="C352" s="33" t="s">
        <v>47</v>
      </c>
    </row>
    <row r="353" spans="2:159" x14ac:dyDescent="0.3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3">
      <c r="B354" s="33" t="s">
        <v>68</v>
      </c>
      <c r="C354" s="33" t="s">
        <v>37</v>
      </c>
    </row>
    <row r="355" spans="2:159" x14ac:dyDescent="0.3">
      <c r="B355" s="33" t="s">
        <v>68</v>
      </c>
      <c r="C355" s="33" t="s">
        <v>38</v>
      </c>
    </row>
    <row r="356" spans="2:159" x14ac:dyDescent="0.3">
      <c r="B356" s="33" t="s">
        <v>68</v>
      </c>
      <c r="C356" s="33" t="s">
        <v>39</v>
      </c>
    </row>
    <row r="357" spans="2:159" x14ac:dyDescent="0.3">
      <c r="B357" s="33" t="s">
        <v>68</v>
      </c>
      <c r="C357" s="33" t="s">
        <v>40</v>
      </c>
    </row>
    <row r="358" spans="2:159" x14ac:dyDescent="0.3">
      <c r="B358" s="33" t="s">
        <v>68</v>
      </c>
      <c r="C358" s="33" t="s">
        <v>41</v>
      </c>
    </row>
    <row r="359" spans="2:159" x14ac:dyDescent="0.3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3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3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3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3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3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3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3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3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3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67.904700000000005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23.76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3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254.79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3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3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3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3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3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3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3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3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483.56535919999999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549.91739489999998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644.79506990000004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220.4975307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3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3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3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3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3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3">
      <c r="B383" s="33" t="s">
        <v>29</v>
      </c>
      <c r="C383" s="33" t="s">
        <v>42</v>
      </c>
    </row>
    <row r="384" spans="2:159" x14ac:dyDescent="0.3">
      <c r="B384" s="33" t="s">
        <v>29</v>
      </c>
      <c r="C384" s="33" t="s">
        <v>43</v>
      </c>
    </row>
    <row r="385" spans="2:159" x14ac:dyDescent="0.3">
      <c r="B385" s="33" t="s">
        <v>29</v>
      </c>
      <c r="C385" s="33" t="s">
        <v>44</v>
      </c>
    </row>
    <row r="386" spans="2:159" x14ac:dyDescent="0.3">
      <c r="B386" s="33" t="s">
        <v>29</v>
      </c>
      <c r="C386" s="33" t="s">
        <v>45</v>
      </c>
    </row>
    <row r="387" spans="2:159" x14ac:dyDescent="0.3">
      <c r="B387" s="33" t="s">
        <v>29</v>
      </c>
      <c r="C387" s="33" t="s">
        <v>46</v>
      </c>
    </row>
    <row r="388" spans="2:159" x14ac:dyDescent="0.3">
      <c r="B388" s="33" t="s">
        <v>29</v>
      </c>
      <c r="C388" s="33" t="s">
        <v>47</v>
      </c>
    </row>
    <row r="389" spans="2:159" x14ac:dyDescent="0.3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3">
      <c r="B390" s="33" t="s">
        <v>30</v>
      </c>
      <c r="C390" s="33" t="s">
        <v>37</v>
      </c>
    </row>
    <row r="391" spans="2:159" x14ac:dyDescent="0.3">
      <c r="B391" s="33" t="s">
        <v>30</v>
      </c>
      <c r="C391" s="33" t="s">
        <v>38</v>
      </c>
    </row>
    <row r="392" spans="2:159" x14ac:dyDescent="0.3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3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3">
      <c r="B394" s="33" t="s">
        <v>30</v>
      </c>
      <c r="C394" s="33" t="s">
        <v>41</v>
      </c>
    </row>
    <row r="395" spans="2:159" x14ac:dyDescent="0.3">
      <c r="B395" s="33" t="s">
        <v>30</v>
      </c>
      <c r="C395" s="33" t="s">
        <v>42</v>
      </c>
    </row>
    <row r="396" spans="2:159" x14ac:dyDescent="0.3">
      <c r="B396" s="33" t="s">
        <v>30</v>
      </c>
      <c r="C396" s="33" t="s">
        <v>43</v>
      </c>
    </row>
    <row r="397" spans="2:159" x14ac:dyDescent="0.3">
      <c r="B397" s="33" t="s">
        <v>30</v>
      </c>
      <c r="C397" s="33" t="s">
        <v>44</v>
      </c>
    </row>
    <row r="398" spans="2:159" x14ac:dyDescent="0.3">
      <c r="B398" s="33" t="s">
        <v>30</v>
      </c>
      <c r="C398" s="33" t="s">
        <v>45</v>
      </c>
    </row>
    <row r="399" spans="2:159" x14ac:dyDescent="0.3">
      <c r="B399" s="33" t="s">
        <v>30</v>
      </c>
      <c r="C399" s="33" t="s">
        <v>46</v>
      </c>
    </row>
    <row r="400" spans="2:159" x14ac:dyDescent="0.3">
      <c r="B400" s="33" t="s">
        <v>30</v>
      </c>
      <c r="C400" s="33" t="s">
        <v>47</v>
      </c>
    </row>
    <row r="401" spans="2:159" x14ac:dyDescent="0.3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3">
      <c r="B402" s="33" t="s">
        <v>31</v>
      </c>
      <c r="C402" s="33" t="s">
        <v>37</v>
      </c>
    </row>
    <row r="403" spans="2:159" x14ac:dyDescent="0.3">
      <c r="B403" s="33" t="s">
        <v>31</v>
      </c>
      <c r="C403" s="33" t="s">
        <v>38</v>
      </c>
    </row>
    <row r="404" spans="2:159" x14ac:dyDescent="0.3">
      <c r="B404" s="33" t="s">
        <v>31</v>
      </c>
      <c r="C404" s="33" t="s">
        <v>39</v>
      </c>
    </row>
    <row r="405" spans="2:159" x14ac:dyDescent="0.3">
      <c r="B405" s="33" t="s">
        <v>31</v>
      </c>
      <c r="C405" s="33" t="s">
        <v>40</v>
      </c>
    </row>
    <row r="406" spans="2:159" x14ac:dyDescent="0.3">
      <c r="B406" s="33" t="s">
        <v>31</v>
      </c>
      <c r="C406" s="33" t="s">
        <v>41</v>
      </c>
    </row>
    <row r="407" spans="2:159" x14ac:dyDescent="0.3">
      <c r="B407" s="33" t="s">
        <v>31</v>
      </c>
      <c r="C407" s="33" t="s">
        <v>42</v>
      </c>
    </row>
    <row r="408" spans="2:159" x14ac:dyDescent="0.3">
      <c r="B408" s="33" t="s">
        <v>31</v>
      </c>
      <c r="C408" s="33" t="s">
        <v>43</v>
      </c>
    </row>
    <row r="409" spans="2:159" x14ac:dyDescent="0.3">
      <c r="B409" s="33" t="s">
        <v>31</v>
      </c>
      <c r="C409" s="33" t="s">
        <v>44</v>
      </c>
    </row>
    <row r="410" spans="2:159" x14ac:dyDescent="0.3">
      <c r="B410" s="33" t="s">
        <v>31</v>
      </c>
      <c r="C410" s="33" t="s">
        <v>45</v>
      </c>
    </row>
    <row r="411" spans="2:159" x14ac:dyDescent="0.3">
      <c r="B411" s="33" t="s">
        <v>31</v>
      </c>
      <c r="C411" s="33" t="s">
        <v>46</v>
      </c>
    </row>
    <row r="412" spans="2:159" x14ac:dyDescent="0.3">
      <c r="B412" s="33" t="s">
        <v>31</v>
      </c>
      <c r="C412" s="33" t="s">
        <v>47</v>
      </c>
    </row>
    <row r="413" spans="2:159" x14ac:dyDescent="0.3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3">
      <c r="B414" s="33" t="s">
        <v>32</v>
      </c>
      <c r="C414" s="33" t="s">
        <v>37</v>
      </c>
    </row>
    <row r="415" spans="2:159" x14ac:dyDescent="0.3">
      <c r="B415" s="33" t="s">
        <v>32</v>
      </c>
      <c r="C415" s="33" t="s">
        <v>38</v>
      </c>
    </row>
    <row r="416" spans="2:159" x14ac:dyDescent="0.3">
      <c r="B416" s="33" t="s">
        <v>32</v>
      </c>
      <c r="C416" s="33" t="s">
        <v>39</v>
      </c>
      <c r="AR416" s="33">
        <v>351.55239979999999</v>
      </c>
      <c r="AS416" s="33">
        <v>426.99282890000001</v>
      </c>
      <c r="AT416" s="33">
        <v>567.31202710000002</v>
      </c>
      <c r="AU416" s="33">
        <v>466.22185209999998</v>
      </c>
      <c r="AV416" s="33">
        <v>2816.1736850000002</v>
      </c>
      <c r="AW416" s="33">
        <v>3420.502802</v>
      </c>
      <c r="AX416" s="33">
        <v>4544.5549590000001</v>
      </c>
      <c r="AY416" s="33">
        <v>3734.7539419999998</v>
      </c>
      <c r="AZ416" s="33">
        <v>3830.4348519999999</v>
      </c>
      <c r="BA416" s="33">
        <v>4652.4165789999997</v>
      </c>
      <c r="BB416" s="33">
        <v>6181.3025930000003</v>
      </c>
      <c r="BC416" s="33">
        <v>5079.8470779999998</v>
      </c>
      <c r="BD416" s="33">
        <v>3830.4348519999999</v>
      </c>
      <c r="BE416" s="33">
        <v>4652.4165789999997</v>
      </c>
      <c r="BF416" s="33">
        <v>6181.3025930000003</v>
      </c>
      <c r="BG416" s="33">
        <v>5079.8470779999998</v>
      </c>
      <c r="BH416" s="33">
        <v>3830.4348519999999</v>
      </c>
      <c r="BI416" s="33">
        <v>4652.4165789999997</v>
      </c>
      <c r="BJ416" s="33">
        <v>6181.3025930000003</v>
      </c>
      <c r="BK416" s="33">
        <v>5079.8470779999998</v>
      </c>
      <c r="BL416" s="33">
        <v>5417.6025710000004</v>
      </c>
      <c r="BM416" s="33">
        <v>6580.1782309999999</v>
      </c>
      <c r="BN416" s="33">
        <v>8742.5689569999995</v>
      </c>
      <c r="BO416" s="33">
        <v>7184.7175729999999</v>
      </c>
      <c r="BP416" s="33">
        <v>6623.0728950000002</v>
      </c>
      <c r="BQ416" s="33">
        <v>8044.333173</v>
      </c>
      <c r="BR416" s="33">
        <v>10687.87729</v>
      </c>
      <c r="BS416" s="33">
        <v>8783.3885179999997</v>
      </c>
      <c r="BT416" s="33">
        <v>7156.851326</v>
      </c>
      <c r="BU416" s="33">
        <v>8692.6563320000005</v>
      </c>
      <c r="BV416" s="33">
        <v>11549.253640000001</v>
      </c>
      <c r="BW416" s="33">
        <v>9491.2749349999995</v>
      </c>
      <c r="BX416" s="33">
        <v>7156.851326</v>
      </c>
      <c r="BY416" s="33">
        <v>8692.6563320000005</v>
      </c>
      <c r="BZ416" s="33">
        <v>11549.253640000001</v>
      </c>
      <c r="CA416" s="33">
        <v>9491.2749349999995</v>
      </c>
      <c r="CB416" s="33">
        <v>7156.851326</v>
      </c>
      <c r="CC416" s="33">
        <v>8692.6563320000005</v>
      </c>
      <c r="CD416" s="33">
        <v>11549.253640000001</v>
      </c>
      <c r="CE416" s="33">
        <v>9491.2749349999995</v>
      </c>
      <c r="CF416" s="33">
        <v>7156.851326</v>
      </c>
      <c r="CG416" s="33">
        <v>8692.6563320000005</v>
      </c>
      <c r="CH416" s="33">
        <v>11549.253640000001</v>
      </c>
      <c r="CI416" s="33">
        <v>9491.2749349999995</v>
      </c>
      <c r="CJ416" s="33">
        <v>7156.851326</v>
      </c>
      <c r="CK416" s="33">
        <v>8692.6563320000005</v>
      </c>
      <c r="CL416" s="33">
        <v>11549.253640000001</v>
      </c>
      <c r="CM416" s="33">
        <v>9491.2749349999995</v>
      </c>
      <c r="CN416" s="33">
        <v>7156.851326</v>
      </c>
      <c r="CO416" s="33">
        <v>8692.6563320000005</v>
      </c>
      <c r="CP416" s="33">
        <v>11549.253640000001</v>
      </c>
      <c r="CQ416" s="33">
        <v>9491.2749349999995</v>
      </c>
      <c r="CR416" s="33">
        <v>7156.851326</v>
      </c>
      <c r="CS416" s="33">
        <v>8692.6563320000005</v>
      </c>
      <c r="CT416" s="33">
        <v>11549.253640000001</v>
      </c>
      <c r="CU416" s="33">
        <v>9491.2749349999995</v>
      </c>
      <c r="CV416" s="33">
        <v>7156.851326</v>
      </c>
      <c r="CW416" s="33">
        <v>8692.6563320000005</v>
      </c>
      <c r="CX416" s="33">
        <v>11549.253640000001</v>
      </c>
      <c r="CY416" s="33">
        <v>9491.2749349999995</v>
      </c>
      <c r="CZ416" s="33">
        <v>7156.851326</v>
      </c>
      <c r="DA416" s="33">
        <v>8692.6563320000005</v>
      </c>
      <c r="DB416" s="33">
        <v>11549.253640000001</v>
      </c>
      <c r="DC416" s="33">
        <v>9491.2749349999995</v>
      </c>
      <c r="DD416" s="33">
        <v>7156.851326</v>
      </c>
      <c r="DE416" s="33">
        <v>8692.6563320000005</v>
      </c>
      <c r="DF416" s="33">
        <v>11549.253640000001</v>
      </c>
      <c r="DG416" s="33">
        <v>9491.2749349999995</v>
      </c>
      <c r="DH416" s="33">
        <v>7156.851326</v>
      </c>
      <c r="DI416" s="33">
        <v>8692.6563320000005</v>
      </c>
      <c r="DJ416" s="33">
        <v>11549.253640000001</v>
      </c>
      <c r="DK416" s="33">
        <v>9491.2749349999995</v>
      </c>
      <c r="DL416" s="33">
        <v>7156.851326</v>
      </c>
      <c r="DM416" s="33">
        <v>8692.6563320000005</v>
      </c>
      <c r="DN416" s="33">
        <v>11549.253640000001</v>
      </c>
      <c r="DO416" s="33">
        <v>9491.2749349999995</v>
      </c>
      <c r="DP416" s="33">
        <v>7156.851326</v>
      </c>
      <c r="DQ416" s="33">
        <v>8692.6563320000005</v>
      </c>
      <c r="DR416" s="33">
        <v>11549.253640000001</v>
      </c>
      <c r="DS416" s="33">
        <v>9491.2749349999995</v>
      </c>
      <c r="DT416" s="33">
        <v>7156.851326</v>
      </c>
      <c r="DU416" s="33">
        <v>8692.6563320000005</v>
      </c>
      <c r="DV416" s="33">
        <v>11549.253640000001</v>
      </c>
      <c r="DW416" s="33">
        <v>9491.2749349999995</v>
      </c>
      <c r="DX416" s="33">
        <v>7156.851326</v>
      </c>
      <c r="DY416" s="33">
        <v>8692.6563320000005</v>
      </c>
      <c r="DZ416" s="33">
        <v>11549.253640000001</v>
      </c>
      <c r="EA416" s="33">
        <v>9491.2749349999995</v>
      </c>
      <c r="EB416" s="33">
        <v>7156.851326</v>
      </c>
      <c r="EC416" s="33">
        <v>8692.6563320000005</v>
      </c>
      <c r="ED416" s="33">
        <v>11549.253640000001</v>
      </c>
      <c r="EE416" s="33">
        <v>9491.2749349999995</v>
      </c>
      <c r="EF416" s="33">
        <v>7156.851326</v>
      </c>
      <c r="EG416" s="33">
        <v>8692.6563320000005</v>
      </c>
      <c r="EH416" s="33">
        <v>11549.253640000001</v>
      </c>
      <c r="EI416" s="33">
        <v>9491.2749349999995</v>
      </c>
      <c r="EJ416" s="33">
        <v>7156.851326</v>
      </c>
      <c r="EK416" s="33">
        <v>8692.6563320000005</v>
      </c>
      <c r="EL416" s="33">
        <v>11549.253640000001</v>
      </c>
      <c r="EM416" s="33">
        <v>9491.2749349999995</v>
      </c>
      <c r="EN416" s="33">
        <v>7156.851326</v>
      </c>
      <c r="EO416" s="33">
        <v>8692.6563320000005</v>
      </c>
      <c r="EP416" s="33">
        <v>11549.253640000001</v>
      </c>
      <c r="EQ416" s="33">
        <v>9491.2749349999995</v>
      </c>
      <c r="ER416" s="33">
        <v>7156.851326</v>
      </c>
      <c r="ES416" s="33">
        <v>8692.6563320000005</v>
      </c>
      <c r="ET416" s="33">
        <v>11549.253640000001</v>
      </c>
      <c r="EU416" s="33">
        <v>9491.2749349999995</v>
      </c>
      <c r="EV416" s="33">
        <v>7156.851326</v>
      </c>
      <c r="EW416" s="33">
        <v>8692.6563320000005</v>
      </c>
      <c r="EX416" s="33">
        <v>11549.253640000001</v>
      </c>
      <c r="EY416" s="33">
        <v>9491.2749349999995</v>
      </c>
      <c r="EZ416" s="33">
        <v>7156.851326</v>
      </c>
      <c r="FA416" s="33">
        <v>8692.6563320000005</v>
      </c>
      <c r="FB416" s="33">
        <v>11549.253640000001</v>
      </c>
      <c r="FC416" s="33">
        <v>9491.2749349999995</v>
      </c>
    </row>
    <row r="417" spans="2:159" x14ac:dyDescent="0.3">
      <c r="B417" s="33" t="s">
        <v>32</v>
      </c>
      <c r="C417" s="33" t="s">
        <v>40</v>
      </c>
    </row>
    <row r="418" spans="2:159" x14ac:dyDescent="0.3">
      <c r="B418" s="33" t="s">
        <v>32</v>
      </c>
      <c r="C418" s="33" t="s">
        <v>41</v>
      </c>
    </row>
    <row r="419" spans="2:159" x14ac:dyDescent="0.3">
      <c r="B419" s="33" t="s">
        <v>32</v>
      </c>
      <c r="C419" s="33" t="s">
        <v>42</v>
      </c>
    </row>
    <row r="420" spans="2:159" x14ac:dyDescent="0.3">
      <c r="B420" s="33" t="s">
        <v>32</v>
      </c>
      <c r="C420" s="33" t="s">
        <v>43</v>
      </c>
    </row>
    <row r="421" spans="2:159" x14ac:dyDescent="0.3">
      <c r="B421" s="33" t="s">
        <v>32</v>
      </c>
      <c r="C421" s="33" t="s">
        <v>44</v>
      </c>
    </row>
    <row r="422" spans="2:159" x14ac:dyDescent="0.3">
      <c r="B422" s="33" t="s">
        <v>32</v>
      </c>
      <c r="C422" s="33" t="s">
        <v>45</v>
      </c>
    </row>
    <row r="423" spans="2:159" x14ac:dyDescent="0.3">
      <c r="B423" s="33" t="s">
        <v>32</v>
      </c>
      <c r="C423" s="33" t="s">
        <v>46</v>
      </c>
    </row>
    <row r="424" spans="2:159" x14ac:dyDescent="0.3">
      <c r="B424" s="33" t="s">
        <v>32</v>
      </c>
      <c r="C424" s="33" t="s">
        <v>47</v>
      </c>
    </row>
    <row r="425" spans="2:159" x14ac:dyDescent="0.3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351.55239979999999</v>
      </c>
      <c r="AS425" s="33">
        <v>426.99282890000001</v>
      </c>
      <c r="AT425" s="33">
        <v>567.31202710000002</v>
      </c>
      <c r="AU425" s="33">
        <v>466.22185209999998</v>
      </c>
      <c r="AV425" s="33">
        <v>2816.1736850000002</v>
      </c>
      <c r="AW425" s="33">
        <v>3420.502802</v>
      </c>
      <c r="AX425" s="33">
        <v>4544.5549590000001</v>
      </c>
      <c r="AY425" s="33">
        <v>3734.7539419999998</v>
      </c>
      <c r="AZ425" s="33">
        <v>3830.4348519999999</v>
      </c>
      <c r="BA425" s="33">
        <v>4652.4165789999997</v>
      </c>
      <c r="BB425" s="33">
        <v>6181.3025930000003</v>
      </c>
      <c r="BC425" s="33">
        <v>5079.8470779999998</v>
      </c>
      <c r="BD425" s="33">
        <v>3830.4348519999999</v>
      </c>
      <c r="BE425" s="33">
        <v>4652.4165789999997</v>
      </c>
      <c r="BF425" s="33">
        <v>6181.3025930000003</v>
      </c>
      <c r="BG425" s="33">
        <v>5079.8470779999998</v>
      </c>
      <c r="BH425" s="33">
        <v>3830.4348519999999</v>
      </c>
      <c r="BI425" s="33">
        <v>4652.4165789999997</v>
      </c>
      <c r="BJ425" s="33">
        <v>6181.3025930000003</v>
      </c>
      <c r="BK425" s="33">
        <v>5079.8470779999998</v>
      </c>
      <c r="BL425" s="33">
        <v>5417.6025710000004</v>
      </c>
      <c r="BM425" s="33">
        <v>6580.1782309999999</v>
      </c>
      <c r="BN425" s="33">
        <v>8742.5689569999995</v>
      </c>
      <c r="BO425" s="33">
        <v>7184.7175729999999</v>
      </c>
      <c r="BP425" s="33">
        <v>6623.0728950000002</v>
      </c>
      <c r="BQ425" s="33">
        <v>8044.333173</v>
      </c>
      <c r="BR425" s="33">
        <v>10687.87729</v>
      </c>
      <c r="BS425" s="33">
        <v>8783.3885179999997</v>
      </c>
      <c r="BT425" s="33">
        <v>7156.851326</v>
      </c>
      <c r="BU425" s="33">
        <v>8692.6563320000005</v>
      </c>
      <c r="BV425" s="33">
        <v>11549.253640000001</v>
      </c>
      <c r="BW425" s="33">
        <v>9491.2749349999995</v>
      </c>
      <c r="BX425" s="33">
        <v>7156.851326</v>
      </c>
      <c r="BY425" s="33">
        <v>8692.6563320000005</v>
      </c>
      <c r="BZ425" s="33">
        <v>11549.253640000001</v>
      </c>
      <c r="CA425" s="33">
        <v>9491.2749349999995</v>
      </c>
      <c r="CB425" s="33">
        <v>7156.851326</v>
      </c>
      <c r="CC425" s="33">
        <v>8692.6563320000005</v>
      </c>
      <c r="CD425" s="33">
        <v>11549.253640000001</v>
      </c>
      <c r="CE425" s="33">
        <v>9491.2749349999995</v>
      </c>
      <c r="CF425" s="33">
        <v>7156.851326</v>
      </c>
      <c r="CG425" s="33">
        <v>8692.6563320000005</v>
      </c>
      <c r="CH425" s="33">
        <v>11549.253640000001</v>
      </c>
      <c r="CI425" s="33">
        <v>9491.2749349999995</v>
      </c>
      <c r="CJ425" s="33">
        <v>7156.851326</v>
      </c>
      <c r="CK425" s="33">
        <v>8692.6563320000005</v>
      </c>
      <c r="CL425" s="33">
        <v>11549.253640000001</v>
      </c>
      <c r="CM425" s="33">
        <v>9491.2749349999995</v>
      </c>
      <c r="CN425" s="33">
        <v>7156.851326</v>
      </c>
      <c r="CO425" s="33">
        <v>8692.6563320000005</v>
      </c>
      <c r="CP425" s="33">
        <v>11549.253640000001</v>
      </c>
      <c r="CQ425" s="33">
        <v>9491.2749349999995</v>
      </c>
      <c r="CR425" s="33">
        <v>7156.851326</v>
      </c>
      <c r="CS425" s="33">
        <v>8692.6563320000005</v>
      </c>
      <c r="CT425" s="33">
        <v>11549.253640000001</v>
      </c>
      <c r="CU425" s="33">
        <v>9491.2749349999995</v>
      </c>
      <c r="CV425" s="33">
        <v>7156.851326</v>
      </c>
      <c r="CW425" s="33">
        <v>8692.6563320000005</v>
      </c>
      <c r="CX425" s="33">
        <v>11549.253640000001</v>
      </c>
      <c r="CY425" s="33">
        <v>9491.2749349999995</v>
      </c>
      <c r="CZ425" s="33">
        <v>7156.851326</v>
      </c>
      <c r="DA425" s="33">
        <v>8692.6563320000005</v>
      </c>
      <c r="DB425" s="33">
        <v>11549.253640000001</v>
      </c>
      <c r="DC425" s="33">
        <v>9491.2749349999995</v>
      </c>
      <c r="DD425" s="33">
        <v>7156.851326</v>
      </c>
      <c r="DE425" s="33">
        <v>8692.6563320000005</v>
      </c>
      <c r="DF425" s="33">
        <v>11549.253640000001</v>
      </c>
      <c r="DG425" s="33">
        <v>9491.2749349999995</v>
      </c>
      <c r="DH425" s="33">
        <v>7156.851326</v>
      </c>
      <c r="DI425" s="33">
        <v>8692.6563320000005</v>
      </c>
      <c r="DJ425" s="33">
        <v>11549.253640000001</v>
      </c>
      <c r="DK425" s="33">
        <v>9491.2749349999995</v>
      </c>
      <c r="DL425" s="33">
        <v>7156.851326</v>
      </c>
      <c r="DM425" s="33">
        <v>8692.6563320000005</v>
      </c>
      <c r="DN425" s="33">
        <v>11549.253640000001</v>
      </c>
      <c r="DO425" s="33">
        <v>9491.2749349999995</v>
      </c>
      <c r="DP425" s="33">
        <v>7156.851326</v>
      </c>
      <c r="DQ425" s="33">
        <v>8692.6563320000005</v>
      </c>
      <c r="DR425" s="33">
        <v>11549.253640000001</v>
      </c>
      <c r="DS425" s="33">
        <v>9491.2749349999995</v>
      </c>
      <c r="DT425" s="33">
        <v>7156.851326</v>
      </c>
      <c r="DU425" s="33">
        <v>8692.6563320000005</v>
      </c>
      <c r="DV425" s="33">
        <v>11549.253640000001</v>
      </c>
      <c r="DW425" s="33">
        <v>9491.2749349999995</v>
      </c>
      <c r="DX425" s="33">
        <v>7156.851326</v>
      </c>
      <c r="DY425" s="33">
        <v>8692.6563320000005</v>
      </c>
      <c r="DZ425" s="33">
        <v>11549.253640000001</v>
      </c>
      <c r="EA425" s="33">
        <v>9491.2749349999995</v>
      </c>
      <c r="EB425" s="33">
        <v>7156.851326</v>
      </c>
      <c r="EC425" s="33">
        <v>8692.6563320000005</v>
      </c>
      <c r="ED425" s="33">
        <v>11549.253640000001</v>
      </c>
      <c r="EE425" s="33">
        <v>9491.2749349999995</v>
      </c>
      <c r="EF425" s="33">
        <v>7156.851326</v>
      </c>
      <c r="EG425" s="33">
        <v>8692.6563320000005</v>
      </c>
      <c r="EH425" s="33">
        <v>11549.253640000001</v>
      </c>
      <c r="EI425" s="33">
        <v>9491.2749349999995</v>
      </c>
      <c r="EJ425" s="33">
        <v>7156.851326</v>
      </c>
      <c r="EK425" s="33">
        <v>8692.6563320000005</v>
      </c>
      <c r="EL425" s="33">
        <v>11549.253640000001</v>
      </c>
      <c r="EM425" s="33">
        <v>9491.2749349999995</v>
      </c>
      <c r="EN425" s="33">
        <v>7156.851326</v>
      </c>
      <c r="EO425" s="33">
        <v>8692.6563320000005</v>
      </c>
      <c r="EP425" s="33">
        <v>11549.253640000001</v>
      </c>
      <c r="EQ425" s="33">
        <v>9491.2749349999995</v>
      </c>
      <c r="ER425" s="33">
        <v>7156.851326</v>
      </c>
      <c r="ES425" s="33">
        <v>8692.6563320000005</v>
      </c>
      <c r="ET425" s="33">
        <v>11549.253640000001</v>
      </c>
      <c r="EU425" s="33">
        <v>9491.2749349999995</v>
      </c>
      <c r="EV425" s="33">
        <v>7156.851326</v>
      </c>
      <c r="EW425" s="33">
        <v>8692.6563320000005</v>
      </c>
      <c r="EX425" s="33">
        <v>11549.253640000001</v>
      </c>
      <c r="EY425" s="33">
        <v>9491.2749349999995</v>
      </c>
      <c r="EZ425" s="33">
        <v>7156.851326</v>
      </c>
      <c r="FA425" s="33">
        <v>8692.6563320000005</v>
      </c>
      <c r="FB425" s="33">
        <v>11549.253640000001</v>
      </c>
      <c r="FC425" s="33">
        <v>9491.2749349999995</v>
      </c>
    </row>
    <row r="426" spans="2:159" x14ac:dyDescent="0.3">
      <c r="B426" s="33" t="s">
        <v>33</v>
      </c>
      <c r="C426" s="33" t="s">
        <v>37</v>
      </c>
    </row>
    <row r="427" spans="2:159" x14ac:dyDescent="0.3">
      <c r="B427" s="33" t="s">
        <v>33</v>
      </c>
      <c r="C427" s="33" t="s">
        <v>38</v>
      </c>
    </row>
    <row r="428" spans="2:159" x14ac:dyDescent="0.3">
      <c r="B428" s="33" t="s">
        <v>33</v>
      </c>
      <c r="C428" s="33" t="s">
        <v>39</v>
      </c>
    </row>
    <row r="429" spans="2:159" x14ac:dyDescent="0.3">
      <c r="B429" s="33" t="s">
        <v>33</v>
      </c>
      <c r="C429" s="33" t="s">
        <v>40</v>
      </c>
    </row>
    <row r="430" spans="2:159" x14ac:dyDescent="0.3">
      <c r="B430" s="33" t="s">
        <v>33</v>
      </c>
      <c r="C430" s="33" t="s">
        <v>41</v>
      </c>
    </row>
    <row r="431" spans="2:159" x14ac:dyDescent="0.3">
      <c r="B431" s="33" t="s">
        <v>33</v>
      </c>
      <c r="C431" s="33" t="s">
        <v>42</v>
      </c>
    </row>
    <row r="432" spans="2:159" x14ac:dyDescent="0.3">
      <c r="B432" s="33" t="s">
        <v>33</v>
      </c>
      <c r="C432" s="33" t="s">
        <v>43</v>
      </c>
    </row>
    <row r="433" spans="2:159" x14ac:dyDescent="0.3">
      <c r="B433" s="33" t="s">
        <v>33</v>
      </c>
      <c r="C433" s="33" t="s">
        <v>44</v>
      </c>
    </row>
    <row r="434" spans="2:159" x14ac:dyDescent="0.3">
      <c r="B434" s="33" t="s">
        <v>33</v>
      </c>
      <c r="C434" s="33" t="s">
        <v>45</v>
      </c>
    </row>
    <row r="435" spans="2:159" x14ac:dyDescent="0.3">
      <c r="B435" s="33" t="s">
        <v>33</v>
      </c>
      <c r="C435" s="33" t="s">
        <v>46</v>
      </c>
    </row>
    <row r="436" spans="2:159" x14ac:dyDescent="0.3">
      <c r="B436" s="33" t="s">
        <v>33</v>
      </c>
      <c r="C436" s="33" t="s">
        <v>47</v>
      </c>
    </row>
    <row r="437" spans="2:159" x14ac:dyDescent="0.3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3">
      <c r="B438" s="33" t="s">
        <v>34</v>
      </c>
      <c r="C438" s="33" t="s">
        <v>37</v>
      </c>
    </row>
    <row r="439" spans="2:159" x14ac:dyDescent="0.3">
      <c r="B439" s="33" t="s">
        <v>34</v>
      </c>
      <c r="C439" s="33" t="s">
        <v>38</v>
      </c>
    </row>
    <row r="440" spans="2:159" x14ac:dyDescent="0.3">
      <c r="B440" s="33" t="s">
        <v>34</v>
      </c>
      <c r="C440" s="33" t="s">
        <v>39</v>
      </c>
      <c r="BX440" s="33">
        <v>2849.4998399999999</v>
      </c>
      <c r="BY440" s="33">
        <v>3460.9804920000001</v>
      </c>
      <c r="BZ440" s="33">
        <v>4598.3345049999998</v>
      </c>
      <c r="CA440" s="33">
        <v>3778.9504310000002</v>
      </c>
      <c r="CB440" s="33">
        <v>4397.2018690000004</v>
      </c>
      <c r="CC440" s="33">
        <v>5340.8074200000001</v>
      </c>
      <c r="CD440" s="33">
        <v>7095.9137449999998</v>
      </c>
      <c r="CE440" s="33">
        <v>5831.4823059999999</v>
      </c>
      <c r="CF440" s="33">
        <v>6172.7894969999998</v>
      </c>
      <c r="CG440" s="33">
        <v>7497.4224370000002</v>
      </c>
      <c r="CH440" s="33">
        <v>9961.2397039999996</v>
      </c>
      <c r="CI440" s="33">
        <v>8186.231565</v>
      </c>
      <c r="CJ440" s="33">
        <v>8456.5319980000004</v>
      </c>
      <c r="CK440" s="33">
        <v>10271.238429999999</v>
      </c>
      <c r="CL440" s="33">
        <v>13646.592409999999</v>
      </c>
      <c r="CM440" s="33">
        <v>11214.885780000001</v>
      </c>
      <c r="CN440" s="33">
        <v>10806.09059</v>
      </c>
      <c r="CO440" s="33">
        <v>13124.99415</v>
      </c>
      <c r="CP440" s="33">
        <v>17438.154770000001</v>
      </c>
      <c r="CQ440" s="33">
        <v>14330.824000000001</v>
      </c>
      <c r="CR440" s="33">
        <v>13022.8915</v>
      </c>
      <c r="CS440" s="33">
        <v>15817.503409999999</v>
      </c>
      <c r="CT440" s="33">
        <v>21015.48157</v>
      </c>
      <c r="CU440" s="33">
        <v>17270.70161</v>
      </c>
      <c r="CV440" s="33">
        <v>14878.85973</v>
      </c>
      <c r="CW440" s="33">
        <v>18071.748080000001</v>
      </c>
      <c r="CX440" s="33">
        <v>24010.520420000001</v>
      </c>
      <c r="CY440" s="33">
        <v>19732.050029999999</v>
      </c>
      <c r="CZ440" s="33">
        <v>17984.508760000001</v>
      </c>
      <c r="DA440" s="33">
        <v>21843.845410000002</v>
      </c>
      <c r="DB440" s="33">
        <v>29022.21156</v>
      </c>
      <c r="DC440" s="33">
        <v>23850.70046</v>
      </c>
      <c r="DD440" s="33">
        <v>19593.230619999998</v>
      </c>
      <c r="DE440" s="33">
        <v>23797.786540000001</v>
      </c>
      <c r="DF440" s="33">
        <v>31618.260569999999</v>
      </c>
      <c r="DG440" s="33">
        <v>25984.155620000001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3">
      <c r="B441" s="33" t="s">
        <v>34</v>
      </c>
      <c r="C441" s="33" t="s">
        <v>40</v>
      </c>
    </row>
    <row r="442" spans="2:159" x14ac:dyDescent="0.3">
      <c r="B442" s="33" t="s">
        <v>34</v>
      </c>
      <c r="C442" s="33" t="s">
        <v>41</v>
      </c>
    </row>
    <row r="443" spans="2:159" x14ac:dyDescent="0.3">
      <c r="B443" s="33" t="s">
        <v>34</v>
      </c>
      <c r="C443" s="33" t="s">
        <v>42</v>
      </c>
    </row>
    <row r="444" spans="2:159" x14ac:dyDescent="0.3">
      <c r="B444" s="33" t="s">
        <v>34</v>
      </c>
      <c r="C444" s="33" t="s">
        <v>43</v>
      </c>
    </row>
    <row r="445" spans="2:159" x14ac:dyDescent="0.3">
      <c r="B445" s="33" t="s">
        <v>34</v>
      </c>
      <c r="C445" s="33" t="s">
        <v>44</v>
      </c>
    </row>
    <row r="446" spans="2:159" x14ac:dyDescent="0.3">
      <c r="B446" s="33" t="s">
        <v>34</v>
      </c>
      <c r="C446" s="33" t="s">
        <v>45</v>
      </c>
    </row>
    <row r="447" spans="2:159" x14ac:dyDescent="0.3">
      <c r="B447" s="33" t="s">
        <v>34</v>
      </c>
      <c r="C447" s="33" t="s">
        <v>46</v>
      </c>
    </row>
    <row r="448" spans="2:159" x14ac:dyDescent="0.3">
      <c r="B448" s="33" t="s">
        <v>34</v>
      </c>
      <c r="C448" s="33" t="s">
        <v>47</v>
      </c>
    </row>
    <row r="449" spans="2:159" x14ac:dyDescent="0.3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2849.4998399999999</v>
      </c>
      <c r="BY449" s="33">
        <v>3460.9804920000001</v>
      </c>
      <c r="BZ449" s="33">
        <v>4598.3345049999998</v>
      </c>
      <c r="CA449" s="33">
        <v>3778.9504310000002</v>
      </c>
      <c r="CB449" s="33">
        <v>4397.2018690000004</v>
      </c>
      <c r="CC449" s="33">
        <v>5340.8074200000001</v>
      </c>
      <c r="CD449" s="33">
        <v>7095.9137449999998</v>
      </c>
      <c r="CE449" s="33">
        <v>5831.4823059999999</v>
      </c>
      <c r="CF449" s="33">
        <v>6172.7894969999998</v>
      </c>
      <c r="CG449" s="33">
        <v>7497.4224370000002</v>
      </c>
      <c r="CH449" s="33">
        <v>9961.2397039999996</v>
      </c>
      <c r="CI449" s="33">
        <v>8186.231565</v>
      </c>
      <c r="CJ449" s="33">
        <v>8456.5319980000004</v>
      </c>
      <c r="CK449" s="33">
        <v>10271.238429999999</v>
      </c>
      <c r="CL449" s="33">
        <v>13646.592409999999</v>
      </c>
      <c r="CM449" s="33">
        <v>11214.885780000001</v>
      </c>
      <c r="CN449" s="33">
        <v>10806.09059</v>
      </c>
      <c r="CO449" s="33">
        <v>13124.99415</v>
      </c>
      <c r="CP449" s="33">
        <v>17438.154770000001</v>
      </c>
      <c r="CQ449" s="33">
        <v>14330.824000000001</v>
      </c>
      <c r="CR449" s="33">
        <v>13022.8915</v>
      </c>
      <c r="CS449" s="33">
        <v>15817.503409999999</v>
      </c>
      <c r="CT449" s="33">
        <v>21015.48157</v>
      </c>
      <c r="CU449" s="33">
        <v>17270.70161</v>
      </c>
      <c r="CV449" s="33">
        <v>14878.85973</v>
      </c>
      <c r="CW449" s="33">
        <v>18071.748080000001</v>
      </c>
      <c r="CX449" s="33">
        <v>24010.520420000001</v>
      </c>
      <c r="CY449" s="33">
        <v>19732.050029999999</v>
      </c>
      <c r="CZ449" s="33">
        <v>17984.508760000001</v>
      </c>
      <c r="DA449" s="33">
        <v>21843.845410000002</v>
      </c>
      <c r="DB449" s="33">
        <v>29022.21156</v>
      </c>
      <c r="DC449" s="33">
        <v>23850.70046</v>
      </c>
      <c r="DD449" s="33">
        <v>19593.230619999998</v>
      </c>
      <c r="DE449" s="33">
        <v>23797.786540000001</v>
      </c>
      <c r="DF449" s="33">
        <v>31618.260569999999</v>
      </c>
      <c r="DG449" s="33">
        <v>25984.155620000001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3">
      <c r="B450" s="33" t="s">
        <v>35</v>
      </c>
      <c r="C450" s="33" t="s">
        <v>37</v>
      </c>
    </row>
    <row r="451" spans="2:159" x14ac:dyDescent="0.3">
      <c r="B451" s="33" t="s">
        <v>35</v>
      </c>
      <c r="C451" s="33" t="s">
        <v>38</v>
      </c>
    </row>
    <row r="452" spans="2:159" x14ac:dyDescent="0.3">
      <c r="B452" s="33" t="s">
        <v>35</v>
      </c>
      <c r="C452" s="33" t="s">
        <v>39</v>
      </c>
    </row>
    <row r="453" spans="2:159" x14ac:dyDescent="0.3">
      <c r="B453" s="33" t="s">
        <v>35</v>
      </c>
      <c r="C453" s="33" t="s">
        <v>40</v>
      </c>
    </row>
    <row r="454" spans="2:159" x14ac:dyDescent="0.3">
      <c r="B454" s="33" t="s">
        <v>35</v>
      </c>
      <c r="C454" s="33" t="s">
        <v>41</v>
      </c>
    </row>
    <row r="455" spans="2:159" x14ac:dyDescent="0.3">
      <c r="B455" s="33" t="s">
        <v>35</v>
      </c>
      <c r="C455" s="33" t="s">
        <v>42</v>
      </c>
    </row>
    <row r="456" spans="2:159" x14ac:dyDescent="0.3">
      <c r="B456" s="33" t="s">
        <v>35</v>
      </c>
      <c r="C456" s="33" t="s">
        <v>43</v>
      </c>
    </row>
    <row r="457" spans="2:159" x14ac:dyDescent="0.3">
      <c r="B457" s="33" t="s">
        <v>35</v>
      </c>
      <c r="C457" s="33" t="s">
        <v>44</v>
      </c>
    </row>
    <row r="458" spans="2:159" x14ac:dyDescent="0.3">
      <c r="B458" s="33" t="s">
        <v>35</v>
      </c>
      <c r="C458" s="33" t="s">
        <v>45</v>
      </c>
    </row>
    <row r="459" spans="2:159" x14ac:dyDescent="0.3">
      <c r="B459" s="33" t="s">
        <v>35</v>
      </c>
      <c r="C459" s="33" t="s">
        <v>46</v>
      </c>
    </row>
    <row r="460" spans="2:159" x14ac:dyDescent="0.3">
      <c r="B460" s="33" t="s">
        <v>35</v>
      </c>
      <c r="C460" s="33" t="s">
        <v>47</v>
      </c>
    </row>
    <row r="461" spans="2:159" x14ac:dyDescent="0.3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3">
      <c r="B462" s="33" t="s">
        <v>36</v>
      </c>
      <c r="C462" s="33" t="s">
        <v>37</v>
      </c>
    </row>
    <row r="463" spans="2:159" x14ac:dyDescent="0.3">
      <c r="B463" s="33" t="s">
        <v>36</v>
      </c>
      <c r="C463" s="33" t="s">
        <v>38</v>
      </c>
    </row>
    <row r="464" spans="2:159" x14ac:dyDescent="0.3">
      <c r="B464" s="33" t="s">
        <v>36</v>
      </c>
      <c r="C464" s="33" t="s">
        <v>39</v>
      </c>
      <c r="DL464" s="33">
        <v>4207.6448970000001</v>
      </c>
      <c r="DM464" s="33">
        <v>5110.5729860000001</v>
      </c>
      <c r="DN464" s="33">
        <v>6790.0192319999996</v>
      </c>
      <c r="DO464" s="33">
        <v>5580.095593</v>
      </c>
      <c r="DP464" s="33">
        <v>6443.4170899999999</v>
      </c>
      <c r="DQ464" s="33">
        <v>7826.1246199999996</v>
      </c>
      <c r="DR464" s="33">
        <v>10397.96063</v>
      </c>
      <c r="DS464" s="33">
        <v>8545.1325350000006</v>
      </c>
      <c r="DT464" s="33">
        <v>8176.2803809999996</v>
      </c>
      <c r="DU464" s="33">
        <v>9930.8469860000005</v>
      </c>
      <c r="DV464" s="33">
        <v>13194.34087</v>
      </c>
      <c r="DW464" s="33">
        <v>10843.22162</v>
      </c>
      <c r="DX464" s="33">
        <v>10177.845530000001</v>
      </c>
      <c r="DY464" s="33">
        <v>12361.93255</v>
      </c>
      <c r="DZ464" s="33">
        <v>16424.334409999999</v>
      </c>
      <c r="EA464" s="33">
        <v>13497.657800000001</v>
      </c>
      <c r="EB464" s="33">
        <v>13110.16064</v>
      </c>
      <c r="EC464" s="33">
        <v>15923.49984</v>
      </c>
      <c r="ED464" s="33">
        <v>21156.310740000001</v>
      </c>
      <c r="EE464" s="33">
        <v>17386.43622</v>
      </c>
      <c r="EF464" s="33">
        <v>15492.001319999999</v>
      </c>
      <c r="EG464" s="33">
        <v>18816.465120000001</v>
      </c>
      <c r="EH464" s="33">
        <v>24999.967789999999</v>
      </c>
      <c r="EI464" s="33">
        <v>20545.186290000001</v>
      </c>
      <c r="EJ464" s="33">
        <v>17568.429499999998</v>
      </c>
      <c r="EK464" s="33">
        <v>21338.478749999998</v>
      </c>
      <c r="EL464" s="33">
        <v>28350.770359999999</v>
      </c>
      <c r="EM464" s="33">
        <v>23298.90436</v>
      </c>
      <c r="EN464" s="33">
        <v>18398.512719999999</v>
      </c>
      <c r="EO464" s="33">
        <v>22346.691409999999</v>
      </c>
      <c r="EP464" s="33">
        <v>29690.303779999998</v>
      </c>
      <c r="EQ464" s="33">
        <v>24399.744330000001</v>
      </c>
      <c r="ER464" s="33">
        <v>18798.822390000001</v>
      </c>
      <c r="ES464" s="33">
        <v>22832.904450000002</v>
      </c>
      <c r="ET464" s="33">
        <v>30336.29708</v>
      </c>
      <c r="EU464" s="33">
        <v>24930.627120000001</v>
      </c>
      <c r="EV464" s="33">
        <v>20950.606199999998</v>
      </c>
      <c r="EW464" s="33">
        <v>25446.444439999999</v>
      </c>
      <c r="EX464" s="33">
        <v>33808.703569999998</v>
      </c>
      <c r="EY464" s="33">
        <v>27784.280320000002</v>
      </c>
      <c r="EZ464" s="33">
        <v>23293.935239999999</v>
      </c>
      <c r="FA464" s="33">
        <v>28292.63378</v>
      </c>
      <c r="FB464" s="33">
        <v>37590.213080000001</v>
      </c>
      <c r="FC464" s="33">
        <v>30891.957030000001</v>
      </c>
    </row>
    <row r="465" spans="2:159" x14ac:dyDescent="0.3">
      <c r="B465" s="33" t="s">
        <v>36</v>
      </c>
      <c r="C465" s="33" t="s">
        <v>40</v>
      </c>
    </row>
    <row r="466" spans="2:159" x14ac:dyDescent="0.3">
      <c r="B466" s="33" t="s">
        <v>36</v>
      </c>
      <c r="C466" s="33" t="s">
        <v>41</v>
      </c>
    </row>
    <row r="467" spans="2:159" x14ac:dyDescent="0.3">
      <c r="B467" s="33" t="s">
        <v>36</v>
      </c>
      <c r="C467" s="33" t="s">
        <v>42</v>
      </c>
    </row>
    <row r="468" spans="2:159" x14ac:dyDescent="0.3">
      <c r="B468" s="33" t="s">
        <v>36</v>
      </c>
      <c r="C468" s="33" t="s">
        <v>43</v>
      </c>
    </row>
    <row r="469" spans="2:159" x14ac:dyDescent="0.3">
      <c r="B469" s="33" t="s">
        <v>36</v>
      </c>
      <c r="C469" s="33" t="s">
        <v>44</v>
      </c>
    </row>
    <row r="470" spans="2:159" x14ac:dyDescent="0.3">
      <c r="B470" s="33" t="s">
        <v>36</v>
      </c>
      <c r="C470" s="33" t="s">
        <v>45</v>
      </c>
    </row>
    <row r="471" spans="2:159" x14ac:dyDescent="0.3">
      <c r="B471" s="33" t="s">
        <v>36</v>
      </c>
      <c r="C471" s="33" t="s">
        <v>46</v>
      </c>
    </row>
    <row r="472" spans="2:159" x14ac:dyDescent="0.3">
      <c r="B472" s="33" t="s">
        <v>36</v>
      </c>
      <c r="C472" s="33" t="s">
        <v>47</v>
      </c>
    </row>
    <row r="473" spans="2:159" x14ac:dyDescent="0.3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4207.6448970000001</v>
      </c>
      <c r="DM473" s="33">
        <v>5110.5729860000001</v>
      </c>
      <c r="DN473" s="33">
        <v>6790.0192319999996</v>
      </c>
      <c r="DO473" s="33">
        <v>5580.095593</v>
      </c>
      <c r="DP473" s="33">
        <v>6443.4170899999999</v>
      </c>
      <c r="DQ473" s="33">
        <v>7826.1246199999996</v>
      </c>
      <c r="DR473" s="33">
        <v>10397.96063</v>
      </c>
      <c r="DS473" s="33">
        <v>8545.1325350000006</v>
      </c>
      <c r="DT473" s="33">
        <v>8176.2803809999996</v>
      </c>
      <c r="DU473" s="33">
        <v>9930.8469860000005</v>
      </c>
      <c r="DV473" s="33">
        <v>13194.34087</v>
      </c>
      <c r="DW473" s="33">
        <v>10843.22162</v>
      </c>
      <c r="DX473" s="33">
        <v>10177.845530000001</v>
      </c>
      <c r="DY473" s="33">
        <v>12361.93255</v>
      </c>
      <c r="DZ473" s="33">
        <v>16424.334409999999</v>
      </c>
      <c r="EA473" s="33">
        <v>13497.657800000001</v>
      </c>
      <c r="EB473" s="33">
        <v>13110.16064</v>
      </c>
      <c r="EC473" s="33">
        <v>15923.49984</v>
      </c>
      <c r="ED473" s="33">
        <v>21156.310740000001</v>
      </c>
      <c r="EE473" s="33">
        <v>17386.43622</v>
      </c>
      <c r="EF473" s="33">
        <v>15492.001319999999</v>
      </c>
      <c r="EG473" s="33">
        <v>18816.465120000001</v>
      </c>
      <c r="EH473" s="33">
        <v>24999.967789999999</v>
      </c>
      <c r="EI473" s="33">
        <v>20545.186290000001</v>
      </c>
      <c r="EJ473" s="33">
        <v>17568.429499999998</v>
      </c>
      <c r="EK473" s="33">
        <v>21338.478749999998</v>
      </c>
      <c r="EL473" s="33">
        <v>28350.770359999999</v>
      </c>
      <c r="EM473" s="33">
        <v>23298.90436</v>
      </c>
      <c r="EN473" s="33">
        <v>18398.512719999999</v>
      </c>
      <c r="EO473" s="33">
        <v>22346.691409999999</v>
      </c>
      <c r="EP473" s="33">
        <v>29690.303779999998</v>
      </c>
      <c r="EQ473" s="33">
        <v>24399.744330000001</v>
      </c>
      <c r="ER473" s="33">
        <v>18798.822390000001</v>
      </c>
      <c r="ES473" s="33">
        <v>22832.904450000002</v>
      </c>
      <c r="ET473" s="33">
        <v>30336.29708</v>
      </c>
      <c r="EU473" s="33">
        <v>24930.627120000001</v>
      </c>
      <c r="EV473" s="33">
        <v>20950.606199999998</v>
      </c>
      <c r="EW473" s="33">
        <v>25446.444439999999</v>
      </c>
      <c r="EX473" s="33">
        <v>33808.703569999998</v>
      </c>
      <c r="EY473" s="33">
        <v>27784.280320000002</v>
      </c>
      <c r="EZ473" s="33">
        <v>23293.935239999999</v>
      </c>
      <c r="FA473" s="33">
        <v>28292.63378</v>
      </c>
      <c r="FB473" s="33">
        <v>37590.213080000001</v>
      </c>
      <c r="FC473" s="33">
        <v>30891.957030000001</v>
      </c>
    </row>
    <row r="474" spans="2:159" x14ac:dyDescent="0.3">
      <c r="B474" s="33" t="s">
        <v>229</v>
      </c>
      <c r="C474" s="33" t="s">
        <v>37</v>
      </c>
    </row>
    <row r="475" spans="2:159" x14ac:dyDescent="0.3">
      <c r="B475" s="33" t="s">
        <v>229</v>
      </c>
      <c r="C475" s="33" t="s">
        <v>38</v>
      </c>
    </row>
    <row r="476" spans="2:159" x14ac:dyDescent="0.3">
      <c r="B476" s="33" t="s">
        <v>229</v>
      </c>
      <c r="C476" s="33" t="s">
        <v>39</v>
      </c>
    </row>
    <row r="477" spans="2:159" x14ac:dyDescent="0.3">
      <c r="B477" s="33" t="s">
        <v>229</v>
      </c>
      <c r="C477" s="33" t="s">
        <v>40</v>
      </c>
    </row>
    <row r="478" spans="2:159" x14ac:dyDescent="0.3">
      <c r="B478" s="33" t="s">
        <v>229</v>
      </c>
      <c r="C478" s="33" t="s">
        <v>41</v>
      </c>
    </row>
    <row r="479" spans="2:159" x14ac:dyDescent="0.3">
      <c r="B479" s="33" t="s">
        <v>229</v>
      </c>
      <c r="C479" s="33" t="s">
        <v>42</v>
      </c>
    </row>
    <row r="480" spans="2:159" x14ac:dyDescent="0.3">
      <c r="B480" s="33" t="s">
        <v>229</v>
      </c>
      <c r="C480" s="33" t="s">
        <v>43</v>
      </c>
    </row>
    <row r="481" spans="2:159" x14ac:dyDescent="0.3">
      <c r="B481" s="33" t="s">
        <v>229</v>
      </c>
      <c r="C481" s="33" t="s">
        <v>44</v>
      </c>
    </row>
    <row r="482" spans="2:159" x14ac:dyDescent="0.3">
      <c r="B482" s="33" t="s">
        <v>229</v>
      </c>
      <c r="C482" s="33" t="s">
        <v>45</v>
      </c>
    </row>
    <row r="483" spans="2:159" x14ac:dyDescent="0.3">
      <c r="B483" s="33" t="s">
        <v>229</v>
      </c>
      <c r="C483" s="33" t="s">
        <v>46</v>
      </c>
    </row>
    <row r="484" spans="2:159" x14ac:dyDescent="0.3">
      <c r="B484" s="33" t="s">
        <v>229</v>
      </c>
      <c r="C484" s="33" t="s">
        <v>47</v>
      </c>
    </row>
    <row r="485" spans="2:159" x14ac:dyDescent="0.3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3">
      <c r="B486" s="33" t="s">
        <v>230</v>
      </c>
      <c r="C486" s="33" t="s">
        <v>37</v>
      </c>
    </row>
    <row r="487" spans="2:159" x14ac:dyDescent="0.3">
      <c r="B487" s="33" t="s">
        <v>230</v>
      </c>
      <c r="C487" s="33" t="s">
        <v>38</v>
      </c>
    </row>
    <row r="488" spans="2:159" x14ac:dyDescent="0.3">
      <c r="B488" s="33" t="s">
        <v>230</v>
      </c>
      <c r="C488" s="33" t="s">
        <v>39</v>
      </c>
    </row>
    <row r="489" spans="2:159" x14ac:dyDescent="0.3">
      <c r="B489" s="33" t="s">
        <v>230</v>
      </c>
      <c r="C489" s="33" t="s">
        <v>40</v>
      </c>
    </row>
    <row r="490" spans="2:159" x14ac:dyDescent="0.3">
      <c r="B490" s="33" t="s">
        <v>230</v>
      </c>
      <c r="C490" s="33" t="s">
        <v>41</v>
      </c>
    </row>
    <row r="491" spans="2:159" x14ac:dyDescent="0.3">
      <c r="B491" s="33" t="s">
        <v>230</v>
      </c>
      <c r="C491" s="33" t="s">
        <v>42</v>
      </c>
    </row>
    <row r="492" spans="2:159" x14ac:dyDescent="0.3">
      <c r="B492" s="33" t="s">
        <v>230</v>
      </c>
      <c r="C492" s="33" t="s">
        <v>43</v>
      </c>
    </row>
    <row r="493" spans="2:159" x14ac:dyDescent="0.3">
      <c r="B493" s="33" t="s">
        <v>230</v>
      </c>
      <c r="C493" s="33" t="s">
        <v>44</v>
      </c>
    </row>
    <row r="494" spans="2:159" x14ac:dyDescent="0.3">
      <c r="B494" s="33" t="s">
        <v>230</v>
      </c>
      <c r="C494" s="33" t="s">
        <v>45</v>
      </c>
    </row>
    <row r="495" spans="2:159" x14ac:dyDescent="0.3">
      <c r="B495" s="33" t="s">
        <v>230</v>
      </c>
      <c r="C495" s="33" t="s">
        <v>46</v>
      </c>
    </row>
    <row r="496" spans="2:159" x14ac:dyDescent="0.3">
      <c r="B496" s="33" t="s">
        <v>230</v>
      </c>
      <c r="C496" s="33" t="s">
        <v>47</v>
      </c>
    </row>
    <row r="497" spans="2:159" x14ac:dyDescent="0.3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3">
      <c r="B498" s="33" t="s">
        <v>231</v>
      </c>
      <c r="C498" s="33" t="s">
        <v>37</v>
      </c>
    </row>
    <row r="499" spans="2:159" x14ac:dyDescent="0.3">
      <c r="B499" s="33" t="s">
        <v>231</v>
      </c>
      <c r="C499" s="33" t="s">
        <v>38</v>
      </c>
    </row>
    <row r="500" spans="2:159" x14ac:dyDescent="0.3">
      <c r="B500" s="33" t="s">
        <v>231</v>
      </c>
      <c r="C500" s="33" t="s">
        <v>39</v>
      </c>
    </row>
    <row r="501" spans="2:159" x14ac:dyDescent="0.3">
      <c r="B501" s="33" t="s">
        <v>231</v>
      </c>
      <c r="C501" s="33" t="s">
        <v>40</v>
      </c>
    </row>
    <row r="502" spans="2:159" x14ac:dyDescent="0.3">
      <c r="B502" s="33" t="s">
        <v>231</v>
      </c>
      <c r="C502" s="33" t="s">
        <v>41</v>
      </c>
    </row>
    <row r="503" spans="2:159" x14ac:dyDescent="0.3">
      <c r="B503" s="33" t="s">
        <v>231</v>
      </c>
      <c r="C503" s="33" t="s">
        <v>42</v>
      </c>
    </row>
    <row r="504" spans="2:159" x14ac:dyDescent="0.3">
      <c r="B504" s="33" t="s">
        <v>231</v>
      </c>
      <c r="C504" s="33" t="s">
        <v>43</v>
      </c>
    </row>
    <row r="505" spans="2:159" x14ac:dyDescent="0.3">
      <c r="B505" s="33" t="s">
        <v>231</v>
      </c>
      <c r="C505" s="33" t="s">
        <v>44</v>
      </c>
    </row>
    <row r="506" spans="2:159" x14ac:dyDescent="0.3">
      <c r="B506" s="33" t="s">
        <v>231</v>
      </c>
      <c r="C506" s="33" t="s">
        <v>45</v>
      </c>
    </row>
    <row r="507" spans="2:159" x14ac:dyDescent="0.3">
      <c r="B507" s="33" t="s">
        <v>231</v>
      </c>
      <c r="C507" s="33" t="s">
        <v>46</v>
      </c>
    </row>
    <row r="508" spans="2:159" x14ac:dyDescent="0.3">
      <c r="B508" s="33" t="s">
        <v>231</v>
      </c>
      <c r="C508" s="33" t="s">
        <v>47</v>
      </c>
    </row>
    <row r="509" spans="2:159" x14ac:dyDescent="0.3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3">
      <c r="B510" s="33" t="s">
        <v>232</v>
      </c>
      <c r="C510" s="33" t="s">
        <v>37</v>
      </c>
    </row>
    <row r="511" spans="2:159" x14ac:dyDescent="0.3">
      <c r="B511" s="33" t="s">
        <v>232</v>
      </c>
      <c r="C511" s="33" t="s">
        <v>38</v>
      </c>
    </row>
    <row r="512" spans="2:159" x14ac:dyDescent="0.3">
      <c r="B512" s="33" t="s">
        <v>232</v>
      </c>
      <c r="C512" s="33" t="s">
        <v>39</v>
      </c>
    </row>
    <row r="513" spans="2:159" x14ac:dyDescent="0.3">
      <c r="B513" s="33" t="s">
        <v>232</v>
      </c>
      <c r="C513" s="33" t="s">
        <v>40</v>
      </c>
    </row>
    <row r="514" spans="2:159" x14ac:dyDescent="0.3">
      <c r="B514" s="33" t="s">
        <v>232</v>
      </c>
      <c r="C514" s="33" t="s">
        <v>41</v>
      </c>
    </row>
    <row r="515" spans="2:159" x14ac:dyDescent="0.3">
      <c r="B515" s="33" t="s">
        <v>232</v>
      </c>
      <c r="C515" s="33" t="s">
        <v>42</v>
      </c>
    </row>
    <row r="516" spans="2:159" x14ac:dyDescent="0.3">
      <c r="B516" s="33" t="s">
        <v>232</v>
      </c>
      <c r="C516" s="33" t="s">
        <v>43</v>
      </c>
    </row>
    <row r="517" spans="2:159" x14ac:dyDescent="0.3">
      <c r="B517" s="33" t="s">
        <v>232</v>
      </c>
      <c r="C517" s="33" t="s">
        <v>44</v>
      </c>
    </row>
    <row r="518" spans="2:159" x14ac:dyDescent="0.3">
      <c r="B518" s="33" t="s">
        <v>232</v>
      </c>
      <c r="C518" s="33" t="s">
        <v>45</v>
      </c>
    </row>
    <row r="519" spans="2:159" x14ac:dyDescent="0.3">
      <c r="B519" s="33" t="s">
        <v>232</v>
      </c>
      <c r="C519" s="33" t="s">
        <v>46</v>
      </c>
    </row>
    <row r="520" spans="2:159" x14ac:dyDescent="0.3">
      <c r="B520" s="33" t="s">
        <v>232</v>
      </c>
      <c r="C520" s="33" t="s">
        <v>47</v>
      </c>
    </row>
    <row r="521" spans="2:159" x14ac:dyDescent="0.3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3">
      <c r="B522" s="33" t="s">
        <v>233</v>
      </c>
      <c r="C522" s="33" t="s">
        <v>37</v>
      </c>
    </row>
    <row r="523" spans="2:159" x14ac:dyDescent="0.3">
      <c r="B523" s="33" t="s">
        <v>233</v>
      </c>
      <c r="C523" s="33" t="s">
        <v>38</v>
      </c>
    </row>
    <row r="524" spans="2:159" x14ac:dyDescent="0.3">
      <c r="B524" s="33" t="s">
        <v>233</v>
      </c>
      <c r="C524" s="33" t="s">
        <v>39</v>
      </c>
    </row>
    <row r="525" spans="2:159" x14ac:dyDescent="0.3">
      <c r="B525" s="33" t="s">
        <v>233</v>
      </c>
      <c r="C525" s="33" t="s">
        <v>40</v>
      </c>
    </row>
    <row r="526" spans="2:159" x14ac:dyDescent="0.3">
      <c r="B526" s="33" t="s">
        <v>233</v>
      </c>
      <c r="C526" s="33" t="s">
        <v>41</v>
      </c>
    </row>
    <row r="527" spans="2:159" x14ac:dyDescent="0.3">
      <c r="B527" s="33" t="s">
        <v>233</v>
      </c>
      <c r="C527" s="33" t="s">
        <v>42</v>
      </c>
    </row>
    <row r="528" spans="2:159" x14ac:dyDescent="0.3">
      <c r="B528" s="33" t="s">
        <v>233</v>
      </c>
      <c r="C528" s="33" t="s">
        <v>43</v>
      </c>
    </row>
    <row r="529" spans="2:159" x14ac:dyDescent="0.3">
      <c r="B529" s="33" t="s">
        <v>233</v>
      </c>
      <c r="C529" s="33" t="s">
        <v>44</v>
      </c>
    </row>
    <row r="530" spans="2:159" x14ac:dyDescent="0.3">
      <c r="B530" s="33" t="s">
        <v>233</v>
      </c>
      <c r="C530" s="33" t="s">
        <v>45</v>
      </c>
    </row>
    <row r="531" spans="2:159" x14ac:dyDescent="0.3">
      <c r="B531" s="33" t="s">
        <v>233</v>
      </c>
      <c r="C531" s="33" t="s">
        <v>46</v>
      </c>
    </row>
    <row r="532" spans="2:159" x14ac:dyDescent="0.3">
      <c r="B532" s="33" t="s">
        <v>233</v>
      </c>
      <c r="C532" s="33" t="s">
        <v>47</v>
      </c>
    </row>
    <row r="533" spans="2:159" x14ac:dyDescent="0.3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3">
      <c r="B534" s="33" t="s">
        <v>234</v>
      </c>
      <c r="C534" s="33" t="s">
        <v>37</v>
      </c>
    </row>
    <row r="535" spans="2:159" x14ac:dyDescent="0.3">
      <c r="B535" s="33" t="s">
        <v>234</v>
      </c>
      <c r="C535" s="33" t="s">
        <v>38</v>
      </c>
    </row>
    <row r="536" spans="2:159" x14ac:dyDescent="0.3">
      <c r="B536" s="33" t="s">
        <v>234</v>
      </c>
      <c r="C536" s="33" t="s">
        <v>39</v>
      </c>
    </row>
    <row r="537" spans="2:159" x14ac:dyDescent="0.3">
      <c r="B537" s="33" t="s">
        <v>234</v>
      </c>
      <c r="C537" s="33" t="s">
        <v>40</v>
      </c>
    </row>
    <row r="538" spans="2:159" x14ac:dyDescent="0.3">
      <c r="B538" s="33" t="s">
        <v>234</v>
      </c>
      <c r="C538" s="33" t="s">
        <v>41</v>
      </c>
    </row>
    <row r="539" spans="2:159" x14ac:dyDescent="0.3">
      <c r="B539" s="33" t="s">
        <v>234</v>
      </c>
      <c r="C539" s="33" t="s">
        <v>42</v>
      </c>
    </row>
    <row r="540" spans="2:159" x14ac:dyDescent="0.3">
      <c r="B540" s="33" t="s">
        <v>234</v>
      </c>
      <c r="C540" s="33" t="s">
        <v>43</v>
      </c>
    </row>
    <row r="541" spans="2:159" x14ac:dyDescent="0.3">
      <c r="B541" s="33" t="s">
        <v>234</v>
      </c>
      <c r="C541" s="33" t="s">
        <v>44</v>
      </c>
    </row>
    <row r="542" spans="2:159" x14ac:dyDescent="0.3">
      <c r="B542" s="33" t="s">
        <v>234</v>
      </c>
      <c r="C542" s="33" t="s">
        <v>45</v>
      </c>
    </row>
    <row r="543" spans="2:159" x14ac:dyDescent="0.3">
      <c r="B543" s="33" t="s">
        <v>234</v>
      </c>
      <c r="C543" s="33" t="s">
        <v>46</v>
      </c>
    </row>
    <row r="544" spans="2:159" x14ac:dyDescent="0.3">
      <c r="B544" s="33" t="s">
        <v>234</v>
      </c>
      <c r="C544" s="33" t="s">
        <v>47</v>
      </c>
    </row>
    <row r="545" spans="2:159" x14ac:dyDescent="0.3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3">
      <c r="B546" s="33" t="s">
        <v>235</v>
      </c>
      <c r="C546" s="33" t="s">
        <v>37</v>
      </c>
    </row>
    <row r="547" spans="2:159" x14ac:dyDescent="0.3">
      <c r="B547" s="33" t="s">
        <v>235</v>
      </c>
      <c r="C547" s="33" t="s">
        <v>38</v>
      </c>
    </row>
    <row r="548" spans="2:159" x14ac:dyDescent="0.3">
      <c r="B548" s="33" t="s">
        <v>235</v>
      </c>
      <c r="C548" s="33" t="s">
        <v>39</v>
      </c>
    </row>
    <row r="549" spans="2:159" x14ac:dyDescent="0.3">
      <c r="B549" s="33" t="s">
        <v>235</v>
      </c>
      <c r="C549" s="33" t="s">
        <v>40</v>
      </c>
    </row>
    <row r="550" spans="2:159" x14ac:dyDescent="0.3">
      <c r="B550" s="33" t="s">
        <v>235</v>
      </c>
      <c r="C550" s="33" t="s">
        <v>41</v>
      </c>
    </row>
    <row r="551" spans="2:159" x14ac:dyDescent="0.3">
      <c r="B551" s="33" t="s">
        <v>235</v>
      </c>
      <c r="C551" s="33" t="s">
        <v>42</v>
      </c>
    </row>
    <row r="552" spans="2:159" x14ac:dyDescent="0.3">
      <c r="B552" s="33" t="s">
        <v>235</v>
      </c>
      <c r="C552" s="33" t="s">
        <v>43</v>
      </c>
    </row>
    <row r="553" spans="2:159" x14ac:dyDescent="0.3">
      <c r="B553" s="33" t="s">
        <v>235</v>
      </c>
      <c r="C553" s="33" t="s">
        <v>44</v>
      </c>
    </row>
    <row r="554" spans="2:159" x14ac:dyDescent="0.3">
      <c r="B554" s="33" t="s">
        <v>235</v>
      </c>
      <c r="C554" s="33" t="s">
        <v>45</v>
      </c>
    </row>
    <row r="555" spans="2:159" x14ac:dyDescent="0.3">
      <c r="B555" s="33" t="s">
        <v>235</v>
      </c>
      <c r="C555" s="33" t="s">
        <v>46</v>
      </c>
    </row>
    <row r="556" spans="2:159" x14ac:dyDescent="0.3">
      <c r="B556" s="33" t="s">
        <v>235</v>
      </c>
      <c r="C556" s="33" t="s">
        <v>47</v>
      </c>
    </row>
    <row r="557" spans="2:159" x14ac:dyDescent="0.3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3">
      <c r="B558" s="33" t="s">
        <v>236</v>
      </c>
      <c r="C558" s="33" t="s">
        <v>37</v>
      </c>
    </row>
    <row r="559" spans="2:159" x14ac:dyDescent="0.3">
      <c r="B559" s="33" t="s">
        <v>236</v>
      </c>
      <c r="C559" s="33" t="s">
        <v>38</v>
      </c>
    </row>
    <row r="560" spans="2:159" x14ac:dyDescent="0.3">
      <c r="B560" s="33" t="s">
        <v>236</v>
      </c>
      <c r="C560" s="33" t="s">
        <v>39</v>
      </c>
    </row>
    <row r="561" spans="2:159" x14ac:dyDescent="0.3">
      <c r="B561" s="33" t="s">
        <v>236</v>
      </c>
      <c r="C561" s="33" t="s">
        <v>40</v>
      </c>
    </row>
    <row r="562" spans="2:159" x14ac:dyDescent="0.3">
      <c r="B562" s="33" t="s">
        <v>236</v>
      </c>
      <c r="C562" s="33" t="s">
        <v>41</v>
      </c>
    </row>
    <row r="563" spans="2:159" x14ac:dyDescent="0.3">
      <c r="B563" s="33" t="s">
        <v>236</v>
      </c>
      <c r="C563" s="33" t="s">
        <v>42</v>
      </c>
    </row>
    <row r="564" spans="2:159" x14ac:dyDescent="0.3">
      <c r="B564" s="33" t="s">
        <v>236</v>
      </c>
      <c r="C564" s="33" t="s">
        <v>43</v>
      </c>
    </row>
    <row r="565" spans="2:159" x14ac:dyDescent="0.3">
      <c r="B565" s="33" t="s">
        <v>236</v>
      </c>
      <c r="C565" s="33" t="s">
        <v>44</v>
      </c>
    </row>
    <row r="566" spans="2:159" x14ac:dyDescent="0.3">
      <c r="B566" s="33" t="s">
        <v>236</v>
      </c>
      <c r="C566" s="33" t="s">
        <v>45</v>
      </c>
    </row>
    <row r="567" spans="2:159" x14ac:dyDescent="0.3">
      <c r="B567" s="33" t="s">
        <v>236</v>
      </c>
      <c r="C567" s="33" t="s">
        <v>46</v>
      </c>
    </row>
    <row r="568" spans="2:159" x14ac:dyDescent="0.3">
      <c r="B568" s="33" t="s">
        <v>236</v>
      </c>
      <c r="C568" s="33" t="s">
        <v>47</v>
      </c>
    </row>
    <row r="569" spans="2:159" x14ac:dyDescent="0.3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3">
      <c r="B570" s="33" t="s">
        <v>237</v>
      </c>
      <c r="C570" s="33" t="s">
        <v>37</v>
      </c>
    </row>
    <row r="571" spans="2:159" x14ac:dyDescent="0.3">
      <c r="B571" s="33" t="s">
        <v>237</v>
      </c>
      <c r="C571" s="33" t="s">
        <v>38</v>
      </c>
    </row>
    <row r="572" spans="2:159" x14ac:dyDescent="0.3">
      <c r="B572" s="33" t="s">
        <v>237</v>
      </c>
      <c r="C572" s="33" t="s">
        <v>39</v>
      </c>
    </row>
    <row r="573" spans="2:159" x14ac:dyDescent="0.3">
      <c r="B573" s="33" t="s">
        <v>237</v>
      </c>
      <c r="C573" s="33" t="s">
        <v>40</v>
      </c>
    </row>
    <row r="574" spans="2:159" x14ac:dyDescent="0.3">
      <c r="B574" s="33" t="s">
        <v>237</v>
      </c>
      <c r="C574" s="33" t="s">
        <v>41</v>
      </c>
    </row>
    <row r="575" spans="2:159" x14ac:dyDescent="0.3">
      <c r="B575" s="33" t="s">
        <v>237</v>
      </c>
      <c r="C575" s="33" t="s">
        <v>42</v>
      </c>
    </row>
    <row r="576" spans="2:159" x14ac:dyDescent="0.3">
      <c r="B576" s="33" t="s">
        <v>237</v>
      </c>
      <c r="C576" s="33" t="s">
        <v>43</v>
      </c>
    </row>
    <row r="577" spans="2:159" x14ac:dyDescent="0.3">
      <c r="B577" s="33" t="s">
        <v>237</v>
      </c>
      <c r="C577" s="33" t="s">
        <v>44</v>
      </c>
    </row>
    <row r="578" spans="2:159" x14ac:dyDescent="0.3">
      <c r="B578" s="33" t="s">
        <v>237</v>
      </c>
      <c r="C578" s="33" t="s">
        <v>45</v>
      </c>
    </row>
    <row r="579" spans="2:159" x14ac:dyDescent="0.3">
      <c r="B579" s="33" t="s">
        <v>237</v>
      </c>
      <c r="C579" s="33" t="s">
        <v>46</v>
      </c>
    </row>
    <row r="580" spans="2:159" x14ac:dyDescent="0.3">
      <c r="B580" s="33" t="s">
        <v>237</v>
      </c>
      <c r="C580" s="33" t="s">
        <v>47</v>
      </c>
    </row>
    <row r="581" spans="2:159" x14ac:dyDescent="0.3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3">
      <c r="B582" s="33" t="s">
        <v>238</v>
      </c>
      <c r="C582" s="33" t="s">
        <v>37</v>
      </c>
    </row>
    <row r="583" spans="2:159" x14ac:dyDescent="0.3">
      <c r="B583" s="33" t="s">
        <v>238</v>
      </c>
      <c r="C583" s="33" t="s">
        <v>38</v>
      </c>
    </row>
    <row r="584" spans="2:159" x14ac:dyDescent="0.3">
      <c r="B584" s="33" t="s">
        <v>238</v>
      </c>
      <c r="C584" s="33" t="s">
        <v>39</v>
      </c>
    </row>
    <row r="585" spans="2:159" x14ac:dyDescent="0.3">
      <c r="B585" s="33" t="s">
        <v>238</v>
      </c>
      <c r="C585" s="33" t="s">
        <v>40</v>
      </c>
    </row>
    <row r="586" spans="2:159" x14ac:dyDescent="0.3">
      <c r="B586" s="33" t="s">
        <v>238</v>
      </c>
      <c r="C586" s="33" t="s">
        <v>41</v>
      </c>
    </row>
    <row r="587" spans="2:159" x14ac:dyDescent="0.3">
      <c r="B587" s="33" t="s">
        <v>238</v>
      </c>
      <c r="C587" s="33" t="s">
        <v>42</v>
      </c>
    </row>
    <row r="588" spans="2:159" x14ac:dyDescent="0.3">
      <c r="B588" s="33" t="s">
        <v>238</v>
      </c>
      <c r="C588" s="33" t="s">
        <v>43</v>
      </c>
    </row>
    <row r="589" spans="2:159" x14ac:dyDescent="0.3">
      <c r="B589" s="33" t="s">
        <v>238</v>
      </c>
      <c r="C589" s="33" t="s">
        <v>44</v>
      </c>
    </row>
    <row r="590" spans="2:159" x14ac:dyDescent="0.3">
      <c r="B590" s="33" t="s">
        <v>238</v>
      </c>
      <c r="C590" s="33" t="s">
        <v>45</v>
      </c>
    </row>
    <row r="591" spans="2:159" x14ac:dyDescent="0.3">
      <c r="B591" s="33" t="s">
        <v>238</v>
      </c>
      <c r="C591" s="33" t="s">
        <v>46</v>
      </c>
    </row>
    <row r="592" spans="2:159" x14ac:dyDescent="0.3">
      <c r="B592" s="33" t="s">
        <v>238</v>
      </c>
      <c r="C592" s="33" t="s">
        <v>47</v>
      </c>
    </row>
    <row r="593" spans="2:159" x14ac:dyDescent="0.3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3">
      <c r="B594" s="33" t="s">
        <v>239</v>
      </c>
      <c r="C594" s="33" t="s">
        <v>37</v>
      </c>
    </row>
    <row r="595" spans="2:159" x14ac:dyDescent="0.3">
      <c r="B595" s="33" t="s">
        <v>239</v>
      </c>
      <c r="C595" s="33" t="s">
        <v>38</v>
      </c>
    </row>
    <row r="596" spans="2:159" x14ac:dyDescent="0.3">
      <c r="B596" s="33" t="s">
        <v>239</v>
      </c>
      <c r="C596" s="33" t="s">
        <v>39</v>
      </c>
    </row>
    <row r="597" spans="2:159" x14ac:dyDescent="0.3">
      <c r="B597" s="33" t="s">
        <v>239</v>
      </c>
      <c r="C597" s="33" t="s">
        <v>40</v>
      </c>
    </row>
    <row r="598" spans="2:159" x14ac:dyDescent="0.3">
      <c r="B598" s="33" t="s">
        <v>239</v>
      </c>
      <c r="C598" s="33" t="s">
        <v>41</v>
      </c>
    </row>
    <row r="599" spans="2:159" x14ac:dyDescent="0.3">
      <c r="B599" s="33" t="s">
        <v>239</v>
      </c>
      <c r="C599" s="33" t="s">
        <v>42</v>
      </c>
    </row>
    <row r="600" spans="2:159" x14ac:dyDescent="0.3">
      <c r="B600" s="33" t="s">
        <v>239</v>
      </c>
      <c r="C600" s="33" t="s">
        <v>43</v>
      </c>
    </row>
    <row r="601" spans="2:159" x14ac:dyDescent="0.3">
      <c r="B601" s="33" t="s">
        <v>239</v>
      </c>
      <c r="C601" s="33" t="s">
        <v>44</v>
      </c>
    </row>
    <row r="602" spans="2:159" x14ac:dyDescent="0.3">
      <c r="B602" s="33" t="s">
        <v>239</v>
      </c>
      <c r="C602" s="33" t="s">
        <v>45</v>
      </c>
    </row>
    <row r="603" spans="2:159" x14ac:dyDescent="0.3">
      <c r="B603" s="33" t="s">
        <v>239</v>
      </c>
      <c r="C603" s="33" t="s">
        <v>46</v>
      </c>
    </row>
    <row r="604" spans="2:159" x14ac:dyDescent="0.3">
      <c r="B604" s="33" t="s">
        <v>239</v>
      </c>
      <c r="C604" s="33" t="s">
        <v>47</v>
      </c>
    </row>
    <row r="605" spans="2:159" x14ac:dyDescent="0.3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3">
      <c r="B606" s="33" t="s">
        <v>240</v>
      </c>
      <c r="C606" s="33" t="s">
        <v>37</v>
      </c>
    </row>
    <row r="607" spans="2:159" x14ac:dyDescent="0.3">
      <c r="B607" s="33" t="s">
        <v>240</v>
      </c>
      <c r="C607" s="33" t="s">
        <v>38</v>
      </c>
    </row>
    <row r="608" spans="2:159" x14ac:dyDescent="0.3">
      <c r="B608" s="33" t="s">
        <v>240</v>
      </c>
      <c r="C608" s="33" t="s">
        <v>39</v>
      </c>
    </row>
    <row r="609" spans="2:159" x14ac:dyDescent="0.3">
      <c r="B609" s="33" t="s">
        <v>240</v>
      </c>
      <c r="C609" s="33" t="s">
        <v>40</v>
      </c>
    </row>
    <row r="610" spans="2:159" x14ac:dyDescent="0.3">
      <c r="B610" s="33" t="s">
        <v>240</v>
      </c>
      <c r="C610" s="33" t="s">
        <v>41</v>
      </c>
    </row>
    <row r="611" spans="2:159" x14ac:dyDescent="0.3">
      <c r="B611" s="33" t="s">
        <v>240</v>
      </c>
      <c r="C611" s="33" t="s">
        <v>42</v>
      </c>
    </row>
    <row r="612" spans="2:159" x14ac:dyDescent="0.3">
      <c r="B612" s="33" t="s">
        <v>240</v>
      </c>
      <c r="C612" s="33" t="s">
        <v>43</v>
      </c>
    </row>
    <row r="613" spans="2:159" x14ac:dyDescent="0.3">
      <c r="B613" s="33" t="s">
        <v>240</v>
      </c>
      <c r="C613" s="33" t="s">
        <v>44</v>
      </c>
    </row>
    <row r="614" spans="2:159" x14ac:dyDescent="0.3">
      <c r="B614" s="33" t="s">
        <v>240</v>
      </c>
      <c r="C614" s="33" t="s">
        <v>45</v>
      </c>
    </row>
    <row r="615" spans="2:159" x14ac:dyDescent="0.3">
      <c r="B615" s="33" t="s">
        <v>240</v>
      </c>
      <c r="C615" s="33" t="s">
        <v>46</v>
      </c>
    </row>
    <row r="616" spans="2:159" x14ac:dyDescent="0.3">
      <c r="B616" s="33" t="s">
        <v>240</v>
      </c>
      <c r="C616" s="33" t="s">
        <v>47</v>
      </c>
    </row>
    <row r="617" spans="2:159" x14ac:dyDescent="0.3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3">
      <c r="B618" s="33" t="s">
        <v>648</v>
      </c>
      <c r="C618" s="33" t="s">
        <v>37</v>
      </c>
    </row>
    <row r="619" spans="2:159" x14ac:dyDescent="0.3">
      <c r="B619" s="33" t="s">
        <v>648</v>
      </c>
      <c r="C619" s="33" t="s">
        <v>38</v>
      </c>
    </row>
    <row r="620" spans="2:159" x14ac:dyDescent="0.3">
      <c r="B620" s="33" t="s">
        <v>648</v>
      </c>
      <c r="C620" s="33" t="s">
        <v>39</v>
      </c>
    </row>
    <row r="621" spans="2:159" x14ac:dyDescent="0.3">
      <c r="B621" s="33" t="s">
        <v>648</v>
      </c>
      <c r="C621" s="33" t="s">
        <v>40</v>
      </c>
    </row>
    <row r="622" spans="2:159" x14ac:dyDescent="0.3">
      <c r="B622" s="33" t="s">
        <v>648</v>
      </c>
      <c r="C622" s="33" t="s">
        <v>41</v>
      </c>
    </row>
    <row r="623" spans="2:159" x14ac:dyDescent="0.3">
      <c r="B623" s="33" t="s">
        <v>648</v>
      </c>
      <c r="C623" s="33" t="s">
        <v>42</v>
      </c>
    </row>
    <row r="624" spans="2:159" x14ac:dyDescent="0.3">
      <c r="B624" s="33" t="s">
        <v>648</v>
      </c>
      <c r="C624" s="33" t="s">
        <v>43</v>
      </c>
    </row>
    <row r="625" spans="2:159" x14ac:dyDescent="0.3">
      <c r="B625" s="33" t="s">
        <v>648</v>
      </c>
      <c r="C625" s="33" t="s">
        <v>44</v>
      </c>
    </row>
    <row r="626" spans="2:159" x14ac:dyDescent="0.3">
      <c r="B626" s="33" t="s">
        <v>648</v>
      </c>
      <c r="C626" s="33" t="s">
        <v>45</v>
      </c>
    </row>
    <row r="627" spans="2:159" x14ac:dyDescent="0.3">
      <c r="B627" s="33" t="s">
        <v>648</v>
      </c>
      <c r="C627" s="33" t="s">
        <v>46</v>
      </c>
    </row>
    <row r="628" spans="2:159" x14ac:dyDescent="0.3">
      <c r="B628" s="33" t="s">
        <v>648</v>
      </c>
      <c r="C628" s="33" t="s">
        <v>47</v>
      </c>
    </row>
    <row r="629" spans="2:159" x14ac:dyDescent="0.3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3">
      <c r="B630" s="33" t="s">
        <v>649</v>
      </c>
      <c r="C630" s="33" t="s">
        <v>37</v>
      </c>
    </row>
    <row r="631" spans="2:159" x14ac:dyDescent="0.3">
      <c r="B631" s="33" t="s">
        <v>649</v>
      </c>
      <c r="C631" s="33" t="s">
        <v>38</v>
      </c>
    </row>
    <row r="632" spans="2:159" x14ac:dyDescent="0.3">
      <c r="B632" s="33" t="s">
        <v>649</v>
      </c>
      <c r="C632" s="33" t="s">
        <v>39</v>
      </c>
    </row>
    <row r="633" spans="2:159" x14ac:dyDescent="0.3">
      <c r="B633" s="33" t="s">
        <v>649</v>
      </c>
      <c r="C633" s="33" t="s">
        <v>40</v>
      </c>
    </row>
    <row r="634" spans="2:159" x14ac:dyDescent="0.3">
      <c r="B634" s="33" t="s">
        <v>649</v>
      </c>
      <c r="C634" s="33" t="s">
        <v>41</v>
      </c>
    </row>
    <row r="635" spans="2:159" x14ac:dyDescent="0.3">
      <c r="B635" s="33" t="s">
        <v>649</v>
      </c>
      <c r="C635" s="33" t="s">
        <v>42</v>
      </c>
    </row>
    <row r="636" spans="2:159" x14ac:dyDescent="0.3">
      <c r="B636" s="33" t="s">
        <v>649</v>
      </c>
      <c r="C636" s="33" t="s">
        <v>43</v>
      </c>
    </row>
    <row r="637" spans="2:159" x14ac:dyDescent="0.3">
      <c r="B637" s="33" t="s">
        <v>649</v>
      </c>
      <c r="C637" s="33" t="s">
        <v>44</v>
      </c>
    </row>
    <row r="638" spans="2:159" x14ac:dyDescent="0.3">
      <c r="B638" s="33" t="s">
        <v>649</v>
      </c>
      <c r="C638" s="33" t="s">
        <v>45</v>
      </c>
    </row>
    <row r="639" spans="2:159" x14ac:dyDescent="0.3">
      <c r="B639" s="33" t="s">
        <v>649</v>
      </c>
      <c r="C639" s="33" t="s">
        <v>46</v>
      </c>
    </row>
    <row r="640" spans="2:159" x14ac:dyDescent="0.3">
      <c r="B640" s="33" t="s">
        <v>649</v>
      </c>
      <c r="C640" s="33" t="s">
        <v>47</v>
      </c>
    </row>
    <row r="641" spans="2:159" x14ac:dyDescent="0.3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3">
      <c r="B642" s="33" t="s">
        <v>676</v>
      </c>
      <c r="C642" s="33" t="s">
        <v>37</v>
      </c>
    </row>
    <row r="643" spans="2:159" x14ac:dyDescent="0.3">
      <c r="B643" s="33" t="s">
        <v>676</v>
      </c>
      <c r="C643" s="33" t="s">
        <v>38</v>
      </c>
    </row>
    <row r="644" spans="2:159" x14ac:dyDescent="0.3">
      <c r="B644" s="33" t="s">
        <v>676</v>
      </c>
      <c r="C644" s="33" t="s">
        <v>39</v>
      </c>
    </row>
    <row r="645" spans="2:159" x14ac:dyDescent="0.3">
      <c r="B645" s="33" t="s">
        <v>676</v>
      </c>
      <c r="C645" s="33" t="s">
        <v>40</v>
      </c>
    </row>
    <row r="646" spans="2:159" x14ac:dyDescent="0.3">
      <c r="B646" s="33" t="s">
        <v>676</v>
      </c>
      <c r="C646" s="33" t="s">
        <v>41</v>
      </c>
    </row>
    <row r="647" spans="2:159" x14ac:dyDescent="0.3">
      <c r="B647" s="33" t="s">
        <v>676</v>
      </c>
      <c r="C647" s="33" t="s">
        <v>42</v>
      </c>
    </row>
    <row r="648" spans="2:159" x14ac:dyDescent="0.3">
      <c r="B648" s="33" t="s">
        <v>676</v>
      </c>
      <c r="C648" s="33" t="s">
        <v>43</v>
      </c>
    </row>
    <row r="649" spans="2:159" x14ac:dyDescent="0.3">
      <c r="B649" s="33" t="s">
        <v>676</v>
      </c>
      <c r="C649" s="33" t="s">
        <v>44</v>
      </c>
    </row>
    <row r="650" spans="2:159" x14ac:dyDescent="0.3">
      <c r="B650" s="33" t="s">
        <v>676</v>
      </c>
      <c r="C650" s="33" t="s">
        <v>45</v>
      </c>
    </row>
    <row r="651" spans="2:159" x14ac:dyDescent="0.3">
      <c r="B651" s="33" t="s">
        <v>676</v>
      </c>
      <c r="C651" s="33" t="s">
        <v>46</v>
      </c>
    </row>
    <row r="652" spans="2:159" x14ac:dyDescent="0.3">
      <c r="B652" s="33" t="s">
        <v>676</v>
      </c>
      <c r="C652" s="33" t="s">
        <v>47</v>
      </c>
    </row>
    <row r="653" spans="2:159" x14ac:dyDescent="0.3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3">
      <c r="B654" s="33" t="s">
        <v>703</v>
      </c>
      <c r="C654" s="33" t="s">
        <v>37</v>
      </c>
      <c r="CD654" s="33">
        <v>1359.6216890000001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1861.7816150000001</v>
      </c>
      <c r="CU654" s="33">
        <v>1861.7816150000001</v>
      </c>
      <c r="CX654" s="33">
        <v>1861.7816150000001</v>
      </c>
      <c r="CY654" s="33">
        <v>1861.7816150000001</v>
      </c>
      <c r="DB654" s="33">
        <v>1861.7816150000001</v>
      </c>
      <c r="DC654" s="33">
        <v>1861.7816150000001</v>
      </c>
      <c r="DF654" s="33">
        <v>1861.7816150000001</v>
      </c>
      <c r="DG654" s="33">
        <v>1861.7816150000001</v>
      </c>
      <c r="DJ654" s="33">
        <v>1861.7816150000001</v>
      </c>
      <c r="DK654" s="33">
        <v>1861.7816150000001</v>
      </c>
      <c r="DN654" s="33">
        <v>1861.7816150000001</v>
      </c>
      <c r="DO654" s="33">
        <v>1861.7816150000001</v>
      </c>
      <c r="DR654" s="33">
        <v>1861.7816150000001</v>
      </c>
      <c r="DS654" s="33">
        <v>1861.7816150000001</v>
      </c>
      <c r="DV654" s="33">
        <v>1359.6216890000001</v>
      </c>
      <c r="DW654" s="33">
        <v>1861.7816150000001</v>
      </c>
      <c r="DZ654" s="33">
        <v>502.15992679999999</v>
      </c>
      <c r="EA654" s="33">
        <v>1861.7816150000001</v>
      </c>
      <c r="EE654" s="33">
        <v>1861.7816150000001</v>
      </c>
      <c r="EI654" s="33">
        <v>1861.7816150000001</v>
      </c>
      <c r="EJ654" s="33">
        <v>502.15992679999999</v>
      </c>
      <c r="EM654" s="33">
        <v>1861.7816150000001</v>
      </c>
      <c r="EN654" s="33">
        <v>1708.0898850000001</v>
      </c>
      <c r="EP654" s="33">
        <v>708.98677459999999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3">
      <c r="B655" s="33" t="s">
        <v>703</v>
      </c>
      <c r="C655" s="33" t="s">
        <v>38</v>
      </c>
    </row>
    <row r="656" spans="2:159" x14ac:dyDescent="0.3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F656" s="33">
        <v>1171.074848</v>
      </c>
      <c r="EI656" s="33">
        <v>1171.074848</v>
      </c>
      <c r="EM656" s="33">
        <v>1171.074848</v>
      </c>
      <c r="EQ656" s="33">
        <v>1171.074848</v>
      </c>
      <c r="EU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3">
      <c r="B657" s="33" t="s">
        <v>703</v>
      </c>
      <c r="C657" s="33" t="s">
        <v>40</v>
      </c>
    </row>
    <row r="658" spans="2:159" x14ac:dyDescent="0.3">
      <c r="B658" s="33" t="s">
        <v>703</v>
      </c>
      <c r="C658" s="33" t="s">
        <v>41</v>
      </c>
    </row>
    <row r="659" spans="2:159" x14ac:dyDescent="0.3">
      <c r="B659" s="33" t="s">
        <v>703</v>
      </c>
      <c r="C659" s="33" t="s">
        <v>42</v>
      </c>
    </row>
    <row r="660" spans="2:159" x14ac:dyDescent="0.3">
      <c r="B660" s="33" t="s">
        <v>703</v>
      </c>
      <c r="C660" s="33" t="s">
        <v>43</v>
      </c>
    </row>
    <row r="661" spans="2:159" x14ac:dyDescent="0.3">
      <c r="B661" s="33" t="s">
        <v>703</v>
      </c>
      <c r="C661" s="33" t="s">
        <v>44</v>
      </c>
    </row>
    <row r="662" spans="2:159" x14ac:dyDescent="0.3">
      <c r="B662" s="33" t="s">
        <v>703</v>
      </c>
      <c r="C662" s="33" t="s">
        <v>45</v>
      </c>
    </row>
    <row r="663" spans="2:159" x14ac:dyDescent="0.3">
      <c r="B663" s="33" t="s">
        <v>703</v>
      </c>
      <c r="C663" s="33" t="s">
        <v>46</v>
      </c>
    </row>
    <row r="664" spans="2:159" x14ac:dyDescent="0.3">
      <c r="B664" s="33" t="s">
        <v>703</v>
      </c>
      <c r="C664" s="33" t="s">
        <v>47</v>
      </c>
    </row>
    <row r="665" spans="2:159" x14ac:dyDescent="0.3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1359.6216890000001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1861.7816150000001</v>
      </c>
      <c r="CU665" s="33">
        <v>1861.7816150000001</v>
      </c>
      <c r="CV665" s="33">
        <v>0</v>
      </c>
      <c r="CW665" s="33">
        <v>0</v>
      </c>
      <c r="CX665" s="33">
        <v>1861.7816150000001</v>
      </c>
      <c r="CY665" s="33">
        <v>1861.7816150000001</v>
      </c>
      <c r="CZ665" s="33">
        <v>0</v>
      </c>
      <c r="DA665" s="33">
        <v>0</v>
      </c>
      <c r="DB665" s="33">
        <v>1861.7816150000001</v>
      </c>
      <c r="DC665" s="33">
        <v>1861.7816150000001</v>
      </c>
      <c r="DD665" s="33">
        <v>0</v>
      </c>
      <c r="DE665" s="33">
        <v>0</v>
      </c>
      <c r="DF665" s="33">
        <v>1861.7816150000001</v>
      </c>
      <c r="DG665" s="33">
        <v>1861.7816150000001</v>
      </c>
      <c r="DH665" s="33">
        <v>26.529203679999998</v>
      </c>
      <c r="DI665" s="33">
        <v>0</v>
      </c>
      <c r="DJ665" s="33">
        <v>1888.310819</v>
      </c>
      <c r="DK665" s="33">
        <v>1888.310819</v>
      </c>
      <c r="DL665" s="33">
        <v>0</v>
      </c>
      <c r="DM665" s="33">
        <v>0</v>
      </c>
      <c r="DN665" s="33">
        <v>1861.7816150000001</v>
      </c>
      <c r="DO665" s="33">
        <v>1888.310819</v>
      </c>
      <c r="DP665" s="33">
        <v>0</v>
      </c>
      <c r="DQ665" s="33">
        <v>0</v>
      </c>
      <c r="DR665" s="33">
        <v>1861.7816150000001</v>
      </c>
      <c r="DS665" s="33">
        <v>3032.856464</v>
      </c>
      <c r="DT665" s="33">
        <v>0</v>
      </c>
      <c r="DU665" s="33">
        <v>0</v>
      </c>
      <c r="DV665" s="33">
        <v>1359.6216890000001</v>
      </c>
      <c r="DW665" s="33">
        <v>3032.856464</v>
      </c>
      <c r="DX665" s="33">
        <v>0</v>
      </c>
      <c r="DY665" s="33">
        <v>0</v>
      </c>
      <c r="DZ665" s="33">
        <v>502.15992679999999</v>
      </c>
      <c r="EA665" s="33">
        <v>3032.856464</v>
      </c>
      <c r="EB665" s="33">
        <v>0</v>
      </c>
      <c r="EC665" s="33">
        <v>0</v>
      </c>
      <c r="ED665" s="33">
        <v>0</v>
      </c>
      <c r="EE665" s="33">
        <v>3032.856464</v>
      </c>
      <c r="EF665" s="33">
        <v>1171.074848</v>
      </c>
      <c r="EG665" s="33">
        <v>0</v>
      </c>
      <c r="EH665" s="33">
        <v>0</v>
      </c>
      <c r="EI665" s="33">
        <v>3032.856464</v>
      </c>
      <c r="EJ665" s="33">
        <v>502.15992679999999</v>
      </c>
      <c r="EK665" s="33">
        <v>0</v>
      </c>
      <c r="EL665" s="33">
        <v>0</v>
      </c>
      <c r="EM665" s="33">
        <v>3032.856464</v>
      </c>
      <c r="EN665" s="33">
        <v>1708.0898850000001</v>
      </c>
      <c r="EO665" s="33">
        <v>0</v>
      </c>
      <c r="EP665" s="33">
        <v>708.98677459999999</v>
      </c>
      <c r="EQ665" s="33">
        <v>3032.856464</v>
      </c>
      <c r="ER665" s="33">
        <v>1861.7816150000001</v>
      </c>
      <c r="ES665" s="33">
        <v>0</v>
      </c>
      <c r="ET665" s="33">
        <v>1861.7816150000001</v>
      </c>
      <c r="EU665" s="33">
        <v>3032.856464</v>
      </c>
      <c r="EV665" s="33">
        <v>1861.7816150000001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3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2462.384826</v>
      </c>
      <c r="BK666" s="33">
        <v>2504.5629789999998</v>
      </c>
      <c r="BO666" s="33">
        <v>2714.5060189999999</v>
      </c>
      <c r="BS666" s="33">
        <v>2714.5060189999999</v>
      </c>
      <c r="BV666" s="33">
        <v>421.2049945</v>
      </c>
      <c r="BW666" s="33">
        <v>2714.5060189999999</v>
      </c>
      <c r="CA666" s="33">
        <v>1687.249386</v>
      </c>
      <c r="CE666" s="33">
        <v>1408.1403809999999</v>
      </c>
      <c r="CI666" s="33">
        <v>1585.4792749999999</v>
      </c>
      <c r="CM666" s="33">
        <v>1767.179093</v>
      </c>
      <c r="CQ666" s="33">
        <v>1762.1589300000001</v>
      </c>
      <c r="CU666" s="33">
        <v>2152.0619649999999</v>
      </c>
      <c r="CY666" s="33">
        <v>1905.1119229999999</v>
      </c>
      <c r="DC666" s="33">
        <v>1590.5264930000001</v>
      </c>
      <c r="DG666" s="33">
        <v>1559.0124060000001</v>
      </c>
      <c r="DK666" s="33">
        <v>2714.5060189999999</v>
      </c>
      <c r="DO666" s="33">
        <v>621.5377062</v>
      </c>
      <c r="EQ666" s="33">
        <v>563.80398400000001</v>
      </c>
      <c r="EU666" s="33">
        <v>2714.5060189999999</v>
      </c>
      <c r="EY666" s="33">
        <v>2714.5060189999999</v>
      </c>
      <c r="FC666" s="33">
        <v>2714.5060189999999</v>
      </c>
    </row>
    <row r="667" spans="2:159" x14ac:dyDescent="0.3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3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245.89071050000001</v>
      </c>
      <c r="BO668" s="33">
        <v>24.81330062</v>
      </c>
      <c r="BS668" s="33">
        <v>110.4598728</v>
      </c>
      <c r="BW668" s="33">
        <v>1052.7779390000001</v>
      </c>
      <c r="DK668" s="33">
        <v>742.77762359999997</v>
      </c>
      <c r="EU668" s="33">
        <v>417.2108753</v>
      </c>
      <c r="EY668" s="33">
        <v>697.93519319999996</v>
      </c>
      <c r="FC668" s="33">
        <v>789.77859279999996</v>
      </c>
    </row>
    <row r="669" spans="2:159" x14ac:dyDescent="0.3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3">
      <c r="B670" s="33" t="s">
        <v>700</v>
      </c>
      <c r="C670" s="33" t="s">
        <v>41</v>
      </c>
    </row>
    <row r="671" spans="2:159" x14ac:dyDescent="0.3">
      <c r="B671" s="33" t="s">
        <v>700</v>
      </c>
      <c r="C671" s="33" t="s">
        <v>42</v>
      </c>
    </row>
    <row r="672" spans="2:159" x14ac:dyDescent="0.3">
      <c r="B672" s="33" t="s">
        <v>700</v>
      </c>
      <c r="C672" s="33" t="s">
        <v>43</v>
      </c>
    </row>
    <row r="673" spans="2:159" x14ac:dyDescent="0.3">
      <c r="B673" s="33" t="s">
        <v>700</v>
      </c>
      <c r="C673" s="33" t="s">
        <v>44</v>
      </c>
    </row>
    <row r="674" spans="2:159" x14ac:dyDescent="0.3">
      <c r="B674" s="33" t="s">
        <v>700</v>
      </c>
      <c r="C674" s="33" t="s">
        <v>45</v>
      </c>
    </row>
    <row r="675" spans="2:159" x14ac:dyDescent="0.3">
      <c r="B675" s="33" t="s">
        <v>700</v>
      </c>
      <c r="C675" s="33" t="s">
        <v>46</v>
      </c>
    </row>
    <row r="676" spans="2:159" x14ac:dyDescent="0.3">
      <c r="B676" s="33" t="s">
        <v>700</v>
      </c>
      <c r="C676" s="33" t="s">
        <v>47</v>
      </c>
    </row>
    <row r="677" spans="2:159" x14ac:dyDescent="0.3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2944.1959539999998</v>
      </c>
      <c r="BH677" s="33">
        <v>0</v>
      </c>
      <c r="BI677" s="33">
        <v>0</v>
      </c>
      <c r="BJ677" s="33">
        <v>0</v>
      </c>
      <c r="BK677" s="33">
        <v>2504.5629789999998</v>
      </c>
      <c r="BL677" s="33">
        <v>0</v>
      </c>
      <c r="BM677" s="33">
        <v>0</v>
      </c>
      <c r="BN677" s="33">
        <v>0</v>
      </c>
      <c r="BO677" s="33">
        <v>2975.2397380000002</v>
      </c>
      <c r="BP677" s="33">
        <v>0</v>
      </c>
      <c r="BQ677" s="33">
        <v>0</v>
      </c>
      <c r="BR677" s="33">
        <v>0</v>
      </c>
      <c r="BS677" s="33">
        <v>3229.5362479999999</v>
      </c>
      <c r="BT677" s="33">
        <v>0</v>
      </c>
      <c r="BU677" s="33">
        <v>0</v>
      </c>
      <c r="BV677" s="33">
        <v>421.2049945</v>
      </c>
      <c r="BW677" s="33">
        <v>4171.8543140000002</v>
      </c>
      <c r="BX677" s="33">
        <v>0</v>
      </c>
      <c r="BY677" s="33">
        <v>0</v>
      </c>
      <c r="BZ677" s="33">
        <v>0</v>
      </c>
      <c r="CA677" s="33">
        <v>2091.8197420000001</v>
      </c>
      <c r="CB677" s="33">
        <v>0</v>
      </c>
      <c r="CC677" s="33">
        <v>0</v>
      </c>
      <c r="CD677" s="33">
        <v>0</v>
      </c>
      <c r="CE677" s="33">
        <v>1812.7107370000001</v>
      </c>
      <c r="CF677" s="33">
        <v>0</v>
      </c>
      <c r="CG677" s="33">
        <v>0</v>
      </c>
      <c r="CH677" s="33">
        <v>0</v>
      </c>
      <c r="CI677" s="33">
        <v>1990.049632</v>
      </c>
      <c r="CJ677" s="33">
        <v>0</v>
      </c>
      <c r="CK677" s="33">
        <v>0</v>
      </c>
      <c r="CL677" s="33">
        <v>0</v>
      </c>
      <c r="CM677" s="33">
        <v>2171.7494489999999</v>
      </c>
      <c r="CN677" s="33">
        <v>0</v>
      </c>
      <c r="CO677" s="33">
        <v>0</v>
      </c>
      <c r="CP677" s="33">
        <v>0</v>
      </c>
      <c r="CQ677" s="33">
        <v>2166.7292859999998</v>
      </c>
      <c r="CR677" s="33">
        <v>0</v>
      </c>
      <c r="CS677" s="33">
        <v>0</v>
      </c>
      <c r="CT677" s="33">
        <v>0</v>
      </c>
      <c r="CU677" s="33">
        <v>2556.632321</v>
      </c>
      <c r="CV677" s="33">
        <v>0</v>
      </c>
      <c r="CW677" s="33">
        <v>0</v>
      </c>
      <c r="CX677" s="33">
        <v>0</v>
      </c>
      <c r="CY677" s="33">
        <v>2309.6822790000001</v>
      </c>
      <c r="CZ677" s="33">
        <v>0</v>
      </c>
      <c r="DA677" s="33">
        <v>0</v>
      </c>
      <c r="DB677" s="33">
        <v>0</v>
      </c>
      <c r="DC677" s="33">
        <v>1995.096849</v>
      </c>
      <c r="DD677" s="33">
        <v>0</v>
      </c>
      <c r="DE677" s="33">
        <v>0</v>
      </c>
      <c r="DF677" s="33">
        <v>0</v>
      </c>
      <c r="DG677" s="33">
        <v>1963.582762</v>
      </c>
      <c r="DH677" s="33">
        <v>0</v>
      </c>
      <c r="DI677" s="33">
        <v>0</v>
      </c>
      <c r="DJ677" s="33">
        <v>0</v>
      </c>
      <c r="DK677" s="33">
        <v>3861.8539989999999</v>
      </c>
      <c r="DL677" s="33">
        <v>0</v>
      </c>
      <c r="DM677" s="33">
        <v>0</v>
      </c>
      <c r="DN677" s="33">
        <v>0</v>
      </c>
      <c r="DO677" s="33">
        <v>1026.108062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968.37434010000004</v>
      </c>
      <c r="ER677" s="33">
        <v>0</v>
      </c>
      <c r="ES677" s="33">
        <v>0</v>
      </c>
      <c r="ET677" s="33">
        <v>0</v>
      </c>
      <c r="EU677" s="33">
        <v>3536.2872510000002</v>
      </c>
      <c r="EV677" s="33">
        <v>0</v>
      </c>
      <c r="EW677" s="33">
        <v>0</v>
      </c>
      <c r="EX677" s="33">
        <v>0</v>
      </c>
      <c r="EY677" s="33">
        <v>3817.0115689999998</v>
      </c>
      <c r="EZ677" s="33">
        <v>0</v>
      </c>
      <c r="FA677" s="33">
        <v>0</v>
      </c>
      <c r="FB677" s="33">
        <v>0</v>
      </c>
      <c r="FC677" s="33">
        <v>3908.8549680000001</v>
      </c>
    </row>
    <row r="678" spans="2:159" x14ac:dyDescent="0.3">
      <c r="B678" s="33" t="s">
        <v>701</v>
      </c>
      <c r="C678" s="33" t="s">
        <v>37</v>
      </c>
      <c r="AY678" s="33">
        <v>214.12857260000001</v>
      </c>
      <c r="BC678" s="33">
        <v>214.12857260000001</v>
      </c>
    </row>
    <row r="679" spans="2:159" x14ac:dyDescent="0.3">
      <c r="B679" s="33" t="s">
        <v>701</v>
      </c>
      <c r="C679" s="33" t="s">
        <v>38</v>
      </c>
    </row>
    <row r="680" spans="2:159" x14ac:dyDescent="0.3">
      <c r="B680" s="33" t="s">
        <v>701</v>
      </c>
      <c r="C680" s="33" t="s">
        <v>39</v>
      </c>
    </row>
    <row r="681" spans="2:159" x14ac:dyDescent="0.3">
      <c r="B681" s="33" t="s">
        <v>701</v>
      </c>
      <c r="C681" s="33" t="s">
        <v>40</v>
      </c>
    </row>
    <row r="682" spans="2:159" x14ac:dyDescent="0.3">
      <c r="B682" s="33" t="s">
        <v>701</v>
      </c>
      <c r="C682" s="33" t="s">
        <v>41</v>
      </c>
    </row>
    <row r="683" spans="2:159" x14ac:dyDescent="0.3">
      <c r="B683" s="33" t="s">
        <v>701</v>
      </c>
      <c r="C683" s="33" t="s">
        <v>42</v>
      </c>
    </row>
    <row r="684" spans="2:159" x14ac:dyDescent="0.3">
      <c r="B684" s="33" t="s">
        <v>701</v>
      </c>
      <c r="C684" s="33" t="s">
        <v>43</v>
      </c>
    </row>
    <row r="685" spans="2:159" x14ac:dyDescent="0.3">
      <c r="B685" s="33" t="s">
        <v>701</v>
      </c>
      <c r="C685" s="33" t="s">
        <v>44</v>
      </c>
    </row>
    <row r="686" spans="2:159" x14ac:dyDescent="0.3">
      <c r="B686" s="33" t="s">
        <v>701</v>
      </c>
      <c r="C686" s="33" t="s">
        <v>45</v>
      </c>
    </row>
    <row r="687" spans="2:159" x14ac:dyDescent="0.3">
      <c r="B687" s="33" t="s">
        <v>701</v>
      </c>
      <c r="C687" s="33" t="s">
        <v>46</v>
      </c>
    </row>
    <row r="688" spans="2:159" x14ac:dyDescent="0.3">
      <c r="B688" s="33" t="s">
        <v>701</v>
      </c>
      <c r="C688" s="33" t="s">
        <v>47</v>
      </c>
    </row>
    <row r="689" spans="2:159" x14ac:dyDescent="0.3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3">
      <c r="B690" s="33" t="s">
        <v>702</v>
      </c>
      <c r="C690" s="33" t="s">
        <v>37</v>
      </c>
    </row>
    <row r="691" spans="2:159" x14ac:dyDescent="0.3">
      <c r="B691" s="33" t="s">
        <v>702</v>
      </c>
      <c r="C691" s="33" t="s">
        <v>38</v>
      </c>
    </row>
    <row r="692" spans="2:159" x14ac:dyDescent="0.3">
      <c r="B692" s="33" t="s">
        <v>702</v>
      </c>
      <c r="C692" s="33" t="s">
        <v>39</v>
      </c>
    </row>
    <row r="693" spans="2:159" x14ac:dyDescent="0.3">
      <c r="B693" s="33" t="s">
        <v>702</v>
      </c>
      <c r="C693" s="33" t="s">
        <v>40</v>
      </c>
    </row>
    <row r="694" spans="2:159" x14ac:dyDescent="0.3">
      <c r="B694" s="33" t="s">
        <v>702</v>
      </c>
      <c r="C694" s="33" t="s">
        <v>41</v>
      </c>
    </row>
    <row r="695" spans="2:159" x14ac:dyDescent="0.3">
      <c r="B695" s="33" t="s">
        <v>702</v>
      </c>
      <c r="C695" s="33" t="s">
        <v>42</v>
      </c>
    </row>
    <row r="696" spans="2:159" x14ac:dyDescent="0.3">
      <c r="B696" s="33" t="s">
        <v>702</v>
      </c>
      <c r="C696" s="33" t="s">
        <v>43</v>
      </c>
    </row>
    <row r="697" spans="2:159" x14ac:dyDescent="0.3">
      <c r="B697" s="33" t="s">
        <v>702</v>
      </c>
      <c r="C697" s="33" t="s">
        <v>44</v>
      </c>
    </row>
    <row r="698" spans="2:159" x14ac:dyDescent="0.3">
      <c r="B698" s="33" t="s">
        <v>702</v>
      </c>
      <c r="C698" s="33" t="s">
        <v>45</v>
      </c>
    </row>
    <row r="699" spans="2:159" x14ac:dyDescent="0.3">
      <c r="B699" s="33" t="s">
        <v>702</v>
      </c>
      <c r="C699" s="33" t="s">
        <v>46</v>
      </c>
    </row>
    <row r="700" spans="2:159" x14ac:dyDescent="0.3">
      <c r="B700" s="33" t="s">
        <v>702</v>
      </c>
      <c r="C700" s="33" t="s">
        <v>47</v>
      </c>
    </row>
    <row r="701" spans="2:159" x14ac:dyDescent="0.3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3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3">
      <c r="B703" s="33" t="s">
        <v>698</v>
      </c>
      <c r="C703" s="33" t="s">
        <v>38</v>
      </c>
    </row>
    <row r="704" spans="2:159" x14ac:dyDescent="0.3">
      <c r="B704" s="33" t="s">
        <v>698</v>
      </c>
      <c r="C704" s="33" t="s">
        <v>39</v>
      </c>
    </row>
    <row r="705" spans="2:159" x14ac:dyDescent="0.3">
      <c r="B705" s="33" t="s">
        <v>698</v>
      </c>
      <c r="C705" s="33" t="s">
        <v>40</v>
      </c>
    </row>
    <row r="706" spans="2:159" x14ac:dyDescent="0.3">
      <c r="B706" s="33" t="s">
        <v>698</v>
      </c>
      <c r="C706" s="33" t="s">
        <v>41</v>
      </c>
    </row>
    <row r="707" spans="2:159" x14ac:dyDescent="0.3">
      <c r="B707" s="33" t="s">
        <v>698</v>
      </c>
      <c r="C707" s="33" t="s">
        <v>42</v>
      </c>
    </row>
    <row r="708" spans="2:159" x14ac:dyDescent="0.3">
      <c r="B708" s="33" t="s">
        <v>698</v>
      </c>
      <c r="C708" s="33" t="s">
        <v>43</v>
      </c>
    </row>
    <row r="709" spans="2:159" x14ac:dyDescent="0.3">
      <c r="B709" s="33" t="s">
        <v>698</v>
      </c>
      <c r="C709" s="33" t="s">
        <v>44</v>
      </c>
    </row>
    <row r="710" spans="2:159" x14ac:dyDescent="0.3">
      <c r="B710" s="33" t="s">
        <v>698</v>
      </c>
      <c r="C710" s="33" t="s">
        <v>45</v>
      </c>
    </row>
    <row r="711" spans="2:159" x14ac:dyDescent="0.3">
      <c r="B711" s="33" t="s">
        <v>698</v>
      </c>
      <c r="C711" s="33" t="s">
        <v>46</v>
      </c>
    </row>
    <row r="712" spans="2:159" x14ac:dyDescent="0.3">
      <c r="B712" s="33" t="s">
        <v>698</v>
      </c>
      <c r="C712" s="33" t="s">
        <v>47</v>
      </c>
    </row>
    <row r="713" spans="2:159" x14ac:dyDescent="0.3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3">
      <c r="B714" s="33" t="s">
        <v>706</v>
      </c>
      <c r="C714" s="33" t="s">
        <v>37</v>
      </c>
    </row>
    <row r="715" spans="2:159" x14ac:dyDescent="0.3">
      <c r="B715" s="33" t="s">
        <v>706</v>
      </c>
      <c r="C715" s="33" t="s">
        <v>38</v>
      </c>
    </row>
    <row r="716" spans="2:159" x14ac:dyDescent="0.3">
      <c r="B716" s="33" t="s">
        <v>706</v>
      </c>
      <c r="C716" s="33" t="s">
        <v>39</v>
      </c>
    </row>
    <row r="717" spans="2:159" x14ac:dyDescent="0.3">
      <c r="B717" s="33" t="s">
        <v>706</v>
      </c>
      <c r="C717" s="33" t="s">
        <v>40</v>
      </c>
    </row>
    <row r="718" spans="2:159" x14ac:dyDescent="0.3">
      <c r="B718" s="33" t="s">
        <v>706</v>
      </c>
      <c r="C718" s="33" t="s">
        <v>41</v>
      </c>
    </row>
    <row r="719" spans="2:159" x14ac:dyDescent="0.3">
      <c r="B719" s="33" t="s">
        <v>706</v>
      </c>
      <c r="C719" s="33" t="s">
        <v>42</v>
      </c>
    </row>
    <row r="720" spans="2:159" x14ac:dyDescent="0.3">
      <c r="B720" s="33" t="s">
        <v>706</v>
      </c>
      <c r="C720" s="33" t="s">
        <v>43</v>
      </c>
    </row>
    <row r="721" spans="2:159" x14ac:dyDescent="0.3">
      <c r="B721" s="33" t="s">
        <v>706</v>
      </c>
      <c r="C721" s="33" t="s">
        <v>44</v>
      </c>
    </row>
    <row r="722" spans="2:159" x14ac:dyDescent="0.3">
      <c r="B722" s="33" t="s">
        <v>706</v>
      </c>
      <c r="C722" s="33" t="s">
        <v>45</v>
      </c>
    </row>
    <row r="723" spans="2:159" x14ac:dyDescent="0.3">
      <c r="B723" s="33" t="s">
        <v>706</v>
      </c>
      <c r="C723" s="33" t="s">
        <v>46</v>
      </c>
    </row>
    <row r="724" spans="2:159" x14ac:dyDescent="0.3">
      <c r="B724" s="33" t="s">
        <v>706</v>
      </c>
      <c r="C724" s="33" t="s">
        <v>47</v>
      </c>
    </row>
    <row r="725" spans="2:159" x14ac:dyDescent="0.3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3">
      <c r="B726" s="33" t="s">
        <v>717</v>
      </c>
      <c r="C726" s="33" t="s">
        <v>37</v>
      </c>
    </row>
    <row r="727" spans="2:159" x14ac:dyDescent="0.3">
      <c r="B727" s="33" t="s">
        <v>717</v>
      </c>
      <c r="C727" s="33" t="s">
        <v>38</v>
      </c>
    </row>
    <row r="728" spans="2:159" x14ac:dyDescent="0.3">
      <c r="B728" s="33" t="s">
        <v>717</v>
      </c>
      <c r="C728" s="33" t="s">
        <v>39</v>
      </c>
    </row>
    <row r="729" spans="2:159" x14ac:dyDescent="0.3">
      <c r="B729" s="33" t="s">
        <v>717</v>
      </c>
      <c r="C729" s="33" t="s">
        <v>40</v>
      </c>
    </row>
    <row r="730" spans="2:159" x14ac:dyDescent="0.3">
      <c r="B730" s="33" t="s">
        <v>717</v>
      </c>
      <c r="C730" s="33" t="s">
        <v>41</v>
      </c>
    </row>
    <row r="731" spans="2:159" x14ac:dyDescent="0.3">
      <c r="B731" s="33" t="s">
        <v>717</v>
      </c>
      <c r="C731" s="33" t="s">
        <v>42</v>
      </c>
    </row>
    <row r="732" spans="2:159" x14ac:dyDescent="0.3">
      <c r="B732" s="33" t="s">
        <v>717</v>
      </c>
      <c r="C732" s="33" t="s">
        <v>43</v>
      </c>
    </row>
    <row r="733" spans="2:159" x14ac:dyDescent="0.3">
      <c r="B733" s="33" t="s">
        <v>717</v>
      </c>
      <c r="C733" s="33" t="s">
        <v>44</v>
      </c>
    </row>
    <row r="734" spans="2:159" x14ac:dyDescent="0.3">
      <c r="B734" s="33" t="s">
        <v>717</v>
      </c>
      <c r="C734" s="33" t="s">
        <v>45</v>
      </c>
    </row>
    <row r="735" spans="2:159" x14ac:dyDescent="0.3">
      <c r="B735" s="33" t="s">
        <v>717</v>
      </c>
      <c r="C735" s="33" t="s">
        <v>46</v>
      </c>
    </row>
    <row r="736" spans="2:159" x14ac:dyDescent="0.3">
      <c r="B736" s="33" t="s">
        <v>717</v>
      </c>
      <c r="C736" s="33" t="s">
        <v>47</v>
      </c>
    </row>
    <row r="737" spans="2:159" x14ac:dyDescent="0.3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3">
      <c r="B738" s="33" t="s">
        <v>730</v>
      </c>
      <c r="C738" s="33" t="s">
        <v>37</v>
      </c>
    </row>
    <row r="739" spans="2:159" x14ac:dyDescent="0.3">
      <c r="B739" s="33" t="s">
        <v>730</v>
      </c>
      <c r="C739" s="33" t="s">
        <v>38</v>
      </c>
    </row>
    <row r="740" spans="2:159" x14ac:dyDescent="0.3">
      <c r="B740" s="33" t="s">
        <v>730</v>
      </c>
      <c r="C740" s="33" t="s">
        <v>39</v>
      </c>
    </row>
    <row r="741" spans="2:159" x14ac:dyDescent="0.3">
      <c r="B741" s="33" t="s">
        <v>730</v>
      </c>
      <c r="C741" s="33" t="s">
        <v>40</v>
      </c>
    </row>
    <row r="742" spans="2:159" x14ac:dyDescent="0.3">
      <c r="B742" s="33" t="s">
        <v>730</v>
      </c>
      <c r="C742" s="33" t="s">
        <v>41</v>
      </c>
    </row>
    <row r="743" spans="2:159" x14ac:dyDescent="0.3">
      <c r="B743" s="33" t="s">
        <v>730</v>
      </c>
      <c r="C743" s="33" t="s">
        <v>42</v>
      </c>
    </row>
    <row r="744" spans="2:159" x14ac:dyDescent="0.3">
      <c r="B744" s="33" t="s">
        <v>730</v>
      </c>
      <c r="C744" s="33" t="s">
        <v>43</v>
      </c>
    </row>
    <row r="745" spans="2:159" x14ac:dyDescent="0.3">
      <c r="B745" s="33" t="s">
        <v>730</v>
      </c>
      <c r="C745" s="33" t="s">
        <v>44</v>
      </c>
    </row>
    <row r="746" spans="2:159" x14ac:dyDescent="0.3">
      <c r="B746" s="33" t="s">
        <v>730</v>
      </c>
      <c r="C746" s="33" t="s">
        <v>45</v>
      </c>
    </row>
    <row r="747" spans="2:159" x14ac:dyDescent="0.3">
      <c r="B747" s="33" t="s">
        <v>730</v>
      </c>
      <c r="C747" s="33" t="s">
        <v>46</v>
      </c>
    </row>
    <row r="748" spans="2:159" x14ac:dyDescent="0.3">
      <c r="B748" s="33" t="s">
        <v>730</v>
      </c>
      <c r="C748" s="33" t="s">
        <v>47</v>
      </c>
    </row>
    <row r="749" spans="2:159" x14ac:dyDescent="0.3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3">
      <c r="B750" s="33" t="s">
        <v>731</v>
      </c>
      <c r="C750" s="33" t="s">
        <v>37</v>
      </c>
    </row>
    <row r="751" spans="2:159" x14ac:dyDescent="0.3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J751" s="33">
        <v>761.04916639999999</v>
      </c>
      <c r="DK751" s="33">
        <v>1705.4488080000001</v>
      </c>
      <c r="DO751" s="33">
        <v>1894.9431199999999</v>
      </c>
      <c r="DS751" s="33">
        <v>2084.4374320000002</v>
      </c>
      <c r="DW751" s="33">
        <v>1894.9431199999999</v>
      </c>
      <c r="EA751" s="33">
        <v>2186.0821660000001</v>
      </c>
      <c r="EE751" s="33">
        <v>615.73129559999995</v>
      </c>
      <c r="EI751" s="33">
        <v>770.13533189999998</v>
      </c>
      <c r="EM751" s="33">
        <v>1945.5423539999999</v>
      </c>
      <c r="EQ751" s="33">
        <v>2463.4260559999998</v>
      </c>
      <c r="EU751" s="33">
        <v>2463.4260559999998</v>
      </c>
      <c r="EY751" s="33">
        <v>2463.4260559999998</v>
      </c>
      <c r="FB751" s="33">
        <v>1705.4488080000001</v>
      </c>
      <c r="FC751" s="33">
        <v>2463.4260559999998</v>
      </c>
    </row>
    <row r="752" spans="2:159" x14ac:dyDescent="0.3">
      <c r="B752" s="33" t="s">
        <v>731</v>
      </c>
      <c r="C752" s="33" t="s">
        <v>39</v>
      </c>
    </row>
    <row r="753" spans="2:159" x14ac:dyDescent="0.3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1185.286922</v>
      </c>
      <c r="DW753" s="33">
        <v>1052.416422</v>
      </c>
      <c r="EA753" s="33">
        <v>113.6369473</v>
      </c>
      <c r="EE753" s="33">
        <v>693.54918190000001</v>
      </c>
      <c r="EI753" s="33">
        <v>1185.286922</v>
      </c>
      <c r="EM753" s="33">
        <v>693.54918190000001</v>
      </c>
      <c r="EQ753" s="33">
        <v>1185.286922</v>
      </c>
      <c r="EU753" s="33">
        <v>1185.286922</v>
      </c>
      <c r="EY753" s="33">
        <v>1185.286922</v>
      </c>
      <c r="FB753" s="33">
        <v>599.10798899999998</v>
      </c>
      <c r="FC753" s="33">
        <v>1185.286922</v>
      </c>
    </row>
    <row r="754" spans="2:159" x14ac:dyDescent="0.3">
      <c r="B754" s="33" t="s">
        <v>731</v>
      </c>
      <c r="C754" s="33" t="s">
        <v>41</v>
      </c>
    </row>
    <row r="755" spans="2:159" x14ac:dyDescent="0.3">
      <c r="B755" s="33" t="s">
        <v>731</v>
      </c>
      <c r="C755" s="33" t="s">
        <v>42</v>
      </c>
    </row>
    <row r="756" spans="2:159" x14ac:dyDescent="0.3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F756" s="33">
        <v>59.937480720000003</v>
      </c>
      <c r="DG756" s="33">
        <v>926.62718570000004</v>
      </c>
      <c r="DJ756" s="33">
        <v>926.62718570000004</v>
      </c>
      <c r="DK756" s="33">
        <v>926.62718570000004</v>
      </c>
      <c r="DN756" s="33">
        <v>143.12477749999999</v>
      </c>
      <c r="DO756" s="33">
        <v>926.62718570000004</v>
      </c>
      <c r="DR756" s="33">
        <v>169.3663238</v>
      </c>
      <c r="DS756" s="33">
        <v>926.62718570000004</v>
      </c>
      <c r="DV756" s="33">
        <v>225.29686319999999</v>
      </c>
      <c r="DW756" s="33">
        <v>926.62718570000004</v>
      </c>
      <c r="DZ756" s="33">
        <v>280.67802940000001</v>
      </c>
      <c r="EA756" s="33">
        <v>926.62718570000004</v>
      </c>
      <c r="ED756" s="33">
        <v>330.43311269999998</v>
      </c>
      <c r="EE756" s="33">
        <v>926.62718570000004</v>
      </c>
      <c r="EH756" s="33">
        <v>383.304215</v>
      </c>
      <c r="EI756" s="33">
        <v>926.62718570000004</v>
      </c>
      <c r="EL756" s="33">
        <v>439.17647699999998</v>
      </c>
      <c r="EM756" s="33">
        <v>926.62718570000004</v>
      </c>
      <c r="EP756" s="33">
        <v>492.54808600000001</v>
      </c>
      <c r="EQ756" s="33">
        <v>926.62718570000004</v>
      </c>
      <c r="ET756" s="33">
        <v>532.71654039999999</v>
      </c>
      <c r="EU756" s="33">
        <v>926.62718570000004</v>
      </c>
      <c r="EX756" s="33">
        <v>790.82887770000002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3">
      <c r="B757" s="33" t="s">
        <v>731</v>
      </c>
      <c r="C757" s="33" t="s">
        <v>44</v>
      </c>
    </row>
    <row r="758" spans="2:159" x14ac:dyDescent="0.3">
      <c r="B758" s="33" t="s">
        <v>731</v>
      </c>
      <c r="C758" s="33" t="s">
        <v>45</v>
      </c>
    </row>
    <row r="759" spans="2:159" x14ac:dyDescent="0.3">
      <c r="B759" s="33" t="s">
        <v>731</v>
      </c>
      <c r="C759" s="33" t="s">
        <v>46</v>
      </c>
    </row>
    <row r="760" spans="2:159" x14ac:dyDescent="0.3">
      <c r="B760" s="33" t="s">
        <v>731</v>
      </c>
      <c r="C760" s="33" t="s">
        <v>47</v>
      </c>
    </row>
    <row r="761" spans="2:159" x14ac:dyDescent="0.3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0</v>
      </c>
      <c r="DC761" s="33">
        <v>3438.3742910000001</v>
      </c>
      <c r="DD761" s="33">
        <v>0</v>
      </c>
      <c r="DE761" s="33">
        <v>0</v>
      </c>
      <c r="DF761" s="33">
        <v>59.937480720000003</v>
      </c>
      <c r="DG761" s="33">
        <v>3627.8686029999999</v>
      </c>
      <c r="DH761" s="33">
        <v>0</v>
      </c>
      <c r="DI761" s="33">
        <v>0</v>
      </c>
      <c r="DJ761" s="33">
        <v>1687.676352</v>
      </c>
      <c r="DK761" s="33">
        <v>3817.3629150000002</v>
      </c>
      <c r="DL761" s="33">
        <v>0</v>
      </c>
      <c r="DM761" s="33">
        <v>0</v>
      </c>
      <c r="DN761" s="33">
        <v>143.12477749999999</v>
      </c>
      <c r="DO761" s="33">
        <v>4006.857227</v>
      </c>
      <c r="DP761" s="33">
        <v>0</v>
      </c>
      <c r="DQ761" s="33">
        <v>0</v>
      </c>
      <c r="DR761" s="33">
        <v>169.3663238</v>
      </c>
      <c r="DS761" s="33">
        <v>4196.3515390000002</v>
      </c>
      <c r="DT761" s="33">
        <v>0</v>
      </c>
      <c r="DU761" s="33">
        <v>0</v>
      </c>
      <c r="DV761" s="33">
        <v>225.29686319999999</v>
      </c>
      <c r="DW761" s="33">
        <v>3873.9867279999999</v>
      </c>
      <c r="DX761" s="33">
        <v>0</v>
      </c>
      <c r="DY761" s="33">
        <v>0</v>
      </c>
      <c r="DZ761" s="33">
        <v>280.67802940000001</v>
      </c>
      <c r="EA761" s="33">
        <v>3226.3462989999998</v>
      </c>
      <c r="EB761" s="33">
        <v>0</v>
      </c>
      <c r="EC761" s="33">
        <v>0</v>
      </c>
      <c r="ED761" s="33">
        <v>330.43311269999998</v>
      </c>
      <c r="EE761" s="33">
        <v>2235.907663</v>
      </c>
      <c r="EF761" s="33">
        <v>0</v>
      </c>
      <c r="EG761" s="33">
        <v>0</v>
      </c>
      <c r="EH761" s="33">
        <v>383.304215</v>
      </c>
      <c r="EI761" s="33">
        <v>2882.0494389999999</v>
      </c>
      <c r="EJ761" s="33">
        <v>0</v>
      </c>
      <c r="EK761" s="33">
        <v>0</v>
      </c>
      <c r="EL761" s="33">
        <v>439.17647699999998</v>
      </c>
      <c r="EM761" s="33">
        <v>3565.7187220000001</v>
      </c>
      <c r="EN761" s="33">
        <v>0</v>
      </c>
      <c r="EO761" s="33">
        <v>0</v>
      </c>
      <c r="EP761" s="33">
        <v>492.54808600000001</v>
      </c>
      <c r="EQ761" s="33">
        <v>4575.3401629999998</v>
      </c>
      <c r="ER761" s="33">
        <v>0</v>
      </c>
      <c r="ES761" s="33">
        <v>0</v>
      </c>
      <c r="ET761" s="33">
        <v>532.71654039999999</v>
      </c>
      <c r="EU761" s="33">
        <v>4575.3401629999998</v>
      </c>
      <c r="EV761" s="33">
        <v>0</v>
      </c>
      <c r="EW761" s="33">
        <v>0</v>
      </c>
      <c r="EX761" s="33">
        <v>790.82887770000002</v>
      </c>
      <c r="EY761" s="33">
        <v>4575.3401629999998</v>
      </c>
      <c r="EZ761" s="33">
        <v>0</v>
      </c>
      <c r="FA761" s="33">
        <v>0</v>
      </c>
      <c r="FB761" s="33">
        <v>3231.1839829999999</v>
      </c>
      <c r="FC761" s="33">
        <v>4575.3401629999998</v>
      </c>
    </row>
    <row r="762" spans="2:159" x14ac:dyDescent="0.3">
      <c r="B762" s="33" t="s">
        <v>15</v>
      </c>
      <c r="D762" s="33">
        <v>63890.170129999999</v>
      </c>
      <c r="E762" s="33">
        <v>59982.047960000004</v>
      </c>
      <c r="F762" s="33">
        <v>60206.23674</v>
      </c>
      <c r="G762" s="33">
        <v>62102.603900000002</v>
      </c>
      <c r="H762" s="33">
        <v>66584.919219999996</v>
      </c>
      <c r="I762" s="33">
        <v>62562.378299999997</v>
      </c>
      <c r="J762" s="33">
        <v>62802.970289999997</v>
      </c>
      <c r="K762" s="33">
        <v>64761.400430000002</v>
      </c>
      <c r="L762" s="33">
        <v>65641.422260000007</v>
      </c>
      <c r="M762" s="33">
        <v>61707.588430000003</v>
      </c>
      <c r="N762" s="33">
        <v>61949.406459999998</v>
      </c>
      <c r="O762" s="33">
        <v>63865.230450000003</v>
      </c>
      <c r="P762" s="33">
        <v>68278.414000000004</v>
      </c>
      <c r="Q762" s="33">
        <v>64194.103069999997</v>
      </c>
      <c r="R762" s="33">
        <v>64437.853969999996</v>
      </c>
      <c r="S762" s="33">
        <v>66440.042549999998</v>
      </c>
      <c r="T762" s="33">
        <v>68315.534440000003</v>
      </c>
      <c r="U762" s="33">
        <v>64242.538659999998</v>
      </c>
      <c r="V762" s="33">
        <v>64484.450830000002</v>
      </c>
      <c r="W762" s="33">
        <v>66486.229420000003</v>
      </c>
      <c r="X762" s="33">
        <v>69555.941059999997</v>
      </c>
      <c r="Y762" s="33">
        <v>65414.313289999998</v>
      </c>
      <c r="Z762" s="33">
        <v>65659.059500000003</v>
      </c>
      <c r="AA762" s="33">
        <v>67692.905960000004</v>
      </c>
      <c r="AB762" s="33">
        <v>70679.124360000002</v>
      </c>
      <c r="AC762" s="33">
        <v>66462.617880000005</v>
      </c>
      <c r="AD762" s="33">
        <v>66706.361820000006</v>
      </c>
      <c r="AE762" s="33">
        <v>68778.386840000006</v>
      </c>
      <c r="AF762" s="33">
        <v>75854.243709999995</v>
      </c>
      <c r="AG762" s="33">
        <v>71336.547189999997</v>
      </c>
      <c r="AH762" s="33">
        <v>71606.319050000006</v>
      </c>
      <c r="AI762" s="33">
        <v>73824.958490000005</v>
      </c>
      <c r="AJ762" s="33">
        <v>79651.347349999996</v>
      </c>
      <c r="AK762" s="33">
        <v>74921.970560000002</v>
      </c>
      <c r="AL762" s="33">
        <v>75213.52708</v>
      </c>
      <c r="AM762" s="33">
        <v>77536.344989999998</v>
      </c>
      <c r="AN762" s="33">
        <v>83543.666819999999</v>
      </c>
      <c r="AO762" s="33">
        <v>78603.986699999994</v>
      </c>
      <c r="AP762" s="33">
        <v>78918.593909999996</v>
      </c>
      <c r="AQ762" s="33">
        <v>81343.340070000006</v>
      </c>
      <c r="AR762" s="33">
        <v>86965.43823</v>
      </c>
      <c r="AS762" s="33">
        <v>81817.165580000001</v>
      </c>
      <c r="AT762" s="33">
        <v>82142.169420000006</v>
      </c>
      <c r="AU762" s="33">
        <v>84670.771269999997</v>
      </c>
      <c r="AV762" s="33">
        <v>90531.76917</v>
      </c>
      <c r="AW762" s="33">
        <v>85161.336769999994</v>
      </c>
      <c r="AX762" s="33">
        <v>85496.800700000007</v>
      </c>
      <c r="AY762" s="33">
        <v>88136.409979999997</v>
      </c>
      <c r="AZ762" s="33">
        <v>94135.374450000003</v>
      </c>
      <c r="BA762" s="33">
        <v>88541.133119999999</v>
      </c>
      <c r="BB762" s="33">
        <v>88888.791710000005</v>
      </c>
      <c r="BC762" s="33">
        <v>91640.133979999999</v>
      </c>
      <c r="BD762" s="33">
        <v>97866.781830000007</v>
      </c>
      <c r="BE762" s="33">
        <v>92036.251489999995</v>
      </c>
      <c r="BF762" s="33">
        <v>92394.903609999994</v>
      </c>
      <c r="BG762" s="33">
        <v>95265.349719999998</v>
      </c>
      <c r="BH762" s="33">
        <v>101071.33960000001</v>
      </c>
      <c r="BI762" s="33">
        <v>95046.313590000005</v>
      </c>
      <c r="BJ762" s="33">
        <v>95413.476379999993</v>
      </c>
      <c r="BK762" s="33">
        <v>98386.855429999996</v>
      </c>
      <c r="BL762" s="33">
        <v>104084.35920000001</v>
      </c>
      <c r="BM762" s="33">
        <v>97865.224900000001</v>
      </c>
      <c r="BN762" s="33">
        <v>98242.393030000007</v>
      </c>
      <c r="BO762" s="33">
        <v>101312.62480000001</v>
      </c>
      <c r="BP762" s="33">
        <v>107212.5214</v>
      </c>
      <c r="BQ762" s="33">
        <v>100791.1678</v>
      </c>
      <c r="BR762" s="33">
        <v>101179.18799999999</v>
      </c>
      <c r="BS762" s="33">
        <v>104349.3195</v>
      </c>
      <c r="BT762" s="33">
        <v>110429.5119</v>
      </c>
      <c r="BU762" s="33">
        <v>103802.3463</v>
      </c>
      <c r="BV762" s="33">
        <v>104202.8018</v>
      </c>
      <c r="BW762" s="33">
        <v>107473.7597</v>
      </c>
      <c r="BX762" s="33">
        <v>113747.913</v>
      </c>
      <c r="BY762" s="33">
        <v>106913.5836</v>
      </c>
      <c r="BZ762" s="33">
        <v>107328.1974</v>
      </c>
      <c r="CA762" s="33">
        <v>110700.7693</v>
      </c>
      <c r="CB762" s="33">
        <v>117231.3284</v>
      </c>
      <c r="CC762" s="33">
        <v>110175.4366</v>
      </c>
      <c r="CD762" s="33">
        <v>110601.68210000001</v>
      </c>
      <c r="CE762" s="33">
        <v>114084.1676</v>
      </c>
      <c r="CF762" s="33">
        <v>120773.25380000001</v>
      </c>
      <c r="CG762" s="33">
        <v>113496.19779999999</v>
      </c>
      <c r="CH762" s="33">
        <v>113934.51300000001</v>
      </c>
      <c r="CI762" s="33">
        <v>117526.61930000001</v>
      </c>
      <c r="CJ762" s="33">
        <v>124311.99249999999</v>
      </c>
      <c r="CK762" s="33">
        <v>116817.6857</v>
      </c>
      <c r="CL762" s="33">
        <v>117268.83379999999</v>
      </c>
      <c r="CM762" s="33">
        <v>120968.5916</v>
      </c>
      <c r="CN762" s="33">
        <v>127965.141</v>
      </c>
      <c r="CO762" s="33">
        <v>120239.0402</v>
      </c>
      <c r="CP762" s="33">
        <v>120702.51820000001</v>
      </c>
      <c r="CQ762" s="33">
        <v>124514.82709999999</v>
      </c>
      <c r="CR762" s="33">
        <v>131740.60079999999</v>
      </c>
      <c r="CS762" s="33">
        <v>123779.8918</v>
      </c>
      <c r="CT762" s="33">
        <v>124256.32030000001</v>
      </c>
      <c r="CU762" s="33">
        <v>128184.1732</v>
      </c>
      <c r="CV762" s="33">
        <v>135761.74189999999</v>
      </c>
      <c r="CW762" s="33">
        <v>127557.5322</v>
      </c>
      <c r="CX762" s="33">
        <v>128050.2341</v>
      </c>
      <c r="CY762" s="33">
        <v>132096.76519999999</v>
      </c>
      <c r="CZ762" s="33">
        <v>139735.09289999999</v>
      </c>
      <c r="DA762" s="33">
        <v>131282.6286</v>
      </c>
      <c r="DB762" s="33">
        <v>131788.46230000001</v>
      </c>
      <c r="DC762" s="33">
        <v>135958.03890000001</v>
      </c>
      <c r="DD762" s="33">
        <v>143746.8149</v>
      </c>
      <c r="DE762" s="33">
        <v>135029.63010000001</v>
      </c>
      <c r="DF762" s="33">
        <v>135549.65650000001</v>
      </c>
      <c r="DG762" s="33">
        <v>139850.77100000001</v>
      </c>
      <c r="DH762" s="33">
        <v>147605.7518</v>
      </c>
      <c r="DI762" s="33">
        <v>138631.0974</v>
      </c>
      <c r="DJ762" s="33">
        <v>139165.00270000001</v>
      </c>
      <c r="DK762" s="33">
        <v>143594.17180000001</v>
      </c>
      <c r="DL762" s="33">
        <v>151431.69500000001</v>
      </c>
      <c r="DM762" s="33">
        <v>142203.2629</v>
      </c>
      <c r="DN762" s="33">
        <v>142751.74650000001</v>
      </c>
      <c r="DO762" s="33">
        <v>147307.14240000001</v>
      </c>
      <c r="DP762" s="33">
        <v>154810.92819999999</v>
      </c>
      <c r="DQ762" s="33">
        <v>145355.6649</v>
      </c>
      <c r="DR762" s="33">
        <v>145917.0754</v>
      </c>
      <c r="DS762" s="33">
        <v>150585.0551</v>
      </c>
      <c r="DT762" s="33">
        <v>158201.06340000001</v>
      </c>
      <c r="DU762" s="33">
        <v>148516.46410000001</v>
      </c>
      <c r="DV762" s="33">
        <v>149090.02600000001</v>
      </c>
      <c r="DW762" s="33">
        <v>153872.06219999999</v>
      </c>
      <c r="DX762" s="33">
        <v>161604.4804</v>
      </c>
      <c r="DY762" s="33">
        <v>151688.21539999999</v>
      </c>
      <c r="DZ762" s="33">
        <v>152274.4363</v>
      </c>
      <c r="EA762" s="33">
        <v>157171.6195</v>
      </c>
      <c r="EB762" s="33">
        <v>165075.02710000001</v>
      </c>
      <c r="EC762" s="33">
        <v>154919.42009999999</v>
      </c>
      <c r="ED762" s="33">
        <v>155518.12909999999</v>
      </c>
      <c r="EE762" s="33">
        <v>160534.5888</v>
      </c>
      <c r="EF762" s="33">
        <v>168614.68369999999</v>
      </c>
      <c r="EG762" s="33">
        <v>158214.8327</v>
      </c>
      <c r="EH762" s="33">
        <v>158825.5191</v>
      </c>
      <c r="EI762" s="33">
        <v>163964.4681</v>
      </c>
      <c r="EJ762" s="33">
        <v>172178.12669999999</v>
      </c>
      <c r="EK762" s="33">
        <v>161531.147</v>
      </c>
      <c r="EL762" s="33">
        <v>162153.3855</v>
      </c>
      <c r="EM762" s="33">
        <v>167417.05160000001</v>
      </c>
      <c r="EN762" s="33">
        <v>175710.20420000001</v>
      </c>
      <c r="EO762" s="33">
        <v>164814.70000000001</v>
      </c>
      <c r="EP762" s="33">
        <v>165449.1899</v>
      </c>
      <c r="EQ762" s="33">
        <v>170837.29079999999</v>
      </c>
      <c r="ER762" s="33">
        <v>179590.88310000001</v>
      </c>
      <c r="ES762" s="33">
        <v>168413.88449999999</v>
      </c>
      <c r="ET762" s="33">
        <v>169062.07689999999</v>
      </c>
      <c r="EU762" s="33">
        <v>174587.97820000001</v>
      </c>
      <c r="EV762" s="33">
        <v>183320.16140000001</v>
      </c>
      <c r="EW762" s="33">
        <v>171871.54569999999</v>
      </c>
      <c r="EX762" s="33">
        <v>172532.8224</v>
      </c>
      <c r="EY762" s="33">
        <v>178193.33989999999</v>
      </c>
      <c r="EZ762" s="33">
        <v>187005.2684</v>
      </c>
      <c r="FA762" s="33">
        <v>175289.6483</v>
      </c>
      <c r="FB762" s="33">
        <v>175963.82550000001</v>
      </c>
      <c r="FC762" s="33">
        <v>181757.7029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56" width="9.109375" style="33"/>
    <col min="57" max="57" width="12" style="33" customWidth="1"/>
    <col min="58" max="102" width="9.109375" style="33"/>
    <col min="103" max="106" width="13.5546875" style="66" bestFit="1" customWidth="1"/>
    <col min="107" max="107" width="13.5546875" style="33" bestFit="1" customWidth="1"/>
    <col min="108" max="16384" width="9.109375" style="33"/>
  </cols>
  <sheetData>
    <row r="2" spans="2:258" x14ac:dyDescent="0.3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3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45075.374779999998</v>
      </c>
      <c r="F4" s="1">
        <f>PLANEL_GerMED_Trim_Resultado!S245</f>
        <v>44400.424729999999</v>
      </c>
      <c r="G4" s="1">
        <f>PLANEL_GerMED_Trim_Resultado!T245</f>
        <v>53830.02175</v>
      </c>
      <c r="H4" s="1">
        <f>PLANEL_GerMED_Trim_Resultado!U245</f>
        <v>45100.180319999999</v>
      </c>
      <c r="I4" s="1">
        <f>PLANEL_GerMED_Trim_Resultado!V245</f>
        <v>42827.065519999996</v>
      </c>
      <c r="J4" s="1">
        <f>PLANEL_GerMED_Trim_Resultado!W245</f>
        <v>45172.438040000001</v>
      </c>
      <c r="K4" s="1">
        <f>PLANEL_GerMED_Trim_Resultado!X245</f>
        <v>54674.026610000001</v>
      </c>
      <c r="L4" s="1">
        <f>PLANEL_GerMED_Trim_Resultado!Y245</f>
        <v>45858.478419999999</v>
      </c>
      <c r="M4" s="1">
        <f>PLANEL_GerMED_Trim_Resultado!Z245</f>
        <v>43566.2425</v>
      </c>
      <c r="N4" s="1">
        <f>PLANEL_GerMED_Trim_Resultado!AA245</f>
        <v>45172.438040000001</v>
      </c>
      <c r="O4" s="1">
        <f>PLANEL_GerMED_Trim_Resultado!AB245</f>
        <v>53388.032270000003</v>
      </c>
      <c r="P4" s="1">
        <f>PLANEL_GerMED_Trim_Resultado!AC245</f>
        <v>44178.83006</v>
      </c>
      <c r="Q4" s="1">
        <f>PLANEL_GerMED_Trim_Resultado!AD245</f>
        <v>41242.624100000001</v>
      </c>
      <c r="R4" s="1">
        <f>PLANEL_GerMED_Trim_Resultado!AE245</f>
        <v>46674.197249999997</v>
      </c>
      <c r="S4" s="1">
        <f>PLANEL_GerMED_Trim_Resultado!AF245</f>
        <v>57760.795590000002</v>
      </c>
      <c r="T4" s="1">
        <f>PLANEL_GerMED_Trim_Resultado!AG245</f>
        <v>48118.874159999999</v>
      </c>
      <c r="U4" s="1">
        <f>PLANEL_GerMED_Trim_Resultado!AH245</f>
        <v>45086.408640000001</v>
      </c>
      <c r="V4" s="1">
        <f>PLANEL_GerMED_Trim_Resultado!AI245</f>
        <v>48426.768210000002</v>
      </c>
      <c r="W4" s="1">
        <f>PLANEL_GerMED_Trim_Resultado!AJ245</f>
        <v>60692.03054</v>
      </c>
      <c r="X4" s="1">
        <f>PLANEL_GerMED_Trim_Resultado!AK245</f>
        <v>51048.229659999997</v>
      </c>
      <c r="Y4" s="1">
        <f>PLANEL_GerMED_Trim_Resultado!AL245</f>
        <v>47909.916380000002</v>
      </c>
      <c r="Z4" s="1">
        <f>PLANEL_GerMED_Trim_Resultado!AM245</f>
        <v>50290.599589999998</v>
      </c>
      <c r="AA4" s="1">
        <f>PLANEL_GerMED_Trim_Resultado!AN245</f>
        <v>63176.117709999999</v>
      </c>
      <c r="AB4" s="1">
        <f>PLANEL_GerMED_Trim_Resultado!AO245</f>
        <v>54572.562870000002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64455.97896</v>
      </c>
      <c r="AF4" s="1">
        <f>PLANEL_GerMED_Trim_Resultado!AS245</f>
        <v>56339.823909999999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65632.193729999999</v>
      </c>
      <c r="AJ4" s="1">
        <f>PLANEL_GerMED_Trim_Resultado!AW245</f>
        <v>54709.658819999997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66553.653160000002</v>
      </c>
      <c r="AN4" s="1">
        <f>PLANEL_GerMED_Trim_Resultado!BA245</f>
        <v>57711.16779</v>
      </c>
      <c r="AO4" s="1">
        <f>PLANEL_GerMED_Trim_Resultado!BB245</f>
        <v>50637.012089999997</v>
      </c>
      <c r="AP4" s="1">
        <f>PLANEL_GerMED_Trim_Resultado!BC245</f>
        <v>50459.613660000003</v>
      </c>
      <c r="AQ4" s="1">
        <f>PLANEL_GerMED_Trim_Resultado!BD245</f>
        <v>64180.943339999998</v>
      </c>
      <c r="AR4" s="1">
        <f>PLANEL_GerMED_Trim_Resultado!BE245</f>
        <v>55235.605159999999</v>
      </c>
      <c r="AS4" s="1">
        <f>PLANEL_GerMED_Trim_Resultado!BF245</f>
        <v>50659.169560000002</v>
      </c>
      <c r="AT4" s="1">
        <f>PLANEL_GerMED_Trim_Resultado!BG245</f>
        <v>50484.975839999999</v>
      </c>
      <c r="AU4" s="1">
        <f>PLANEL_GerMED_Trim_Resultado!BH245</f>
        <v>64233.763709999999</v>
      </c>
      <c r="AV4" s="1">
        <f>PLANEL_GerMED_Trim_Resultado!BI245</f>
        <v>59032.968410000001</v>
      </c>
      <c r="AW4" s="1">
        <f>PLANEL_GerMED_Trim_Resultado!BJ245</f>
        <v>50885.406300000002</v>
      </c>
      <c r="AX4" s="1">
        <f>PLANEL_GerMED_Trim_Resultado!BK245</f>
        <v>50747.535230000001</v>
      </c>
      <c r="AY4" s="1">
        <f>PLANEL_GerMED_Trim_Resultado!BL245</f>
        <v>65405.10181</v>
      </c>
      <c r="AZ4" s="1">
        <f>PLANEL_GerMED_Trim_Resultado!BM245</f>
        <v>57313.327319999997</v>
      </c>
      <c r="BA4" s="1">
        <f>PLANEL_GerMED_Trim_Resultado!BN245</f>
        <v>51050.228560000003</v>
      </c>
      <c r="BB4" s="1">
        <f>PLANEL_GerMED_Trim_Resultado!BO245</f>
        <v>50921.973850000002</v>
      </c>
      <c r="BC4" s="1">
        <f>PLANEL_GerMED_Trim_Resultado!BP245</f>
        <v>67195.764490000001</v>
      </c>
      <c r="BD4" s="1">
        <f>PLANEL_GerMED_Trim_Resultado!BQ245</f>
        <v>57404.613770000004</v>
      </c>
      <c r="BE4" s="1">
        <f>PLANEL_GerMED_Trim_Resultado!BR245</f>
        <v>51926.084430000003</v>
      </c>
      <c r="BF4" s="1">
        <f>PLANEL_GerMED_Trim_Resultado!BS245</f>
        <v>51923.319000000003</v>
      </c>
      <c r="BG4" s="1">
        <f>PLANEL_GerMED_Trim_Resultado!BT245</f>
        <v>70910.351339999994</v>
      </c>
      <c r="BH4" s="1">
        <f>PLANEL_GerMED_Trim_Resultado!BU245</f>
        <v>59987.183109999998</v>
      </c>
      <c r="BI4" s="1">
        <f>PLANEL_GerMED_Trim_Resultado!BV245</f>
        <v>53857.141170000003</v>
      </c>
      <c r="BJ4" s="1">
        <f>PLANEL_GerMED_Trim_Resultado!BW245</f>
        <v>54083.612710000001</v>
      </c>
      <c r="BK4" s="1">
        <f>PLANEL_GerMED_Trim_Resultado!BX245</f>
        <v>73372.568920000005</v>
      </c>
      <c r="BL4" s="1">
        <f>PLANEL_GerMED_Trim_Resultado!BY245</f>
        <v>60027.527499999997</v>
      </c>
      <c r="BM4" s="1">
        <f>PLANEL_GerMED_Trim_Resultado!BZ245</f>
        <v>54987.629309999997</v>
      </c>
      <c r="BN4" s="1">
        <f>PLANEL_GerMED_Trim_Resultado!CA245</f>
        <v>55466.530079999997</v>
      </c>
      <c r="BO4" s="1">
        <f>PLANEL_GerMED_Trim_Resultado!CB245</f>
        <v>71450.978780000005</v>
      </c>
      <c r="BP4" s="1">
        <f>PLANEL_GerMED_Trim_Resultado!CC245</f>
        <v>61196.776559999998</v>
      </c>
      <c r="BQ4" s="1">
        <f>PLANEL_GerMED_Trim_Resultado!CD245</f>
        <v>54987.629309999997</v>
      </c>
      <c r="BR4" s="1">
        <f>PLANEL_GerMED_Trim_Resultado!CE245</f>
        <v>55466.530079999997</v>
      </c>
      <c r="BS4" s="1">
        <f>PLANEL_GerMED_Trim_Resultado!CF245</f>
        <v>73910.938269999999</v>
      </c>
      <c r="BT4" s="1">
        <f>PLANEL_GerMED_Trim_Resultado!CG245</f>
        <v>63742.874000000003</v>
      </c>
      <c r="BU4" s="1">
        <f>PLANEL_GerMED_Trim_Resultado!CH245</f>
        <v>54987.629309999997</v>
      </c>
      <c r="BV4" s="1">
        <f>PLANEL_GerMED_Trim_Resultado!CI245</f>
        <v>55466.530079999997</v>
      </c>
      <c r="BW4" s="1">
        <f>PLANEL_GerMED_Trim_Resultado!CJ245</f>
        <v>77640.928230000005</v>
      </c>
      <c r="BX4" s="1">
        <f>PLANEL_GerMED_Trim_Resultado!CK245</f>
        <v>63374.867539999999</v>
      </c>
      <c r="BY4" s="1">
        <f>PLANEL_GerMED_Trim_Resultado!CL245</f>
        <v>54987.629309999997</v>
      </c>
      <c r="BZ4" s="1">
        <f>PLANEL_GerMED_Trim_Resultado!CM245</f>
        <v>55466.530079999997</v>
      </c>
      <c r="CA4" s="1">
        <f>PLANEL_GerMED_Trim_Resultado!CN245</f>
        <v>77593.642879999999</v>
      </c>
      <c r="CB4" s="1">
        <f>PLANEL_GerMED_Trim_Resultado!CO245</f>
        <v>64647.042750000001</v>
      </c>
      <c r="CC4" s="1">
        <f>PLANEL_GerMED_Trim_Resultado!CP245</f>
        <v>54987.629309999997</v>
      </c>
      <c r="CD4" s="1">
        <f>PLANEL_GerMED_Trim_Resultado!CQ245</f>
        <v>55466.530079999997</v>
      </c>
      <c r="CE4" s="1">
        <f>PLANEL_GerMED_Trim_Resultado!CR245</f>
        <v>78832.866420000006</v>
      </c>
      <c r="CF4" s="1">
        <f>PLANEL_GerMED_Trim_Resultado!CS245</f>
        <v>67207.094010000001</v>
      </c>
      <c r="CG4" s="1">
        <f>PLANEL_GerMED_Trim_Resultado!CT245</f>
        <v>55086.214590000003</v>
      </c>
      <c r="CH4" s="1">
        <f>PLANEL_GerMED_Trim_Resultado!CU245</f>
        <v>55586.61434</v>
      </c>
      <c r="CI4" s="1">
        <f>PLANEL_GerMED_Trim_Resultado!CV245</f>
        <v>80425.445999999996</v>
      </c>
      <c r="CJ4" s="1">
        <f>PLANEL_GerMED_Trim_Resultado!CW245</f>
        <v>69794.411470000006</v>
      </c>
      <c r="CK4" s="1">
        <f>PLANEL_GerMED_Trim_Resultado!CX245</f>
        <v>55651.644869999996</v>
      </c>
      <c r="CL4" s="1">
        <f>PLANEL_GerMED_Trim_Resultado!CY245</f>
        <v>56370.698980000001</v>
      </c>
      <c r="CM4" s="1">
        <f>PLANEL_GerMED_Trim_Resultado!CZ245</f>
        <v>82158.048710000003</v>
      </c>
      <c r="CN4" s="1">
        <f>PLANEL_GerMED_Trim_Resultado!DA245</f>
        <v>68943.548179999998</v>
      </c>
      <c r="CO4" s="1">
        <f>PLANEL_GerMED_Trim_Resultado!DB245</f>
        <v>56265.006329999997</v>
      </c>
      <c r="CP4" s="1">
        <f>PLANEL_GerMED_Trim_Resultado!DC245</f>
        <v>57222.51468</v>
      </c>
      <c r="CQ4" s="1">
        <f>PLANEL_GerMED_Trim_Resultado!DD245</f>
        <v>84579.224749999994</v>
      </c>
      <c r="CR4" s="1">
        <f>PLANEL_GerMED_Trim_Resultado!DE245</f>
        <v>70903.048869999999</v>
      </c>
      <c r="CS4" s="1">
        <f>PLANEL_GerMED_Trim_Resultado!DF245</f>
        <v>57213.658389999997</v>
      </c>
      <c r="CT4" s="1">
        <f>PLANEL_GerMED_Trim_Resultado!DG245</f>
        <v>58542.5046</v>
      </c>
      <c r="CU4" s="1">
        <f>PLANEL_GerMED_Trim_Resultado!DH245</f>
        <v>88272.465540000005</v>
      </c>
      <c r="CV4" s="1">
        <f>PLANEL_GerMED_Trim_Resultado!DI245</f>
        <v>74825.253530000002</v>
      </c>
      <c r="CW4" s="1">
        <f>PLANEL_GerMED_Trim_Resultado!DJ245</f>
        <v>58286.32589</v>
      </c>
      <c r="CX4" s="1">
        <f>PLANEL_GerMED_Trim_Resultado!DK245</f>
        <v>60145.420850000002</v>
      </c>
      <c r="CY4" s="68">
        <f>PLANEL_GerMED_Trim_Resultado!DL245</f>
        <v>88272.465540000005</v>
      </c>
      <c r="CZ4" s="68">
        <f>PLANEL_GerMED_Trim_Resultado!DM245</f>
        <v>72448.815340000001</v>
      </c>
      <c r="DA4" s="68">
        <f>PLANEL_GerMED_Trim_Resultado!DN245</f>
        <v>58286.32589</v>
      </c>
      <c r="DB4" s="68">
        <f>PLANEL_GerMED_Trim_Resultado!DO245</f>
        <v>60145.420850000002</v>
      </c>
      <c r="DC4" s="1">
        <f>PLANEL_GerMED_Trim_Resultado!DP245</f>
        <v>88546.438070000004</v>
      </c>
      <c r="DD4" s="1">
        <f>PLANEL_GerMED_Trim_Resultado!DQ245</f>
        <v>74771.882939999996</v>
      </c>
      <c r="DE4" s="1">
        <f>PLANEL_GerMED_Trim_Resultado!DR245</f>
        <v>58286.32589</v>
      </c>
      <c r="DF4" s="1">
        <f>PLANEL_GerMED_Trim_Resultado!DS245</f>
        <v>60145.420850000002</v>
      </c>
      <c r="DG4" s="1">
        <f>PLANEL_GerMED_Trim_Resultado!DT245</f>
        <v>88867.934120000005</v>
      </c>
      <c r="DH4" s="1">
        <f>PLANEL_GerMED_Trim_Resultado!DU245</f>
        <v>73557.298989999996</v>
      </c>
      <c r="DI4" s="1">
        <f>PLANEL_GerMED_Trim_Resultado!DV245</f>
        <v>58318.182130000001</v>
      </c>
      <c r="DJ4" s="1">
        <f>PLANEL_GerMED_Trim_Resultado!DW245</f>
        <v>60193.940419999999</v>
      </c>
      <c r="DK4" s="1">
        <f>PLANEL_GerMED_Trim_Resultado!DX245</f>
        <v>89022.634489999997</v>
      </c>
      <c r="DL4" s="1">
        <f>PLANEL_GerMED_Trim_Resultado!DY245</f>
        <v>71596.411120000004</v>
      </c>
      <c r="DM4" s="1">
        <f>PLANEL_GerMED_Trim_Resultado!DZ245</f>
        <v>58349.895170000003</v>
      </c>
      <c r="DN4" s="1">
        <f>PLANEL_GerMED_Trim_Resultado!EA245</f>
        <v>60242.241880000001</v>
      </c>
      <c r="DO4" s="1">
        <f>PLANEL_GerMED_Trim_Resultado!EB245</f>
        <v>89158.891529999994</v>
      </c>
      <c r="DP4" s="1">
        <f>PLANEL_GerMED_Trim_Resultado!EC245</f>
        <v>70866.243210000001</v>
      </c>
      <c r="DQ4" s="1">
        <f>PLANEL_GerMED_Trim_Resultado!ED245</f>
        <v>58386.336640000001</v>
      </c>
      <c r="DR4" s="1">
        <f>PLANEL_GerMED_Trim_Resultado!EE245</f>
        <v>60301.107000000004</v>
      </c>
      <c r="DS4" s="1">
        <f>PLANEL_GerMED_Trim_Resultado!EF245</f>
        <v>89267.609490000003</v>
      </c>
      <c r="DT4" s="1">
        <f>PLANEL_GerMED_Trim_Resultado!EG245</f>
        <v>74114.562250000003</v>
      </c>
      <c r="DU4" s="1">
        <f>PLANEL_GerMED_Trim_Resultado!EH245</f>
        <v>58418.546869999998</v>
      </c>
      <c r="DV4" s="1">
        <f>PLANEL_GerMED_Trim_Resultado!EI245</f>
        <v>60354.086320000002</v>
      </c>
      <c r="DW4" s="1">
        <f>PLANEL_GerMED_Trim_Resultado!EJ245</f>
        <v>89401.400169999994</v>
      </c>
      <c r="DX4" s="1">
        <f>PLANEL_GerMED_Trim_Resultado!EK245</f>
        <v>73382.620890000006</v>
      </c>
      <c r="DY4" s="1">
        <f>PLANEL_GerMED_Trim_Resultado!EL245</f>
        <v>58446.349520000003</v>
      </c>
      <c r="DZ4" s="1">
        <f>PLANEL_GerMED_Trim_Resultado!EM245</f>
        <v>60399.915390000002</v>
      </c>
      <c r="EA4" s="1">
        <f>PLANEL_GerMED_Trim_Resultado!EN245</f>
        <v>90264.582750000001</v>
      </c>
      <c r="EB4" s="1">
        <f>PLANEL_GerMED_Trim_Resultado!EO245</f>
        <v>74725.065319999994</v>
      </c>
      <c r="EC4" s="1">
        <f>PLANEL_GerMED_Trim_Resultado!EP245</f>
        <v>58588.757799999999</v>
      </c>
      <c r="ED4" s="1">
        <f>PLANEL_GerMED_Trim_Resultado!EQ245</f>
        <v>60691.737480000003</v>
      </c>
      <c r="EE4" s="1">
        <f>PLANEL_GerMED_Trim_Resultado!ER245</f>
        <v>91891.909679999997</v>
      </c>
      <c r="EF4" s="1">
        <f>PLANEL_GerMED_Trim_Resultado!ES245</f>
        <v>77684.125979999997</v>
      </c>
      <c r="EG4" s="1">
        <f>PLANEL_GerMED_Trim_Resultado!ET245</f>
        <v>58981.647720000001</v>
      </c>
      <c r="EH4" s="1">
        <f>PLANEL_GerMED_Trim_Resultado!EU245</f>
        <v>61286.77605</v>
      </c>
      <c r="EI4" s="1">
        <f>PLANEL_GerMED_Trim_Resultado!EV245</f>
        <v>92896.673209999994</v>
      </c>
      <c r="EJ4" s="1">
        <f>PLANEL_GerMED_Trim_Resultado!EW245</f>
        <v>78584.919680000006</v>
      </c>
      <c r="EK4" s="1">
        <f>PLANEL_GerMED_Trim_Resultado!EX245</f>
        <v>56570.979099999997</v>
      </c>
      <c r="EL4" s="1">
        <f>PLANEL_GerMED_Trim_Resultado!EY245</f>
        <v>61669.836080000001</v>
      </c>
      <c r="EM4" s="1">
        <f>PLANEL_GerMED_Trim_Resultado!EZ245</f>
        <v>93802.592120000001</v>
      </c>
      <c r="EN4" s="1">
        <f>PLANEL_GerMED_Trim_Resultado!FA245</f>
        <v>81426.698950000005</v>
      </c>
      <c r="EO4" s="1">
        <f>PLANEL_GerMED_Trim_Resultado!FB245</f>
        <v>53726.773910000004</v>
      </c>
      <c r="EP4" s="1">
        <f>PLANEL_GerMED_Trim_Resultado!FC245</f>
        <v>61963.281909999998</v>
      </c>
    </row>
    <row r="5" spans="2:258" x14ac:dyDescent="0.3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3150.4509950000001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2678.0168450000001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3390.089833</v>
      </c>
      <c r="Q5" s="1">
        <f>PLANEL_GerMED_Trim_Resultado!AD257</f>
        <v>2739.9074150000001</v>
      </c>
      <c r="R5" s="1">
        <f>PLANEL_GerMED_Trim_Resultado!AE257</f>
        <v>3123.1952759999999</v>
      </c>
      <c r="S5" s="1">
        <f>PLANEL_GerMED_Trim_Resultado!AF257</f>
        <v>3604.7198560000002</v>
      </c>
      <c r="T5" s="1">
        <f>PLANEL_GerMED_Trim_Resultado!AG257</f>
        <v>3428.5475849999998</v>
      </c>
      <c r="U5" s="1">
        <f>PLANEL_GerMED_Trim_Resultado!AH257</f>
        <v>2755.680844</v>
      </c>
      <c r="V5" s="1">
        <f>PLANEL_GerMED_Trim_Resultado!AI257</f>
        <v>3184.5163849999999</v>
      </c>
      <c r="W5" s="1">
        <f>PLANEL_GerMED_Trim_Resultado!AJ257</f>
        <v>3835.604448</v>
      </c>
      <c r="X5" s="1">
        <f>PLANEL_GerMED_Trim_Resultado!AK257</f>
        <v>3409.1667349999998</v>
      </c>
      <c r="Y5" s="1">
        <f>PLANEL_GerMED_Trim_Resultado!AL257</f>
        <v>2935.6308309999999</v>
      </c>
      <c r="Z5" s="1">
        <f>PLANEL_GerMED_Trim_Resultado!AM257</f>
        <v>3314.0706719999998</v>
      </c>
      <c r="AA5" s="1">
        <f>PLANEL_GerMED_Trim_Resultado!AN257</f>
        <v>5239.1043149999996</v>
      </c>
      <c r="AB5" s="1">
        <f>PLANEL_GerMED_Trim_Resultado!AO257</f>
        <v>3594.592247</v>
      </c>
      <c r="AC5" s="1">
        <f>PLANEL_GerMED_Trim_Resultado!AP257</f>
        <v>3959.4437579999999</v>
      </c>
      <c r="AD5" s="1">
        <f>PLANEL_GerMED_Trim_Resultado!AQ257</f>
        <v>4479.5078450000001</v>
      </c>
      <c r="AE5" s="1">
        <f>PLANEL_GerMED_Trim_Resultado!AR257</f>
        <v>6464.026793</v>
      </c>
      <c r="AF5" s="1">
        <f>PLANEL_GerMED_Trim_Resultado!AS257</f>
        <v>4048.081979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6462.3205610000005</v>
      </c>
      <c r="AJ5" s="1">
        <f>PLANEL_GerMED_Trim_Resultado!AW257</f>
        <v>6069.2321480000001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3833.4954320000002</v>
      </c>
      <c r="AN5" s="1">
        <f>PLANEL_GerMED_Trim_Resultado!BA257</f>
        <v>3614.4668529999999</v>
      </c>
      <c r="AO5" s="1">
        <f>PLANEL_GerMED_Trim_Resultado!BB257</f>
        <v>4693.1903609999999</v>
      </c>
      <c r="AP5" s="1">
        <f>PLANEL_GerMED_Trim_Resultado!BC257</f>
        <v>5363.7694110000002</v>
      </c>
      <c r="AQ5" s="1">
        <f>PLANEL_GerMED_Trim_Resultado!BD257</f>
        <v>7849.7832770000005</v>
      </c>
      <c r="AR5" s="1">
        <f>PLANEL_GerMED_Trim_Resultado!BE257</f>
        <v>7535.0498699999998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7851.8364769999998</v>
      </c>
      <c r="AV5" s="1">
        <f>PLANEL_GerMED_Trim_Resultado!BI257</f>
        <v>3592.7884669999999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7936.4073710000002</v>
      </c>
      <c r="AZ5" s="1">
        <f>PLANEL_GerMED_Trim_Resultado!BM257</f>
        <v>6069.2321480000001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7935.9487710000003</v>
      </c>
      <c r="BD5" s="1">
        <f>PLANEL_GerMED_Trim_Resultado!BQ257</f>
        <v>7243.3858099999998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7406.862443</v>
      </c>
      <c r="BH5" s="1">
        <f>PLANEL_GerMED_Trim_Resultado!BU257</f>
        <v>7533.3436380000003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5224.9529160000002</v>
      </c>
      <c r="BL5" s="1">
        <f>PLANEL_GerMED_Trim_Resultado!BY257</f>
        <v>7006.6490400000002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7850.1302459999997</v>
      </c>
      <c r="BP5" s="1">
        <f>PLANEL_GerMED_Trim_Resultado!CC257</f>
        <v>7260.3097399999997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7109.588753</v>
      </c>
      <c r="BT5" s="1">
        <f>PLANEL_GerMED_Trim_Resultado!CG257</f>
        <v>5840.2867649999998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5099.2033160000001</v>
      </c>
      <c r="BX5" s="1">
        <f>PLANEL_GerMED_Trim_Resultado!CK257</f>
        <v>7475.5236919999998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7258.534541</v>
      </c>
      <c r="CB5" s="1">
        <f>PLANEL_GerMED_Trim_Resultado!CO257</f>
        <v>7533.3436380000003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7938.1136029999998</v>
      </c>
      <c r="CF5" s="1">
        <f>PLANEL_GerMED_Trim_Resultado!CS257</f>
        <v>6247.680421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5064.8131460000004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7533.5110599999998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7535.31484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7535.31484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7535.31484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5058.8711590000003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6073.00713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7535.31484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7535.31484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4966.421996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6545.6435060000003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7432.449775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7533.5110599999998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7395.1062979999997</v>
      </c>
      <c r="EK5" s="1">
        <f>PLANEL_GerMED_Trim_Resultado!EX257</f>
        <v>6343.3444250000002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5058.8711590000003</v>
      </c>
      <c r="EO5" s="1">
        <f>PLANEL_GerMED_Trim_Resultado!FB257</f>
        <v>6342.3860999999997</v>
      </c>
      <c r="EP5" s="1">
        <f>PLANEL_GerMED_Trim_Resultado!FC257</f>
        <v>6983.5825960000002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4965.1894329999996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6250.5317420000001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8668.0514239999993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5300.1394950000004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9424.1169707000008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9509.9980689999993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3928.2844230000001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5536.3873640000002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9299.8171884000003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2439.7375919999999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4142.8752480000003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7500.348062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4044.4244159999998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6962.264255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4044.4244159999998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7432.941014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3962.0738299999998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7604.8869379999996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2231.7461509999998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4796.5556845000001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8547.2050039999995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3379.1048620000001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6467.1704320000008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4463.8022025999999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6713.6626220000007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4970.6994869999999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7577.9183979999998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5477.5967720000008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8446.5350959999996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5741.6075710000005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8641.4520429999993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6248.5048559999996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9538.2523629999996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6755.4021409999996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9798.1996049999998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1126.0038360000001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6739.8642129999998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9468.0762479999994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1329.801606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7108.4562069999993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9943.4594450000004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1701.9750972799998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8401.6687770000008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12278.418758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731.55773180000006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6130.5720229999997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9442.6728210000001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4537.9205553000002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8388.1962553000012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143.85065729999999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3612.4392363000002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8388.1962553000012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143.85065729999999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2280.2302660999999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8388.1962553000012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143.85065729999999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327.7099584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8388.1962553000012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1479.8832139000001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8244.3455979999999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2886.0867168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8244.3455979999999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4678.8087800000003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1722.7813436000001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9212.7199380999991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6479.0016290000003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4213.376182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11780.632849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6970.0002919999997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6353.1923639999995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12061.357167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7339.4902299999994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6353.1923639999995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12153.200566</v>
      </c>
    </row>
    <row r="8" spans="2:25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3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990.49902889999998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1141.59449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1141.59449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1141.59449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170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170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170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170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252.48605459999999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3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990.98414260000004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1241.3759130000001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1241.3759130000001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3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2872.5200399999999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2872.5200399999999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3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160.9453895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3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1376.723587</v>
      </c>
      <c r="AF14" s="24">
        <f>PLANEL_GerMED_Trim_Resultado!AS17+PLANEL_GerMED_Trim_Resultado!AS29+PLANEL_GerMED_Trim_Resultado!AS629+PLANEL_GerMED_Trim_Resultado!AS713</f>
        <v>5741.0727379999998</v>
      </c>
      <c r="AG14" s="24">
        <f>PLANEL_GerMED_Trim_Resultado!AT17+PLANEL_GerMED_Trim_Resultado!AT29+PLANEL_GerMED_Trim_Resultado!AT629+PLANEL_GerMED_Trim_Resultado!AT713</f>
        <v>7358.7579509999996</v>
      </c>
      <c r="AH14" s="24">
        <f>PLANEL_GerMED_Trim_Resultado!AU17+PLANEL_GerMED_Trim_Resultado!AU29+PLANEL_GerMED_Trim_Resultado!AU629+PLANEL_GerMED_Trim_Resultado!AU713</f>
        <v>5190.4778530000003</v>
      </c>
      <c r="AI14" s="24">
        <f>PLANEL_GerMED_Trim_Resultado!AV17+PLANEL_GerMED_Trim_Resultado!AV29+PLANEL_GerMED_Trim_Resultado!AV629+PLANEL_GerMED_Trim_Resultado!AV713</f>
        <v>1376.723587</v>
      </c>
      <c r="AJ14" s="24">
        <f>PLANEL_GerMED_Trim_Resultado!AW17+PLANEL_GerMED_Trim_Resultado!AW29+PLANEL_GerMED_Trim_Resultado!AW629+PLANEL_GerMED_Trim_Resultado!AW713</f>
        <v>5741.0727379999998</v>
      </c>
      <c r="AK14" s="24">
        <f>PLANEL_GerMED_Trim_Resultado!AX17+PLANEL_GerMED_Trim_Resultado!AX29+PLANEL_GerMED_Trim_Resultado!AX629+PLANEL_GerMED_Trim_Resultado!AX713</f>
        <v>7358.7579509999996</v>
      </c>
      <c r="AL14" s="24">
        <f>PLANEL_GerMED_Trim_Resultado!AY17+PLANEL_GerMED_Trim_Resultado!AY29+PLANEL_GerMED_Trim_Resultado!AY629+PLANEL_GerMED_Trim_Resultado!AY713</f>
        <v>5190.4778530000003</v>
      </c>
      <c r="AM14" s="24">
        <f>PLANEL_GerMED_Trim_Resultado!AZ17+PLANEL_GerMED_Trim_Resultado!AZ29+PLANEL_GerMED_Trim_Resultado!AZ629+PLANEL_GerMED_Trim_Resultado!AZ713</f>
        <v>5912.4119929999997</v>
      </c>
      <c r="AN14" s="24">
        <f>PLANEL_GerMED_Trim_Resultado!BA17+PLANEL_GerMED_Trim_Resultado!BA29+PLANEL_GerMED_Trim_Resultado!BA629+PLANEL_GerMED_Trim_Resultado!BA713</f>
        <v>7581.2002339999999</v>
      </c>
      <c r="AO14" s="24">
        <f>PLANEL_GerMED_Trim_Resultado!BB17+PLANEL_GerMED_Trim_Resultado!BB29+PLANEL_GerMED_Trim_Resultado!BB629+PLANEL_GerMED_Trim_Resultado!BB713</f>
        <v>7220.4794569999995</v>
      </c>
      <c r="AP14" s="24">
        <f>PLANEL_GerMED_Trim_Resultado!BC17+PLANEL_GerMED_Trim_Resultado!BC29+PLANEL_GerMED_Trim_Resultado!BC629+PLANEL_GerMED_Trim_Resultado!BC713</f>
        <v>7778.700323</v>
      </c>
      <c r="AQ14" s="24">
        <f>PLANEL_GerMED_Trim_Resultado!BD17+PLANEL_GerMED_Trim_Resultado!BD29+PLANEL_GerMED_Trim_Resultado!BD629+PLANEL_GerMED_Trim_Resultado!BD713</f>
        <v>9485.2293700000009</v>
      </c>
      <c r="AR14" s="24">
        <f>PLANEL_GerMED_Trim_Resultado!BE17+PLANEL_GerMED_Trim_Resultado!BE29+PLANEL_GerMED_Trim_Resultado!BE629+PLANEL_GerMED_Trim_Resultado!BE713</f>
        <v>11154.017609999999</v>
      </c>
      <c r="AS14" s="24">
        <f>PLANEL_GerMED_Trim_Resultado!BF17+PLANEL_GerMED_Trim_Resultado!BF29+PLANEL_GerMED_Trim_Resultado!BF629+PLANEL_GerMED_Trim_Resultado!BF713</f>
        <v>10143.693674</v>
      </c>
      <c r="AT14" s="24">
        <f>PLANEL_GerMED_Trim_Resultado!BG17+PLANEL_GerMED_Trim_Resultado!BG29+PLANEL_GerMED_Trim_Resultado!BG629+PLANEL_GerMED_Trim_Resultado!BG713</f>
        <v>11622.185683</v>
      </c>
      <c r="AU14" s="24">
        <f>PLANEL_GerMED_Trim_Resultado!BH17+PLANEL_GerMED_Trim_Resultado!BH29+PLANEL_GerMED_Trim_Resultado!BH629+PLANEL_GerMED_Trim_Resultado!BH713</f>
        <v>11450.644378999999</v>
      </c>
      <c r="AV14" s="24">
        <f>PLANEL_GerMED_Trim_Resultado!BI17+PLANEL_GerMED_Trim_Resultado!BI29+PLANEL_GerMED_Trim_Resultado!BI629+PLANEL_GerMED_Trim_Resultado!BI713</f>
        <v>13119.43262</v>
      </c>
      <c r="AW14" s="24">
        <f>PLANEL_GerMED_Trim_Resultado!BJ17+PLANEL_GerMED_Trim_Resultado!BJ29+PLANEL_GerMED_Trim_Resultado!BJ629+PLANEL_GerMED_Trim_Resultado!BJ713</f>
        <v>11751.7605</v>
      </c>
      <c r="AX14" s="24">
        <f>PLANEL_GerMED_Trim_Resultado!BK17+PLANEL_GerMED_Trim_Resultado!BK29+PLANEL_GerMED_Trim_Resultado!BK629+PLANEL_GerMED_Trim_Resultado!BK713</f>
        <v>13736.495769000001</v>
      </c>
      <c r="AY14" s="24">
        <f>PLANEL_GerMED_Trim_Resultado!BL17+PLANEL_GerMED_Trim_Resultado!BL29+PLANEL_GerMED_Trim_Resultado!BL629+PLANEL_GerMED_Trim_Resultado!BL713</f>
        <v>11695.226778</v>
      </c>
      <c r="AZ14" s="24">
        <f>PLANEL_GerMED_Trim_Resultado!BM17+PLANEL_GerMED_Trim_Resultado!BM29+PLANEL_GerMED_Trim_Resultado!BM629+PLANEL_GerMED_Trim_Resultado!BM713</f>
        <v>13364.015019</v>
      </c>
      <c r="BA14" s="24">
        <f>PLANEL_GerMED_Trim_Resultado!BN17+PLANEL_GerMED_Trim_Resultado!BN29+PLANEL_GerMED_Trim_Resultado!BN629+PLANEL_GerMED_Trim_Resultado!BN713</f>
        <v>11951.873371</v>
      </c>
      <c r="BB14" s="24">
        <f>PLANEL_GerMED_Trim_Resultado!BO17+PLANEL_GerMED_Trim_Resultado!BO29+PLANEL_GerMED_Trim_Resultado!BO629+PLANEL_GerMED_Trim_Resultado!BO713</f>
        <v>13999.607136999999</v>
      </c>
      <c r="BC14" s="24">
        <f>PLANEL_GerMED_Trim_Resultado!BP17+PLANEL_GerMED_Trim_Resultado!BP29+PLANEL_GerMED_Trim_Resultado!BP629+PLANEL_GerMED_Trim_Resultado!BP713</f>
        <v>11948.412577999999</v>
      </c>
      <c r="BD14" s="24">
        <f>PLANEL_GerMED_Trim_Resultado!BQ17+PLANEL_GerMED_Trim_Resultado!BQ29+PLANEL_GerMED_Trim_Resultado!BQ629+PLANEL_GerMED_Trim_Resultado!BQ713</f>
        <v>13617.200817999999</v>
      </c>
      <c r="BE14" s="24">
        <f>PLANEL_GerMED_Trim_Resultado!BR17+PLANEL_GerMED_Trim_Resultado!BR29+PLANEL_GerMED_Trim_Resultado!BR629+PLANEL_GerMED_Trim_Resultado!BR713</f>
        <v>12159.025389</v>
      </c>
      <c r="BF14" s="24">
        <f>PLANEL_GerMED_Trim_Resultado!BS17+PLANEL_GerMED_Trim_Resultado!BS29+PLANEL_GerMED_Trim_Resultado!BS629+PLANEL_GerMED_Trim_Resultado!BS713</f>
        <v>14271.973678999999</v>
      </c>
      <c r="BG14" s="24">
        <f>PLANEL_GerMED_Trim_Resultado!BT17+PLANEL_GerMED_Trim_Resultado!BT29+PLANEL_GerMED_Trim_Resultado!BT629+PLANEL_GerMED_Trim_Resultado!BT713</f>
        <v>12199.140262999999</v>
      </c>
      <c r="BH14" s="24">
        <f>PLANEL_GerMED_Trim_Resultado!BU17+PLANEL_GerMED_Trim_Resultado!BU29+PLANEL_GerMED_Trim_Resultado!BU629+PLANEL_GerMED_Trim_Resultado!BU713</f>
        <v>13867.928502999999</v>
      </c>
      <c r="BI14" s="24">
        <f>PLANEL_GerMED_Trim_Resultado!BV17+PLANEL_GerMED_Trim_Resultado!BV29+PLANEL_GerMED_Trim_Resultado!BV629+PLANEL_GerMED_Trim_Resultado!BV713</f>
        <v>12364.166223</v>
      </c>
      <c r="BJ14" s="24">
        <f>PLANEL_GerMED_Trim_Resultado!BW17+PLANEL_GerMED_Trim_Resultado!BW29+PLANEL_GerMED_Trim_Resultado!BW629+PLANEL_GerMED_Trim_Resultado!BW713</f>
        <v>14541.695886000001</v>
      </c>
      <c r="BK14" s="24">
        <f>PLANEL_GerMED_Trim_Resultado!BX17+PLANEL_GerMED_Trim_Resultado!BX29+PLANEL_GerMED_Trim_Resultado!BX629+PLANEL_GerMED_Trim_Resultado!BX713</f>
        <v>12446.180775999999</v>
      </c>
      <c r="BL14" s="24">
        <f>PLANEL_GerMED_Trim_Resultado!BY17+PLANEL_GerMED_Trim_Resultado!BY29+PLANEL_GerMED_Trim_Resultado!BY629+PLANEL_GerMED_Trim_Resultado!BY713</f>
        <v>14114.969016999999</v>
      </c>
      <c r="BM14" s="24">
        <f>PLANEL_GerMED_Trim_Resultado!BZ17+PLANEL_GerMED_Trim_Resultado!BZ29+PLANEL_GerMED_Trim_Resultado!BZ629+PLANEL_GerMED_Trim_Resultado!BZ713</f>
        <v>12566.290279000001</v>
      </c>
      <c r="BN14" s="24">
        <f>PLANEL_GerMED_Trim_Resultado!CA17+PLANEL_GerMED_Trim_Resultado!CA29+PLANEL_GerMED_Trim_Resultado!CA629+PLANEL_GerMED_Trim_Resultado!CA713</f>
        <v>14807.451589</v>
      </c>
      <c r="BO14" s="24">
        <f>PLANEL_GerMED_Trim_Resultado!CB17+PLANEL_GerMED_Trim_Resultado!CB29+PLANEL_GerMED_Trim_Resultado!CB629+PLANEL_GerMED_Trim_Resultado!CB713</f>
        <v>14899.499583000001</v>
      </c>
      <c r="BP14" s="24">
        <f>PLANEL_GerMED_Trim_Resultado!CC17+PLANEL_GerMED_Trim_Resultado!CC29+PLANEL_GerMED_Trim_Resultado!CC629+PLANEL_GerMED_Trim_Resultado!CC713</f>
        <v>15315.887966</v>
      </c>
      <c r="BQ14" s="24">
        <f>PLANEL_GerMED_Trim_Resultado!CD17+PLANEL_GerMED_Trim_Resultado!CD29+PLANEL_GerMED_Trim_Resultado!CD629+PLANEL_GerMED_Trim_Resultado!CD713</f>
        <v>12785.107723000001</v>
      </c>
      <c r="BR14" s="24">
        <f>PLANEL_GerMED_Trim_Resultado!CE17+PLANEL_GerMED_Trim_Resultado!CE29+PLANEL_GerMED_Trim_Resultado!CE629+PLANEL_GerMED_Trim_Resultado!CE713</f>
        <v>16382.156802999998</v>
      </c>
      <c r="BS14" s="24">
        <f>PLANEL_GerMED_Trim_Resultado!CF17+PLANEL_GerMED_Trim_Resultado!CF29+PLANEL_GerMED_Trim_Resultado!CF629+PLANEL_GerMED_Trim_Resultado!CF713</f>
        <v>15097.377805</v>
      </c>
      <c r="BT14" s="24">
        <f>PLANEL_GerMED_Trim_Resultado!CG17+PLANEL_GerMED_Trim_Resultado!CG29+PLANEL_GerMED_Trim_Resultado!CG629+PLANEL_GerMED_Trim_Resultado!CG713</f>
        <v>15513.766188</v>
      </c>
      <c r="BU14" s="24">
        <f>PLANEL_GerMED_Trim_Resultado!CH17+PLANEL_GerMED_Trim_Resultado!CH29+PLANEL_GerMED_Trim_Resultado!CH629+PLANEL_GerMED_Trim_Resultado!CH713</f>
        <v>12947.008087</v>
      </c>
      <c r="BV14" s="24">
        <f>PLANEL_GerMED_Trim_Resultado!CI17+PLANEL_GerMED_Trim_Resultado!CI29+PLANEL_GerMED_Trim_Resultado!CI629+PLANEL_GerMED_Trim_Resultado!CI713</f>
        <v>16595.025798999999</v>
      </c>
      <c r="BW14" s="24">
        <f>PLANEL_GerMED_Trim_Resultado!CJ17+PLANEL_GerMED_Trim_Resultado!CJ29+PLANEL_GerMED_Trim_Resultado!CJ629+PLANEL_GerMED_Trim_Resultado!CJ713</f>
        <v>15269.445823999999</v>
      </c>
      <c r="BX14" s="24">
        <f>PLANEL_GerMED_Trim_Resultado!CK17+PLANEL_GerMED_Trim_Resultado!CK29+PLANEL_GerMED_Trim_Resultado!CK629+PLANEL_GerMED_Trim_Resultado!CK713</f>
        <v>15685.834207</v>
      </c>
      <c r="BY14" s="24">
        <f>PLANEL_GerMED_Trim_Resultado!CL17+PLANEL_GerMED_Trim_Resultado!CL29+PLANEL_GerMED_Trim_Resultado!CL629+PLANEL_GerMED_Trim_Resultado!CL713</f>
        <v>13087.791011000001</v>
      </c>
      <c r="BZ14" s="24">
        <f>PLANEL_GerMED_Trim_Resultado!CM17+PLANEL_GerMED_Trim_Resultado!CM29+PLANEL_GerMED_Trim_Resultado!CM629+PLANEL_GerMED_Trim_Resultado!CM713</f>
        <v>16780.129273999999</v>
      </c>
      <c r="CA14" s="24">
        <f>PLANEL_GerMED_Trim_Resultado!CN17+PLANEL_GerMED_Trim_Resultado!CN29+PLANEL_GerMED_Trim_Resultado!CN629+PLANEL_GerMED_Trim_Resultado!CN713</f>
        <v>15459.335174</v>
      </c>
      <c r="CB14" s="24">
        <f>PLANEL_GerMED_Trim_Resultado!CO17+PLANEL_GerMED_Trim_Resultado!CO29+PLANEL_GerMED_Trim_Resultado!CO629+PLANEL_GerMED_Trim_Resultado!CO713</f>
        <v>15875.723556999999</v>
      </c>
      <c r="CC14" s="24">
        <f>PLANEL_GerMED_Trim_Resultado!CP17+PLANEL_GerMED_Trim_Resultado!CP29+PLANEL_GerMED_Trim_Resultado!CP629+PLANEL_GerMED_Trim_Resultado!CP713</f>
        <v>13243.155025</v>
      </c>
      <c r="CD14" s="24">
        <f>PLANEL_GerMED_Trim_Resultado!CQ17+PLANEL_GerMED_Trim_Resultado!CQ29+PLANEL_GerMED_Trim_Resultado!CQ629+PLANEL_GerMED_Trim_Resultado!CQ713</f>
        <v>16984.404180999998</v>
      </c>
      <c r="CE14" s="24">
        <f>PLANEL_GerMED_Trim_Resultado!CR17+PLANEL_GerMED_Trim_Resultado!CR29+PLANEL_GerMED_Trim_Resultado!CR629+PLANEL_GerMED_Trim_Resultado!CR713</f>
        <v>15625.872436</v>
      </c>
      <c r="CF14" s="24">
        <f>PLANEL_GerMED_Trim_Resultado!CS17+PLANEL_GerMED_Trim_Resultado!CS29+PLANEL_GerMED_Trim_Resultado!CS629+PLANEL_GerMED_Trim_Resultado!CS713</f>
        <v>16042.260818999999</v>
      </c>
      <c r="CG14" s="24">
        <f>PLANEL_GerMED_Trim_Resultado!CT17+PLANEL_GerMED_Trim_Resultado!CT29+PLANEL_GerMED_Trim_Resultado!CT629+PLANEL_GerMED_Trim_Resultado!CT713</f>
        <v>13379.412784</v>
      </c>
      <c r="CH14" s="24">
        <f>PLANEL_GerMED_Trim_Resultado!CU17+PLANEL_GerMED_Trim_Resultado!CU29+PLANEL_GerMED_Trim_Resultado!CU629+PLANEL_GerMED_Trim_Resultado!CU713</f>
        <v>17163.557901</v>
      </c>
      <c r="CI14" s="24">
        <f>PLANEL_GerMED_Trim_Resultado!CV17+PLANEL_GerMED_Trim_Resultado!CV29+PLANEL_GerMED_Trim_Resultado!CV629+PLANEL_GerMED_Trim_Resultado!CV713</f>
        <v>16398.696758999999</v>
      </c>
      <c r="CJ14" s="24">
        <f>PLANEL_GerMED_Trim_Resultado!CW17+PLANEL_GerMED_Trim_Resultado!CW29+PLANEL_GerMED_Trim_Resultado!CW629+PLANEL_GerMED_Trim_Resultado!CW713</f>
        <v>16398.696758999999</v>
      </c>
      <c r="CK14" s="24">
        <f>PLANEL_GerMED_Trim_Resultado!CX17+PLANEL_GerMED_Trim_Resultado!CX29+PLANEL_GerMED_Trim_Resultado!CX629+PLANEL_GerMED_Trim_Resultado!CX713</f>
        <v>13417.115529000001</v>
      </c>
      <c r="CL14" s="24">
        <f>PLANEL_GerMED_Trim_Resultado!CY17+PLANEL_GerMED_Trim_Resultado!CY29+PLANEL_GerMED_Trim_Resultado!CY629+PLANEL_GerMED_Trim_Resultado!CY713</f>
        <v>17641.022271000002</v>
      </c>
      <c r="CM14" s="24">
        <f>PLANEL_GerMED_Trim_Resultado!CZ17+PLANEL_GerMED_Trim_Resultado!CZ29+PLANEL_GerMED_Trim_Resultado!CZ629+PLANEL_GerMED_Trim_Resultado!CZ713</f>
        <v>16452.160749999999</v>
      </c>
      <c r="CN14" s="24">
        <f>PLANEL_GerMED_Trim_Resultado!DA17+PLANEL_GerMED_Trim_Resultado!DA29+PLANEL_GerMED_Trim_Resultado!DA629+PLANEL_GerMED_Trim_Resultado!DA713</f>
        <v>16452.160749999999</v>
      </c>
      <c r="CO14" s="24">
        <f>PLANEL_GerMED_Trim_Resultado!DB17+PLANEL_GerMED_Trim_Resultado!DB29+PLANEL_GerMED_Trim_Resultado!DB629+PLANEL_GerMED_Trim_Resultado!DB713</f>
        <v>13460.858795</v>
      </c>
      <c r="CP14" s="24">
        <f>PLANEL_GerMED_Trim_Resultado!DC17+PLANEL_GerMED_Trim_Resultado!DC29+PLANEL_GerMED_Trim_Resultado!DC629+PLANEL_GerMED_Trim_Resultado!DC713</f>
        <v>17698.536565000002</v>
      </c>
      <c r="CQ14" s="24">
        <f>PLANEL_GerMED_Trim_Resultado!DD17+PLANEL_GerMED_Trim_Resultado!DD29+PLANEL_GerMED_Trim_Resultado!DD629+PLANEL_GerMED_Trim_Resultado!DD713</f>
        <v>16524.060601000001</v>
      </c>
      <c r="CR14" s="24">
        <f>PLANEL_GerMED_Trim_Resultado!DE17+PLANEL_GerMED_Trim_Resultado!DE29+PLANEL_GerMED_Trim_Resultado!DE629+PLANEL_GerMED_Trim_Resultado!DE713</f>
        <v>16524.060601000001</v>
      </c>
      <c r="CS14" s="24">
        <f>PLANEL_GerMED_Trim_Resultado!DF17+PLANEL_GerMED_Trim_Resultado!DF29+PLANEL_GerMED_Trim_Resultado!DF629+PLANEL_GerMED_Trim_Resultado!DF713</f>
        <v>13519.685946000001</v>
      </c>
      <c r="CT14" s="24">
        <f>PLANEL_GerMED_Trim_Resultado!DG17+PLANEL_GerMED_Trim_Resultado!DG29+PLANEL_GerMED_Trim_Resultado!DG629+PLANEL_GerMED_Trim_Resultado!DG713</f>
        <v>17775.883373999997</v>
      </c>
      <c r="CU14" s="24">
        <f>PLANEL_GerMED_Trim_Resultado!DH17+PLANEL_GerMED_Trim_Resultado!DH29+PLANEL_GerMED_Trim_Resultado!DH629+PLANEL_GerMED_Trim_Resultado!DH713</f>
        <v>16583.669879000001</v>
      </c>
      <c r="CV14" s="24">
        <f>PLANEL_GerMED_Trim_Resultado!DI17+PLANEL_GerMED_Trim_Resultado!DI29+PLANEL_GerMED_Trim_Resultado!DI629+PLANEL_GerMED_Trim_Resultado!DI713</f>
        <v>16583.669879000001</v>
      </c>
      <c r="CW14" s="24">
        <f>PLANEL_GerMED_Trim_Resultado!DJ17+PLANEL_GerMED_Trim_Resultado!DJ29+PLANEL_GerMED_Trim_Resultado!DJ629+PLANEL_GerMED_Trim_Resultado!DJ713</f>
        <v>13568.457172999999</v>
      </c>
      <c r="CX14" s="24">
        <f>PLANEL_GerMED_Trim_Resultado!DK17+PLANEL_GerMED_Trim_Resultado!DK29+PLANEL_GerMED_Trim_Resultado!DK629+PLANEL_GerMED_Trim_Resultado!DK713</f>
        <v>17840.008506999999</v>
      </c>
      <c r="CY14" s="24">
        <f>PLANEL_GerMED_Trim_Resultado!DL17+PLANEL_GerMED_Trim_Resultado!DL29+PLANEL_GerMED_Trim_Resultado!DL629+PLANEL_GerMED_Trim_Resultado!DL713</f>
        <v>16674.620117999999</v>
      </c>
      <c r="CZ14" s="24">
        <f>PLANEL_GerMED_Trim_Resultado!DM17+PLANEL_GerMED_Trim_Resultado!DM29+PLANEL_GerMED_Trim_Resultado!DM629+PLANEL_GerMED_Trim_Resultado!DM713</f>
        <v>16674.620117999999</v>
      </c>
      <c r="DA14" s="24">
        <f>PLANEL_GerMED_Trim_Resultado!DN17+PLANEL_GerMED_Trim_Resultado!DN29+PLANEL_GerMED_Trim_Resultado!DN629+PLANEL_GerMED_Trim_Resultado!DN713</f>
        <v>13642.871005000001</v>
      </c>
      <c r="DB14" s="24">
        <f>PLANEL_GerMED_Trim_Resultado!DO17+PLANEL_GerMED_Trim_Resultado!DO29+PLANEL_GerMED_Trim_Resultado!DO629+PLANEL_GerMED_Trim_Resultado!DO713</f>
        <v>17937.848915000002</v>
      </c>
      <c r="DC14" s="24">
        <f>PLANEL_GerMED_Trim_Resultado!DP17+PLANEL_GerMED_Trim_Resultado!DP29+PLANEL_GerMED_Trim_Resultado!DP629+PLANEL_GerMED_Trim_Resultado!DP713</f>
        <v>16733.614867</v>
      </c>
      <c r="DD14" s="24">
        <f>PLANEL_GerMED_Trim_Resultado!DQ17+PLANEL_GerMED_Trim_Resultado!DQ29+PLANEL_GerMED_Trim_Resultado!DQ629+PLANEL_GerMED_Trim_Resultado!DQ713</f>
        <v>16733.614867</v>
      </c>
      <c r="DE14" s="24">
        <f>PLANEL_GerMED_Trim_Resultado!DR17+PLANEL_GerMED_Trim_Resultado!DR29+PLANEL_GerMED_Trim_Resultado!DR629+PLANEL_GerMED_Trim_Resultado!DR713</f>
        <v>13691.139436000001</v>
      </c>
      <c r="DF14" s="24">
        <f>PLANEL_GerMED_Trim_Resultado!DS17+PLANEL_GerMED_Trim_Resultado!DS29+PLANEL_GerMED_Trim_Resultado!DS629+PLANEL_GerMED_Trim_Resultado!DS713</f>
        <v>18001.312964000001</v>
      </c>
      <c r="DG14" s="24">
        <f>PLANEL_GerMED_Trim_Resultado!DT17+PLANEL_GerMED_Trim_Resultado!DT29+PLANEL_GerMED_Trim_Resultado!DT629+PLANEL_GerMED_Trim_Resultado!DT713</f>
        <v>16815.961705000002</v>
      </c>
      <c r="DH14" s="24">
        <f>PLANEL_GerMED_Trim_Resultado!DU17+PLANEL_GerMED_Trim_Resultado!DU29+PLANEL_GerMED_Trim_Resultado!DU629+PLANEL_GerMED_Trim_Resultado!DU713</f>
        <v>16815.961705000002</v>
      </c>
      <c r="DI14" s="24">
        <f>PLANEL_GerMED_Trim_Resultado!DV17+PLANEL_GerMED_Trim_Resultado!DV29+PLANEL_GerMED_Trim_Resultado!DV629+PLANEL_GerMED_Trim_Resultado!DV713</f>
        <v>13758.514122</v>
      </c>
      <c r="DJ14" s="24">
        <f>PLANEL_GerMED_Trim_Resultado!DW17+PLANEL_GerMED_Trim_Resultado!DW29+PLANEL_GerMED_Trim_Resultado!DW629+PLANEL_GerMED_Trim_Resultado!DW713</f>
        <v>18089.898198000003</v>
      </c>
      <c r="DK14" s="24">
        <f>PLANEL_GerMED_Trim_Resultado!DX17+PLANEL_GerMED_Trim_Resultado!DX29+PLANEL_GerMED_Trim_Resultado!DX629+PLANEL_GerMED_Trim_Resultado!DX713</f>
        <v>16884.788913</v>
      </c>
      <c r="DL14" s="24">
        <f>PLANEL_GerMED_Trim_Resultado!DY17+PLANEL_GerMED_Trim_Resultado!DY29+PLANEL_GerMED_Trim_Resultado!DY629+PLANEL_GerMED_Trim_Resultado!DY713</f>
        <v>16884.788913</v>
      </c>
      <c r="DM14" s="24">
        <f>PLANEL_GerMED_Trim_Resultado!DZ17+PLANEL_GerMED_Trim_Resultado!DZ29+PLANEL_GerMED_Trim_Resultado!DZ629+PLANEL_GerMED_Trim_Resultado!DZ713</f>
        <v>13814.827292</v>
      </c>
      <c r="DN14" s="24">
        <f>PLANEL_GerMED_Trim_Resultado!EA17+PLANEL_GerMED_Trim_Resultado!EA29+PLANEL_GerMED_Trim_Resultado!EA629+PLANEL_GerMED_Trim_Resultado!EA713</f>
        <v>18163.939588000001</v>
      </c>
      <c r="DO14" s="24">
        <f>PLANEL_GerMED_Trim_Resultado!EB17+PLANEL_GerMED_Trim_Resultado!EB29+PLANEL_GerMED_Trim_Resultado!EB629+PLANEL_GerMED_Trim_Resultado!EB713</f>
        <v>16963.448579</v>
      </c>
      <c r="DP14" s="24">
        <f>PLANEL_GerMED_Trim_Resultado!EC17+PLANEL_GerMED_Trim_Resultado!EC29+PLANEL_GerMED_Trim_Resultado!EC629+PLANEL_GerMED_Trim_Resultado!EC713</f>
        <v>16963.448579</v>
      </c>
      <c r="DQ14" s="24">
        <f>PLANEL_GerMED_Trim_Resultado!ED17+PLANEL_GerMED_Trim_Resultado!ED29+PLANEL_GerMED_Trim_Resultado!ED629+PLANEL_GerMED_Trim_Resultado!ED713</f>
        <v>13879.1852</v>
      </c>
      <c r="DR14" s="24">
        <f>PLANEL_GerMED_Trim_Resultado!EE17+PLANEL_GerMED_Trim_Resultado!EE29+PLANEL_GerMED_Trim_Resultado!EE629+PLANEL_GerMED_Trim_Resultado!EE713</f>
        <v>18248.55832</v>
      </c>
      <c r="DS14" s="24">
        <f>PLANEL_GerMED_Trim_Resultado!EF17+PLANEL_GerMED_Trim_Resultado!EF29+PLANEL_GerMED_Trim_Resultado!EF629+PLANEL_GerMED_Trim_Resultado!EF713</f>
        <v>17000.320297000002</v>
      </c>
      <c r="DT14" s="24">
        <f>PLANEL_GerMED_Trim_Resultado!EG17+PLANEL_GerMED_Trim_Resultado!EG29+PLANEL_GerMED_Trim_Resultado!EG629+PLANEL_GerMED_Trim_Resultado!EG713</f>
        <v>17000.320297000002</v>
      </c>
      <c r="DU14" s="24">
        <f>PLANEL_GerMED_Trim_Resultado!EH17+PLANEL_GerMED_Trim_Resultado!EH29+PLANEL_GerMED_Trim_Resultado!EH629+PLANEL_GerMED_Trim_Resultado!EH713</f>
        <v>13909.35297</v>
      </c>
      <c r="DV14" s="24">
        <f>PLANEL_GerMED_Trim_Resultado!EI17+PLANEL_GerMED_Trim_Resultado!EI29+PLANEL_GerMED_Trim_Resultado!EI629+PLANEL_GerMED_Trim_Resultado!EI713</f>
        <v>18288.22335</v>
      </c>
      <c r="DW14" s="24">
        <f>PLANEL_GerMED_Trim_Resultado!EJ17+PLANEL_GerMED_Trim_Resultado!EJ29+PLANEL_GerMED_Trim_Resultado!EJ629+PLANEL_GerMED_Trim_Resultado!EJ713</f>
        <v>17295.294044000002</v>
      </c>
      <c r="DX14" s="24">
        <f>PLANEL_GerMED_Trim_Resultado!EK17+PLANEL_GerMED_Trim_Resultado!EK29+PLANEL_GerMED_Trim_Resultado!EK629+PLANEL_GerMED_Trim_Resultado!EK713</f>
        <v>17295.294044000002</v>
      </c>
      <c r="DY14" s="24">
        <f>PLANEL_GerMED_Trim_Resultado!EL17+PLANEL_GerMED_Trim_Resultado!EL29+PLANEL_GerMED_Trim_Resultado!EL629+PLANEL_GerMED_Trim_Resultado!EL713</f>
        <v>14150.695126999999</v>
      </c>
      <c r="DZ14" s="24">
        <f>PLANEL_GerMED_Trim_Resultado!EM17+PLANEL_GerMED_Trim_Resultado!EM29+PLANEL_GerMED_Trim_Resultado!EM629+PLANEL_GerMED_Trim_Resultado!EM713</f>
        <v>18605.543593000002</v>
      </c>
      <c r="EA14" s="24">
        <f>PLANEL_GerMED_Trim_Resultado!EN17+PLANEL_GerMED_Trim_Resultado!EN29+PLANEL_GerMED_Trim_Resultado!EN629+PLANEL_GerMED_Trim_Resultado!EN713</f>
        <v>17341.383691999999</v>
      </c>
      <c r="EB14" s="24">
        <f>PLANEL_GerMED_Trim_Resultado!EO17+PLANEL_GerMED_Trim_Resultado!EO29+PLANEL_GerMED_Trim_Resultado!EO629+PLANEL_GerMED_Trim_Resultado!EO713</f>
        <v>17341.383691999999</v>
      </c>
      <c r="EC14" s="24">
        <f>PLANEL_GerMED_Trim_Resultado!EP17+PLANEL_GerMED_Trim_Resultado!EP29+PLANEL_GerMED_Trim_Resultado!EP629+PLANEL_GerMED_Trim_Resultado!EP713</f>
        <v>14188.404838999999</v>
      </c>
      <c r="ED14" s="24">
        <f>PLANEL_GerMED_Trim_Resultado!EQ17+PLANEL_GerMED_Trim_Resultado!EQ29+PLANEL_GerMED_Trim_Resultado!EQ629+PLANEL_GerMED_Trim_Resultado!EQ713</f>
        <v>18655.124881</v>
      </c>
      <c r="EE14" s="24">
        <f>PLANEL_GerMED_Trim_Resultado!ER17+PLANEL_GerMED_Trim_Resultado!ER29+PLANEL_GerMED_Trim_Resultado!ER629+PLANEL_GerMED_Trim_Resultado!ER713</f>
        <v>17394.233155000002</v>
      </c>
      <c r="EF14" s="24">
        <f>PLANEL_GerMED_Trim_Resultado!ES17+PLANEL_GerMED_Trim_Resultado!ES29+PLANEL_GerMED_Trim_Resultado!ES629+PLANEL_GerMED_Trim_Resultado!ES713</f>
        <v>17394.233155000002</v>
      </c>
      <c r="EG14" s="24">
        <f>PLANEL_GerMED_Trim_Resultado!ET17+PLANEL_GerMED_Trim_Resultado!ET29+PLANEL_GerMED_Trim_Resultado!ET629+PLANEL_GerMED_Trim_Resultado!ET713</f>
        <v>14231.645309</v>
      </c>
      <c r="EH14" s="24">
        <f>PLANEL_GerMED_Trim_Resultado!EU17+PLANEL_GerMED_Trim_Resultado!EU29+PLANEL_GerMED_Trim_Resultado!EU629+PLANEL_GerMED_Trim_Resultado!EU713</f>
        <v>18711.978091000001</v>
      </c>
      <c r="EI14" s="24">
        <f>PLANEL_GerMED_Trim_Resultado!EV17+PLANEL_GerMED_Trim_Resultado!EV29+PLANEL_GerMED_Trim_Resultado!EV629+PLANEL_GerMED_Trim_Resultado!EV713</f>
        <v>17475.965465000001</v>
      </c>
      <c r="EJ14" s="24">
        <f>PLANEL_GerMED_Trim_Resultado!EW17+PLANEL_GerMED_Trim_Resultado!EW29+PLANEL_GerMED_Trim_Resultado!EW629+PLANEL_GerMED_Trim_Resultado!EW713</f>
        <v>17475.965465000001</v>
      </c>
      <c r="EK14" s="24">
        <f>PLANEL_GerMED_Trim_Resultado!EX17+PLANEL_GerMED_Trim_Resultado!EX29+PLANEL_GerMED_Trim_Resultado!EX629+PLANEL_GerMED_Trim_Resultado!EX713</f>
        <v>14298.517198000001</v>
      </c>
      <c r="EL14" s="24">
        <f>PLANEL_GerMED_Trim_Resultado!EY17+PLANEL_GerMED_Trim_Resultado!EY29+PLANEL_GerMED_Trim_Resultado!EY629+PLANEL_GerMED_Trim_Resultado!EY713</f>
        <v>18799.902242</v>
      </c>
      <c r="EM14" s="24">
        <f>PLANEL_GerMED_Trim_Resultado!EZ17+PLANEL_GerMED_Trim_Resultado!EZ29+PLANEL_GerMED_Trim_Resultado!EZ629+PLANEL_GerMED_Trim_Resultado!EZ713</f>
        <v>17542.334558000002</v>
      </c>
      <c r="EN14" s="24">
        <f>PLANEL_GerMED_Trim_Resultado!FA17+PLANEL_GerMED_Trim_Resultado!FA29+PLANEL_GerMED_Trim_Resultado!FA629+PLANEL_GerMED_Trim_Resultado!FA713</f>
        <v>17542.334558000002</v>
      </c>
      <c r="EO14" s="24">
        <f>PLANEL_GerMED_Trim_Resultado!FB17+PLANEL_GerMED_Trim_Resultado!FB29+PLANEL_GerMED_Trim_Resultado!FB629+PLANEL_GerMED_Trim_Resultado!FB713</f>
        <v>14352.819183</v>
      </c>
      <c r="EP14" s="24">
        <f>PLANEL_GerMED_Trim_Resultado!FC17+PLANEL_GerMED_Trim_Resultado!FC29+PLANEL_GerMED_Trim_Resultado!FC629+PLANEL_GerMED_Trim_Resultado!FC713</f>
        <v>18871.299297000001</v>
      </c>
    </row>
    <row r="15" spans="2:258" x14ac:dyDescent="0.3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483.56535919999999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549.91739489999998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644.79506990000004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220.4975307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3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6205.8069767000006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7366.7283220999998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9707.5336373000009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8075.5188156000004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8670.4282619000005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10360.238295200001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13684.776569199999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11344.0509055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9684.6894289000011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11592.152072199999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15321.524203200001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12689.1440415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9682.9632490000004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11590.444520199999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15319.4378851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12687.2067462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9682.9632490000004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11590.444520199999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15319.4378851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12687.2067462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11195.4914028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13440.4369032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17783.4193977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14704.749413400001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12395.0893378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14897.629416899999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19719.557046200003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16295.786408299999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12894.0897148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15503.7114189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20524.810870200003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16957.5508563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15652.6672538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18854.258387900001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24976.420976200003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20615.921927300002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17090.551797200002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20603.657835099999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27302.097062300003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22525.489956600002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18715.460508999997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22600.6836191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29966.3696399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24701.600946799997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20362.5267203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24617.172986099999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32653.010286700002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26900.358773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22208.3097972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26878.912861099998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35667.319841800003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29366.1702897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23900.8396717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28980.6500256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38481.298541099997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31652.383922499997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25565.8242742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31006.420826600002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41174.419559300004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33863.613667600002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27460.942922300001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33329.606289000003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44271.080980400002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36396.230703099995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29038.4976953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35245.692116000006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46816.8346064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38488.3526881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28885.442279300001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35082.576095900004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46610.7952936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38305.983542299997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32654.5444871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39661.957467100001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52695.745607199999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43305.812217299994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34849.588816000003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42328.041352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56237.963070000005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46216.836670000004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36582.452106999997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44432.763718000002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59034.343310000004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48514.925755000004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38584.017255999999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46863.849281999996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62264.336850000007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51169.361935000001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41516.332366000002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50425.416572000002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66996.313179999997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55058.140354999996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43898.173045999996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53318.381851999999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70839.970230000006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58216.890425000005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45974.601225999999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55840.395481999993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74190.772800000006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60970.608495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46804.684445999999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56848.608141999997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75530.306219999999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62071.448465000001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47204.994116000002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57334.821182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76176.29952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62602.331254999997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49356.777925999995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59948.361171999997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79648.706009999994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65455.984454999998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51700.106965999999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62794.550512000002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83430.215519999998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68563.661164999998</v>
      </c>
    </row>
    <row r="18" spans="2:146" x14ac:dyDescent="0.3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3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5202.0124910000004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5167.1115659999996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5047.028722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5167.1115659999996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5202.0124910000004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5167.1115659999996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5047.028722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5167.1115659999996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5202.0124910000004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5167.1115659999996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5047.028722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5167.1115659999996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5202.0124910000004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5167.1115659999996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5047.028722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5167.1115659999996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5202.0124910000004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5167.1115659999996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5047.028722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5167.1115659999996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5202.0124910000004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5167.1115659999996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5047.028722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5167.1115659999996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5202.0124910000004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5167.1115659999996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5047.028722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5167.1115659999996</v>
      </c>
    </row>
    <row r="21" spans="2:146" x14ac:dyDescent="0.3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3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3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3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65366.495286183999</v>
      </c>
      <c r="F24" s="28">
        <f t="shared" si="0"/>
        <v>65191.122388900003</v>
      </c>
      <c r="G24" s="28">
        <f t="shared" si="0"/>
        <v>68315.534435652007</v>
      </c>
      <c r="H24" s="28">
        <f t="shared" si="0"/>
        <v>64242.538660747996</v>
      </c>
      <c r="I24" s="28">
        <f t="shared" si="0"/>
        <v>65725.826740083998</v>
      </c>
      <c r="J24" s="28">
        <f t="shared" si="0"/>
        <v>65244.853510200002</v>
      </c>
      <c r="K24" s="28">
        <f t="shared" si="0"/>
        <v>69555.941065700012</v>
      </c>
      <c r="L24" s="28">
        <f t="shared" si="0"/>
        <v>65414.313294499996</v>
      </c>
      <c r="M24" s="28">
        <f t="shared" si="0"/>
        <v>66900.435412799998</v>
      </c>
      <c r="N24" s="28">
        <f t="shared" si="0"/>
        <v>66451.530048399989</v>
      </c>
      <c r="O24" s="28">
        <f t="shared" si="0"/>
        <v>70679.124358100002</v>
      </c>
      <c r="P24" s="28">
        <f t="shared" si="0"/>
        <v>66462.617875399999</v>
      </c>
      <c r="Q24" s="28">
        <f t="shared" si="0"/>
        <v>66706.3618193</v>
      </c>
      <c r="R24" s="28">
        <f t="shared" si="0"/>
        <v>68778.386834599994</v>
      </c>
      <c r="S24" s="28">
        <f t="shared" si="0"/>
        <v>75854.243702500011</v>
      </c>
      <c r="T24" s="28">
        <f t="shared" si="0"/>
        <v>71336.547194400002</v>
      </c>
      <c r="U24" s="28">
        <f t="shared" si="0"/>
        <v>72506.82233510002</v>
      </c>
      <c r="V24" s="28">
        <f t="shared" si="0"/>
        <v>72924.455202800003</v>
      </c>
      <c r="W24" s="28">
        <f t="shared" si="0"/>
        <v>79651.347354199999</v>
      </c>
      <c r="X24" s="28">
        <f t="shared" si="0"/>
        <v>74921.970561099995</v>
      </c>
      <c r="Y24" s="28">
        <f t="shared" si="0"/>
        <v>76454.902992800009</v>
      </c>
      <c r="Z24" s="28">
        <f t="shared" si="0"/>
        <v>76294.969078500013</v>
      </c>
      <c r="AA24" s="28">
        <f t="shared" si="0"/>
        <v>83543.666816199984</v>
      </c>
      <c r="AB24" s="28">
        <f t="shared" si="0"/>
        <v>78603.986698099994</v>
      </c>
      <c r="AC24" s="28">
        <f t="shared" si="0"/>
        <v>80159.969824800006</v>
      </c>
      <c r="AD24" s="28">
        <f t="shared" si="0"/>
        <v>80101.964160499992</v>
      </c>
      <c r="AE24" s="28">
        <f t="shared" si="0"/>
        <v>86965.43823059999</v>
      </c>
      <c r="AF24" s="28">
        <f t="shared" si="0"/>
        <v>81817.165585999988</v>
      </c>
      <c r="AG24" s="28">
        <f t="shared" si="0"/>
        <v>83383.545334500013</v>
      </c>
      <c r="AH24" s="28">
        <f t="shared" si="0"/>
        <v>83429.395353800021</v>
      </c>
      <c r="AI24" s="28">
        <f t="shared" ref="AI24:BN24" si="1">SUM(AI4:AI23)</f>
        <v>90531.769171799984</v>
      </c>
      <c r="AJ24" s="28">
        <f t="shared" si="1"/>
        <v>85161.336766099994</v>
      </c>
      <c r="AK24" s="28">
        <f t="shared" si="1"/>
        <v>86738.176615299992</v>
      </c>
      <c r="AL24" s="28">
        <f t="shared" si="1"/>
        <v>86895.034057900004</v>
      </c>
      <c r="AM24" s="28">
        <f t="shared" si="1"/>
        <v>94135.374449800001</v>
      </c>
      <c r="AN24" s="28">
        <f t="shared" si="1"/>
        <v>89532.117260700004</v>
      </c>
      <c r="AO24" s="28">
        <f t="shared" si="1"/>
        <v>89139.183476400009</v>
      </c>
      <c r="AP24" s="28">
        <f t="shared" si="1"/>
        <v>90398.758057900006</v>
      </c>
      <c r="AQ24" s="28">
        <f t="shared" si="1"/>
        <v>97866.781828899999</v>
      </c>
      <c r="AR24" s="28">
        <f t="shared" si="1"/>
        <v>93277.627401099977</v>
      </c>
      <c r="AS24" s="28">
        <f t="shared" si="1"/>
        <v>92394.903610300011</v>
      </c>
      <c r="AT24" s="28">
        <f t="shared" si="1"/>
        <v>94023.97381119999</v>
      </c>
      <c r="AU24" s="28">
        <f t="shared" si="1"/>
        <v>101071.33961489999</v>
      </c>
      <c r="AV24" s="28">
        <f t="shared" si="1"/>
        <v>96287.689508099982</v>
      </c>
      <c r="AW24" s="28">
        <f t="shared" si="1"/>
        <v>95413.476384300011</v>
      </c>
      <c r="AX24" s="28">
        <f t="shared" si="1"/>
        <v>97145.479520199995</v>
      </c>
      <c r="AY24" s="28">
        <f t="shared" si="1"/>
        <v>104084.35916169999</v>
      </c>
      <c r="AZ24" s="28">
        <f t="shared" si="1"/>
        <v>99106.600816099992</v>
      </c>
      <c r="BA24" s="28">
        <f t="shared" si="1"/>
        <v>98242.393027900005</v>
      </c>
      <c r="BB24" s="28">
        <f t="shared" si="1"/>
        <v>100071.24893439999</v>
      </c>
      <c r="BC24" s="28">
        <f t="shared" si="1"/>
        <v>107212.5213807</v>
      </c>
      <c r="BD24" s="28">
        <f t="shared" si="1"/>
        <v>102032.54366479999</v>
      </c>
      <c r="BE24" s="28">
        <f t="shared" si="1"/>
        <v>101179.18797840002</v>
      </c>
      <c r="BF24" s="28">
        <f t="shared" si="1"/>
        <v>103107.9435453</v>
      </c>
      <c r="BG24" s="28">
        <f t="shared" si="1"/>
        <v>110429.5119334</v>
      </c>
      <c r="BH24" s="28">
        <f t="shared" si="1"/>
        <v>105043.7222277</v>
      </c>
      <c r="BI24" s="28">
        <f t="shared" si="1"/>
        <v>104202.80180260001</v>
      </c>
      <c r="BJ24" s="28">
        <f t="shared" si="1"/>
        <v>106232.38379750001</v>
      </c>
      <c r="BK24" s="28">
        <f t="shared" si="1"/>
        <v>113747.91304839999</v>
      </c>
      <c r="BL24" s="28">
        <f t="shared" si="1"/>
        <v>106913.58358969999</v>
      </c>
      <c r="BM24" s="28">
        <f t="shared" si="1"/>
        <v>108569.57328209998</v>
      </c>
      <c r="BN24" s="28">
        <f t="shared" si="1"/>
        <v>109459.39336950002</v>
      </c>
      <c r="BO24" s="28">
        <f t="shared" ref="BO24:CT24" si="2">SUM(BO4:BO23)</f>
        <v>117231.32841680001</v>
      </c>
      <c r="BP24" s="28">
        <f t="shared" si="2"/>
        <v>110175.43657389999</v>
      </c>
      <c r="BQ24" s="28">
        <f t="shared" si="2"/>
        <v>110601.6820938</v>
      </c>
      <c r="BR24" s="28">
        <f t="shared" si="2"/>
        <v>112834.45265679997</v>
      </c>
      <c r="BS24" s="28">
        <f t="shared" si="2"/>
        <v>120773.25376360001</v>
      </c>
      <c r="BT24" s="28">
        <f t="shared" si="2"/>
        <v>113496.19782890001</v>
      </c>
      <c r="BU24" s="28">
        <f t="shared" si="2"/>
        <v>113934.51299179999</v>
      </c>
      <c r="BV24" s="28">
        <f t="shared" si="2"/>
        <v>116087.41001899999</v>
      </c>
      <c r="BW24" s="28">
        <f t="shared" si="2"/>
        <v>124311.99251690001</v>
      </c>
      <c r="BX24" s="28">
        <f t="shared" si="2"/>
        <v>116817.6857319</v>
      </c>
      <c r="BY24" s="28">
        <f t="shared" si="2"/>
        <v>117268.83384759999</v>
      </c>
      <c r="BZ24" s="28">
        <f t="shared" si="2"/>
        <v>119339.8880182</v>
      </c>
      <c r="CA24" s="28">
        <f t="shared" si="2"/>
        <v>127965.1409708</v>
      </c>
      <c r="CB24" s="28">
        <f t="shared" si="2"/>
        <v>120239.0402149</v>
      </c>
      <c r="CC24" s="28">
        <f t="shared" si="2"/>
        <v>120702.51821569998</v>
      </c>
      <c r="CD24" s="28">
        <f t="shared" si="2"/>
        <v>122204.8913889</v>
      </c>
      <c r="CE24" s="28">
        <f t="shared" si="2"/>
        <v>131740.60076240002</v>
      </c>
      <c r="CF24" s="28">
        <f t="shared" si="2"/>
        <v>123779.89178710002</v>
      </c>
      <c r="CG24" s="28">
        <f t="shared" si="2"/>
        <v>124256.3203217</v>
      </c>
      <c r="CH24" s="28">
        <f t="shared" si="2"/>
        <v>125684.74323529999</v>
      </c>
      <c r="CI24" s="28">
        <f t="shared" si="2"/>
        <v>135761.74187389997</v>
      </c>
      <c r="CJ24" s="28">
        <f t="shared" si="2"/>
        <v>127557.53223310002</v>
      </c>
      <c r="CK24" s="28">
        <f t="shared" si="2"/>
        <v>128050.2340499</v>
      </c>
      <c r="CL24" s="28">
        <f t="shared" si="2"/>
        <v>129407.8409124</v>
      </c>
      <c r="CM24" s="28">
        <f t="shared" si="2"/>
        <v>139735.09290499997</v>
      </c>
      <c r="CN24" s="28">
        <f t="shared" si="2"/>
        <v>131282.62855530001</v>
      </c>
      <c r="CO24" s="28">
        <f t="shared" si="2"/>
        <v>131788.46226899998</v>
      </c>
      <c r="CP24" s="28">
        <f t="shared" si="2"/>
        <v>132519.66458489999</v>
      </c>
      <c r="CQ24" s="28">
        <f t="shared" si="2"/>
        <v>143746.81488169997</v>
      </c>
      <c r="CR24" s="28">
        <f t="shared" si="2"/>
        <v>135029.6300646</v>
      </c>
      <c r="CS24" s="28">
        <f t="shared" si="2"/>
        <v>135489.71903819998</v>
      </c>
      <c r="CT24" s="28">
        <f t="shared" si="2"/>
        <v>136222.90236789998</v>
      </c>
      <c r="CU24" s="28">
        <f t="shared" ref="CU24:DZ24" si="3">SUM(CU4:CU23)</f>
        <v>147605.75176057999</v>
      </c>
      <c r="CV24" s="28">
        <f t="shared" si="3"/>
        <v>138631.0973925</v>
      </c>
      <c r="CW24" s="28">
        <f t="shared" si="3"/>
        <v>137477.3263476</v>
      </c>
      <c r="CX24" s="28">
        <f t="shared" si="3"/>
        <v>139776.80891329999</v>
      </c>
      <c r="CY24" s="76">
        <f t="shared" si="3"/>
        <v>151431.69503269999</v>
      </c>
      <c r="CZ24" s="76">
        <f t="shared" si="3"/>
        <v>142203.26287170002</v>
      </c>
      <c r="DA24" s="76">
        <f t="shared" si="3"/>
        <v>142608.62167119997</v>
      </c>
      <c r="DB24" s="76">
        <f t="shared" si="3"/>
        <v>143300.28514229998</v>
      </c>
      <c r="DC24" s="28">
        <f t="shared" si="3"/>
        <v>154810.92819170002</v>
      </c>
      <c r="DD24" s="28">
        <f t="shared" si="3"/>
        <v>145355.66486210001</v>
      </c>
      <c r="DE24" s="28">
        <f t="shared" si="3"/>
        <v>145747.70902929999</v>
      </c>
      <c r="DF24" s="28">
        <f t="shared" si="3"/>
        <v>146388.70359030002</v>
      </c>
      <c r="DG24" s="28">
        <f t="shared" si="3"/>
        <v>158201.06343730001</v>
      </c>
      <c r="DH24" s="28">
        <f t="shared" si="3"/>
        <v>148516.46406210001</v>
      </c>
      <c r="DI24" s="28">
        <f t="shared" si="3"/>
        <v>148864.72914330001</v>
      </c>
      <c r="DJ24" s="28">
        <f t="shared" si="3"/>
        <v>149998.07545430001</v>
      </c>
      <c r="DK24" s="28">
        <f t="shared" si="3"/>
        <v>161604.48036429999</v>
      </c>
      <c r="DL24" s="28">
        <f t="shared" si="3"/>
        <v>151688.2153561</v>
      </c>
      <c r="DM24" s="28">
        <f t="shared" si="3"/>
        <v>151993.7582631</v>
      </c>
      <c r="DN24" s="28">
        <f t="shared" si="3"/>
        <v>153945.2731663</v>
      </c>
      <c r="DO24" s="28">
        <f t="shared" si="3"/>
        <v>165075.02705229999</v>
      </c>
      <c r="DP24" s="28">
        <f t="shared" si="3"/>
        <v>154919.42011610002</v>
      </c>
      <c r="DQ24" s="28">
        <f t="shared" si="3"/>
        <v>155187.69600239999</v>
      </c>
      <c r="DR24" s="28">
        <f t="shared" si="3"/>
        <v>158298.68115230001</v>
      </c>
      <c r="DS24" s="28">
        <f t="shared" si="3"/>
        <v>168614.6837317</v>
      </c>
      <c r="DT24" s="28">
        <f t="shared" si="3"/>
        <v>158214.83265280002</v>
      </c>
      <c r="DU24" s="28">
        <f t="shared" si="3"/>
        <v>158442.21485879997</v>
      </c>
      <c r="DV24" s="28">
        <f t="shared" si="3"/>
        <v>161082.4186798</v>
      </c>
      <c r="DW24" s="28">
        <f t="shared" si="3"/>
        <v>172178.12668089999</v>
      </c>
      <c r="DX24" s="28">
        <f t="shared" si="3"/>
        <v>161531.14701910003</v>
      </c>
      <c r="DY24" s="28">
        <f t="shared" si="3"/>
        <v>161714.20907509999</v>
      </c>
      <c r="DZ24" s="28">
        <f t="shared" si="3"/>
        <v>163851.3329021</v>
      </c>
      <c r="EA24" s="28">
        <f t="shared" ref="EA24:EP24" si="4">SUM(EA4:EA23)</f>
        <v>175710.20419210001</v>
      </c>
      <c r="EB24" s="28">
        <f t="shared" si="4"/>
        <v>164814.70002610001</v>
      </c>
      <c r="EC24" s="28">
        <f t="shared" si="4"/>
        <v>164956.64183069998</v>
      </c>
      <c r="ED24" s="28">
        <f t="shared" si="4"/>
        <v>166261.95059019999</v>
      </c>
      <c r="EE24" s="28">
        <f t="shared" si="4"/>
        <v>179590.88310410001</v>
      </c>
      <c r="EF24" s="28">
        <f t="shared" si="4"/>
        <v>168413.88447409999</v>
      </c>
      <c r="EG24" s="28">
        <f t="shared" si="4"/>
        <v>168529.36035909998</v>
      </c>
      <c r="EH24" s="28">
        <f t="shared" si="4"/>
        <v>170012.63807110002</v>
      </c>
      <c r="EI24" s="28">
        <f t="shared" si="4"/>
        <v>183320.1614171</v>
      </c>
      <c r="EJ24" s="28">
        <f t="shared" si="4"/>
        <v>171871.54571210002</v>
      </c>
      <c r="EK24" s="28">
        <f t="shared" si="4"/>
        <v>171741.9934831</v>
      </c>
      <c r="EL24" s="28">
        <f t="shared" si="4"/>
        <v>173617.9997701</v>
      </c>
      <c r="EM24" s="28">
        <f t="shared" si="4"/>
        <v>187005.26839809999</v>
      </c>
      <c r="EN24" s="28">
        <f t="shared" si="4"/>
        <v>175289.64827610002</v>
      </c>
      <c r="EO24" s="28">
        <f t="shared" si="4"/>
        <v>172732.64146310001</v>
      </c>
      <c r="EP24" s="28">
        <f t="shared" si="4"/>
        <v>177182.36276409999</v>
      </c>
    </row>
    <row r="26" spans="2:146" x14ac:dyDescent="0.3">
      <c r="D26" s="1"/>
    </row>
    <row r="27" spans="2:146" x14ac:dyDescent="0.3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3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3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0.50230818895840057</v>
      </c>
      <c r="F29" s="47">
        <f>IF(PLANEL_Pot_Trim!F4&lt;&gt;0,F4/PLANEL_Pot_Trim!F4,0)</f>
        <v>0.49478672210631991</v>
      </c>
      <c r="G29" s="47">
        <f>IF(PLANEL_Pot_Trim!G4&lt;&gt;0,G4/PLANEL_Pot_Trim!G4,0)</f>
        <v>0.59986768537820712</v>
      </c>
      <c r="H29" s="47">
        <f>IF(PLANEL_Pot_Trim!H4&lt;&gt;0,H4/PLANEL_Pot_Trim!H4,0)</f>
        <v>0.5025846154093031</v>
      </c>
      <c r="I29" s="47">
        <f>IF(PLANEL_Pot_Trim!I4&lt;&gt;0,I4/PLANEL_Pot_Trim!I4,0)</f>
        <v>0.47725361851675679</v>
      </c>
      <c r="J29" s="47">
        <f>IF(PLANEL_Pot_Trim!J4&lt;&gt;0,J4/PLANEL_Pot_Trim!J4,0)</f>
        <v>0.50338983654498104</v>
      </c>
      <c r="K29" s="47">
        <f>IF(PLANEL_Pot_Trim!K4&lt;&gt;0,K4/PLANEL_Pot_Trim!K4,0)</f>
        <v>0.609273054823672</v>
      </c>
      <c r="L29" s="47">
        <f>IF(PLANEL_Pot_Trim!L4&lt;&gt;0,L4/PLANEL_Pot_Trim!L4,0)</f>
        <v>0.51103489113436706</v>
      </c>
      <c r="M29" s="47">
        <f>IF(PLANEL_Pot_Trim!M4&lt;&gt;0,M4/PLANEL_Pot_Trim!M4,0)</f>
        <v>0.48549081348087464</v>
      </c>
      <c r="N29" s="47">
        <f>IF(PLANEL_Pot_Trim!N4&lt;&gt;0,N4/PLANEL_Pot_Trim!N4,0)</f>
        <v>0.50338983654498104</v>
      </c>
      <c r="O29" s="47">
        <f>IF(PLANEL_Pot_Trim!O4&lt;&gt;0,O4/PLANEL_Pot_Trim!O4,0)</f>
        <v>0.53267989552927131</v>
      </c>
      <c r="P29" s="47">
        <f>IF(PLANEL_Pot_Trim!P4&lt;&gt;0,P4/PLANEL_Pot_Trim!P4,0)</f>
        <v>0.44079494186921137</v>
      </c>
      <c r="Q29" s="47">
        <f>IF(PLANEL_Pot_Trim!Q4&lt;&gt;0,Q4/PLANEL_Pot_Trim!Q4,0)</f>
        <v>0.41149890270981149</v>
      </c>
      <c r="R29" s="47">
        <f>IF(PLANEL_Pot_Trim!R4&lt;&gt;0,R4/PLANEL_Pot_Trim!R4,0)</f>
        <v>0.46569250556577219</v>
      </c>
      <c r="S29" s="47">
        <f>IF(PLANEL_Pot_Trim!S4&lt;&gt;0,S4/PLANEL_Pot_Trim!S4,0)</f>
        <v>0.54864531639153102</v>
      </c>
      <c r="T29" s="47">
        <f>IF(PLANEL_Pot_Trim!T4&lt;&gt;0,T4/PLANEL_Pot_Trim!T4,0)</f>
        <v>0.45706079129020993</v>
      </c>
      <c r="U29" s="47">
        <f>IF(PLANEL_Pot_Trim!U4&lt;&gt;0,U4/PLANEL_Pot_Trim!U4,0)</f>
        <v>0.42825668657398525</v>
      </c>
      <c r="V29" s="47">
        <f>IF(PLANEL_Pot_Trim!V4&lt;&gt;0,V4/PLANEL_Pot_Trim!V4,0)</f>
        <v>0.45998534637557248</v>
      </c>
      <c r="W29" s="47">
        <f>IF(PLANEL_Pot_Trim!W4&lt;&gt;0,W4/PLANEL_Pot_Trim!W4,0)</f>
        <v>0.55620614647072797</v>
      </c>
      <c r="X29" s="47">
        <f>IF(PLANEL_Pot_Trim!X4&lt;&gt;0,X4/PLANEL_Pot_Trim!X4,0)</f>
        <v>0.46782648151190559</v>
      </c>
      <c r="Y29" s="47">
        <f>IF(PLANEL_Pot_Trim!Y4&lt;&gt;0,Y4/PLANEL_Pot_Trim!Y4,0)</f>
        <v>0.43906571802523531</v>
      </c>
      <c r="Z29" s="47">
        <f>IF(PLANEL_Pot_Trim!Z4&lt;&gt;0,Z4/PLANEL_Pot_Trim!Z4,0)</f>
        <v>0.46088325522773438</v>
      </c>
      <c r="AA29" s="47">
        <f>IF(PLANEL_Pot_Trim!AA4&lt;&gt;0,AA4/PLANEL_Pot_Trim!AA4,0)</f>
        <v>0.57897131909767552</v>
      </c>
      <c r="AB29" s="47">
        <f>IF(PLANEL_Pot_Trim!AB4&lt;&gt;0,AB4/PLANEL_Pot_Trim!AB4,0)</f>
        <v>0.50012488669248323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0.58993331552928119</v>
      </c>
      <c r="AF29" s="47">
        <f>IF(PLANEL_Pot_Trim!AF4&lt;&gt;0,AF4/PLANEL_Pot_Trim!AF4,0)</f>
        <v>0.51565021045120074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0.60005056905026899</v>
      </c>
      <c r="AJ29" s="47">
        <f>IF(PLANEL_Pot_Trim!AJ4&lt;&gt;0,AJ4/PLANEL_Pot_Trim!AJ4,0)</f>
        <v>0.50018992268547879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0.60847512754671151</v>
      </c>
      <c r="AN29" s="47">
        <f>IF(PLANEL_Pot_Trim!AN4&lt;&gt;0,AN4/PLANEL_Pot_Trim!AN4,0)</f>
        <v>0.52763159518034064</v>
      </c>
      <c r="AO29" s="47">
        <f>IF(PLANEL_Pot_Trim!AO4&lt;&gt;0,AO4/PLANEL_Pot_Trim!AO4,0)</f>
        <v>0.46295523877516209</v>
      </c>
      <c r="AP29" s="47">
        <f>IF(PLANEL_Pot_Trim!AP4&lt;&gt;0,AP4/PLANEL_Pot_Trim!AP4,0)</f>
        <v>0.4613333513625909</v>
      </c>
      <c r="AQ29" s="47">
        <f>IF(PLANEL_Pot_Trim!AQ4&lt;&gt;0,AQ4/PLANEL_Pot_Trim!AQ4,0)</f>
        <v>0.58650275068945457</v>
      </c>
      <c r="AR29" s="47">
        <f>IF(PLANEL_Pot_Trim!AR4&lt;&gt;0,AR4/PLANEL_Pot_Trim!AR4,0)</f>
        <v>0.50475784051223682</v>
      </c>
      <c r="AS29" s="47">
        <f>IF(PLANEL_Pot_Trim!AS4&lt;&gt;0,AS4/PLANEL_Pot_Trim!AS4,0)</f>
        <v>0.46293713910038464</v>
      </c>
      <c r="AT29" s="47">
        <f>IF(PLANEL_Pot_Trim!AT4&lt;&gt;0,AT4/PLANEL_Pot_Trim!AT4,0)</f>
        <v>0.46134530995895856</v>
      </c>
      <c r="AU29" s="47">
        <f>IF(PLANEL_Pot_Trim!AU4&lt;&gt;0,AU4/PLANEL_Pot_Trim!AU4,0)</f>
        <v>0.58467319865619949</v>
      </c>
      <c r="AV29" s="47">
        <f>IF(PLANEL_Pot_Trim!AV4&lt;&gt;0,AV4/PLANEL_Pot_Trim!AV4,0)</f>
        <v>0.53733414442709571</v>
      </c>
      <c r="AW29" s="47">
        <f>IF(PLANEL_Pot_Trim!AW4&lt;&gt;0,AW4/PLANEL_Pot_Trim!AW4,0)</f>
        <v>0.46317281672394983</v>
      </c>
      <c r="AX29" s="47">
        <f>IF(PLANEL_Pot_Trim!AX4&lt;&gt;0,AX4/PLANEL_Pot_Trim!AX4,0)</f>
        <v>0.46191787672287832</v>
      </c>
      <c r="AY29" s="47">
        <f>IF(PLANEL_Pot_Trim!AY4&lt;&gt;0,AY4/PLANEL_Pot_Trim!AY4,0)</f>
        <v>0.59272946142552574</v>
      </c>
      <c r="AZ29" s="47">
        <f>IF(PLANEL_Pot_Trim!AZ4&lt;&gt;0,AZ4/PLANEL_Pot_Trim!AZ4,0)</f>
        <v>0.51939828384602382</v>
      </c>
      <c r="BA29" s="47">
        <f>IF(PLANEL_Pot_Trim!BA4&lt;&gt;0,BA4/PLANEL_Pot_Trim!BA4,0)</f>
        <v>0.46263936057955041</v>
      </c>
      <c r="BB29" s="47">
        <f>IF(PLANEL_Pot_Trim!BB4&lt;&gt;0,BB4/PLANEL_Pot_Trim!BB4,0)</f>
        <v>0.46147706065064847</v>
      </c>
      <c r="BC29" s="47">
        <f>IF(PLANEL_Pot_Trim!BC4&lt;&gt;0,BC4/PLANEL_Pot_Trim!BC4,0)</f>
        <v>0.60026089366906021</v>
      </c>
      <c r="BD29" s="47">
        <f>IF(PLANEL_Pot_Trim!BD4&lt;&gt;0,BD4/PLANEL_Pot_Trim!BD4,0)</f>
        <v>0.51279637970984615</v>
      </c>
      <c r="BE29" s="47">
        <f>IF(PLANEL_Pot_Trim!BE4&lt;&gt;0,BE4/PLANEL_Pot_Trim!BE4,0)</f>
        <v>0.4638565850281447</v>
      </c>
      <c r="BF29" s="47">
        <f>IF(PLANEL_Pot_Trim!BF4&lt;&gt;0,BF4/PLANEL_Pot_Trim!BF4,0)</f>
        <v>0.46383188139547116</v>
      </c>
      <c r="BG29" s="47">
        <f>IF(PLANEL_Pot_Trim!BG4&lt;&gt;0,BG4/PLANEL_Pot_Trim!BG4,0)</f>
        <v>0.6127902257479142</v>
      </c>
      <c r="BH29" s="47">
        <f>IF(PLANEL_Pot_Trim!BH4&lt;&gt;0,BH4/PLANEL_Pot_Trim!BH4,0)</f>
        <v>0.5183948293205336</v>
      </c>
      <c r="BI29" s="47">
        <f>IF(PLANEL_Pot_Trim!BI4&lt;&gt;0,BI4/PLANEL_Pot_Trim!BI4,0)</f>
        <v>0.4654204791266458</v>
      </c>
      <c r="BJ29" s="47">
        <f>IF(PLANEL_Pot_Trim!BJ4&lt;&gt;0,BJ4/PLANEL_Pot_Trim!BJ4,0)</f>
        <v>0.46737759178367749</v>
      </c>
      <c r="BK29" s="47">
        <f>IF(PLANEL_Pot_Trim!BK4&lt;&gt;0,BK4/PLANEL_Pot_Trim!BK4,0)</f>
        <v>0.62250638835737127</v>
      </c>
      <c r="BL29" s="47">
        <f>IF(PLANEL_Pot_Trim!BL4&lt;&gt;0,BL4/PLANEL_Pot_Trim!BL4,0)</f>
        <v>0.50928459908212498</v>
      </c>
      <c r="BM29" s="47">
        <f>IF(PLANEL_Pot_Trim!BM4&lt;&gt;0,BM4/PLANEL_Pot_Trim!BM4,0)</f>
        <v>0.46652517459793513</v>
      </c>
      <c r="BN29" s="47">
        <f>IF(PLANEL_Pot_Trim!BN4&lt;&gt;0,BN4/PLANEL_Pot_Trim!BN4,0)</f>
        <v>0.47058825693377798</v>
      </c>
      <c r="BO29" s="47">
        <f>IF(PLANEL_Pot_Trim!BO4&lt;&gt;0,BO4/PLANEL_Pot_Trim!BO4,0)</f>
        <v>0.60620326369427291</v>
      </c>
      <c r="BP29" s="47">
        <f>IF(PLANEL_Pot_Trim!BP4&lt;&gt;0,BP4/PLANEL_Pot_Trim!BP4,0)</f>
        <v>0.51920472345755009</v>
      </c>
      <c r="BQ29" s="47">
        <f>IF(PLANEL_Pot_Trim!BQ4&lt;&gt;0,BQ4/PLANEL_Pot_Trim!BQ4,0)</f>
        <v>0.46652517459793513</v>
      </c>
      <c r="BR29" s="47">
        <f>IF(PLANEL_Pot_Trim!BR4&lt;&gt;0,BR4/PLANEL_Pot_Trim!BR4,0)</f>
        <v>0.47058825693377798</v>
      </c>
      <c r="BS29" s="47">
        <f>IF(PLANEL_Pot_Trim!BS4&lt;&gt;0,BS4/PLANEL_Pot_Trim!BS4,0)</f>
        <v>0.62707401307876021</v>
      </c>
      <c r="BT29" s="47">
        <f>IF(PLANEL_Pot_Trim!BT4&lt;&gt;0,BT4/PLANEL_Pot_Trim!BT4,0)</f>
        <v>0.54080628307458456</v>
      </c>
      <c r="BU29" s="47">
        <f>IF(PLANEL_Pot_Trim!BU4&lt;&gt;0,BU4/PLANEL_Pot_Trim!BU4,0)</f>
        <v>0.46652517459793513</v>
      </c>
      <c r="BV29" s="47">
        <f>IF(PLANEL_Pot_Trim!BV4&lt;&gt;0,BV4/PLANEL_Pot_Trim!BV4,0)</f>
        <v>0.47058825693377798</v>
      </c>
      <c r="BW29" s="47">
        <f>IF(PLANEL_Pot_Trim!BW4&lt;&gt;0,BW4/PLANEL_Pot_Trim!BW4,0)</f>
        <v>0.6587199348828684</v>
      </c>
      <c r="BX29" s="47">
        <f>IF(PLANEL_Pot_Trim!BX4&lt;&gt;0,BX4/PLANEL_Pot_Trim!BX4,0)</f>
        <v>0.53768404848911489</v>
      </c>
      <c r="BY29" s="47">
        <f>IF(PLANEL_Pot_Trim!BY4&lt;&gt;0,BY4/PLANEL_Pot_Trim!BY4,0)</f>
        <v>0.46652517459793513</v>
      </c>
      <c r="BZ29" s="47">
        <f>IF(PLANEL_Pot_Trim!BZ4&lt;&gt;0,BZ4/PLANEL_Pot_Trim!BZ4,0)</f>
        <v>0.47058825693377798</v>
      </c>
      <c r="CA29" s="47">
        <f>IF(PLANEL_Pot_Trim!CA4&lt;&gt;0,CA4/PLANEL_Pot_Trim!CA4,0)</f>
        <v>0.65831875726452971</v>
      </c>
      <c r="CB29" s="47">
        <f>IF(PLANEL_Pot_Trim!CB4&lt;&gt;0,CB4/PLANEL_Pot_Trim!CB4,0)</f>
        <v>0.54847741727791044</v>
      </c>
      <c r="CC29" s="47">
        <f>IF(PLANEL_Pot_Trim!CC4&lt;&gt;0,CC4/PLANEL_Pot_Trim!CC4,0)</f>
        <v>0.46652517459793513</v>
      </c>
      <c r="CD29" s="47">
        <f>IF(PLANEL_Pot_Trim!CD4&lt;&gt;0,CD4/PLANEL_Pot_Trim!CD4,0)</f>
        <v>0.47058825693377798</v>
      </c>
      <c r="CE29" s="47">
        <f>IF(PLANEL_Pot_Trim!CE4&lt;&gt;0,CE4/PLANEL_Pot_Trim!CE4,0)</f>
        <v>0.66724092062607132</v>
      </c>
      <c r="CF29" s="47">
        <f>IF(PLANEL_Pot_Trim!CF4&lt;&gt;0,CF4/PLANEL_Pot_Trim!CF4,0)</f>
        <v>0.56884045089674062</v>
      </c>
      <c r="CG29" s="47">
        <f>IF(PLANEL_Pot_Trim!CG4&lt;&gt;0,CG4/PLANEL_Pot_Trim!CG4,0)</f>
        <v>0.46624939832851153</v>
      </c>
      <c r="CH29" s="47">
        <f>IF(PLANEL_Pot_Trim!CH4&lt;&gt;0,CH4/PLANEL_Pot_Trim!CH4,0)</f>
        <v>0.47048477888783552</v>
      </c>
      <c r="CI29" s="47">
        <f>IF(PLANEL_Pot_Trim!CI4&lt;&gt;0,CI4/PLANEL_Pot_Trim!CI4,0)</f>
        <v>0.67028697132621995</v>
      </c>
      <c r="CJ29" s="47">
        <f>IF(PLANEL_Pot_Trim!CJ4&lt;&gt;0,CJ4/PLANEL_Pot_Trim!CJ4,0)</f>
        <v>0.58168511343688778</v>
      </c>
      <c r="CK29" s="47">
        <f>IF(PLANEL_Pot_Trim!CK4&lt;&gt;0,CK4/PLANEL_Pot_Trim!CK4,0)</f>
        <v>0.46381555023312726</v>
      </c>
      <c r="CL29" s="47">
        <f>IF(PLANEL_Pot_Trim!CL4&lt;&gt;0,CL4/PLANEL_Pot_Trim!CL4,0)</f>
        <v>0.4698083376602753</v>
      </c>
      <c r="CM29" s="47">
        <f>IF(PLANEL_Pot_Trim!CM4&lt;&gt;0,CM4/PLANEL_Pot_Trim!CM4,0)</f>
        <v>0.67311605357510673</v>
      </c>
      <c r="CN29" s="47">
        <f>IF(PLANEL_Pot_Trim!CN4&lt;&gt;0,CN4/PLANEL_Pot_Trim!CN4,0)</f>
        <v>0.56485042913072891</v>
      </c>
      <c r="CO29" s="47">
        <f>IF(PLANEL_Pot_Trim!CO4&lt;&gt;0,CO4/PLANEL_Pot_Trim!CO4,0)</f>
        <v>0.460975882581036</v>
      </c>
      <c r="CP29" s="47">
        <f>IF(PLANEL_Pot_Trim!CP4&lt;&gt;0,CP4/PLANEL_Pot_Trim!CP4,0)</f>
        <v>0.46882069209071908</v>
      </c>
      <c r="CQ29" s="47">
        <f>IF(PLANEL_Pot_Trim!CQ4&lt;&gt;0,CQ4/PLANEL_Pot_Trim!CQ4,0)</f>
        <v>0.67620947006592269</v>
      </c>
      <c r="CR29" s="47">
        <f>IF(PLANEL_Pot_Trim!CR4&lt;&gt;0,CR4/PLANEL_Pot_Trim!CR4,0)</f>
        <v>0.56686867542423203</v>
      </c>
      <c r="CS29" s="47">
        <f>IF(PLANEL_Pot_Trim!CS4&lt;&gt;0,CS4/PLANEL_Pot_Trim!CS4,0)</f>
        <v>0.45742223027924633</v>
      </c>
      <c r="CT29" s="47">
        <f>IF(PLANEL_Pot_Trim!CT4&lt;&gt;0,CT4/PLANEL_Pot_Trim!CT4,0)</f>
        <v>0.46804633323265171</v>
      </c>
      <c r="CU29" s="47">
        <f>IF(PLANEL_Pot_Trim!CU4&lt;&gt;0,CU4/PLANEL_Pot_Trim!CU4,0)</f>
        <v>0.67379560986645481</v>
      </c>
      <c r="CV29" s="47">
        <f>IF(PLANEL_Pot_Trim!CV4&lt;&gt;0,CV4/PLANEL_Pot_Trim!CV4,0)</f>
        <v>0.57115123076303342</v>
      </c>
      <c r="CW29" s="47">
        <f>IF(PLANEL_Pot_Trim!CW4&lt;&gt;0,CW4/PLANEL_Pot_Trim!CW4,0)</f>
        <v>0.44490737014852261</v>
      </c>
      <c r="CX29" s="47">
        <f>IF(PLANEL_Pot_Trim!CX4&lt;&gt;0,CX4/PLANEL_Pot_Trim!CX4,0)</f>
        <v>0.45909809218976005</v>
      </c>
      <c r="CY29" s="77">
        <f>IF(PLANEL_Pot_Trim!CY4&lt;&gt;0,CY4/PLANEL_Pot_Trim!CY4,0)</f>
        <v>0.67379560986645481</v>
      </c>
      <c r="CZ29" s="77">
        <f>IF(PLANEL_Pot_Trim!CZ4&lt;&gt;0,CZ4/PLANEL_Pot_Trim!CZ4,0)</f>
        <v>0.55301155821910297</v>
      </c>
      <c r="DA29" s="77">
        <f>IF(PLANEL_Pot_Trim!DA4&lt;&gt;0,DA4/PLANEL_Pot_Trim!DA4,0)</f>
        <v>0.44490737014852261</v>
      </c>
      <c r="DB29" s="77">
        <f>IF(PLANEL_Pot_Trim!DB4&lt;&gt;0,DB4/PLANEL_Pot_Trim!DB4,0)</f>
        <v>0.45909809218976005</v>
      </c>
      <c r="DC29" s="47">
        <f>IF(PLANEL_Pot_Trim!DC4&lt;&gt;0,DC4/PLANEL_Pot_Trim!DC4,0)</f>
        <v>0.67588687906131328</v>
      </c>
      <c r="DD29" s="47">
        <f>IF(PLANEL_Pot_Trim!DD4&lt;&gt;0,DD4/PLANEL_Pot_Trim!DD4,0)</f>
        <v>0.57074384586653149</v>
      </c>
      <c r="DE29" s="47">
        <f>IF(PLANEL_Pot_Trim!DE4&lt;&gt;0,DE4/PLANEL_Pot_Trim!DE4,0)</f>
        <v>0.44490737014852261</v>
      </c>
      <c r="DF29" s="47">
        <f>IF(PLANEL_Pot_Trim!DF4&lt;&gt;0,DF4/PLANEL_Pot_Trim!DF4,0)</f>
        <v>0.45909809218976005</v>
      </c>
      <c r="DG29" s="47">
        <f>IF(PLANEL_Pot_Trim!DG4&lt;&gt;0,DG4/PLANEL_Pot_Trim!DG4,0)</f>
        <v>0.67743115117912023</v>
      </c>
      <c r="DH29" s="47">
        <f>IF(PLANEL_Pot_Trim!DH4&lt;&gt;0,DH4/PLANEL_Pot_Trim!DH4,0)</f>
        <v>0.5607197492082584</v>
      </c>
      <c r="DI29" s="47">
        <f>IF(PLANEL_Pot_Trim!DI4&lt;&gt;0,DI4/PLANEL_Pot_Trim!DI4,0)</f>
        <v>0.44455352367765266</v>
      </c>
      <c r="DJ29" s="47">
        <f>IF(PLANEL_Pot_Trim!DJ4&lt;&gt;0,DJ4/PLANEL_Pot_Trim!DJ4,0)</f>
        <v>0.45885223682217824</v>
      </c>
      <c r="DK29" s="47">
        <f>IF(PLANEL_Pot_Trim!DK4&lt;&gt;0,DK4/PLANEL_Pot_Trim!DK4,0)</f>
        <v>0.67770560361560994</v>
      </c>
      <c r="DL29" s="47">
        <f>IF(PLANEL_Pot_Trim!DL4&lt;&gt;0,DL4/PLANEL_Pot_Trim!DL4,0)</f>
        <v>0.54504440688330136</v>
      </c>
      <c r="DM29" s="47">
        <f>IF(PLANEL_Pot_Trim!DM4&lt;&gt;0,DM4/PLANEL_Pot_Trim!DM4,0)</f>
        <v>0.44420220940028954</v>
      </c>
      <c r="DN29" s="47">
        <f>IF(PLANEL_Pot_Trim!DN4&lt;&gt;0,DN4/PLANEL_Pot_Trim!DN4,0)</f>
        <v>0.45860814084342855</v>
      </c>
      <c r="DO29" s="47">
        <f>IF(PLANEL_Pot_Trim!DO4&lt;&gt;0,DO4/PLANEL_Pot_Trim!DO4,0)</f>
        <v>0.67778483477092877</v>
      </c>
      <c r="DP29" s="47">
        <f>IF(PLANEL_Pot_Trim!DP4&lt;&gt;0,DP4/PLANEL_Pot_Trim!DP4,0)</f>
        <v>0.5387243394425173</v>
      </c>
      <c r="DQ29" s="47">
        <f>IF(PLANEL_Pot_Trim!DQ4&lt;&gt;0,DQ4/PLANEL_Pot_Trim!DQ4,0)</f>
        <v>0.44385223787923223</v>
      </c>
      <c r="DR29" s="47">
        <f>IF(PLANEL_Pot_Trim!DR4&lt;&gt;0,DR4/PLANEL_Pot_Trim!DR4,0)</f>
        <v>0.45840829942066796</v>
      </c>
      <c r="DS29" s="47">
        <f>IF(PLANEL_Pot_Trim!DS4&lt;&gt;0,DS4/PLANEL_Pot_Trim!DS4,0)</f>
        <v>0.67778834646522745</v>
      </c>
      <c r="DT29" s="47">
        <f>IF(PLANEL_Pot_Trim!DT4&lt;&gt;0,DT4/PLANEL_Pot_Trim!DT4,0)</f>
        <v>0.5627347576956121</v>
      </c>
      <c r="DU29" s="47">
        <f>IF(PLANEL_Pot_Trim!DU4&lt;&gt;0,DU4/PLANEL_Pot_Trim!DU4,0)</f>
        <v>0.44355853721336935</v>
      </c>
      <c r="DV29" s="47">
        <f>IF(PLANEL_Pot_Trim!DV4&lt;&gt;0,DV4/PLANEL_Pot_Trim!DV4,0)</f>
        <v>0.4582546413302907</v>
      </c>
      <c r="DW29" s="47">
        <f>IF(PLANEL_Pot_Trim!DW4&lt;&gt;0,DW4/PLANEL_Pot_Trim!DW4,0)</f>
        <v>0.67793131164056464</v>
      </c>
      <c r="DX29" s="47">
        <f>IF(PLANEL_Pot_Trim!DX4&lt;&gt;0,DX4/PLANEL_Pot_Trim!DX4,0)</f>
        <v>0.55646081981917128</v>
      </c>
      <c r="DY29" s="47">
        <f>IF(PLANEL_Pot_Trim!DY4&lt;&gt;0,DY4/PLANEL_Pot_Trim!DY4,0)</f>
        <v>0.44319899146269143</v>
      </c>
      <c r="DZ29" s="47">
        <f>IF(PLANEL_Pot_Trim!DZ4&lt;&gt;0,DZ4/PLANEL_Pot_Trim!DZ4,0)</f>
        <v>0.45801289225291369</v>
      </c>
      <c r="EA29" s="47">
        <f>IF(PLANEL_Pot_Trim!EA4&lt;&gt;0,EA4/PLANEL_Pot_Trim!EA4,0)</f>
        <v>0.67908030104314709</v>
      </c>
      <c r="EB29" s="47">
        <f>IF(PLANEL_Pot_Trim!EB4&lt;&gt;0,EB4/PLANEL_Pot_Trim!EB4,0)</f>
        <v>0.56217309499471901</v>
      </c>
      <c r="EC29" s="47">
        <f>IF(PLANEL_Pot_Trim!EC4&lt;&gt;0,EC4/PLANEL_Pot_Trim!EC4,0)</f>
        <v>0.44077610589262967</v>
      </c>
      <c r="ED29" s="47">
        <f>IF(PLANEL_Pot_Trim!ED4&lt;&gt;0,ED4/PLANEL_Pot_Trim!ED4,0)</f>
        <v>0.45659728437342229</v>
      </c>
      <c r="EE29" s="47">
        <f>IF(PLANEL_Pot_Trim!EE4&lt;&gt;0,EE4/PLANEL_Pot_Trim!EE4,0)</f>
        <v>0.67959578039295887</v>
      </c>
      <c r="EF29" s="47">
        <f>IF(PLANEL_Pot_Trim!EF4&lt;&gt;0,EF4/PLANEL_Pot_Trim!EF4,0)</f>
        <v>0.57452069941053197</v>
      </c>
      <c r="EG29" s="47">
        <f>IF(PLANEL_Pot_Trim!EG4&lt;&gt;0,EG4/PLANEL_Pot_Trim!EG4,0)</f>
        <v>0.43620465665281605</v>
      </c>
      <c r="EH29" s="47">
        <f>IF(PLANEL_Pot_Trim!EH4&lt;&gt;0,EH4/PLANEL_Pot_Trim!EH4,0)</f>
        <v>0.45325246305696598</v>
      </c>
      <c r="EI29" s="47">
        <f>IF(PLANEL_Pot_Trim!EI4&lt;&gt;0,EI4/PLANEL_Pot_Trim!EI4,0)</f>
        <v>0.67956246292585176</v>
      </c>
      <c r="EJ29" s="47">
        <f>IF(PLANEL_Pot_Trim!EJ4&lt;&gt;0,EJ4/PLANEL_Pot_Trim!EJ4,0)</f>
        <v>0.57486839648012666</v>
      </c>
      <c r="EK29" s="47">
        <f>IF(PLANEL_Pot_Trim!EK4&lt;&gt;0,EK4/PLANEL_Pot_Trim!EK4,0)</f>
        <v>0.41383090006267925</v>
      </c>
      <c r="EL29" s="47">
        <f>IF(PLANEL_Pot_Trim!EL4&lt;&gt;0,EL4/PLANEL_Pot_Trim!EL4,0)</f>
        <v>0.45113031765971845</v>
      </c>
      <c r="EM29" s="47">
        <f>IF(PLANEL_Pot_Trim!EM4&lt;&gt;0,EM4/PLANEL_Pot_Trim!EM4,0)</f>
        <v>0.67982686042080975</v>
      </c>
      <c r="EN29" s="47">
        <f>IF(PLANEL_Pot_Trim!EN4&lt;&gt;0,EN4/PLANEL_Pot_Trim!EN4,0)</f>
        <v>0.59013355442025439</v>
      </c>
      <c r="EO29" s="47">
        <f>IF(PLANEL_Pot_Trim!EO4&lt;&gt;0,EO4/PLANEL_Pot_Trim!EO4,0)</f>
        <v>0.3893805405830183</v>
      </c>
      <c r="EP29" s="47">
        <f>IF(PLANEL_Pot_Trim!EP4&lt;&gt;0,EP4/PLANEL_Pot_Trim!EP4,0)</f>
        <v>0.44907398026225093</v>
      </c>
    </row>
    <row r="30" spans="2:146" x14ac:dyDescent="0.3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0.54363804945742333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0.44434208168475936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0.54282900778930987</v>
      </c>
      <c r="Q30" s="47">
        <f>IF(PLANEL_Pot_Trim!Q5&lt;&gt;0,Q5/PLANEL_Pot_Trim!Q5,0)</f>
        <v>0.43872029851281608</v>
      </c>
      <c r="R30" s="47">
        <f>IF(PLANEL_Pot_Trim!R5&lt;&gt;0,R5/PLANEL_Pot_Trim!R5,0)</f>
        <v>0.50009323537691031</v>
      </c>
      <c r="S30" s="47">
        <f>IF(PLANEL_Pot_Trim!S5&lt;&gt;0,S5/PLANEL_Pot_Trim!S5,0)</f>
        <v>0.56603883909209429</v>
      </c>
      <c r="T30" s="47">
        <f>IF(PLANEL_Pot_Trim!T5&lt;&gt;0,T5/PLANEL_Pot_Trim!T5,0)</f>
        <v>0.53837501173777846</v>
      </c>
      <c r="U30" s="47">
        <f>IF(PLANEL_Pot_Trim!U5&lt;&gt;0,U5/PLANEL_Pot_Trim!U5,0)</f>
        <v>0.43271667373812206</v>
      </c>
      <c r="V30" s="47">
        <f>IF(PLANEL_Pot_Trim!V5&lt;&gt;0,V5/PLANEL_Pot_Trim!V5,0)</f>
        <v>0.5000554910348497</v>
      </c>
      <c r="W30" s="47">
        <f>IF(PLANEL_Pot_Trim!W5&lt;&gt;0,W5/PLANEL_Pot_Trim!W5,0)</f>
        <v>0.57827605427912632</v>
      </c>
      <c r="X30" s="47">
        <f>IF(PLANEL_Pot_Trim!X5&lt;&gt;0,X5/PLANEL_Pot_Trim!X5,0)</f>
        <v>0.51398404465909397</v>
      </c>
      <c r="Y30" s="47">
        <f>IF(PLANEL_Pot_Trim!Y5&lt;&gt;0,Y5/PLANEL_Pot_Trim!Y5,0)</f>
        <v>0.44259126215582917</v>
      </c>
      <c r="Z30" s="47">
        <f>IF(PLANEL_Pot_Trim!Z5&lt;&gt;0,Z5/PLANEL_Pot_Trim!Z5,0)</f>
        <v>0.49964685821699528</v>
      </c>
      <c r="AA30" s="47">
        <f>IF(PLANEL_Pot_Trim!AA5&lt;&gt;0,AA5/PLANEL_Pot_Trim!AA5,0)</f>
        <v>0.56759067066234803</v>
      </c>
      <c r="AB30" s="47">
        <f>IF(PLANEL_Pot_Trim!AB5&lt;&gt;0,AB5/PLANEL_Pot_Trim!AB5,0)</f>
        <v>0.38942859343170122</v>
      </c>
      <c r="AC30" s="47">
        <f>IF(PLANEL_Pot_Trim!AC5&lt;&gt;0,AC5/PLANEL_Pot_Trim!AC5,0)</f>
        <v>0.42895563877564585</v>
      </c>
      <c r="AD30" s="47">
        <f>IF(PLANEL_Pot_Trim!AD5&lt;&gt;0,AD5/PLANEL_Pot_Trim!AD5,0)</f>
        <v>0.48529800307684834</v>
      </c>
      <c r="AE30" s="47">
        <f>IF(PLANEL_Pot_Trim!AE5&lt;&gt;0,AE5/PLANEL_Pot_Trim!AE5,0)</f>
        <v>0.57707692758875162</v>
      </c>
      <c r="AF30" s="47">
        <f>IF(PLANEL_Pot_Trim!AF5&lt;&gt;0,AF5/PLANEL_Pot_Trim!AF5,0)</f>
        <v>0.36139310461993523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0.57692460347998098</v>
      </c>
      <c r="AJ30" s="47">
        <f>IF(PLANEL_Pot_Trim!AJ5&lt;&gt;0,AJ5/PLANEL_Pot_Trim!AJ5,0)</f>
        <v>0.5418315785113299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0.34223585957591096</v>
      </c>
      <c r="AN30" s="47">
        <f>IF(PLANEL_Pot_Trim!AN5&lt;&gt;0,AN5/PLANEL_Pot_Trim!AN5,0)</f>
        <v>0.3226820514821192</v>
      </c>
      <c r="AO30" s="47">
        <f>IF(PLANEL_Pot_Trim!AO5&lt;&gt;0,AO5/PLANEL_Pot_Trim!AO5,0)</f>
        <v>0.41898524880000815</v>
      </c>
      <c r="AP30" s="47">
        <f>IF(PLANEL_Pot_Trim!AP5&lt;&gt;0,AP5/PLANEL_Pot_Trim!AP5,0)</f>
        <v>0.47885129055256498</v>
      </c>
      <c r="AQ30" s="47">
        <f>IF(PLANEL_Pot_Trim!AQ5&lt;&gt;0,AQ5/PLANEL_Pot_Trim!AQ5,0)</f>
        <v>0.5577774064922536</v>
      </c>
      <c r="AR30" s="47">
        <f>IF(PLANEL_Pot_Trim!AR5&lt;&gt;0,AR5/PLANEL_Pot_Trim!AR5,0)</f>
        <v>0.53541358098291758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0.5579232995100093</v>
      </c>
      <c r="AV30" s="47">
        <f>IF(PLANEL_Pot_Trim!AV5&lt;&gt;0,AV5/PLANEL_Pot_Trim!AV5,0)</f>
        <v>0.25529064465642309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0.5639326034940142</v>
      </c>
      <c r="AZ30" s="47">
        <f>IF(PLANEL_Pot_Trim!AZ5&lt;&gt;0,AZ5/PLANEL_Pot_Trim!AZ5,0)</f>
        <v>0.4312578382679404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0.5639000170251155</v>
      </c>
      <c r="BD30" s="47">
        <f>IF(PLANEL_Pot_Trim!BD5&lt;&gt;0,BD5/PLANEL_Pot_Trim!BD5,0)</f>
        <v>0.51468898041585909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0.52630504281646007</v>
      </c>
      <c r="BH30" s="47">
        <f>IF(PLANEL_Pot_Trim!BH5&lt;&gt;0,BH5/PLANEL_Pot_Trim!BH5,0)</f>
        <v>0.5352923422650766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0.37126638834345205</v>
      </c>
      <c r="BL30" s="47">
        <f>IF(PLANEL_Pot_Trim!BL5&lt;&gt;0,BL5/PLANEL_Pot_Trim!BL5,0)</f>
        <v>0.49786731580011723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0.55780206086322448</v>
      </c>
      <c r="BP30" s="47">
        <f>IF(PLANEL_Pot_Trim!BP5&lt;&gt;0,BP5/PLANEL_Pot_Trim!BP5,0)</f>
        <v>0.51589153409790978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0.5051818420890698</v>
      </c>
      <c r="BT30" s="47">
        <f>IF(PLANEL_Pot_Trim!BT5&lt;&gt;0,BT5/PLANEL_Pot_Trim!BT5,0)</f>
        <v>0.41498980162898241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0.36233107340794923</v>
      </c>
      <c r="BX30" s="47">
        <f>IF(PLANEL_Pot_Trim!BX5&lt;&gt;0,BX5/PLANEL_Pot_Trim!BX5,0)</f>
        <v>0.53118386456762245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0.51576539483274964</v>
      </c>
      <c r="CB30" s="47">
        <f>IF(PLANEL_Pot_Trim!CB5&lt;&gt;0,CB5/PLANEL_Pot_Trim!CB5,0)</f>
        <v>0.5352923422650766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0.56405384221185528</v>
      </c>
      <c r="CF30" s="47">
        <f>IF(PLANEL_Pot_Trim!CF5&lt;&gt;0,CF5/PLANEL_Pot_Trim!CF5,0)</f>
        <v>0.44393773163500944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0.35988743144300078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0.53530423867108601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0.53543240879945508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0.53543240879945508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0.53543240879945508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0.35946521518793784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0.43152607493068806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0.53543240879945508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0.53543240879945508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0.35289610970427321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0.46510991829507825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0.52812318672927783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0.53530423867108601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0.52546969337596527</v>
      </c>
      <c r="EK30" s="47">
        <f>IF(PLANEL_Pot_Trim!EK5&lt;&gt;0,EK5/PLANEL_Pot_Trim!EK5,0)</f>
        <v>0.45073527217375625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0.35946521518793784</v>
      </c>
      <c r="EO30" s="47">
        <f>IF(PLANEL_Pot_Trim!EO5&lt;&gt;0,EO5/PLANEL_Pot_Trim!EO5,0)</f>
        <v>0.45066717704116283</v>
      </c>
      <c r="EP30" s="47">
        <f>IF(PLANEL_Pot_Trim!EP5&lt;&gt;0,EP5/PLANEL_Pot_Trim!EP5,0)</f>
        <v>0.49622829713459354</v>
      </c>
    </row>
    <row r="31" spans="2:146" x14ac:dyDescent="0.3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3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0.32267099605809468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0.3200477703193913</v>
      </c>
      <c r="V32" s="48">
        <f>IF(PLANEL_Pot_Trim!V7&lt;&gt;0,V7/PLANEL_Pot_Trim!V7,0)</f>
        <v>0.40107186166173925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0.4598176880126531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0.6376614870342443</v>
      </c>
      <c r="AE32" s="48">
        <f>IF(PLANEL_Pot_Trim!AE7&lt;&gt;0,AE7/PLANEL_Pot_Trim!AE7,0)</f>
        <v>0.30979604394553523</v>
      </c>
      <c r="AF32" s="48">
        <f>IF(PLANEL_Pot_Trim!AF7&lt;&gt;0,AF7/PLANEL_Pot_Trim!AF7,0)</f>
        <v>0.30979604394553523</v>
      </c>
      <c r="AG32" s="48">
        <f>IF(PLANEL_Pot_Trim!AG7&lt;&gt;0,AG7/PLANEL_Pot_Trim!AG7,0)</f>
        <v>0.38988528074679457</v>
      </c>
      <c r="AH32" s="48">
        <f>IF(PLANEL_Pot_Trim!AH7&lt;&gt;0,AH7/PLANEL_Pot_Trim!AH7,0)</f>
        <v>0.69325052564715584</v>
      </c>
      <c r="AI32" s="48">
        <f>IF(PLANEL_Pot_Trim!AI7&lt;&gt;0,AI7/PLANEL_Pot_Trim!AI7,0)</f>
        <v>0.30444310129468888</v>
      </c>
      <c r="AJ32" s="48">
        <f>IF(PLANEL_Pot_Trim!AJ7&lt;&gt;0,AJ7/PLANEL_Pot_Trim!AJ7,0)</f>
        <v>0.30683202361335887</v>
      </c>
      <c r="AK32" s="48">
        <f>IF(PLANEL_Pot_Trim!AK7&lt;&gt;0,AK7/PLANEL_Pot_Trim!AK7,0)</f>
        <v>0.34988094777107548</v>
      </c>
      <c r="AL32" s="48">
        <f>IF(PLANEL_Pot_Trim!AL7&lt;&gt;0,AL7/PLANEL_Pot_Trim!AL7,0)</f>
        <v>0.69957319913196991</v>
      </c>
      <c r="AM32" s="48">
        <f>IF(PLANEL_Pot_Trim!AM7&lt;&gt;0,AM7/PLANEL_Pot_Trim!AM7,0)</f>
        <v>0.28944674749662902</v>
      </c>
      <c r="AN32" s="48">
        <f>IF(PLANEL_Pot_Trim!AN7&lt;&gt;0,AN7/PLANEL_Pot_Trim!AN7,0)</f>
        <v>0.29183959511336088</v>
      </c>
      <c r="AO32" s="48">
        <f>IF(PLANEL_Pot_Trim!AO7&lt;&gt;0,AO7/PLANEL_Pot_Trim!AO7,0)</f>
        <v>0.40793617336074328</v>
      </c>
      <c r="AP32" s="48">
        <f>IF(PLANEL_Pot_Trim!AP7&lt;&gt;0,AP7/PLANEL_Pot_Trim!AP7,0)</f>
        <v>0.68523598284665888</v>
      </c>
      <c r="AQ32" s="48">
        <f>IF(PLANEL_Pot_Trim!AQ7&lt;&gt;0,AQ7/PLANEL_Pot_Trim!AQ7,0)</f>
        <v>0.1923260923474491</v>
      </c>
      <c r="AR32" s="48">
        <f>IF(PLANEL_Pot_Trim!AR7&lt;&gt;0,AR7/PLANEL_Pot_Trim!AR7,0)</f>
        <v>0.19191037385942469</v>
      </c>
      <c r="AS32" s="48">
        <f>IF(PLANEL_Pot_Trim!AS7&lt;&gt;0,AS7/PLANEL_Pot_Trim!AS7,0)</f>
        <v>0.32587961111214325</v>
      </c>
      <c r="AT32" s="48">
        <f>IF(PLANEL_Pot_Trim!AT7&lt;&gt;0,AT7/PLANEL_Pot_Trim!AT7,0)</f>
        <v>0.58997926882549401</v>
      </c>
      <c r="AU32" s="48">
        <f>IF(PLANEL_Pot_Trim!AU7&lt;&gt;0,AU7/PLANEL_Pot_Trim!AU7,0)</f>
        <v>0.17618103042482439</v>
      </c>
      <c r="AV32" s="48">
        <f>IF(PLANEL_Pot_Trim!AV7&lt;&gt;0,AV7/PLANEL_Pot_Trim!AV7,0)</f>
        <v>0.17618035883260941</v>
      </c>
      <c r="AW32" s="48">
        <f>IF(PLANEL_Pot_Trim!AW7&lt;&gt;0,AW7/PLANEL_Pot_Trim!AW7,0)</f>
        <v>0.30365611535090153</v>
      </c>
      <c r="AX32" s="48">
        <f>IF(PLANEL_Pot_Trim!AX7&lt;&gt;0,AX7/PLANEL_Pot_Trim!AX7,0)</f>
        <v>0.52272805726226201</v>
      </c>
      <c r="AY32" s="48">
        <f>IF(PLANEL_Pot_Trim!AY7&lt;&gt;0,AY7/PLANEL_Pot_Trim!AY7,0)</f>
        <v>0.16811300423403996</v>
      </c>
      <c r="AZ32" s="48">
        <f>IF(PLANEL_Pot_Trim!AZ7&lt;&gt;0,AZ7/PLANEL_Pot_Trim!AZ7,0)</f>
        <v>0.16578643079744668</v>
      </c>
      <c r="BA32" s="48">
        <f>IF(PLANEL_Pot_Trim!BA7&lt;&gt;0,BA7/PLANEL_Pot_Trim!BA7,0)</f>
        <v>0.28975050084895726</v>
      </c>
      <c r="BB32" s="48">
        <f>IF(PLANEL_Pot_Trim!BB7&lt;&gt;0,BB7/PLANEL_Pot_Trim!BB7,0)</f>
        <v>0.53251047863994905</v>
      </c>
      <c r="BC32" s="48">
        <f>IF(PLANEL_Pot_Trim!BC7&lt;&gt;0,BC7/PLANEL_Pot_Trim!BC7,0)</f>
        <v>0.15988896418566995</v>
      </c>
      <c r="BD32" s="48">
        <f>IF(PLANEL_Pot_Trim!BD7&lt;&gt;0,BD7/PLANEL_Pot_Trim!BD7,0)</f>
        <v>0.1622155709587981</v>
      </c>
      <c r="BE32" s="48">
        <f>IF(PLANEL_Pot_Trim!BE7&lt;&gt;0,BE7/PLANEL_Pot_Trim!BE7,0)</f>
        <v>0.2838548104684735</v>
      </c>
      <c r="BF32" s="48">
        <f>IF(PLANEL_Pot_Trim!BF7&lt;&gt;0,BF7/PLANEL_Pot_Trim!BF7,0)</f>
        <v>0.54483682865146399</v>
      </c>
      <c r="BG32" s="48">
        <f>IF(PLANEL_Pot_Trim!BG7&lt;&gt;0,BG7/PLANEL_Pot_Trim!BG7,0)</f>
        <v>0.15988896418566995</v>
      </c>
      <c r="BH32" s="48">
        <f>IF(PLANEL_Pot_Trim!BH7&lt;&gt;0,BH7/PLANEL_Pot_Trim!BH7,0)</f>
        <v>0.1622155709587981</v>
      </c>
      <c r="BI32" s="48">
        <f>IF(PLANEL_Pot_Trim!BI7&lt;&gt;0,BI7/PLANEL_Pot_Trim!BI7,0)</f>
        <v>0.34363958450648729</v>
      </c>
      <c r="BJ32" s="48">
        <f>IF(PLANEL_Pot_Trim!BJ7&lt;&gt;0,BJ7/PLANEL_Pot_Trim!BJ7,0)</f>
        <v>0.61234731116699259</v>
      </c>
      <c r="BK32" s="48">
        <f>IF(PLANEL_Pot_Trim!BK7&lt;&gt;0,BK7/PLANEL_Pot_Trim!BK7,0)</f>
        <v>0.1622155709587981</v>
      </c>
      <c r="BL32" s="48">
        <f>IF(PLANEL_Pot_Trim!BL7&lt;&gt;0,BL7/PLANEL_Pot_Trim!BL7,0)</f>
        <v>0.1622155709587981</v>
      </c>
      <c r="BM32" s="48">
        <f>IF(PLANEL_Pot_Trim!BM7&lt;&gt;0,BM7/PLANEL_Pot_Trim!BM7,0)</f>
        <v>0.24208917130555019</v>
      </c>
      <c r="BN32" s="48">
        <f>IF(PLANEL_Pot_Trim!BN7&lt;&gt;0,BN7/PLANEL_Pot_Trim!BN7,0)</f>
        <v>0.46332741791504578</v>
      </c>
      <c r="BO32" s="48">
        <f>IF(PLANEL_Pot_Trim!BO7&lt;&gt;0,BO7/PLANEL_Pot_Trim!BO7,0)</f>
        <v>0.1096451019369844</v>
      </c>
      <c r="BP32" s="48">
        <f>IF(PLANEL_Pot_Trim!BP7&lt;&gt;0,BP7/PLANEL_Pot_Trim!BP7,0)</f>
        <v>0.1096451019369844</v>
      </c>
      <c r="BQ32" s="48">
        <f>IF(PLANEL_Pot_Trim!BQ7&lt;&gt;0,BQ7/PLANEL_Pot_Trim!BQ7,0)</f>
        <v>0.32443959752880036</v>
      </c>
      <c r="BR32" s="48">
        <f>IF(PLANEL_Pot_Trim!BR7&lt;&gt;0,BR7/PLANEL_Pot_Trim!BR7,0)</f>
        <v>0.4879647215902897</v>
      </c>
      <c r="BS32" s="48">
        <f>IF(PLANEL_Pot_Trim!BS7&lt;&gt;0,BS7/PLANEL_Pot_Trim!BS7,0)</f>
        <v>0.10273791228249395</v>
      </c>
      <c r="BT32" s="48">
        <f>IF(PLANEL_Pot_Trim!BT7&lt;&gt;0,BT7/PLANEL_Pot_Trim!BT7,0)</f>
        <v>0.10273791228249395</v>
      </c>
      <c r="BU32" s="48">
        <f>IF(PLANEL_Pot_Trim!BU7&lt;&gt;0,BU7/PLANEL_Pot_Trim!BU7,0)</f>
        <v>0.33852279681274899</v>
      </c>
      <c r="BV32" s="48">
        <f>IF(PLANEL_Pot_Trim!BV7&lt;&gt;0,BV7/PLANEL_Pot_Trim!BV7,0)</f>
        <v>0.5160839308066878</v>
      </c>
      <c r="BW32" s="48">
        <f>IF(PLANEL_Pot_Trim!BW7&lt;&gt;0,BW7/PLANEL_Pot_Trim!BW7,0)</f>
        <v>9.664939840471537E-2</v>
      </c>
      <c r="BX32" s="48">
        <f>IF(PLANEL_Pot_Trim!BX7&lt;&gt;0,BX7/PLANEL_Pot_Trim!BX7,0)</f>
        <v>9.664939840471537E-2</v>
      </c>
      <c r="BY32" s="48">
        <f>IF(PLANEL_Pot_Trim!BY7&lt;&gt;0,BY7/PLANEL_Pot_Trim!BY7,0)</f>
        <v>0.35093678265047895</v>
      </c>
      <c r="BZ32" s="48">
        <f>IF(PLANEL_Pot_Trim!BZ7&lt;&gt;0,BZ7/PLANEL_Pot_Trim!BZ7,0)</f>
        <v>0.54114970022744013</v>
      </c>
      <c r="CA32" s="48">
        <f>IF(PLANEL_Pot_Trim!CA7&lt;&gt;0,CA7/PLANEL_Pot_Trim!CA7,0)</f>
        <v>6.1328213708970167E-2</v>
      </c>
      <c r="CB32" s="48">
        <f>IF(PLANEL_Pot_Trim!CB7&lt;&gt;0,CB7/PLANEL_Pot_Trim!CB7,0)</f>
        <v>6.1328213708970167E-2</v>
      </c>
      <c r="CC32" s="48">
        <f>IF(PLANEL_Pot_Trim!CC7&lt;&gt;0,CC7/PLANEL_Pot_Trim!CC7,0)</f>
        <v>0.34726694998699625</v>
      </c>
      <c r="CD32" s="48">
        <f>IF(PLANEL_Pot_Trim!CD7&lt;&gt;0,CD7/PLANEL_Pot_Trim!CD7,0)</f>
        <v>0.52265687916195402</v>
      </c>
      <c r="CE32" s="48">
        <f>IF(PLANEL_Pot_Trim!CE7&lt;&gt;0,CE7/PLANEL_Pot_Trim!CE7,0)</f>
        <v>5.8717928216947428E-2</v>
      </c>
      <c r="CF32" s="48">
        <f>IF(PLANEL_Pot_Trim!CF7&lt;&gt;0,CF7/PLANEL_Pot_Trim!CF7,0)</f>
        <v>5.8717928216947428E-2</v>
      </c>
      <c r="CG32" s="48">
        <f>IF(PLANEL_Pot_Trim!CG7&lt;&gt;0,CG7/PLANEL_Pot_Trim!CG7,0)</f>
        <v>0.36183991012641364</v>
      </c>
      <c r="CH32" s="48">
        <f>IF(PLANEL_Pot_Trim!CH7&lt;&gt;0,CH7/PLANEL_Pot_Trim!CH7,0)</f>
        <v>0.55234339371232344</v>
      </c>
      <c r="CI32" s="48">
        <f>IF(PLANEL_Pot_Trim!CI7&lt;&gt;0,CI7/PLANEL_Pot_Trim!CI7,0)</f>
        <v>5.6320772230152694E-2</v>
      </c>
      <c r="CJ32" s="48">
        <f>IF(PLANEL_Pot_Trim!CJ7&lt;&gt;0,CJ7/PLANEL_Pot_Trim!CJ7,0)</f>
        <v>5.6320772230152694E-2</v>
      </c>
      <c r="CK32" s="48">
        <f>IF(PLANEL_Pot_Trim!CK7&lt;&gt;0,CK7/PLANEL_Pot_Trim!CK7,0)</f>
        <v>0.37522298977432411</v>
      </c>
      <c r="CL32" s="48">
        <f>IF(PLANEL_Pot_Trim!CL7&lt;&gt;0,CL7/PLANEL_Pot_Trim!CL7,0)</f>
        <v>0.54423255247532454</v>
      </c>
      <c r="CM32" s="48">
        <f>IF(PLANEL_Pot_Trim!CM7&lt;&gt;0,CM7/PLANEL_Pot_Trim!CM7,0)</f>
        <v>6.0089110673518721E-2</v>
      </c>
      <c r="CN32" s="48">
        <f>IF(PLANEL_Pot_Trim!CN7&lt;&gt;0,CN7/PLANEL_Pot_Trim!CN7,0)</f>
        <v>3.973523161978558E-2</v>
      </c>
      <c r="CO32" s="48">
        <f>IF(PLANEL_Pot_Trim!CO7&lt;&gt;0,CO7/PLANEL_Pot_Trim!CO7,0)</f>
        <v>0.35967235072496245</v>
      </c>
      <c r="CP32" s="48">
        <f>IF(PLANEL_Pot_Trim!CP7&lt;&gt;0,CP7/PLANEL_Pot_Trim!CP7,0)</f>
        <v>0.5052631823639594</v>
      </c>
      <c r="CQ32" s="48">
        <f>IF(PLANEL_Pot_Trim!CQ7&lt;&gt;0,CQ7/PLANEL_Pot_Trim!CQ7,0)</f>
        <v>6.8286352810685069E-2</v>
      </c>
      <c r="CR32" s="48">
        <f>IF(PLANEL_Pot_Trim!CR7&lt;&gt;0,CR7/PLANEL_Pot_Trim!CR7,0)</f>
        <v>3.8235511725951146E-2</v>
      </c>
      <c r="CS32" s="48">
        <f>IF(PLANEL_Pot_Trim!CS7&lt;&gt;0,CS7/PLANEL_Pot_Trim!CS7,0)</f>
        <v>0.36502478738208571</v>
      </c>
      <c r="CT32" s="48">
        <f>IF(PLANEL_Pot_Trim!CT7&lt;&gt;0,CT7/PLANEL_Pot_Trim!CT7,0)</f>
        <v>0.51060442155911245</v>
      </c>
      <c r="CU32" s="48">
        <f>IF(PLANEL_Pot_Trim!CU7&lt;&gt;0,CU7/PLANEL_Pot_Trim!CU7,0)</f>
        <v>8.4531054933076166E-2</v>
      </c>
      <c r="CV32" s="48">
        <f>IF(PLANEL_Pot_Trim!CV7&lt;&gt;0,CV7/PLANEL_Pot_Trim!CV7,0)</f>
        <v>3.6333872870602246E-2</v>
      </c>
      <c r="CW32" s="48">
        <f>IF(PLANEL_Pot_Trim!CW7&lt;&gt;0,CW7/PLANEL_Pot_Trim!CW7,0)</f>
        <v>0.41728103193348859</v>
      </c>
      <c r="CX32" s="48">
        <f>IF(PLANEL_Pot_Trim!CX7&lt;&gt;0,CX7/PLANEL_Pot_Trim!CX7,0)</f>
        <v>0.60982542704798448</v>
      </c>
      <c r="CY32" s="48">
        <f>IF(PLANEL_Pot_Trim!CY7&lt;&gt;0,CY7/PLANEL_Pot_Trim!CY7,0)</f>
        <v>3.5976507811271471E-2</v>
      </c>
      <c r="CZ32" s="48">
        <f>IF(PLANEL_Pot_Trim!CZ7&lt;&gt;0,CZ7/PLANEL_Pot_Trim!CZ7,0)</f>
        <v>3.5976507811271471E-2</v>
      </c>
      <c r="DA32" s="48">
        <f>IF(PLANEL_Pot_Trim!DA7&lt;&gt;0,DA7/PLANEL_Pot_Trim!DA7,0)</f>
        <v>0.30148894979257718</v>
      </c>
      <c r="DB32" s="48">
        <f>IF(PLANEL_Pot_Trim!DB7&lt;&gt;0,DB7/PLANEL_Pot_Trim!DB7,0)</f>
        <v>0.46437126932978895</v>
      </c>
      <c r="DC32" s="48">
        <f>IF(PLANEL_Pot_Trim!DC7&lt;&gt;0,DC7/PLANEL_Pot_Trim!DC7,0)</f>
        <v>7.0073231873562444E-3</v>
      </c>
      <c r="DD32" s="48">
        <f>IF(PLANEL_Pot_Trim!DD7&lt;&gt;0,DD7/PLANEL_Pot_Trim!DD7,0)</f>
        <v>7.0073231873562444E-3</v>
      </c>
      <c r="DE32" s="48">
        <f>IF(PLANEL_Pot_Trim!DE7&lt;&gt;0,DE7/PLANEL_Pot_Trim!DE7,0)</f>
        <v>0.22105339333429808</v>
      </c>
      <c r="DF32" s="48">
        <f>IF(PLANEL_Pot_Trim!DF7&lt;&gt;0,DF7/PLANEL_Pot_Trim!DF7,0)</f>
        <v>0.40860989600677006</v>
      </c>
      <c r="DG32" s="48">
        <f>IF(PLANEL_Pot_Trim!DG7&lt;&gt;0,DG7/PLANEL_Pot_Trim!DG7,0)</f>
        <v>6.93971305182487E-3</v>
      </c>
      <c r="DH32" s="48">
        <f>IF(PLANEL_Pot_Trim!DH7&lt;&gt;0,DH7/PLANEL_Pot_Trim!DH7,0)</f>
        <v>6.93971305182487E-3</v>
      </c>
      <c r="DI32" s="48">
        <f>IF(PLANEL_Pot_Trim!DI7&lt;&gt;0,DI7/PLANEL_Pot_Trim!DI7,0)</f>
        <v>0.17427304252627407</v>
      </c>
      <c r="DJ32" s="48">
        <f>IF(PLANEL_Pot_Trim!DJ7&lt;&gt;0,DJ7/PLANEL_Pot_Trim!DJ7,0)</f>
        <v>0.40466742472211092</v>
      </c>
      <c r="DK32" s="48">
        <f>IF(PLANEL_Pot_Trim!DK7&lt;&gt;0,DK7/PLANEL_Pot_Trim!DK7,0)</f>
        <v>6.8733951208183883E-3</v>
      </c>
      <c r="DL32" s="48">
        <f>IF(PLANEL_Pot_Trim!DL7&lt;&gt;0,DL7/PLANEL_Pot_Trim!DL7,0)</f>
        <v>6.8733951208183883E-3</v>
      </c>
      <c r="DM32" s="48">
        <f>IF(PLANEL_Pot_Trim!DM7&lt;&gt;0,DM7/PLANEL_Pot_Trim!DM7,0)</f>
        <v>0.10895274223647329</v>
      </c>
      <c r="DN32" s="48">
        <f>IF(PLANEL_Pot_Trim!DN7&lt;&gt;0,DN7/PLANEL_Pot_Trim!DN7,0)</f>
        <v>0.40080030425864521</v>
      </c>
      <c r="DO32" s="48">
        <f>IF(PLANEL_Pot_Trim!DO7&lt;&gt;0,DO7/PLANEL_Pot_Trim!DO7,0)</f>
        <v>6.8733951208183883E-3</v>
      </c>
      <c r="DP32" s="48">
        <f>IF(PLANEL_Pot_Trim!DP7&lt;&gt;0,DP7/PLANEL_Pot_Trim!DP7,0)</f>
        <v>6.8733951208183883E-3</v>
      </c>
      <c r="DQ32" s="48">
        <f>IF(PLANEL_Pot_Trim!DQ7&lt;&gt;0,DQ7/PLANEL_Pot_Trim!DQ7,0)</f>
        <v>1.565846184778022E-2</v>
      </c>
      <c r="DR32" s="48">
        <f>IF(PLANEL_Pot_Trim!DR7&lt;&gt;0,DR7/PLANEL_Pot_Trim!DR7,0)</f>
        <v>0.40080030425864521</v>
      </c>
      <c r="DS32" s="48">
        <f>IF(PLANEL_Pot_Trim!DS7&lt;&gt;0,DS7/PLANEL_Pot_Trim!DS7,0)</f>
        <v>7.1959794400058105E-2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0.40088394045071751</v>
      </c>
      <c r="DW32" s="48">
        <f>IF(PLANEL_Pot_Trim!DW7&lt;&gt;0,DW7/PLANEL_Pot_Trim!DW7,0)</f>
        <v>0.14033688929706342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0.40088394045071751</v>
      </c>
      <c r="EA32" s="48">
        <f>IF(PLANEL_Pot_Trim!EA7&lt;&gt;0,EA7/PLANEL_Pot_Trim!EA7,0)</f>
        <v>0.22750857276007833</v>
      </c>
      <c r="EB32" s="48">
        <f>IF(PLANEL_Pot_Trim!EB7&lt;&gt;0,EB7/PLANEL_Pot_Trim!EB7,0)</f>
        <v>0</v>
      </c>
      <c r="EC32" s="48">
        <f>IF(PLANEL_Pot_Trim!EC7&lt;&gt;0,EC7/PLANEL_Pot_Trim!EC7,0)</f>
        <v>8.3770793612156572E-2</v>
      </c>
      <c r="ED32" s="48">
        <f>IF(PLANEL_Pot_Trim!ED7&lt;&gt;0,ED7/PLANEL_Pot_Trim!ED7,0)</f>
        <v>0.44797145233096014</v>
      </c>
      <c r="EE32" s="48">
        <f>IF(PLANEL_Pot_Trim!EE7&lt;&gt;0,EE7/PLANEL_Pot_Trim!EE7,0)</f>
        <v>0.31504352557105625</v>
      </c>
      <c r="EF32" s="48">
        <f>IF(PLANEL_Pot_Trim!EF7&lt;&gt;0,EF7/PLANEL_Pot_Trim!EF7,0)</f>
        <v>0</v>
      </c>
      <c r="EG32" s="48">
        <f>IF(PLANEL_Pot_Trim!EG7&lt;&gt;0,EG7/PLANEL_Pot_Trim!EG7,0)</f>
        <v>0.20487676388179471</v>
      </c>
      <c r="EH32" s="48">
        <f>IF(PLANEL_Pot_Trim!EH7&lt;&gt;0,EH7/PLANEL_Pot_Trim!EH7,0)</f>
        <v>0.5728370385947863</v>
      </c>
      <c r="EI32" s="48">
        <f>IF(PLANEL_Pot_Trim!EI7&lt;&gt;0,EI7/PLANEL_Pot_Trim!EI7,0)</f>
        <v>0.33891849253353096</v>
      </c>
      <c r="EJ32" s="48">
        <f>IF(PLANEL_Pot_Trim!EJ7&lt;&gt;0,EJ7/PLANEL_Pot_Trim!EJ7,0)</f>
        <v>0</v>
      </c>
      <c r="EK32" s="48">
        <f>IF(PLANEL_Pot_Trim!EK7&lt;&gt;0,EK7/PLANEL_Pot_Trim!EK7,0)</f>
        <v>0.30892600983874102</v>
      </c>
      <c r="EL32" s="48">
        <f>IF(PLANEL_Pot_Trim!EL7&lt;&gt;0,EL7/PLANEL_Pot_Trim!EL7,0)</f>
        <v>0.58648734830614546</v>
      </c>
      <c r="EM32" s="48">
        <f>IF(PLANEL_Pot_Trim!EM7&lt;&gt;0,EM7/PLANEL_Pot_Trim!EM7,0)</f>
        <v>0.35688505889608907</v>
      </c>
      <c r="EN32" s="48">
        <f>IF(PLANEL_Pot_Trim!EN7&lt;&gt;0,EN7/PLANEL_Pot_Trim!EN7,0)</f>
        <v>0</v>
      </c>
      <c r="EO32" s="48">
        <f>IF(PLANEL_Pot_Trim!EO7&lt;&gt;0,EO7/PLANEL_Pot_Trim!EO7,0)</f>
        <v>0.30892600983874102</v>
      </c>
      <c r="EP32" s="48">
        <f>IF(PLANEL_Pot_Trim!EP7&lt;&gt;0,EP7/PLANEL_Pot_Trim!EP7,0)</f>
        <v>0.5909532629451969</v>
      </c>
    </row>
    <row r="33" spans="2:146" x14ac:dyDescent="0.3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3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0.47888134991007364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0.55193220232454687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0.55193220232454687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0.55193220232454687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0.5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0.5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0.5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0.5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0.74260604294117649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3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0.68561238591393381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0.8588459339975093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0.8588459339975093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3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0.8461031045655375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0.8461031045655375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0.8461031045655375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3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3.1047762162892088E-2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3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3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9.7355487204363308E-2</v>
      </c>
      <c r="AF39" s="52">
        <f>IF(PLANEL_Pot_Trim!AF14&lt;&gt;0,AF14/PLANEL_Pot_Trim!AF14,0)</f>
        <v>0.40598195510082302</v>
      </c>
      <c r="AG39" s="52">
        <f>IF(PLANEL_Pot_Trim!AG14&lt;&gt;0,AG14/PLANEL_Pot_Trim!AG14,0)</f>
        <v>0.52037712748113707</v>
      </c>
      <c r="AH39" s="52">
        <f>IF(PLANEL_Pot_Trim!AH14&lt;&gt;0,AH14/PLANEL_Pot_Trim!AH14,0)</f>
        <v>0.36704644634106404</v>
      </c>
      <c r="AI39" s="52">
        <f>IF(PLANEL_Pot_Trim!AI14&lt;&gt;0,AI14/PLANEL_Pot_Trim!AI14,0)</f>
        <v>9.7355487204363308E-2</v>
      </c>
      <c r="AJ39" s="52">
        <f>IF(PLANEL_Pot_Trim!AJ14&lt;&gt;0,AJ14/PLANEL_Pot_Trim!AJ14,0)</f>
        <v>0.40598195510082302</v>
      </c>
      <c r="AK39" s="52">
        <f>IF(PLANEL_Pot_Trim!AK14&lt;&gt;0,AK14/PLANEL_Pot_Trim!AK14,0)</f>
        <v>0.52037712748113707</v>
      </c>
      <c r="AL39" s="52">
        <f>IF(PLANEL_Pot_Trim!AL14&lt;&gt;0,AL14/PLANEL_Pot_Trim!AL14,0)</f>
        <v>0.36704644634106404</v>
      </c>
      <c r="AM39" s="52">
        <f>IF(PLANEL_Pot_Trim!AM14&lt;&gt;0,AM14/PLANEL_Pot_Trim!AM14,0)</f>
        <v>0.41720199822647935</v>
      </c>
      <c r="AN39" s="52">
        <f>IF(PLANEL_Pot_Trim!AN14&lt;&gt;0,AN14/PLANEL_Pot_Trim!AN14,0)</f>
        <v>0.53495796475694835</v>
      </c>
      <c r="AO39" s="52">
        <f>IF(PLANEL_Pot_Trim!AO14&lt;&gt;0,AO14/PLANEL_Pot_Trim!AO14,0)</f>
        <v>0.50950415180474118</v>
      </c>
      <c r="AP39" s="52">
        <f>IF(PLANEL_Pot_Trim!AP14&lt;&gt;0,AP14/PLANEL_Pot_Trim!AP14,0)</f>
        <v>0.54889431287989077</v>
      </c>
      <c r="AQ39" s="52">
        <f>IF(PLANEL_Pot_Trim!AQ14&lt;&gt;0,AQ14/PLANEL_Pot_Trim!AQ14,0)</f>
        <v>0.47460564397010563</v>
      </c>
      <c r="AR39" s="52">
        <f>IF(PLANEL_Pot_Trim!AR14&lt;&gt;0,AR14/PLANEL_Pot_Trim!AR14,0)</f>
        <v>0.55810560864148584</v>
      </c>
      <c r="AS39" s="52">
        <f>IF(PLANEL_Pot_Trim!AS14&lt;&gt;0,AS14/PLANEL_Pot_Trim!AS14,0)</f>
        <v>0.50755275181967019</v>
      </c>
      <c r="AT39" s="52">
        <f>IF(PLANEL_Pot_Trim!AT14&lt;&gt;0,AT14/PLANEL_Pot_Trim!AT14,0)</f>
        <v>0.58153099996361568</v>
      </c>
      <c r="AU39" s="52">
        <f>IF(PLANEL_Pot_Trim!AU14&lt;&gt;0,AU14/PLANEL_Pot_Trim!AU14,0)</f>
        <v>0.49390832608032748</v>
      </c>
      <c r="AV39" s="52">
        <f>IF(PLANEL_Pot_Trim!AV14&lt;&gt;0,AV14/PLANEL_Pot_Trim!AV14,0)</f>
        <v>0.56588928884661893</v>
      </c>
      <c r="AW39" s="52">
        <f>IF(PLANEL_Pot_Trim!AW14&lt;&gt;0,AW14/PLANEL_Pot_Trim!AW14,0)</f>
        <v>0.50689656974211339</v>
      </c>
      <c r="AX39" s="52">
        <f>IF(PLANEL_Pot_Trim!AX14&lt;&gt;0,AX14/PLANEL_Pot_Trim!AX14,0)</f>
        <v>0.59250548763167488</v>
      </c>
      <c r="AY39" s="52">
        <f>IF(PLANEL_Pot_Trim!AY14&lt;&gt;0,AY14/PLANEL_Pot_Trim!AY14,0)</f>
        <v>0.49594409088408581</v>
      </c>
      <c r="AZ39" s="52">
        <f>IF(PLANEL_Pot_Trim!AZ14&lt;&gt;0,AZ14/PLANEL_Pot_Trim!AZ14,0)</f>
        <v>0.56671019767028785</v>
      </c>
      <c r="BA39" s="52">
        <f>IF(PLANEL_Pot_Trim!BA14&lt;&gt;0,BA14/PLANEL_Pot_Trim!BA14,0)</f>
        <v>0.5068273652027433</v>
      </c>
      <c r="BB39" s="52">
        <f>IF(PLANEL_Pot_Trim!BB14&lt;&gt;0,BB14/PLANEL_Pot_Trim!BB14,0)</f>
        <v>0.59366291616973244</v>
      </c>
      <c r="BC39" s="52">
        <f>IF(PLANEL_Pot_Trim!BC14&lt;&gt;0,BC14/PLANEL_Pot_Trim!BC14,0)</f>
        <v>0.497980323069525</v>
      </c>
      <c r="BD39" s="52">
        <f>IF(PLANEL_Pot_Trim!BD14&lt;&gt;0,BD14/PLANEL_Pot_Trim!BD14,0)</f>
        <v>0.56753129492163068</v>
      </c>
      <c r="BE39" s="52">
        <f>IF(PLANEL_Pot_Trim!BE14&lt;&gt;0,BE14/PLANEL_Pot_Trim!BE14,0)</f>
        <v>0.50675814480774262</v>
      </c>
      <c r="BF39" s="52">
        <f>IF(PLANEL_Pot_Trim!BF14&lt;&gt;0,BF14/PLANEL_Pot_Trim!BF14,0)</f>
        <v>0.59482061044612988</v>
      </c>
      <c r="BG39" s="52">
        <f>IF(PLANEL_Pot_Trim!BG14&lt;&gt;0,BG14/PLANEL_Pot_Trim!BG14,0)</f>
        <v>0.49992902445935711</v>
      </c>
      <c r="BH39" s="52">
        <f>IF(PLANEL_Pot_Trim!BH14&lt;&gt;0,BH14/PLANEL_Pot_Trim!BH14,0)</f>
        <v>0.56831709598459446</v>
      </c>
      <c r="BI39" s="52">
        <f>IF(PLANEL_Pot_Trim!BI14&lt;&gt;0,BI14/PLANEL_Pot_Trim!BI14,0)</f>
        <v>0.50669189999112674</v>
      </c>
      <c r="BJ39" s="52">
        <f>IF(PLANEL_Pot_Trim!BJ14&lt;&gt;0,BJ14/PLANEL_Pot_Trim!BJ14,0)</f>
        <v>0.5959285393514151</v>
      </c>
      <c r="BK39" s="52">
        <f>IF(PLANEL_Pot_Trim!BK14&lt;&gt;0,BK14/PLANEL_Pot_Trim!BK14,0)</f>
        <v>0.50178636682112099</v>
      </c>
      <c r="BL39" s="52">
        <f>IF(PLANEL_Pot_Trim!BL14&lt;&gt;0,BL14/PLANEL_Pot_Trim!BL14,0)</f>
        <v>0.56906605715471414</v>
      </c>
      <c r="BM39" s="52">
        <f>IF(PLANEL_Pot_Trim!BM14&lt;&gt;0,BM14/PLANEL_Pot_Trim!BM14,0)</f>
        <v>0.50662876082260289</v>
      </c>
      <c r="BN39" s="52">
        <f>IF(PLANEL_Pot_Trim!BN14&lt;&gt;0,BN14/PLANEL_Pot_Trim!BN14,0)</f>
        <v>0.59698452629352572</v>
      </c>
      <c r="BO39" s="52">
        <f>IF(PLANEL_Pot_Trim!BO14&lt;&gt;0,BO14/PLANEL_Pot_Trim!BO14,0)</f>
        <v>0.58703732949738752</v>
      </c>
      <c r="BP39" s="52">
        <f>IF(PLANEL_Pot_Trim!BP14&lt;&gt;0,BP14/PLANEL_Pot_Trim!BP14,0)</f>
        <v>0.60344294923168729</v>
      </c>
      <c r="BQ39" s="52">
        <f>IF(PLANEL_Pot_Trim!BQ14&lt;&gt;0,BQ14/PLANEL_Pot_Trim!BQ14,0)</f>
        <v>0.50373070942662845</v>
      </c>
      <c r="BR39" s="52">
        <f>IF(PLANEL_Pot_Trim!BR14&lt;&gt;0,BR14/PLANEL_Pot_Trim!BR14,0)</f>
        <v>0.64545373000401252</v>
      </c>
      <c r="BS39" s="52">
        <f>IF(PLANEL_Pot_Trim!BS14&lt;&gt;0,BS14/PLANEL_Pot_Trim!BS14,0)</f>
        <v>0.58738173511403446</v>
      </c>
      <c r="BT39" s="52">
        <f>IF(PLANEL_Pot_Trim!BT14&lt;&gt;0,BT14/PLANEL_Pot_Trim!BT14,0)</f>
        <v>0.60358182853733522</v>
      </c>
      <c r="BU39" s="52">
        <f>IF(PLANEL_Pot_Trim!BU14&lt;&gt;0,BU14/PLANEL_Pot_Trim!BU14,0)</f>
        <v>0.50371900159767491</v>
      </c>
      <c r="BV39" s="52">
        <f>IF(PLANEL_Pot_Trim!BV14&lt;&gt;0,BV14/PLANEL_Pot_Trim!BV14,0)</f>
        <v>0.64564954086599979</v>
      </c>
      <c r="BW39" s="52">
        <f>IF(PLANEL_Pot_Trim!BW14&lt;&gt;0,BW14/PLANEL_Pot_Trim!BW14,0)</f>
        <v>0.58767427948724349</v>
      </c>
      <c r="BX39" s="52">
        <f>IF(PLANEL_Pot_Trim!BX14&lt;&gt;0,BX14/PLANEL_Pot_Trim!BX14,0)</f>
        <v>0.60369979513377547</v>
      </c>
      <c r="BY39" s="52">
        <f>IF(PLANEL_Pot_Trim!BY14&lt;&gt;0,BY14/PLANEL_Pot_Trim!BY14,0)</f>
        <v>0.50370905670853039</v>
      </c>
      <c r="BZ39" s="52">
        <f>IF(PLANEL_Pot_Trim!BZ14&lt;&gt;0,BZ14/PLANEL_Pot_Trim!BZ14,0)</f>
        <v>0.64581586617250852</v>
      </c>
      <c r="CA39" s="52">
        <f>IF(PLANEL_Pot_Trim!CA14&lt;&gt;0,CA14/PLANEL_Pot_Trim!CA14,0)</f>
        <v>0.58798989064833884</v>
      </c>
      <c r="CB39" s="52">
        <f>IF(PLANEL_Pot_Trim!CB14&lt;&gt;0,CB14/PLANEL_Pot_Trim!CB14,0)</f>
        <v>0.60382706327133595</v>
      </c>
      <c r="CC39" s="52">
        <f>IF(PLANEL_Pot_Trim!CC14&lt;&gt;0,CC14/PLANEL_Pot_Trim!CC14,0)</f>
        <v>0.50369832773177114</v>
      </c>
      <c r="CD39" s="52">
        <f>IF(PLANEL_Pot_Trim!CD14&lt;&gt;0,CD14/PLANEL_Pot_Trim!CD14,0)</f>
        <v>0.64599530605360422</v>
      </c>
      <c r="CE39" s="52">
        <f>IF(PLANEL_Pot_Trim!CE14&lt;&gt;0,CE14/PLANEL_Pot_Trim!CE14,0)</f>
        <v>0.58826064490778263</v>
      </c>
      <c r="CF39" s="52">
        <f>IF(PLANEL_Pot_Trim!CF14&lt;&gt;0,CF14/PLANEL_Pot_Trim!CF14,0)</f>
        <v>0.60393624316438721</v>
      </c>
      <c r="CG39" s="52">
        <f>IF(PLANEL_Pot_Trim!CG14&lt;&gt;0,CG14/PLANEL_Pot_Trim!CG14,0)</f>
        <v>0.50368912360185802</v>
      </c>
      <c r="CH39" s="52">
        <f>IF(PLANEL_Pot_Trim!CH14&lt;&gt;0,CH14/PLANEL_Pot_Trim!CH14,0)</f>
        <v>0.64614924261719653</v>
      </c>
      <c r="CI39" s="52">
        <f>IF(PLANEL_Pot_Trim!CI14&lt;&gt;0,CI14/PLANEL_Pot_Trim!CI14,0)</f>
        <v>0.61452864002248453</v>
      </c>
      <c r="CJ39" s="52">
        <f>IF(PLANEL_Pot_Trim!CJ14&lt;&gt;0,CJ14/PLANEL_Pot_Trim!CJ14,0)</f>
        <v>0.61452864002248453</v>
      </c>
      <c r="CK39" s="52">
        <f>IF(PLANEL_Pot_Trim!CK14&lt;&gt;0,CK14/PLANEL_Pot_Trim!CK14,0)</f>
        <v>0.50279615997751548</v>
      </c>
      <c r="CL39" s="52">
        <f>IF(PLANEL_Pot_Trim!CL14&lt;&gt;0,CL14/PLANEL_Pot_Trim!CL14,0)</f>
        <v>0.66108384002248455</v>
      </c>
      <c r="CM39" s="52">
        <f>IF(PLANEL_Pot_Trim!CM14&lt;&gt;0,CM14/PLANEL_Pot_Trim!CM14,0)</f>
        <v>0.61452863999701179</v>
      </c>
      <c r="CN39" s="52">
        <f>IF(PLANEL_Pot_Trim!CN14&lt;&gt;0,CN14/PLANEL_Pot_Trim!CN14,0)</f>
        <v>0.61452863999701179</v>
      </c>
      <c r="CO39" s="52">
        <f>IF(PLANEL_Pot_Trim!CO14&lt;&gt;0,CO14/PLANEL_Pot_Trim!CO14,0)</f>
        <v>0.5027961599805767</v>
      </c>
      <c r="CP39" s="52">
        <f>IF(PLANEL_Pot_Trim!CP14&lt;&gt;0,CP14/PLANEL_Pot_Trim!CP14,0)</f>
        <v>0.66108384001942333</v>
      </c>
      <c r="CQ39" s="52">
        <f>IF(PLANEL_Pot_Trim!CQ14&lt;&gt;0,CQ14/PLANEL_Pot_Trim!CQ14,0)</f>
        <v>0.61452864000148766</v>
      </c>
      <c r="CR39" s="52">
        <f>IF(PLANEL_Pot_Trim!CR14&lt;&gt;0,CR14/PLANEL_Pot_Trim!CR14,0)</f>
        <v>0.61452864000148766</v>
      </c>
      <c r="CS39" s="52">
        <f>IF(PLANEL_Pot_Trim!CS14&lt;&gt;0,CS14/PLANEL_Pot_Trim!CS14,0)</f>
        <v>0.50279615999107452</v>
      </c>
      <c r="CT39" s="52">
        <f>IF(PLANEL_Pot_Trim!CT14&lt;&gt;0,CT14/PLANEL_Pot_Trim!CT14,0)</f>
        <v>0.66108384000892551</v>
      </c>
      <c r="CU39" s="52">
        <f>IF(PLANEL_Pot_Trim!CU14&lt;&gt;0,CU14/PLANEL_Pot_Trim!CU14,0)</f>
        <v>0.61452863999851781</v>
      </c>
      <c r="CV39" s="52">
        <f>IF(PLANEL_Pot_Trim!CV14&lt;&gt;0,CV14/PLANEL_Pot_Trim!CV14,0)</f>
        <v>0.61452863999851781</v>
      </c>
      <c r="CW39" s="52">
        <f>IF(PLANEL_Pot_Trim!CW14&lt;&gt;0,CW14/PLANEL_Pot_Trim!CW14,0)</f>
        <v>0.50279615997183724</v>
      </c>
      <c r="CX39" s="52">
        <f>IF(PLANEL_Pot_Trim!CX14&lt;&gt;0,CX14/PLANEL_Pot_Trim!CX14,0)</f>
        <v>0.66108384002816267</v>
      </c>
      <c r="CY39" s="82">
        <f>IF(PLANEL_Pot_Trim!CY14&lt;&gt;0,CY14/PLANEL_Pot_Trim!CY14,0)</f>
        <v>0.614528640008845</v>
      </c>
      <c r="CZ39" s="82">
        <f>IF(PLANEL_Pot_Trim!CZ14&lt;&gt;0,CZ14/PLANEL_Pot_Trim!CZ14,0)</f>
        <v>0.614528640008845</v>
      </c>
      <c r="DA39" s="82">
        <f>IF(PLANEL_Pot_Trim!DA14&lt;&gt;0,DA14/PLANEL_Pot_Trim!DA14,0)</f>
        <v>0.50279615998378424</v>
      </c>
      <c r="DB39" s="82">
        <f>IF(PLANEL_Pot_Trim!DB14&lt;&gt;0,DB14/PLANEL_Pot_Trim!DB14,0)</f>
        <v>0.6610838400162159</v>
      </c>
      <c r="DC39" s="52">
        <f>IF(PLANEL_Pot_Trim!DC14&lt;&gt;0,DC14/PLANEL_Pot_Trim!DC14,0)</f>
        <v>0.61452863999265517</v>
      </c>
      <c r="DD39" s="52">
        <f>IF(PLANEL_Pot_Trim!DD14&lt;&gt;0,DD14/PLANEL_Pot_Trim!DD14,0)</f>
        <v>0.61452863999265517</v>
      </c>
      <c r="DE39" s="52">
        <f>IF(PLANEL_Pot_Trim!DE14&lt;&gt;0,DE14/PLANEL_Pot_Trim!DE14,0)</f>
        <v>0.50279615997062066</v>
      </c>
      <c r="DF39" s="52">
        <f>IF(PLANEL_Pot_Trim!DF14&lt;&gt;0,DF14/PLANEL_Pot_Trim!DF14,0)</f>
        <v>0.66108384002937937</v>
      </c>
      <c r="DG39" s="52">
        <f>IF(PLANEL_Pot_Trim!DG14&lt;&gt;0,DG14/PLANEL_Pot_Trim!DG14,0)</f>
        <v>0.61452864000146179</v>
      </c>
      <c r="DH39" s="52">
        <f>IF(PLANEL_Pot_Trim!DH14&lt;&gt;0,DH14/PLANEL_Pot_Trim!DH14,0)</f>
        <v>0.61452864000146179</v>
      </c>
      <c r="DI39" s="52">
        <f>IF(PLANEL_Pot_Trim!DI14&lt;&gt;0,DI14/PLANEL_Pot_Trim!DI14,0)</f>
        <v>0.5027961599912294</v>
      </c>
      <c r="DJ39" s="52">
        <f>IF(PLANEL_Pot_Trim!DJ14&lt;&gt;0,DJ14/PLANEL_Pot_Trim!DJ14,0)</f>
        <v>0.66108384000877074</v>
      </c>
      <c r="DK39" s="52">
        <f>IF(PLANEL_Pot_Trim!DK14&lt;&gt;0,DK14/PLANEL_Pot_Trim!DK14,0)</f>
        <v>0.61452864001310237</v>
      </c>
      <c r="DL39" s="52">
        <f>IF(PLANEL_Pot_Trim!DL14&lt;&gt;0,DL14/PLANEL_Pot_Trim!DL14,0)</f>
        <v>0.61452864001310237</v>
      </c>
      <c r="DM39" s="52">
        <f>IF(PLANEL_Pot_Trim!DM14&lt;&gt;0,DM14/PLANEL_Pot_Trim!DM14,0)</f>
        <v>0.50279615999417671</v>
      </c>
      <c r="DN39" s="52">
        <f>IF(PLANEL_Pot_Trim!DN14&lt;&gt;0,DN14/PLANEL_Pot_Trim!DN14,0)</f>
        <v>0.66108384000582332</v>
      </c>
      <c r="DO39" s="52">
        <f>IF(PLANEL_Pot_Trim!DO14&lt;&gt;0,DO14/PLANEL_Pot_Trim!DO14,0)</f>
        <v>0.61452864001593976</v>
      </c>
      <c r="DP39" s="52">
        <f>IF(PLANEL_Pot_Trim!DP14&lt;&gt;0,DP14/PLANEL_Pot_Trim!DP14,0)</f>
        <v>0.61452864001593976</v>
      </c>
      <c r="DQ39" s="52">
        <f>IF(PLANEL_Pot_Trim!DQ14&lt;&gt;0,DQ14/PLANEL_Pot_Trim!DQ14,0)</f>
        <v>0.50279615997681493</v>
      </c>
      <c r="DR39" s="52">
        <f>IF(PLANEL_Pot_Trim!DR14&lt;&gt;0,DR14/PLANEL_Pot_Trim!DR14,0)</f>
        <v>0.6610838400231851</v>
      </c>
      <c r="DS39" s="52">
        <f>IF(PLANEL_Pot_Trim!DS14&lt;&gt;0,DS14/PLANEL_Pot_Trim!DS14,0)</f>
        <v>0.61452864000144602</v>
      </c>
      <c r="DT39" s="52">
        <f>IF(PLANEL_Pot_Trim!DT14&lt;&gt;0,DT14/PLANEL_Pot_Trim!DT14,0)</f>
        <v>0.61452864000144602</v>
      </c>
      <c r="DU39" s="52">
        <f>IF(PLANEL_Pot_Trim!DU14&lt;&gt;0,DU14/PLANEL_Pot_Trim!DU14,0)</f>
        <v>0.50279615999132443</v>
      </c>
      <c r="DV39" s="52">
        <f>IF(PLANEL_Pot_Trim!DV14&lt;&gt;0,DV14/PLANEL_Pot_Trim!DV14,0)</f>
        <v>0.66108384000867559</v>
      </c>
      <c r="DW39" s="52">
        <f>IF(PLANEL_Pot_Trim!DW14&lt;&gt;0,DW14/PLANEL_Pot_Trim!DW14,0)</f>
        <v>0.61452863999431506</v>
      </c>
      <c r="DX39" s="52">
        <f>IF(PLANEL_Pot_Trim!DX14&lt;&gt;0,DX14/PLANEL_Pot_Trim!DX14,0)</f>
        <v>0.61452863999431506</v>
      </c>
      <c r="DY39" s="52">
        <f>IF(PLANEL_Pot_Trim!DY14&lt;&gt;0,DY14/PLANEL_Pot_Trim!DY14,0)</f>
        <v>0.50279615999857874</v>
      </c>
      <c r="DZ39" s="52">
        <f>IF(PLANEL_Pot_Trim!DZ14&lt;&gt;0,DZ14/PLANEL_Pot_Trim!DZ14,0)</f>
        <v>0.66108384000142129</v>
      </c>
      <c r="EA39" s="52">
        <f>IF(PLANEL_Pot_Trim!EA14&lt;&gt;0,EA14/PLANEL_Pot_Trim!EA14,0)</f>
        <v>0.61452863999433005</v>
      </c>
      <c r="EB39" s="52">
        <f>IF(PLANEL_Pot_Trim!EB14&lt;&gt;0,EB14/PLANEL_Pot_Trim!EB14,0)</f>
        <v>0.61452863999433005</v>
      </c>
      <c r="EC39" s="52">
        <f>IF(PLANEL_Pot_Trim!EC14&lt;&gt;0,EC14/PLANEL_Pot_Trim!EC14,0)</f>
        <v>0.50279615999858251</v>
      </c>
      <c r="ED39" s="52">
        <f>IF(PLANEL_Pot_Trim!ED14&lt;&gt;0,ED14/PLANEL_Pot_Trim!ED14,0)</f>
        <v>0.66108384000141751</v>
      </c>
      <c r="EE39" s="52">
        <f>IF(PLANEL_Pot_Trim!EE14&lt;&gt;0,EE14/PLANEL_Pot_Trim!EE14,0)</f>
        <v>0.61452863999293417</v>
      </c>
      <c r="EF39" s="52">
        <f>IF(PLANEL_Pot_Trim!EF14&lt;&gt;0,EF14/PLANEL_Pot_Trim!EF14,0)</f>
        <v>0.61452863999293417</v>
      </c>
      <c r="EG39" s="52">
        <f>IF(PLANEL_Pot_Trim!EG14&lt;&gt;0,EG14/PLANEL_Pot_Trim!EG14,0)</f>
        <v>0.50279616000706584</v>
      </c>
      <c r="EH39" s="52">
        <f>IF(PLANEL_Pot_Trim!EH14&lt;&gt;0,EH14/PLANEL_Pot_Trim!EH14,0)</f>
        <v>0.66108383999293419</v>
      </c>
      <c r="EI39" s="52">
        <f>IF(PLANEL_Pot_Trim!EI14&lt;&gt;0,EI14/PLANEL_Pot_Trim!EI14,0)</f>
        <v>0.61452864002391172</v>
      </c>
      <c r="EJ39" s="52">
        <f>IF(PLANEL_Pot_Trim!EJ14&lt;&gt;0,EJ14/PLANEL_Pot_Trim!EJ14,0)</f>
        <v>0.61452864002391172</v>
      </c>
      <c r="EK39" s="52">
        <f>IF(PLANEL_Pot_Trim!EK14&lt;&gt;0,EK14/PLANEL_Pot_Trim!EK14,0)</f>
        <v>0.50279615999718696</v>
      </c>
      <c r="EL39" s="52">
        <f>IF(PLANEL_Pot_Trim!EL14&lt;&gt;0,EL14/PLANEL_Pot_Trim!EL14,0)</f>
        <v>0.66108384000281317</v>
      </c>
      <c r="EM39" s="52">
        <f>IF(PLANEL_Pot_Trim!EM14&lt;&gt;0,EM14/PLANEL_Pot_Trim!EM14,0)</f>
        <v>0.61452864001961749</v>
      </c>
      <c r="EN39" s="52">
        <f>IF(PLANEL_Pot_Trim!EN14&lt;&gt;0,EN14/PLANEL_Pot_Trim!EN14,0)</f>
        <v>0.61452864001961749</v>
      </c>
      <c r="EO39" s="52">
        <f>IF(PLANEL_Pot_Trim!EO14&lt;&gt;0,EO14/PLANEL_Pot_Trim!EO14,0)</f>
        <v>0.5027961599873888</v>
      </c>
      <c r="EP39" s="52">
        <f>IF(PLANEL_Pot_Trim!EP14&lt;&gt;0,EP14/PLANEL_Pot_Trim!EP14,0)</f>
        <v>0.66108384001261122</v>
      </c>
    </row>
    <row r="40" spans="2:146" x14ac:dyDescent="0.3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0.95755516673267327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0.76483643240611954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0.92909952435158505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0.55992262747587607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3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3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0.35481381871736467</v>
      </c>
      <c r="AF42" s="51">
        <f>IF(PLANEL_Pot_Trim!AF17&lt;&gt;0,AF17/PLANEL_Pot_Trim!AF17,0)</f>
        <v>0.42118889891860423</v>
      </c>
      <c r="AG42" s="51">
        <f>IF(PLANEL_Pot_Trim!AG17&lt;&gt;0,AG17/PLANEL_Pot_Trim!AG17,0)</f>
        <v>0.55502323760789263</v>
      </c>
      <c r="AH42" s="51">
        <f>IF(PLANEL_Pot_Trim!AH17&lt;&gt;0,AH17/PLANEL_Pot_Trim!AH17,0)</f>
        <v>0.46171363045046249</v>
      </c>
      <c r="AI42" s="51">
        <f>IF(PLANEL_Pot_Trim!AI17&lt;&gt;0,AI17/PLANEL_Pot_Trim!AI17,0)</f>
        <v>0.35462639324787387</v>
      </c>
      <c r="AJ42" s="51">
        <f>IF(PLANEL_Pot_Trim!AJ17&lt;&gt;0,AJ17/PLANEL_Pot_Trim!AJ17,0)</f>
        <v>0.42374076906440722</v>
      </c>
      <c r="AK42" s="51">
        <f>IF(PLANEL_Pot_Trim!AK17&lt;&gt;0,AK17/PLANEL_Pot_Trim!AK17,0)</f>
        <v>0.55971663804239202</v>
      </c>
      <c r="AL42" s="51">
        <f>IF(PLANEL_Pot_Trim!AL17&lt;&gt;0,AL17/PLANEL_Pot_Trim!AL17,0)</f>
        <v>0.46397937171285492</v>
      </c>
      <c r="AM42" s="51">
        <f>IF(PLANEL_Pot_Trim!AM17&lt;&gt;0,AM17/PLANEL_Pot_Trim!AM17,0)</f>
        <v>0.35457700192331815</v>
      </c>
      <c r="AN42" s="51">
        <f>IF(PLANEL_Pot_Trim!AN17&lt;&gt;0,AN17/PLANEL_Pot_Trim!AN17,0)</f>
        <v>0.42441325122252366</v>
      </c>
      <c r="AO42" s="51">
        <f>IF(PLANEL_Pot_Trim!AO17&lt;&gt;0,AO17/PLANEL_Pot_Trim!AO17,0)</f>
        <v>0.56095346750662511</v>
      </c>
      <c r="AP42" s="51">
        <f>IF(PLANEL_Pot_Trim!AP17&lt;&gt;0,AP17/PLANEL_Pot_Trim!AP17,0)</f>
        <v>0.46457645175300577</v>
      </c>
      <c r="AQ42" s="51">
        <f>IF(PLANEL_Pot_Trim!AQ17&lt;&gt;0,AQ17/PLANEL_Pot_Trim!AQ17,0)</f>
        <v>0.35457611537747136</v>
      </c>
      <c r="AR42" s="51">
        <f>IF(PLANEL_Pot_Trim!AR17&lt;&gt;0,AR17/PLANEL_Pot_Trim!AR17,0)</f>
        <v>0.42442532185537735</v>
      </c>
      <c r="AS42" s="51">
        <f>IF(PLANEL_Pot_Trim!AS17&lt;&gt;0,AS17/PLANEL_Pot_Trim!AS17,0)</f>
        <v>0.56097566781803065</v>
      </c>
      <c r="AT42" s="51">
        <f>IF(PLANEL_Pot_Trim!AT17&lt;&gt;0,AT17/PLANEL_Pot_Trim!AT17,0)</f>
        <v>0.46458716896638341</v>
      </c>
      <c r="AU42" s="51">
        <f>IF(PLANEL_Pot_Trim!AU17&lt;&gt;0,AU17/PLANEL_Pot_Trim!AU17,0)</f>
        <v>0.35457611537747136</v>
      </c>
      <c r="AV42" s="51">
        <f>IF(PLANEL_Pot_Trim!AV17&lt;&gt;0,AV17/PLANEL_Pot_Trim!AV17,0)</f>
        <v>0.42442532185537735</v>
      </c>
      <c r="AW42" s="51">
        <f>IF(PLANEL_Pot_Trim!AW17&lt;&gt;0,AW17/PLANEL_Pot_Trim!AW17,0)</f>
        <v>0.56097566781803065</v>
      </c>
      <c r="AX42" s="51">
        <f>IF(PLANEL_Pot_Trim!AX17&lt;&gt;0,AX17/PLANEL_Pot_Trim!AX17,0)</f>
        <v>0.46458716896638341</v>
      </c>
      <c r="AY42" s="51">
        <f>IF(PLANEL_Pot_Trim!AY17&lt;&gt;0,AY17/PLANEL_Pot_Trim!AY17,0)</f>
        <v>0.35449166512100677</v>
      </c>
      <c r="AZ42" s="51">
        <f>IF(PLANEL_Pot_Trim!AZ17&lt;&gt;0,AZ17/PLANEL_Pot_Trim!AZ17,0)</f>
        <v>0.42557514327397772</v>
      </c>
      <c r="BA42" s="51">
        <f>IF(PLANEL_Pot_Trim!BA17&lt;&gt;0,BA17/PLANEL_Pot_Trim!BA17,0)</f>
        <v>0.56309041979695784</v>
      </c>
      <c r="BB42" s="51">
        <f>IF(PLANEL_Pot_Trim!BB17&lt;&gt;0,BB17/PLANEL_Pot_Trim!BB17,0)</f>
        <v>0.46560806642570524</v>
      </c>
      <c r="BC42" s="51">
        <f>IF(PLANEL_Pot_Trim!BC17&lt;&gt;0,BC17/PLANEL_Pot_Trim!BC17,0)</f>
        <v>0.35445875929656118</v>
      </c>
      <c r="BD42" s="51">
        <f>IF(PLANEL_Pot_Trim!BD17&lt;&gt;0,BD17/PLANEL_Pot_Trim!BD17,0)</f>
        <v>0.42602316898762888</v>
      </c>
      <c r="BE42" s="51">
        <f>IF(PLANEL_Pot_Trim!BE17&lt;&gt;0,BE17/PLANEL_Pot_Trim!BE17,0)</f>
        <v>0.56391442885029064</v>
      </c>
      <c r="BF42" s="51">
        <f>IF(PLANEL_Pot_Trim!BF17&lt;&gt;0,BF17/PLANEL_Pot_Trim!BF17,0)</f>
        <v>0.46600585720933541</v>
      </c>
      <c r="BG42" s="51">
        <f>IF(PLANEL_Pot_Trim!BG17&lt;&gt;0,BG17/PLANEL_Pot_Trim!BG17,0)</f>
        <v>0.35444700733999013</v>
      </c>
      <c r="BH42" s="51">
        <f>IF(PLANEL_Pot_Trim!BH17&lt;&gt;0,BH17/PLANEL_Pot_Trim!BH17,0)</f>
        <v>0.42618317668322298</v>
      </c>
      <c r="BI42" s="51">
        <f>IF(PLANEL_Pot_Trim!BI17&lt;&gt;0,BI17/PLANEL_Pot_Trim!BI17,0)</f>
        <v>0.56420871500617842</v>
      </c>
      <c r="BJ42" s="51">
        <f>IF(PLANEL_Pot_Trim!BJ17&lt;&gt;0,BJ17/PLANEL_Pot_Trim!BJ17,0)</f>
        <v>0.46614792403159971</v>
      </c>
      <c r="BK42" s="51">
        <f>IF(PLANEL_Pot_Trim!BK17&lt;&gt;0,BK17/PLANEL_Pot_Trim!BK17,0)</f>
        <v>0.35439556991670018</v>
      </c>
      <c r="BL42" s="51">
        <f>IF(PLANEL_Pot_Trim!BL17&lt;&gt;0,BL17/PLANEL_Pot_Trim!BL17,0)</f>
        <v>0.42688351693634757</v>
      </c>
      <c r="BM42" s="51">
        <f>IF(PLANEL_Pot_Trim!BM17&lt;&gt;0,BM17/PLANEL_Pot_Trim!BM17,0)</f>
        <v>0.56549678101608769</v>
      </c>
      <c r="BN42" s="51">
        <f>IF(PLANEL_Pot_Trim!BN17&lt;&gt;0,BN17/PLANEL_Pot_Trim!BN17,0)</f>
        <v>0.46676973849360753</v>
      </c>
      <c r="BO42" s="51">
        <f>IF(PLANEL_Pot_Trim!BO17&lt;&gt;0,BO17/PLANEL_Pot_Trim!BO17,0)</f>
        <v>0.35437121051286419</v>
      </c>
      <c r="BP42" s="51">
        <f>IF(PLANEL_Pot_Trim!BP17&lt;&gt;0,BP17/PLANEL_Pot_Trim!BP17,0)</f>
        <v>0.42721518033217903</v>
      </c>
      <c r="BQ42" s="51">
        <f>IF(PLANEL_Pot_Trim!BQ17&lt;&gt;0,BQ17/PLANEL_Pot_Trim!BQ17,0)</f>
        <v>0.56610677644077378</v>
      </c>
      <c r="BR42" s="51">
        <f>IF(PLANEL_Pot_Trim!BR17&lt;&gt;0,BR17/PLANEL_Pot_Trim!BR17,0)</f>
        <v>0.46706421407783255</v>
      </c>
      <c r="BS42" s="51">
        <f>IF(PLANEL_Pot_Trim!BS17&lt;&gt;0,BS17/PLANEL_Pot_Trim!BS17,0)</f>
        <v>0.35432253756853033</v>
      </c>
      <c r="BT42" s="51">
        <f>IF(PLANEL_Pot_Trim!BT17&lt;&gt;0,BT17/PLANEL_Pot_Trim!BT17,0)</f>
        <v>0.42787788026119522</v>
      </c>
      <c r="BU42" s="51">
        <f>IF(PLANEL_Pot_Trim!BU17&lt;&gt;0,BU17/PLANEL_Pot_Trim!BU17,0)</f>
        <v>0.56732561442557106</v>
      </c>
      <c r="BV42" s="51">
        <f>IF(PLANEL_Pot_Trim!BV17&lt;&gt;0,BV17/PLANEL_Pot_Trim!BV17,0)</f>
        <v>0.467652608668994</v>
      </c>
      <c r="BW42" s="51">
        <f>IF(PLANEL_Pot_Trim!BW17&lt;&gt;0,BW17/PLANEL_Pot_Trim!BW17,0)</f>
        <v>0.35429025640648781</v>
      </c>
      <c r="BX42" s="51">
        <f>IF(PLANEL_Pot_Trim!BX17&lt;&gt;0,BX17/PLANEL_Pot_Trim!BX17,0)</f>
        <v>0.42831740132492452</v>
      </c>
      <c r="BY42" s="51">
        <f>IF(PLANEL_Pot_Trim!BY17&lt;&gt;0,BY17/PLANEL_Pot_Trim!BY17,0)</f>
        <v>0.56813398188867736</v>
      </c>
      <c r="BZ42" s="51">
        <f>IF(PLANEL_Pot_Trim!BZ17&lt;&gt;0,BZ17/PLANEL_Pot_Trim!BZ17,0)</f>
        <v>0.46804284841583116</v>
      </c>
      <c r="CA42" s="51">
        <f>IF(PLANEL_Pot_Trim!CA17&lt;&gt;0,CA17/PLANEL_Pot_Trim!CA17,0)</f>
        <v>0.35425766333578945</v>
      </c>
      <c r="CB42" s="51">
        <f>IF(PLANEL_Pot_Trim!CB17&lt;&gt;0,CB17/PLANEL_Pot_Trim!CB17,0)</f>
        <v>0.42876116868561137</v>
      </c>
      <c r="CC42" s="51">
        <f>IF(PLANEL_Pot_Trim!CC17&lt;&gt;0,CC17/PLANEL_Pot_Trim!CC17,0)</f>
        <v>0.56895015874640631</v>
      </c>
      <c r="CD42" s="51">
        <f>IF(PLANEL_Pot_Trim!CD17&lt;&gt;0,CD17/PLANEL_Pot_Trim!CD17,0)</f>
        <v>0.46843685822779851</v>
      </c>
      <c r="CE42" s="51">
        <f>IF(PLANEL_Pot_Trim!CE17&lt;&gt;0,CE17/PLANEL_Pot_Trim!CE17,0)</f>
        <v>0.35420443124856232</v>
      </c>
      <c r="CF42" s="51">
        <f>IF(PLANEL_Pot_Trim!CF17&lt;&gt;0,CF17/PLANEL_Pot_Trim!CF17,0)</f>
        <v>0.42948594277571484</v>
      </c>
      <c r="CG42" s="51">
        <f>IF(PLANEL_Pot_Trim!CG17&lt;&gt;0,CG17/PLANEL_Pot_Trim!CG17,0)</f>
        <v>0.57028316371643917</v>
      </c>
      <c r="CH42" s="51">
        <f>IF(PLANEL_Pot_Trim!CH17&lt;&gt;0,CH17/PLANEL_Pot_Trim!CH17,0)</f>
        <v>0.46908036700506489</v>
      </c>
      <c r="CI42" s="51">
        <f>IF(PLANEL_Pot_Trim!CI17&lt;&gt;0,CI17/PLANEL_Pot_Trim!CI17,0)</f>
        <v>0.35419796984021262</v>
      </c>
      <c r="CJ42" s="51">
        <f>IF(PLANEL_Pot_Trim!CJ17&lt;&gt;0,CJ17/PLANEL_Pot_Trim!CJ17,0)</f>
        <v>0.42957391832955744</v>
      </c>
      <c r="CK42" s="51">
        <f>IF(PLANEL_Pot_Trim!CK17&lt;&gt;0,CK17/PLANEL_Pot_Trim!CK17,0)</f>
        <v>0.57044496828411217</v>
      </c>
      <c r="CL42" s="51">
        <f>IF(PLANEL_Pot_Trim!CL17&lt;&gt;0,CL17/PLANEL_Pot_Trim!CL17,0)</f>
        <v>0.46915847828233281</v>
      </c>
      <c r="CM42" s="51">
        <f>IF(PLANEL_Pot_Trim!CM17&lt;&gt;0,CM17/PLANEL_Pot_Trim!CM17,0)</f>
        <v>0.35417642371378871</v>
      </c>
      <c r="CN42" s="51">
        <f>IF(PLANEL_Pot_Trim!CN17&lt;&gt;0,CN17/PLANEL_Pot_Trim!CN17,0)</f>
        <v>0.42986727704971056</v>
      </c>
      <c r="CO42" s="51">
        <f>IF(PLANEL_Pot_Trim!CO17&lt;&gt;0,CO17/PLANEL_Pot_Trim!CO17,0)</f>
        <v>0.57098451353062052</v>
      </c>
      <c r="CP42" s="51">
        <f>IF(PLANEL_Pot_Trim!CP17&lt;&gt;0,CP17/PLANEL_Pot_Trim!CP17,0)</f>
        <v>0.46941894397289274</v>
      </c>
      <c r="CQ42" s="51">
        <f>IF(PLANEL_Pot_Trim!CQ17&lt;&gt;0,CQ17/PLANEL_Pot_Trim!CQ17,0)</f>
        <v>0.35417527828177137</v>
      </c>
      <c r="CR42" s="51">
        <f>IF(PLANEL_Pot_Trim!CR17&lt;&gt;0,CR17/PLANEL_Pot_Trim!CR17,0)</f>
        <v>0.42988287288148469</v>
      </c>
      <c r="CS42" s="51">
        <f>IF(PLANEL_Pot_Trim!CS17&lt;&gt;0,CS17/PLANEL_Pot_Trim!CS17,0)</f>
        <v>0.57101319768608916</v>
      </c>
      <c r="CT42" s="51">
        <f>IF(PLANEL_Pot_Trim!CT17&lt;&gt;0,CT17/PLANEL_Pot_Trim!CT17,0)</f>
        <v>0.46943279115024994</v>
      </c>
      <c r="CU42" s="51">
        <f>IF(PLANEL_Pot_Trim!CU17&lt;&gt;0,CU17/PLANEL_Pot_Trim!CU17,0)</f>
        <v>0.35415654617822601</v>
      </c>
      <c r="CV42" s="51">
        <f>IF(PLANEL_Pot_Trim!CV17&lt;&gt;0,CV17/PLANEL_Pot_Trim!CV17,0)</f>
        <v>0.43013791726023148</v>
      </c>
      <c r="CW42" s="51">
        <f>IF(PLANEL_Pot_Trim!CW17&lt;&gt;0,CW17/PLANEL_Pot_Trim!CW17,0)</f>
        <v>0.57148227526470552</v>
      </c>
      <c r="CX42" s="51">
        <f>IF(PLANEL_Pot_Trim!CX17&lt;&gt;0,CX17/PLANEL_Pot_Trim!CX17,0)</f>
        <v>0.46965923866164511</v>
      </c>
      <c r="CY42" s="81">
        <f>IF(PLANEL_Pot_Trim!CY17&lt;&gt;0,CY17/PLANEL_Pot_Trim!CY17,0)</f>
        <v>0.35415533999999782</v>
      </c>
      <c r="CZ42" s="81">
        <f>IF(PLANEL_Pot_Trim!CZ17&lt;&gt;0,CZ17/PLANEL_Pot_Trim!CZ17,0)</f>
        <v>0.4301543399992992</v>
      </c>
      <c r="DA42" s="81">
        <f>IF(PLANEL_Pot_Trim!DA17&lt;&gt;0,DA17/PLANEL_Pot_Trim!DA17,0)</f>
        <v>0.57151247996871668</v>
      </c>
      <c r="DB42" s="81">
        <f>IF(PLANEL_Pot_Trim!DB17&lt;&gt;0,DB17/PLANEL_Pot_Trim!DB17,0)</f>
        <v>0.46967382000544311</v>
      </c>
      <c r="DC42" s="51">
        <f>IF(PLANEL_Pot_Trim!DC17&lt;&gt;0,DC17/PLANEL_Pot_Trim!DC17,0)</f>
        <v>0.35415534000418336</v>
      </c>
      <c r="DD42" s="51">
        <f>IF(PLANEL_Pot_Trim!DD17&lt;&gt;0,DD17/PLANEL_Pot_Trim!DD17,0)</f>
        <v>0.43015434000891922</v>
      </c>
      <c r="DE42" s="51">
        <f>IF(PLANEL_Pot_Trim!DE17&lt;&gt;0,DE17/PLANEL_Pot_Trim!DE17,0)</f>
        <v>0.57151248002829691</v>
      </c>
      <c r="DF42" s="51">
        <f>IF(PLANEL_Pot_Trim!DF17&lt;&gt;0,DF17/PLANEL_Pot_Trim!DF17,0)</f>
        <v>0.46967382000406499</v>
      </c>
      <c r="DG42" s="51">
        <f>IF(PLANEL_Pot_Trim!DG17&lt;&gt;0,DG17/PLANEL_Pot_Trim!DG17,0)</f>
        <v>0.3541553400070907</v>
      </c>
      <c r="DH42" s="51">
        <f>IF(PLANEL_Pot_Trim!DH17&lt;&gt;0,DH17/PLANEL_Pot_Trim!DH17,0)</f>
        <v>0.43015434000915254</v>
      </c>
      <c r="DI42" s="51">
        <f>IF(PLANEL_Pot_Trim!DI17&lt;&gt;0,DI17/PLANEL_Pot_Trim!DI17,0)</f>
        <v>0.57151247996981003</v>
      </c>
      <c r="DJ42" s="51">
        <f>IF(PLANEL_Pot_Trim!DJ17&lt;&gt;0,DJ17/PLANEL_Pot_Trim!DJ17,0)</f>
        <v>0.46967382000325431</v>
      </c>
      <c r="DK42" s="51">
        <f>IF(PLANEL_Pot_Trim!DK17&lt;&gt;0,DK17/PLANEL_Pot_Trim!DK17,0)</f>
        <v>0.35415534002122961</v>
      </c>
      <c r="DL42" s="51">
        <f>IF(PLANEL_Pot_Trim!DL17&lt;&gt;0,DL17/PLANEL_Pot_Trim!DL17,0)</f>
        <v>0.43015433999655489</v>
      </c>
      <c r="DM42" s="51">
        <f>IF(PLANEL_Pot_Trim!DM17&lt;&gt;0,DM17/PLANEL_Pot_Trim!DM17,0)</f>
        <v>0.57151247994735577</v>
      </c>
      <c r="DN42" s="51">
        <f>IF(PLANEL_Pot_Trim!DN17&lt;&gt;0,DN17/PLANEL_Pot_Trim!DN17,0)</f>
        <v>0.46967381997895113</v>
      </c>
      <c r="DO42" s="51">
        <f>IF(PLANEL_Pot_Trim!DO17&lt;&gt;0,DO17/PLANEL_Pot_Trim!DO17,0)</f>
        <v>0.35415533997006649</v>
      </c>
      <c r="DP42" s="51">
        <f>IF(PLANEL_Pot_Trim!DP17&lt;&gt;0,DP17/PLANEL_Pot_Trim!DP17,0)</f>
        <v>0.43015434002580949</v>
      </c>
      <c r="DQ42" s="51">
        <f>IF(PLANEL_Pot_Trim!DQ17&lt;&gt;0,DQ17/PLANEL_Pot_Trim!DQ17,0)</f>
        <v>0.57151248000016897</v>
      </c>
      <c r="DR42" s="51">
        <f>IF(PLANEL_Pot_Trim!DR17&lt;&gt;0,DR17/PLANEL_Pot_Trim!DR17,0)</f>
        <v>0.46967382001965013</v>
      </c>
      <c r="DS42" s="51">
        <f>IF(PLANEL_Pot_Trim!DS17&lt;&gt;0,DS17/PLANEL_Pot_Trim!DS17,0)</f>
        <v>0.35415534003087834</v>
      </c>
      <c r="DT42" s="51">
        <f>IF(PLANEL_Pot_Trim!DT17&lt;&gt;0,DT17/PLANEL_Pot_Trim!DT17,0)</f>
        <v>0.43015434002012282</v>
      </c>
      <c r="DU42" s="51">
        <f>IF(PLANEL_Pot_Trim!DU17&lt;&gt;0,DU17/PLANEL_Pot_Trim!DU17,0)</f>
        <v>0.57151247999075905</v>
      </c>
      <c r="DV42" s="51">
        <f>IF(PLANEL_Pot_Trim!DV17&lt;&gt;0,DV17/PLANEL_Pot_Trim!DV17,0)</f>
        <v>0.46967381996515589</v>
      </c>
      <c r="DW42" s="51">
        <f>IF(PLANEL_Pot_Trim!DW17&lt;&gt;0,DW17/PLANEL_Pot_Trim!DW17,0)</f>
        <v>0.35415533996039944</v>
      </c>
      <c r="DX42" s="51">
        <f>IF(PLANEL_Pot_Trim!DX17&lt;&gt;0,DX17/PLANEL_Pot_Trim!DX17,0)</f>
        <v>0.4301543399634068</v>
      </c>
      <c r="DY42" s="51">
        <f>IF(PLANEL_Pot_Trim!DY17&lt;&gt;0,DY17/PLANEL_Pot_Trim!DY17,0)</f>
        <v>0.57151247998317456</v>
      </c>
      <c r="DZ42" s="51">
        <f>IF(PLANEL_Pot_Trim!DZ17&lt;&gt;0,DZ17/PLANEL_Pot_Trim!DZ17,0)</f>
        <v>0.46967381996404628</v>
      </c>
      <c r="EA42" s="51">
        <f>IF(PLANEL_Pot_Trim!EA17&lt;&gt;0,EA17/PLANEL_Pot_Trim!EA17,0)</f>
        <v>0.35415534000028553</v>
      </c>
      <c r="EB42" s="51">
        <f>IF(PLANEL_Pot_Trim!EB17&lt;&gt;0,EB17/PLANEL_Pot_Trim!EB17,0)</f>
        <v>0.43015433996358515</v>
      </c>
      <c r="EC42" s="51">
        <f>IF(PLANEL_Pot_Trim!EC17&lt;&gt;0,EC17/PLANEL_Pot_Trim!EC17,0)</f>
        <v>0.57151247992135179</v>
      </c>
      <c r="ED42" s="51">
        <f>IF(PLANEL_Pot_Trim!ED17&lt;&gt;0,ED17/PLANEL_Pot_Trim!ED17,0)</f>
        <v>0.46967381995267299</v>
      </c>
      <c r="EE42" s="51">
        <f>IF(PLANEL_Pot_Trim!EE17&lt;&gt;0,EE17/PLANEL_Pot_Trim!EE17,0)</f>
        <v>0.35415533998990739</v>
      </c>
      <c r="EF42" s="51">
        <f>IF(PLANEL_Pot_Trim!EF17&lt;&gt;0,EF17/PLANEL_Pot_Trim!EF17,0)</f>
        <v>0.43015434000635289</v>
      </c>
      <c r="EG42" s="51">
        <f>IF(PLANEL_Pot_Trim!EG17&lt;&gt;0,EG17/PLANEL_Pot_Trim!EG17,0)</f>
        <v>0.57151248000122978</v>
      </c>
      <c r="EH42" s="51">
        <f>IF(PLANEL_Pot_Trim!EH17&lt;&gt;0,EH17/PLANEL_Pot_Trim!EH17,0)</f>
        <v>0.4696738200050013</v>
      </c>
      <c r="EI42" s="51">
        <f>IF(PLANEL_Pot_Trim!EI17&lt;&gt;0,EI17/PLANEL_Pot_Trim!EI17,0)</f>
        <v>0.35415534000849097</v>
      </c>
      <c r="EJ42" s="51">
        <f>IF(PLANEL_Pot_Trim!EJ17&lt;&gt;0,EJ17/PLANEL_Pot_Trim!EJ17,0)</f>
        <v>0.43015434001086739</v>
      </c>
      <c r="EK42" s="51">
        <f>IF(PLANEL_Pot_Trim!EK17&lt;&gt;0,EK17/PLANEL_Pot_Trim!EK17,0)</f>
        <v>0.57151248001844468</v>
      </c>
      <c r="EL42" s="51">
        <f>IF(PLANEL_Pot_Trim!EL17&lt;&gt;0,EL17/PLANEL_Pot_Trim!EL17,0)</f>
        <v>0.46967381997680013</v>
      </c>
      <c r="EM42" s="51">
        <f>IF(PLANEL_Pot_Trim!EM17&lt;&gt;0,EM17/PLANEL_Pot_Trim!EM17,0)</f>
        <v>0.35415534001969207</v>
      </c>
      <c r="EN42" s="51">
        <f>IF(PLANEL_Pot_Trim!EN17&lt;&gt;0,EN17/PLANEL_Pot_Trim!EN17,0)</f>
        <v>0.43015433996270713</v>
      </c>
      <c r="EO42" s="51">
        <f>IF(PLANEL_Pot_Trim!EO17&lt;&gt;0,EO17/PLANEL_Pot_Trim!EO17,0)</f>
        <v>0.57151247994193155</v>
      </c>
      <c r="EP42" s="51">
        <f>IF(PLANEL_Pot_Trim!EP17&lt;&gt;0,EP17/PLANEL_Pot_Trim!EP17,0)</f>
        <v>0.46967381999527463</v>
      </c>
    </row>
    <row r="43" spans="2:146" x14ac:dyDescent="0.3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3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3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0.28439795991544159</v>
      </c>
      <c r="DP45" s="53">
        <f>IF(PLANEL_Pot_Trim!DP20&lt;&gt;0,DP20/PLANEL_Pot_Trim!DP20,0)</f>
        <v>0.28248989993166901</v>
      </c>
      <c r="DQ45" s="53">
        <f>IF(PLANEL_Pot_Trim!DQ20&lt;&gt;0,DQ20/PLANEL_Pot_Trim!DQ20,0)</f>
        <v>0.27592487996804355</v>
      </c>
      <c r="DR45" s="53">
        <f>IF(PLANEL_Pot_Trim!DR20&lt;&gt;0,DR20/PLANEL_Pot_Trim!DR20,0)</f>
        <v>0.28248989993166901</v>
      </c>
      <c r="DS45" s="53">
        <f>IF(PLANEL_Pot_Trim!DS20&lt;&gt;0,DS20/PLANEL_Pot_Trim!DS20,0)</f>
        <v>0.28439795991544159</v>
      </c>
      <c r="DT45" s="53">
        <f>IF(PLANEL_Pot_Trim!DT20&lt;&gt;0,DT20/PLANEL_Pot_Trim!DT20,0)</f>
        <v>0.28248989993166901</v>
      </c>
      <c r="DU45" s="53">
        <f>IF(PLANEL_Pot_Trim!DU20&lt;&gt;0,DU20/PLANEL_Pot_Trim!DU20,0)</f>
        <v>0.27592487996804355</v>
      </c>
      <c r="DV45" s="53">
        <f>IF(PLANEL_Pot_Trim!DV20&lt;&gt;0,DV20/PLANEL_Pot_Trim!DV20,0)</f>
        <v>0.28248989993166901</v>
      </c>
      <c r="DW45" s="53">
        <f>IF(PLANEL_Pot_Trim!DW20&lt;&gt;0,DW20/PLANEL_Pot_Trim!DW20,0)</f>
        <v>0.28439795991544159</v>
      </c>
      <c r="DX45" s="53">
        <f>IF(PLANEL_Pot_Trim!DX20&lt;&gt;0,DX20/PLANEL_Pot_Trim!DX20,0)</f>
        <v>0.28248989993166901</v>
      </c>
      <c r="DY45" s="53">
        <f>IF(PLANEL_Pot_Trim!DY20&lt;&gt;0,DY20/PLANEL_Pot_Trim!DY20,0)</f>
        <v>0.27592487996804355</v>
      </c>
      <c r="DZ45" s="53">
        <f>IF(PLANEL_Pot_Trim!DZ20&lt;&gt;0,DZ20/PLANEL_Pot_Trim!DZ20,0)</f>
        <v>0.28248989993166901</v>
      </c>
      <c r="EA45" s="53">
        <f>IF(PLANEL_Pot_Trim!EA20&lt;&gt;0,EA20/PLANEL_Pot_Trim!EA20,0)</f>
        <v>0.28439795991544159</v>
      </c>
      <c r="EB45" s="53">
        <f>IF(PLANEL_Pot_Trim!EB20&lt;&gt;0,EB20/PLANEL_Pot_Trim!EB20,0)</f>
        <v>0.28248989993166901</v>
      </c>
      <c r="EC45" s="53">
        <f>IF(PLANEL_Pot_Trim!EC20&lt;&gt;0,EC20/PLANEL_Pot_Trim!EC20,0)</f>
        <v>0.27592487996804355</v>
      </c>
      <c r="ED45" s="53">
        <f>IF(PLANEL_Pot_Trim!ED20&lt;&gt;0,ED20/PLANEL_Pot_Trim!ED20,0)</f>
        <v>0.28248989993166901</v>
      </c>
      <c r="EE45" s="53">
        <f>IF(PLANEL_Pot_Trim!EE20&lt;&gt;0,EE20/PLANEL_Pot_Trim!EE20,0)</f>
        <v>0.28439795991544159</v>
      </c>
      <c r="EF45" s="53">
        <f>IF(PLANEL_Pot_Trim!EF20&lt;&gt;0,EF20/PLANEL_Pot_Trim!EF20,0)</f>
        <v>0.28248989993166901</v>
      </c>
      <c r="EG45" s="53">
        <f>IF(PLANEL_Pot_Trim!EG20&lt;&gt;0,EG20/PLANEL_Pot_Trim!EG20,0)</f>
        <v>0.27592487996804355</v>
      </c>
      <c r="EH45" s="53">
        <f>IF(PLANEL_Pot_Trim!EH20&lt;&gt;0,EH20/PLANEL_Pot_Trim!EH20,0)</f>
        <v>0.28248989993166901</v>
      </c>
      <c r="EI45" s="53">
        <f>IF(PLANEL_Pot_Trim!EI20&lt;&gt;0,EI20/PLANEL_Pot_Trim!EI20,0)</f>
        <v>0.28439795991544159</v>
      </c>
      <c r="EJ45" s="53">
        <f>IF(PLANEL_Pot_Trim!EJ20&lt;&gt;0,EJ20/PLANEL_Pot_Trim!EJ20,0)</f>
        <v>0.28248989993166901</v>
      </c>
      <c r="EK45" s="53">
        <f>IF(PLANEL_Pot_Trim!EK20&lt;&gt;0,EK20/PLANEL_Pot_Trim!EK20,0)</f>
        <v>0.27592487996804355</v>
      </c>
      <c r="EL45" s="53">
        <f>IF(PLANEL_Pot_Trim!EL20&lt;&gt;0,EL20/PLANEL_Pot_Trim!EL20,0)</f>
        <v>0.28248989993166901</v>
      </c>
      <c r="EM45" s="53">
        <f>IF(PLANEL_Pot_Trim!EM20&lt;&gt;0,EM20/PLANEL_Pot_Trim!EM20,0)</f>
        <v>0.28439795991544159</v>
      </c>
      <c r="EN45" s="53">
        <f>IF(PLANEL_Pot_Trim!EN20&lt;&gt;0,EN20/PLANEL_Pot_Trim!EN20,0)</f>
        <v>0.28248989993166901</v>
      </c>
      <c r="EO45" s="53">
        <f>IF(PLANEL_Pot_Trim!EO20&lt;&gt;0,EO20/PLANEL_Pot_Trim!EO20,0)</f>
        <v>0.27592487996804355</v>
      </c>
      <c r="EP45" s="53">
        <f>IF(PLANEL_Pot_Trim!EP20&lt;&gt;0,EP20/PLANEL_Pot_Trim!EP20,0)</f>
        <v>0.28248989993166901</v>
      </c>
    </row>
    <row r="46" spans="2:146" x14ac:dyDescent="0.3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3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3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3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42" s="56" customFormat="1" x14ac:dyDescent="0.3">
      <c r="A1" s="55" t="s">
        <v>72</v>
      </c>
    </row>
    <row r="3" spans="1:42" x14ac:dyDescent="0.3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3">
      <c r="B4" s="33" t="s">
        <v>12</v>
      </c>
      <c r="C4" s="33" t="s">
        <v>13</v>
      </c>
    </row>
    <row r="5" spans="1:42" x14ac:dyDescent="0.3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4080.7922640000002</v>
      </c>
      <c r="O5" s="33">
        <v>4080.7922640000002</v>
      </c>
      <c r="P5" s="33">
        <v>2059.8002759999999</v>
      </c>
      <c r="Q5" s="33">
        <v>5537.8838589999996</v>
      </c>
      <c r="R5" s="33">
        <v>7451.1855910000004</v>
      </c>
      <c r="S5" s="33">
        <v>7689.2828509999999</v>
      </c>
      <c r="T5" s="33">
        <v>7935.7553909999997</v>
      </c>
      <c r="U5" s="33">
        <v>8179.8349930000004</v>
      </c>
      <c r="V5" s="33">
        <v>8420.3251899999996</v>
      </c>
      <c r="W5" s="33">
        <v>7662.1153519999998</v>
      </c>
      <c r="X5" s="33">
        <v>7854.746803</v>
      </c>
      <c r="Y5" s="33">
        <v>8022.2524130000002</v>
      </c>
      <c r="Z5" s="33">
        <v>8207.1068180000002</v>
      </c>
      <c r="AA5" s="33">
        <v>8369.2283179999995</v>
      </c>
      <c r="AB5" s="33">
        <v>8181.4525599999997</v>
      </c>
      <c r="AC5" s="33">
        <v>8233.4989459999997</v>
      </c>
      <c r="AD5" s="33">
        <v>8303.4923620000009</v>
      </c>
      <c r="AE5" s="33">
        <v>8361.5210910000005</v>
      </c>
      <c r="AF5" s="33">
        <v>8450.0597699999998</v>
      </c>
      <c r="AG5" s="33">
        <v>8507.4902650000004</v>
      </c>
      <c r="AH5" s="33">
        <v>8587.6536639999995</v>
      </c>
      <c r="AI5" s="33">
        <v>8654.6559070000003</v>
      </c>
      <c r="AJ5" s="33">
        <v>8731.2299000000003</v>
      </c>
      <c r="AK5" s="33">
        <v>8767.1239600000008</v>
      </c>
      <c r="AL5" s="33">
        <v>8823.3579860000009</v>
      </c>
      <c r="AM5" s="33">
        <v>8868.2255600000008</v>
      </c>
      <c r="AN5" s="33">
        <v>8919.6737109999995</v>
      </c>
      <c r="AO5" s="33">
        <v>8999.2388759999994</v>
      </c>
      <c r="AP5" s="33">
        <v>9063.8481819999997</v>
      </c>
    </row>
    <row r="6" spans="1:42" x14ac:dyDescent="0.3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3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3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3">
      <c r="B9" s="33" t="s">
        <v>14</v>
      </c>
      <c r="C9" s="4" t="s">
        <v>41</v>
      </c>
    </row>
    <row r="10" spans="1:42" x14ac:dyDescent="0.3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3">
      <c r="B11" s="33" t="s">
        <v>14</v>
      </c>
      <c r="C11" s="4" t="s">
        <v>43</v>
      </c>
    </row>
    <row r="12" spans="1:42" x14ac:dyDescent="0.3">
      <c r="B12" s="33" t="s">
        <v>14</v>
      </c>
      <c r="C12" s="4" t="s">
        <v>44</v>
      </c>
    </row>
    <row r="13" spans="1:42" x14ac:dyDescent="0.3">
      <c r="B13" s="33" t="s">
        <v>14</v>
      </c>
      <c r="C13" s="4" t="s">
        <v>45</v>
      </c>
    </row>
    <row r="14" spans="1:42" x14ac:dyDescent="0.3">
      <c r="B14" s="33" t="s">
        <v>14</v>
      </c>
      <c r="C14" s="4" t="s">
        <v>46</v>
      </c>
    </row>
    <row r="15" spans="1:42" x14ac:dyDescent="0.3">
      <c r="B15" s="33" t="s">
        <v>14</v>
      </c>
      <c r="C15" s="4" t="s">
        <v>47</v>
      </c>
    </row>
    <row r="16" spans="1:42" x14ac:dyDescent="0.3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4916.7580319999997</v>
      </c>
      <c r="O16" s="33">
        <v>4916.7580319999997</v>
      </c>
      <c r="P16" s="33">
        <v>2423.469184</v>
      </c>
      <c r="Q16" s="33">
        <v>5901.5527659999998</v>
      </c>
      <c r="R16" s="33">
        <v>7814.854499</v>
      </c>
      <c r="S16" s="33">
        <v>8052.9517580000002</v>
      </c>
      <c r="T16" s="33">
        <v>8299.4242979999999</v>
      </c>
      <c r="U16" s="33">
        <v>8543.503901</v>
      </c>
      <c r="V16" s="33">
        <v>8783.9940970000007</v>
      </c>
      <c r="W16" s="33">
        <v>7791.2839169999997</v>
      </c>
      <c r="X16" s="33">
        <v>7983.9153679999999</v>
      </c>
      <c r="Y16" s="33">
        <v>8151.4209780000001</v>
      </c>
      <c r="Z16" s="33">
        <v>8336.2753830000001</v>
      </c>
      <c r="AA16" s="33">
        <v>8498.3968829999994</v>
      </c>
      <c r="AB16" s="33">
        <v>8181.4525599999997</v>
      </c>
      <c r="AC16" s="33">
        <v>8233.4989459999997</v>
      </c>
      <c r="AD16" s="33">
        <v>8303.4923620000009</v>
      </c>
      <c r="AE16" s="33">
        <v>8361.5210910000005</v>
      </c>
      <c r="AF16" s="33">
        <v>8450.0597699999998</v>
      </c>
      <c r="AG16" s="33">
        <v>8507.4902650000004</v>
      </c>
      <c r="AH16" s="33">
        <v>8587.6536639999995</v>
      </c>
      <c r="AI16" s="33">
        <v>8654.6559070000003</v>
      </c>
      <c r="AJ16" s="33">
        <v>8731.2299000000003</v>
      </c>
      <c r="AK16" s="33">
        <v>8767.1239600000008</v>
      </c>
      <c r="AL16" s="33">
        <v>8823.3579860000009</v>
      </c>
      <c r="AM16" s="33">
        <v>8868.2255600000008</v>
      </c>
      <c r="AN16" s="33">
        <v>8919.6737109999995</v>
      </c>
      <c r="AO16" s="33">
        <v>8999.2388759999994</v>
      </c>
      <c r="AP16" s="33">
        <v>9063.8481819999997</v>
      </c>
    </row>
    <row r="17" spans="2:42" x14ac:dyDescent="0.3">
      <c r="B17" s="33" t="s">
        <v>16</v>
      </c>
      <c r="C17" s="4" t="s">
        <v>37</v>
      </c>
    </row>
    <row r="18" spans="2:42" x14ac:dyDescent="0.3">
      <c r="B18" s="33" t="s">
        <v>16</v>
      </c>
      <c r="C18" s="4" t="s">
        <v>38</v>
      </c>
    </row>
    <row r="19" spans="2:42" x14ac:dyDescent="0.3">
      <c r="B19" s="33" t="s">
        <v>16</v>
      </c>
      <c r="C19" s="4" t="s">
        <v>39</v>
      </c>
    </row>
    <row r="20" spans="2:42" x14ac:dyDescent="0.3">
      <c r="B20" s="33" t="s">
        <v>16</v>
      </c>
      <c r="C20" s="4" t="s">
        <v>40</v>
      </c>
    </row>
    <row r="21" spans="2:42" x14ac:dyDescent="0.3">
      <c r="B21" s="33" t="s">
        <v>16</v>
      </c>
      <c r="C21" s="4" t="s">
        <v>41</v>
      </c>
    </row>
    <row r="22" spans="2:42" x14ac:dyDescent="0.3">
      <c r="B22" s="33" t="s">
        <v>16</v>
      </c>
      <c r="C22" s="4" t="s">
        <v>42</v>
      </c>
    </row>
    <row r="23" spans="2:42" x14ac:dyDescent="0.3">
      <c r="B23" s="33" t="s">
        <v>16</v>
      </c>
      <c r="C23" s="4" t="s">
        <v>43</v>
      </c>
    </row>
    <row r="24" spans="2:42" x14ac:dyDescent="0.3">
      <c r="B24" s="33" t="s">
        <v>16</v>
      </c>
      <c r="C24" s="4" t="s">
        <v>44</v>
      </c>
    </row>
    <row r="25" spans="2:42" x14ac:dyDescent="0.3">
      <c r="B25" s="33" t="s">
        <v>16</v>
      </c>
      <c r="C25" s="4" t="s">
        <v>45</v>
      </c>
    </row>
    <row r="26" spans="2:42" x14ac:dyDescent="0.3">
      <c r="B26" s="33" t="s">
        <v>16</v>
      </c>
      <c r="C26" s="4" t="s">
        <v>46</v>
      </c>
    </row>
    <row r="27" spans="2:42" x14ac:dyDescent="0.3">
      <c r="B27" s="33" t="s">
        <v>16</v>
      </c>
      <c r="C27" s="4" t="s">
        <v>47</v>
      </c>
    </row>
    <row r="28" spans="2:42" x14ac:dyDescent="0.3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3">
      <c r="B29" s="33" t="s">
        <v>17</v>
      </c>
      <c r="C29" s="4" t="s">
        <v>37</v>
      </c>
    </row>
    <row r="30" spans="2:42" x14ac:dyDescent="0.3">
      <c r="B30" s="33" t="s">
        <v>17</v>
      </c>
      <c r="C30" s="4" t="s">
        <v>38</v>
      </c>
    </row>
    <row r="31" spans="2:42" x14ac:dyDescent="0.3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648.59530840000002</v>
      </c>
      <c r="Q31" s="33">
        <v>696.48098519999996</v>
      </c>
      <c r="R31" s="33">
        <v>687.57566599999996</v>
      </c>
      <c r="S31" s="33">
        <v>696.48098519999996</v>
      </c>
      <c r="T31" s="33">
        <v>696.48098519999996</v>
      </c>
      <c r="U31" s="33">
        <v>696.48098519999996</v>
      </c>
      <c r="V31" s="33">
        <v>464.32065679999999</v>
      </c>
    </row>
    <row r="32" spans="2:42" x14ac:dyDescent="0.3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82.428296290000006</v>
      </c>
      <c r="N32" s="33">
        <v>234.5509495</v>
      </c>
      <c r="O32" s="33">
        <v>156.36729969999999</v>
      </c>
      <c r="P32" s="33">
        <v>234.5509495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3">
      <c r="B33" s="33" t="s">
        <v>17</v>
      </c>
      <c r="C33" s="4" t="s">
        <v>41</v>
      </c>
    </row>
    <row r="34" spans="2:42" x14ac:dyDescent="0.3">
      <c r="B34" s="33" t="s">
        <v>17</v>
      </c>
      <c r="C34" s="4" t="s">
        <v>42</v>
      </c>
    </row>
    <row r="35" spans="2:42" x14ac:dyDescent="0.3">
      <c r="B35" s="33" t="s">
        <v>17</v>
      </c>
      <c r="C35" s="4" t="s">
        <v>43</v>
      </c>
    </row>
    <row r="36" spans="2:42" x14ac:dyDescent="0.3">
      <c r="B36" s="33" t="s">
        <v>17</v>
      </c>
      <c r="C36" s="4" t="s">
        <v>44</v>
      </c>
    </row>
    <row r="37" spans="2:42" x14ac:dyDescent="0.3">
      <c r="B37" s="33" t="s">
        <v>17</v>
      </c>
      <c r="C37" s="4" t="s">
        <v>45</v>
      </c>
    </row>
    <row r="38" spans="2:42" x14ac:dyDescent="0.3">
      <c r="B38" s="33" t="s">
        <v>17</v>
      </c>
      <c r="C38" s="4" t="s">
        <v>46</v>
      </c>
    </row>
    <row r="39" spans="2:42" x14ac:dyDescent="0.3">
      <c r="B39" s="33" t="s">
        <v>17</v>
      </c>
      <c r="C39" s="4" t="s">
        <v>47</v>
      </c>
    </row>
    <row r="40" spans="2:42" x14ac:dyDescent="0.3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461.53079709999997</v>
      </c>
      <c r="N40" s="33">
        <v>698.87160640000002</v>
      </c>
      <c r="O40" s="33">
        <v>620.68795650000004</v>
      </c>
      <c r="P40" s="33">
        <v>883.14625799999999</v>
      </c>
      <c r="Q40" s="33">
        <v>931.03193480000004</v>
      </c>
      <c r="R40" s="33">
        <v>922.12661549999996</v>
      </c>
      <c r="S40" s="33">
        <v>931.03193480000004</v>
      </c>
      <c r="T40" s="33">
        <v>931.03193480000004</v>
      </c>
      <c r="U40" s="33">
        <v>931.03193480000004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3">
      <c r="B41" s="33" t="s">
        <v>18</v>
      </c>
      <c r="C41" s="4" t="s">
        <v>37</v>
      </c>
    </row>
    <row r="42" spans="2:42" x14ac:dyDescent="0.3">
      <c r="B42" s="33" t="s">
        <v>18</v>
      </c>
      <c r="C42" s="4" t="s">
        <v>38</v>
      </c>
    </row>
    <row r="43" spans="2:42" x14ac:dyDescent="0.3">
      <c r="B43" s="33" t="s">
        <v>18</v>
      </c>
      <c r="C43" s="4" t="s">
        <v>39</v>
      </c>
    </row>
    <row r="44" spans="2:42" x14ac:dyDescent="0.3">
      <c r="B44" s="33" t="s">
        <v>18</v>
      </c>
      <c r="C44" s="4" t="s">
        <v>40</v>
      </c>
    </row>
    <row r="45" spans="2:42" x14ac:dyDescent="0.3">
      <c r="B45" s="33" t="s">
        <v>18</v>
      </c>
      <c r="C45" s="4" t="s">
        <v>41</v>
      </c>
    </row>
    <row r="46" spans="2:42" x14ac:dyDescent="0.3">
      <c r="B46" s="33" t="s">
        <v>18</v>
      </c>
      <c r="C46" s="4" t="s">
        <v>42</v>
      </c>
    </row>
    <row r="47" spans="2:42" x14ac:dyDescent="0.3">
      <c r="B47" s="33" t="s">
        <v>18</v>
      </c>
      <c r="C47" s="4" t="s">
        <v>43</v>
      </c>
    </row>
    <row r="48" spans="2:42" x14ac:dyDescent="0.3">
      <c r="B48" s="33" t="s">
        <v>18</v>
      </c>
      <c r="C48" s="4" t="s">
        <v>44</v>
      </c>
    </row>
    <row r="49" spans="2:42" x14ac:dyDescent="0.3">
      <c r="B49" s="33" t="s">
        <v>18</v>
      </c>
      <c r="C49" s="4" t="s">
        <v>45</v>
      </c>
    </row>
    <row r="50" spans="2:42" x14ac:dyDescent="0.3">
      <c r="B50" s="33" t="s">
        <v>18</v>
      </c>
      <c r="C50" s="4" t="s">
        <v>46</v>
      </c>
    </row>
    <row r="51" spans="2:42" x14ac:dyDescent="0.3">
      <c r="B51" s="33" t="s">
        <v>18</v>
      </c>
      <c r="C51" s="4" t="s">
        <v>47</v>
      </c>
    </row>
    <row r="52" spans="2:42" x14ac:dyDescent="0.3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3">
      <c r="B53" s="33" t="s">
        <v>697</v>
      </c>
      <c r="C53" s="4" t="s">
        <v>37</v>
      </c>
    </row>
    <row r="54" spans="2:42" x14ac:dyDescent="0.3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1150.108076</v>
      </c>
      <c r="O54" s="33">
        <v>1189.421296</v>
      </c>
      <c r="P54" s="33">
        <v>1150.108076</v>
      </c>
      <c r="Q54" s="33">
        <v>1189.4248889999999</v>
      </c>
      <c r="R54" s="33">
        <v>1188.747668</v>
      </c>
      <c r="S54" s="33">
        <v>1227.8552999999999</v>
      </c>
      <c r="T54" s="33">
        <v>1228.0644809999999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3">
      <c r="B55" s="33" t="s">
        <v>697</v>
      </c>
      <c r="C55" s="4" t="s">
        <v>39</v>
      </c>
    </row>
    <row r="56" spans="2:42" x14ac:dyDescent="0.3">
      <c r="B56" s="33" t="s">
        <v>697</v>
      </c>
      <c r="C56" s="4" t="s">
        <v>40</v>
      </c>
    </row>
    <row r="57" spans="2:42" x14ac:dyDescent="0.3">
      <c r="B57" s="33" t="s">
        <v>697</v>
      </c>
      <c r="C57" s="4" t="s">
        <v>41</v>
      </c>
    </row>
    <row r="58" spans="2:42" x14ac:dyDescent="0.3">
      <c r="B58" s="33" t="s">
        <v>697</v>
      </c>
      <c r="C58" s="4" t="s">
        <v>42</v>
      </c>
    </row>
    <row r="59" spans="2:42" x14ac:dyDescent="0.3">
      <c r="B59" s="33" t="s">
        <v>697</v>
      </c>
      <c r="C59" s="4" t="s">
        <v>43</v>
      </c>
    </row>
    <row r="60" spans="2:42" x14ac:dyDescent="0.3">
      <c r="B60" s="33" t="s">
        <v>697</v>
      </c>
      <c r="C60" s="4" t="s">
        <v>44</v>
      </c>
    </row>
    <row r="61" spans="2:42" x14ac:dyDescent="0.3">
      <c r="B61" s="33" t="s">
        <v>697</v>
      </c>
      <c r="C61" s="4" t="s">
        <v>45</v>
      </c>
    </row>
    <row r="62" spans="2:42" x14ac:dyDescent="0.3">
      <c r="B62" s="33" t="s">
        <v>697</v>
      </c>
      <c r="C62" s="4" t="s">
        <v>46</v>
      </c>
    </row>
    <row r="63" spans="2:42" x14ac:dyDescent="0.3">
      <c r="B63" s="33" t="s">
        <v>697</v>
      </c>
      <c r="C63" s="4" t="s">
        <v>47</v>
      </c>
    </row>
    <row r="64" spans="2:42" x14ac:dyDescent="0.3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1150.108076</v>
      </c>
      <c r="O64" s="33">
        <v>1189.421296</v>
      </c>
      <c r="P64" s="33">
        <v>1150.108076</v>
      </c>
      <c r="Q64" s="33">
        <v>1189.4248889999999</v>
      </c>
      <c r="R64" s="33">
        <v>1188.747668</v>
      </c>
      <c r="S64" s="33">
        <v>1227.8552999999999</v>
      </c>
      <c r="T64" s="33">
        <v>1228.0644809999999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3">
      <c r="B65" s="33" t="s">
        <v>19</v>
      </c>
      <c r="C65" s="4" t="s">
        <v>37</v>
      </c>
    </row>
    <row r="66" spans="2:42" x14ac:dyDescent="0.3">
      <c r="B66" s="33" t="s">
        <v>19</v>
      </c>
      <c r="C66" s="4" t="s">
        <v>38</v>
      </c>
    </row>
    <row r="67" spans="2:42" x14ac:dyDescent="0.3">
      <c r="B67" s="33" t="s">
        <v>19</v>
      </c>
      <c r="C67" s="4" t="s">
        <v>39</v>
      </c>
    </row>
    <row r="68" spans="2:42" x14ac:dyDescent="0.3">
      <c r="B68" s="33" t="s">
        <v>19</v>
      </c>
      <c r="C68" s="4" t="s">
        <v>40</v>
      </c>
    </row>
    <row r="69" spans="2:42" x14ac:dyDescent="0.3">
      <c r="B69" s="33" t="s">
        <v>19</v>
      </c>
      <c r="C69" s="4" t="s">
        <v>41</v>
      </c>
    </row>
    <row r="70" spans="2:42" x14ac:dyDescent="0.3">
      <c r="B70" s="33" t="s">
        <v>19</v>
      </c>
      <c r="C70" s="4" t="s">
        <v>42</v>
      </c>
    </row>
    <row r="71" spans="2:42" x14ac:dyDescent="0.3">
      <c r="B71" s="33" t="s">
        <v>19</v>
      </c>
      <c r="C71" s="4" t="s">
        <v>43</v>
      </c>
    </row>
    <row r="72" spans="2:42" x14ac:dyDescent="0.3">
      <c r="B72" s="33" t="s">
        <v>19</v>
      </c>
      <c r="C72" s="4" t="s">
        <v>44</v>
      </c>
    </row>
    <row r="73" spans="2:42" x14ac:dyDescent="0.3">
      <c r="B73" s="33" t="s">
        <v>19</v>
      </c>
      <c r="C73" s="4" t="s">
        <v>45</v>
      </c>
    </row>
    <row r="74" spans="2:42" x14ac:dyDescent="0.3">
      <c r="B74" s="33" t="s">
        <v>19</v>
      </c>
      <c r="C74" s="4" t="s">
        <v>46</v>
      </c>
    </row>
    <row r="75" spans="2:42" x14ac:dyDescent="0.3">
      <c r="B75" s="33" t="s">
        <v>19</v>
      </c>
      <c r="C75" s="4" t="s">
        <v>47</v>
      </c>
    </row>
    <row r="76" spans="2:42" x14ac:dyDescent="0.3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3">
      <c r="B77" s="33" t="s">
        <v>20</v>
      </c>
      <c r="C77" s="4" t="s">
        <v>37</v>
      </c>
    </row>
    <row r="78" spans="2:42" x14ac:dyDescent="0.3">
      <c r="B78" s="33" t="s">
        <v>20</v>
      </c>
      <c r="C78" s="4" t="s">
        <v>38</v>
      </c>
    </row>
    <row r="79" spans="2:42" x14ac:dyDescent="0.3">
      <c r="B79" s="33" t="s">
        <v>20</v>
      </c>
      <c r="C79" s="4" t="s">
        <v>39</v>
      </c>
    </row>
    <row r="80" spans="2:42" x14ac:dyDescent="0.3">
      <c r="B80" s="33" t="s">
        <v>20</v>
      </c>
      <c r="C80" s="4" t="s">
        <v>40</v>
      </c>
    </row>
    <row r="81" spans="2:42" x14ac:dyDescent="0.3">
      <c r="B81" s="33" t="s">
        <v>20</v>
      </c>
      <c r="C81" s="4" t="s">
        <v>41</v>
      </c>
    </row>
    <row r="82" spans="2:42" x14ac:dyDescent="0.3">
      <c r="B82" s="33" t="s">
        <v>20</v>
      </c>
      <c r="C82" s="4" t="s">
        <v>42</v>
      </c>
    </row>
    <row r="83" spans="2:42" x14ac:dyDescent="0.3">
      <c r="B83" s="33" t="s">
        <v>20</v>
      </c>
      <c r="C83" s="4" t="s">
        <v>43</v>
      </c>
    </row>
    <row r="84" spans="2:42" x14ac:dyDescent="0.3">
      <c r="B84" s="33" t="s">
        <v>20</v>
      </c>
      <c r="C84" s="4" t="s">
        <v>44</v>
      </c>
    </row>
    <row r="85" spans="2:42" x14ac:dyDescent="0.3">
      <c r="B85" s="33" t="s">
        <v>20</v>
      </c>
      <c r="C85" s="4" t="s">
        <v>45</v>
      </c>
    </row>
    <row r="86" spans="2:42" x14ac:dyDescent="0.3">
      <c r="B86" s="33" t="s">
        <v>20</v>
      </c>
      <c r="C86" s="4" t="s">
        <v>46</v>
      </c>
    </row>
    <row r="87" spans="2:42" x14ac:dyDescent="0.3">
      <c r="B87" s="33" t="s">
        <v>20</v>
      </c>
      <c r="C87" s="4" t="s">
        <v>47</v>
      </c>
    </row>
    <row r="88" spans="2:42" x14ac:dyDescent="0.3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3">
      <c r="B89" s="33" t="s">
        <v>675</v>
      </c>
      <c r="C89" s="4" t="s">
        <v>37</v>
      </c>
    </row>
    <row r="90" spans="2:42" x14ac:dyDescent="0.3">
      <c r="B90" s="33" t="s">
        <v>675</v>
      </c>
      <c r="C90" s="4" t="s">
        <v>38</v>
      </c>
    </row>
    <row r="91" spans="2:42" x14ac:dyDescent="0.3">
      <c r="B91" s="33" t="s">
        <v>675</v>
      </c>
      <c r="C91" s="4" t="s">
        <v>39</v>
      </c>
    </row>
    <row r="92" spans="2:42" x14ac:dyDescent="0.3">
      <c r="B92" s="33" t="s">
        <v>675</v>
      </c>
      <c r="C92" s="4" t="s">
        <v>40</v>
      </c>
    </row>
    <row r="93" spans="2:42" x14ac:dyDescent="0.3">
      <c r="B93" s="33" t="s">
        <v>675</v>
      </c>
      <c r="C93" s="4" t="s">
        <v>41</v>
      </c>
    </row>
    <row r="94" spans="2:42" x14ac:dyDescent="0.3">
      <c r="B94" s="33" t="s">
        <v>675</v>
      </c>
      <c r="C94" s="4" t="s">
        <v>42</v>
      </c>
    </row>
    <row r="95" spans="2:42" x14ac:dyDescent="0.3">
      <c r="B95" s="33" t="s">
        <v>675</v>
      </c>
      <c r="C95" s="4" t="s">
        <v>43</v>
      </c>
    </row>
    <row r="96" spans="2:42" x14ac:dyDescent="0.3">
      <c r="B96" s="33" t="s">
        <v>675</v>
      </c>
      <c r="C96" s="4" t="s">
        <v>44</v>
      </c>
    </row>
    <row r="97" spans="1:42" x14ac:dyDescent="0.3">
      <c r="B97" s="33" t="s">
        <v>675</v>
      </c>
      <c r="C97" s="4" t="s">
        <v>45</v>
      </c>
    </row>
    <row r="98" spans="1:42" x14ac:dyDescent="0.3">
      <c r="B98" s="33" t="s">
        <v>675</v>
      </c>
      <c r="C98" s="4" t="s">
        <v>46</v>
      </c>
    </row>
    <row r="99" spans="1:42" x14ac:dyDescent="0.3">
      <c r="B99" s="33" t="s">
        <v>675</v>
      </c>
      <c r="C99" s="4" t="s">
        <v>47</v>
      </c>
    </row>
    <row r="100" spans="1:42" x14ac:dyDescent="0.3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3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2145.6530509999998</v>
      </c>
      <c r="L101" s="33">
        <v>2096.7031750000001</v>
      </c>
      <c r="M101" s="33">
        <v>2117.1426070000002</v>
      </c>
      <c r="N101" s="33">
        <v>2270.7535809999999</v>
      </c>
      <c r="O101" s="33">
        <v>2228.887072</v>
      </c>
      <c r="P101" s="33">
        <v>2015.8371010000001</v>
      </c>
      <c r="Q101" s="33">
        <v>652.41145419999998</v>
      </c>
      <c r="R101" s="33">
        <v>508.91098099999999</v>
      </c>
      <c r="S101" s="33">
        <v>508.91098099999999</v>
      </c>
      <c r="T101" s="33">
        <v>508.91098099999999</v>
      </c>
      <c r="U101" s="33">
        <v>529.34791359999997</v>
      </c>
      <c r="V101" s="33">
        <v>508.91098099999999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3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3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1597.195745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1043.66758</v>
      </c>
      <c r="AB103" s="33">
        <v>1043.66758</v>
      </c>
      <c r="AC103" s="33">
        <v>1043.66758</v>
      </c>
      <c r="AD103" s="33">
        <v>1043.66758</v>
      </c>
      <c r="AE103" s="33">
        <v>1036.739022</v>
      </c>
      <c r="AF103" s="33">
        <v>877.81061179999995</v>
      </c>
    </row>
    <row r="104" spans="1:42" x14ac:dyDescent="0.3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968.04860789999998</v>
      </c>
      <c r="N104" s="33">
        <v>1131.4319780000001</v>
      </c>
      <c r="O104" s="33">
        <v>1072.2683709999999</v>
      </c>
      <c r="P104" s="33">
        <v>1258.6198449999999</v>
      </c>
      <c r="Q104" s="33">
        <v>1303.393832</v>
      </c>
      <c r="R104" s="33">
        <v>1222.1482590000001</v>
      </c>
      <c r="S104" s="33">
        <v>1303.6079789999999</v>
      </c>
      <c r="T104" s="33">
        <v>1200.6697469999999</v>
      </c>
      <c r="U104" s="33">
        <v>1237.141333</v>
      </c>
      <c r="V104" s="33">
        <v>1200.6697469999999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3">
      <c r="B105" s="33" t="s">
        <v>699</v>
      </c>
      <c r="C105" s="4" t="s">
        <v>41</v>
      </c>
    </row>
    <row r="106" spans="1:42" x14ac:dyDescent="0.3">
      <c r="B106" s="33" t="s">
        <v>699</v>
      </c>
      <c r="C106" s="4" t="s">
        <v>42</v>
      </c>
    </row>
    <row r="107" spans="1:42" x14ac:dyDescent="0.3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717.83905400000003</v>
      </c>
      <c r="I107" s="33">
        <v>762.38540399999999</v>
      </c>
      <c r="J107" s="33">
        <v>701.60378509999998</v>
      </c>
      <c r="K107" s="33">
        <v>709.72253760000001</v>
      </c>
      <c r="L107" s="33">
        <v>646.46067349999998</v>
      </c>
      <c r="M107" s="33">
        <v>709.72253760000001</v>
      </c>
      <c r="N107" s="33">
        <v>781.10315439999999</v>
      </c>
      <c r="O107" s="33">
        <v>757.54986599999995</v>
      </c>
      <c r="P107" s="33">
        <v>781.10315439999999</v>
      </c>
      <c r="Q107" s="33">
        <v>776.45573939999997</v>
      </c>
      <c r="R107" s="33">
        <v>781.10091809999994</v>
      </c>
      <c r="S107" s="33">
        <v>772.9844018</v>
      </c>
      <c r="T107" s="33">
        <v>781.10315439999999</v>
      </c>
      <c r="U107" s="33">
        <v>781.10315439999999</v>
      </c>
      <c r="V107" s="33">
        <v>772.9844018</v>
      </c>
      <c r="W107" s="33">
        <v>459.1733476</v>
      </c>
      <c r="X107" s="33">
        <v>459.1733476</v>
      </c>
      <c r="Y107" s="33">
        <v>459.1733476</v>
      </c>
      <c r="Z107" s="33">
        <v>459.1733476</v>
      </c>
      <c r="AA107" s="33">
        <v>491.76599290000001</v>
      </c>
      <c r="AB107" s="33">
        <v>522.43521169999997</v>
      </c>
    </row>
    <row r="108" spans="1:42" x14ac:dyDescent="0.3">
      <c r="B108" s="33" t="s">
        <v>699</v>
      </c>
      <c r="C108" s="4" t="s">
        <v>44</v>
      </c>
    </row>
    <row r="109" spans="1:42" x14ac:dyDescent="0.3">
      <c r="B109" s="33" t="s">
        <v>699</v>
      </c>
      <c r="C109" s="4" t="s">
        <v>45</v>
      </c>
    </row>
    <row r="110" spans="1:42" x14ac:dyDescent="0.3">
      <c r="B110" s="33" t="s">
        <v>699</v>
      </c>
      <c r="C110" s="4" t="s">
        <v>46</v>
      </c>
    </row>
    <row r="111" spans="1:42" x14ac:dyDescent="0.3">
      <c r="B111" s="33" t="s">
        <v>699</v>
      </c>
      <c r="C111" s="4" t="s">
        <v>47</v>
      </c>
    </row>
    <row r="112" spans="1:42" x14ac:dyDescent="0.3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5234.267793</v>
      </c>
      <c r="I112" s="33">
        <v>5358.3732179999997</v>
      </c>
      <c r="J112" s="33">
        <v>4371.4226239999998</v>
      </c>
      <c r="K112" s="33">
        <v>4785.0506230000001</v>
      </c>
      <c r="L112" s="33">
        <v>5304.6038060000001</v>
      </c>
      <c r="M112" s="33">
        <v>5764.6994930000001</v>
      </c>
      <c r="N112" s="33">
        <v>5780.4844579999999</v>
      </c>
      <c r="O112" s="33">
        <v>5767.1886050000003</v>
      </c>
      <c r="P112" s="33">
        <v>5505.5059259999998</v>
      </c>
      <c r="Q112" s="33">
        <v>3779.1878059999999</v>
      </c>
      <c r="R112" s="33">
        <v>3559.0869389999998</v>
      </c>
      <c r="S112" s="33">
        <v>3632.430143</v>
      </c>
      <c r="T112" s="33">
        <v>3537.6106629999999</v>
      </c>
      <c r="U112" s="33">
        <v>3594.5191810000001</v>
      </c>
      <c r="V112" s="33">
        <v>3379.930942</v>
      </c>
      <c r="W112" s="33">
        <v>2368.3870510000002</v>
      </c>
      <c r="X112" s="33">
        <v>2368.3870510000002</v>
      </c>
      <c r="Y112" s="33">
        <v>2368.3870510000002</v>
      </c>
      <c r="Z112" s="33">
        <v>1502.889817</v>
      </c>
      <c r="AA112" s="33">
        <v>1681.7842310000001</v>
      </c>
      <c r="AB112" s="33">
        <v>1712.4534490000001</v>
      </c>
      <c r="AC112" s="33">
        <v>1190.0182380000001</v>
      </c>
      <c r="AD112" s="33">
        <v>1190.0182380000001</v>
      </c>
      <c r="AE112" s="33">
        <v>1219.561265</v>
      </c>
      <c r="AF112" s="33">
        <v>1024.1612689999999</v>
      </c>
      <c r="AG112" s="33">
        <v>143.85065729999999</v>
      </c>
      <c r="AH112" s="33">
        <v>143.85065729999999</v>
      </c>
      <c r="AI112" s="33">
        <v>143.85065729999999</v>
      </c>
      <c r="AJ112" s="33">
        <v>143.85065729999999</v>
      </c>
      <c r="AK112" s="33">
        <v>0</v>
      </c>
      <c r="AL112" s="33">
        <v>0</v>
      </c>
      <c r="AM112" s="33">
        <v>0</v>
      </c>
      <c r="AN112" s="33">
        <v>0</v>
      </c>
      <c r="AO112" s="33">
        <v>0</v>
      </c>
      <c r="AP112" s="33">
        <v>0</v>
      </c>
    </row>
    <row r="113" spans="1:42" x14ac:dyDescent="0.3">
      <c r="B113" s="33" t="s">
        <v>704</v>
      </c>
      <c r="C113" s="4" t="s">
        <v>37</v>
      </c>
    </row>
    <row r="114" spans="1:42" x14ac:dyDescent="0.3">
      <c r="B114" s="33" t="s">
        <v>704</v>
      </c>
      <c r="C114" s="4" t="s">
        <v>38</v>
      </c>
    </row>
    <row r="115" spans="1:42" x14ac:dyDescent="0.3">
      <c r="B115" s="33" t="s">
        <v>704</v>
      </c>
      <c r="C115" s="4" t="s">
        <v>39</v>
      </c>
    </row>
    <row r="116" spans="1:42" x14ac:dyDescent="0.3">
      <c r="B116" s="33" t="s">
        <v>704</v>
      </c>
      <c r="C116" s="4" t="s">
        <v>40</v>
      </c>
    </row>
    <row r="117" spans="1:42" x14ac:dyDescent="0.3">
      <c r="B117" s="33" t="s">
        <v>704</v>
      </c>
      <c r="C117" s="4" t="s">
        <v>41</v>
      </c>
    </row>
    <row r="118" spans="1:42" x14ac:dyDescent="0.3">
      <c r="B118" s="33" t="s">
        <v>704</v>
      </c>
      <c r="C118" s="4" t="s">
        <v>42</v>
      </c>
    </row>
    <row r="119" spans="1:42" x14ac:dyDescent="0.3">
      <c r="B119" s="33" t="s">
        <v>704</v>
      </c>
      <c r="C119" s="4" t="s">
        <v>43</v>
      </c>
    </row>
    <row r="120" spans="1:42" x14ac:dyDescent="0.3">
      <c r="B120" s="33" t="s">
        <v>704</v>
      </c>
      <c r="C120" s="4" t="s">
        <v>44</v>
      </c>
    </row>
    <row r="121" spans="1:42" x14ac:dyDescent="0.3">
      <c r="B121" s="33" t="s">
        <v>704</v>
      </c>
      <c r="C121" s="4" t="s">
        <v>45</v>
      </c>
    </row>
    <row r="122" spans="1:42" x14ac:dyDescent="0.3">
      <c r="B122" s="33" t="s">
        <v>704</v>
      </c>
      <c r="C122" s="4" t="s">
        <v>46</v>
      </c>
    </row>
    <row r="123" spans="1:42" x14ac:dyDescent="0.3">
      <c r="B123" s="33" t="s">
        <v>704</v>
      </c>
      <c r="C123" s="4" t="s">
        <v>47</v>
      </c>
    </row>
    <row r="124" spans="1:42" x14ac:dyDescent="0.3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3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2281.037781</v>
      </c>
      <c r="AC125" s="33">
        <v>2744.4662659999999</v>
      </c>
      <c r="AD125" s="33">
        <v>3045.4988709999998</v>
      </c>
      <c r="AE125" s="33">
        <v>3418.2354869999999</v>
      </c>
      <c r="AF125" s="33">
        <v>3368.5580610000002</v>
      </c>
      <c r="AG125" s="33">
        <v>3368.5580610000002</v>
      </c>
      <c r="AH125" s="33">
        <v>3157.298675</v>
      </c>
      <c r="AI125" s="33">
        <v>3241.83374</v>
      </c>
      <c r="AJ125" s="33">
        <v>2676.0145160000002</v>
      </c>
      <c r="AK125" s="33">
        <v>2755.5874370000001</v>
      </c>
      <c r="AL125" s="33">
        <v>2755.5890450000002</v>
      </c>
      <c r="AM125" s="33">
        <v>3186.523756</v>
      </c>
      <c r="AN125" s="33">
        <v>3428.9571879999999</v>
      </c>
      <c r="AO125" s="33">
        <v>3368.5580610000002</v>
      </c>
      <c r="AP125" s="33">
        <v>3368.5580610000002</v>
      </c>
    </row>
    <row r="126" spans="1:42" x14ac:dyDescent="0.3">
      <c r="B126" s="33" t="s">
        <v>705</v>
      </c>
      <c r="C126" s="4" t="s">
        <v>38</v>
      </c>
    </row>
    <row r="127" spans="1:42" x14ac:dyDescent="0.3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360.03919280000002</v>
      </c>
      <c r="AB127" s="33">
        <v>360.03919280000002</v>
      </c>
      <c r="AC127" s="33">
        <v>360.03919280000002</v>
      </c>
      <c r="AD127" s="33">
        <v>405.04409190000001</v>
      </c>
      <c r="AE127" s="33">
        <v>360.03919280000002</v>
      </c>
      <c r="AF127" s="33">
        <v>360.03919280000002</v>
      </c>
      <c r="AG127" s="33">
        <v>360.03919280000002</v>
      </c>
      <c r="AH127" s="33">
        <v>360.03919280000002</v>
      </c>
      <c r="AI127" s="33">
        <v>360.03919280000002</v>
      </c>
      <c r="AJ127" s="33">
        <v>360.03919280000002</v>
      </c>
      <c r="AK127" s="33">
        <v>360.03919280000002</v>
      </c>
      <c r="AL127" s="33">
        <v>360.03919280000002</v>
      </c>
      <c r="AM127" s="33">
        <v>360.03919280000002</v>
      </c>
      <c r="AN127" s="33">
        <v>360.03919280000002</v>
      </c>
      <c r="AO127" s="33">
        <v>360.03919280000002</v>
      </c>
      <c r="AP127" s="33">
        <v>360.03919280000002</v>
      </c>
    </row>
    <row r="128" spans="1:42" x14ac:dyDescent="0.3">
      <c r="B128" s="33" t="s">
        <v>705</v>
      </c>
      <c r="C128" s="4" t="s">
        <v>40</v>
      </c>
    </row>
    <row r="129" spans="1:42" x14ac:dyDescent="0.3">
      <c r="B129" s="33" t="s">
        <v>705</v>
      </c>
      <c r="C129" s="4" t="s">
        <v>41</v>
      </c>
    </row>
    <row r="130" spans="1:42" x14ac:dyDescent="0.3">
      <c r="B130" s="33" t="s">
        <v>705</v>
      </c>
      <c r="C130" s="4" t="s">
        <v>42</v>
      </c>
    </row>
    <row r="131" spans="1:42" x14ac:dyDescent="0.3">
      <c r="B131" s="33" t="s">
        <v>705</v>
      </c>
      <c r="C131" s="4" t="s">
        <v>43</v>
      </c>
    </row>
    <row r="132" spans="1:42" x14ac:dyDescent="0.3">
      <c r="B132" s="33" t="s">
        <v>705</v>
      </c>
      <c r="C132" s="4" t="s">
        <v>44</v>
      </c>
    </row>
    <row r="133" spans="1:42" x14ac:dyDescent="0.3">
      <c r="B133" s="33" t="s">
        <v>705</v>
      </c>
      <c r="C133" s="4" t="s">
        <v>45</v>
      </c>
    </row>
    <row r="134" spans="1:42" x14ac:dyDescent="0.3">
      <c r="B134" s="33" t="s">
        <v>705</v>
      </c>
      <c r="C134" s="4" t="s">
        <v>46</v>
      </c>
    </row>
    <row r="135" spans="1:42" x14ac:dyDescent="0.3">
      <c r="B135" s="33" t="s">
        <v>705</v>
      </c>
      <c r="C135" s="4" t="s">
        <v>47</v>
      </c>
    </row>
    <row r="136" spans="1:42" x14ac:dyDescent="0.3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2260.9040100000002</v>
      </c>
      <c r="AB136" s="33">
        <v>2641.0769730000002</v>
      </c>
      <c r="AC136" s="33">
        <v>3104.505459</v>
      </c>
      <c r="AD136" s="33">
        <v>3450.5429629999999</v>
      </c>
      <c r="AE136" s="33">
        <v>3778.27468</v>
      </c>
      <c r="AF136" s="33">
        <v>3728.5972539999998</v>
      </c>
      <c r="AG136" s="33">
        <v>3728.5972539999998</v>
      </c>
      <c r="AH136" s="33">
        <v>3517.3378680000001</v>
      </c>
      <c r="AI136" s="33">
        <v>3601.8729330000001</v>
      </c>
      <c r="AJ136" s="33">
        <v>3036.0537089999998</v>
      </c>
      <c r="AK136" s="33">
        <v>3115.6266300000002</v>
      </c>
      <c r="AL136" s="33">
        <v>3115.6282379999998</v>
      </c>
      <c r="AM136" s="33">
        <v>3546.5629490000001</v>
      </c>
      <c r="AN136" s="33">
        <v>3788.9963809999999</v>
      </c>
      <c r="AO136" s="33">
        <v>3728.5972539999998</v>
      </c>
      <c r="AP136" s="33">
        <v>3728.5972539999998</v>
      </c>
    </row>
    <row r="137" spans="1:42" x14ac:dyDescent="0.3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210.9041895</v>
      </c>
      <c r="M137" s="33">
        <v>452.29264660000001</v>
      </c>
      <c r="N137" s="33">
        <v>615.56872569999996</v>
      </c>
      <c r="O137" s="33">
        <v>655.46437409999999</v>
      </c>
      <c r="P137" s="33">
        <v>451.06174850000002</v>
      </c>
      <c r="Q137" s="33">
        <v>341.63897470000001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3">
      <c r="B138" s="33" t="s">
        <v>21</v>
      </c>
      <c r="C138" s="4" t="s">
        <v>38</v>
      </c>
    </row>
    <row r="139" spans="1:42" x14ac:dyDescent="0.3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3">
      <c r="B140" s="33" t="s">
        <v>21</v>
      </c>
      <c r="C140" s="4" t="s">
        <v>40</v>
      </c>
    </row>
    <row r="141" spans="1:42" x14ac:dyDescent="0.3">
      <c r="B141" s="33" t="s">
        <v>21</v>
      </c>
      <c r="C141" s="4" t="s">
        <v>41</v>
      </c>
    </row>
    <row r="142" spans="1:42" x14ac:dyDescent="0.3">
      <c r="B142" s="33" t="s">
        <v>21</v>
      </c>
      <c r="C142" s="4" t="s">
        <v>42</v>
      </c>
    </row>
    <row r="143" spans="1:42" x14ac:dyDescent="0.3">
      <c r="B143" s="33" t="s">
        <v>21</v>
      </c>
      <c r="C143" s="4" t="s">
        <v>43</v>
      </c>
    </row>
    <row r="144" spans="1:42" x14ac:dyDescent="0.3">
      <c r="B144" s="33" t="s">
        <v>21</v>
      </c>
      <c r="C144" s="4" t="s">
        <v>44</v>
      </c>
    </row>
    <row r="145" spans="1:42" x14ac:dyDescent="0.3">
      <c r="B145" s="33" t="s">
        <v>21</v>
      </c>
      <c r="C145" s="4" t="s">
        <v>45</v>
      </c>
    </row>
    <row r="146" spans="1:42" x14ac:dyDescent="0.3">
      <c r="B146" s="33" t="s">
        <v>21</v>
      </c>
      <c r="C146" s="4" t="s">
        <v>46</v>
      </c>
    </row>
    <row r="147" spans="1:42" x14ac:dyDescent="0.3">
      <c r="B147" s="33" t="s">
        <v>21</v>
      </c>
      <c r="C147" s="4" t="s">
        <v>47</v>
      </c>
    </row>
    <row r="148" spans="1:42" x14ac:dyDescent="0.3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252.80452919999999</v>
      </c>
      <c r="M148" s="33">
        <v>494.19298629999997</v>
      </c>
      <c r="N148" s="33">
        <v>657.46906539999998</v>
      </c>
      <c r="O148" s="33">
        <v>697.3647138</v>
      </c>
      <c r="P148" s="33">
        <v>492.96208819999998</v>
      </c>
      <c r="Q148" s="33">
        <v>341.63897470000001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3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3052.6641730000001</v>
      </c>
      <c r="AO149" s="33">
        <v>3052.6641730000001</v>
      </c>
      <c r="AP149" s="33">
        <v>3007.6281399999998</v>
      </c>
    </row>
    <row r="150" spans="1:42" x14ac:dyDescent="0.3">
      <c r="B150" s="33" t="s">
        <v>22</v>
      </c>
      <c r="C150" s="4" t="s">
        <v>38</v>
      </c>
    </row>
    <row r="151" spans="1:42" x14ac:dyDescent="0.3">
      <c r="B151" s="33" t="s">
        <v>22</v>
      </c>
      <c r="C151" s="4" t="s">
        <v>39</v>
      </c>
    </row>
    <row r="152" spans="1:42" x14ac:dyDescent="0.3">
      <c r="B152" s="33" t="s">
        <v>22</v>
      </c>
      <c r="C152" s="4" t="s">
        <v>40</v>
      </c>
    </row>
    <row r="153" spans="1:42" x14ac:dyDescent="0.3">
      <c r="B153" s="33" t="s">
        <v>22</v>
      </c>
      <c r="C153" s="4" t="s">
        <v>41</v>
      </c>
    </row>
    <row r="154" spans="1:42" x14ac:dyDescent="0.3">
      <c r="B154" s="33" t="s">
        <v>22</v>
      </c>
      <c r="C154" s="4" t="s">
        <v>42</v>
      </c>
    </row>
    <row r="155" spans="1:42" x14ac:dyDescent="0.3">
      <c r="B155" s="33" t="s">
        <v>22</v>
      </c>
      <c r="C155" s="4" t="s">
        <v>43</v>
      </c>
    </row>
    <row r="156" spans="1:42" x14ac:dyDescent="0.3">
      <c r="B156" s="33" t="s">
        <v>22</v>
      </c>
      <c r="C156" s="4" t="s">
        <v>44</v>
      </c>
    </row>
    <row r="157" spans="1:42" x14ac:dyDescent="0.3">
      <c r="B157" s="33" t="s">
        <v>22</v>
      </c>
      <c r="C157" s="4" t="s">
        <v>45</v>
      </c>
    </row>
    <row r="158" spans="1:42" x14ac:dyDescent="0.3">
      <c r="B158" s="33" t="s">
        <v>22</v>
      </c>
      <c r="C158" s="4" t="s">
        <v>46</v>
      </c>
    </row>
    <row r="159" spans="1:42" x14ac:dyDescent="0.3">
      <c r="B159" s="33" t="s">
        <v>22</v>
      </c>
      <c r="C159" s="4" t="s">
        <v>47</v>
      </c>
    </row>
    <row r="160" spans="1:42" x14ac:dyDescent="0.3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3052.6641730000001</v>
      </c>
      <c r="AO160" s="33">
        <v>3052.6641730000001</v>
      </c>
      <c r="AP160" s="33">
        <v>3007.6281399999998</v>
      </c>
    </row>
    <row r="161" spans="2:42" x14ac:dyDescent="0.3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</row>
    <row r="162" spans="2:42" x14ac:dyDescent="0.3">
      <c r="B162" s="33" t="s">
        <v>23</v>
      </c>
      <c r="C162" s="4" t="s">
        <v>38</v>
      </c>
    </row>
    <row r="163" spans="2:42" x14ac:dyDescent="0.3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</row>
    <row r="164" spans="2:42" x14ac:dyDescent="0.3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3">
      <c r="B165" s="33" t="s">
        <v>23</v>
      </c>
      <c r="C165" s="4" t="s">
        <v>41</v>
      </c>
    </row>
    <row r="166" spans="2:42" x14ac:dyDescent="0.3">
      <c r="B166" s="33" t="s">
        <v>23</v>
      </c>
      <c r="C166" s="4" t="s">
        <v>42</v>
      </c>
    </row>
    <row r="167" spans="2:42" x14ac:dyDescent="0.3">
      <c r="B167" s="33" t="s">
        <v>23</v>
      </c>
      <c r="C167" s="4" t="s">
        <v>43</v>
      </c>
    </row>
    <row r="168" spans="2:42" x14ac:dyDescent="0.3">
      <c r="B168" s="33" t="s">
        <v>23</v>
      </c>
      <c r="C168" s="4" t="s">
        <v>44</v>
      </c>
    </row>
    <row r="169" spans="2:42" x14ac:dyDescent="0.3">
      <c r="B169" s="33" t="s">
        <v>23</v>
      </c>
      <c r="C169" s="4" t="s">
        <v>45</v>
      </c>
    </row>
    <row r="170" spans="2:42" x14ac:dyDescent="0.3">
      <c r="B170" s="33" t="s">
        <v>23</v>
      </c>
      <c r="C170" s="4" t="s">
        <v>46</v>
      </c>
    </row>
    <row r="171" spans="2:42" x14ac:dyDescent="0.3">
      <c r="B171" s="33" t="s">
        <v>23</v>
      </c>
      <c r="C171" s="4" t="s">
        <v>47</v>
      </c>
    </row>
    <row r="172" spans="2:42" x14ac:dyDescent="0.3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49.857687400000003</v>
      </c>
      <c r="R172" s="33">
        <v>0</v>
      </c>
      <c r="S172" s="33">
        <v>0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3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</row>
    <row r="174" spans="2:42" x14ac:dyDescent="0.3">
      <c r="B174" s="33" t="s">
        <v>24</v>
      </c>
      <c r="C174" s="4" t="s">
        <v>38</v>
      </c>
    </row>
    <row r="175" spans="2:42" x14ac:dyDescent="0.3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3">
      <c r="B176" s="33" t="s">
        <v>24</v>
      </c>
      <c r="C176" s="4" t="s">
        <v>40</v>
      </c>
    </row>
    <row r="177" spans="2:42" x14ac:dyDescent="0.3">
      <c r="B177" s="33" t="s">
        <v>24</v>
      </c>
      <c r="C177" s="4" t="s">
        <v>41</v>
      </c>
    </row>
    <row r="178" spans="2:42" x14ac:dyDescent="0.3">
      <c r="B178" s="33" t="s">
        <v>24</v>
      </c>
      <c r="C178" s="4" t="s">
        <v>42</v>
      </c>
    </row>
    <row r="179" spans="2:42" x14ac:dyDescent="0.3">
      <c r="B179" s="33" t="s">
        <v>24</v>
      </c>
      <c r="C179" s="4" t="s">
        <v>43</v>
      </c>
    </row>
    <row r="180" spans="2:42" x14ac:dyDescent="0.3">
      <c r="B180" s="33" t="s">
        <v>24</v>
      </c>
      <c r="C180" s="4" t="s">
        <v>44</v>
      </c>
    </row>
    <row r="181" spans="2:42" x14ac:dyDescent="0.3">
      <c r="B181" s="33" t="s">
        <v>24</v>
      </c>
      <c r="C181" s="4" t="s">
        <v>45</v>
      </c>
    </row>
    <row r="182" spans="2:42" x14ac:dyDescent="0.3">
      <c r="B182" s="33" t="s">
        <v>24</v>
      </c>
      <c r="C182" s="4" t="s">
        <v>46</v>
      </c>
    </row>
    <row r="183" spans="2:42" x14ac:dyDescent="0.3">
      <c r="B183" s="33" t="s">
        <v>24</v>
      </c>
      <c r="C183" s="4" t="s">
        <v>47</v>
      </c>
    </row>
    <row r="184" spans="2:42" x14ac:dyDescent="0.3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3">
      <c r="B185" s="33" t="s">
        <v>693</v>
      </c>
      <c r="C185" s="4" t="s">
        <v>37</v>
      </c>
    </row>
    <row r="186" spans="2:42" x14ac:dyDescent="0.3">
      <c r="B186" s="33" t="s">
        <v>693</v>
      </c>
      <c r="C186" s="4" t="s">
        <v>38</v>
      </c>
    </row>
    <row r="187" spans="2:42" x14ac:dyDescent="0.3">
      <c r="B187" s="33" t="s">
        <v>693</v>
      </c>
      <c r="C187" s="4" t="s">
        <v>39</v>
      </c>
    </row>
    <row r="188" spans="2:42" x14ac:dyDescent="0.3">
      <c r="B188" s="33" t="s">
        <v>693</v>
      </c>
      <c r="C188" s="4" t="s">
        <v>40</v>
      </c>
    </row>
    <row r="189" spans="2:42" x14ac:dyDescent="0.3">
      <c r="B189" s="33" t="s">
        <v>693</v>
      </c>
      <c r="C189" s="4" t="s">
        <v>41</v>
      </c>
    </row>
    <row r="190" spans="2:42" x14ac:dyDescent="0.3">
      <c r="B190" s="33" t="s">
        <v>693</v>
      </c>
      <c r="C190" s="4" t="s">
        <v>42</v>
      </c>
    </row>
    <row r="191" spans="2:42" x14ac:dyDescent="0.3">
      <c r="B191" s="33" t="s">
        <v>693</v>
      </c>
      <c r="C191" s="4" t="s">
        <v>43</v>
      </c>
    </row>
    <row r="192" spans="2:42" x14ac:dyDescent="0.3">
      <c r="B192" s="33" t="s">
        <v>693</v>
      </c>
      <c r="C192" s="4" t="s">
        <v>44</v>
      </c>
    </row>
    <row r="193" spans="2:42" x14ac:dyDescent="0.3">
      <c r="B193" s="33" t="s">
        <v>693</v>
      </c>
      <c r="C193" s="4" t="s">
        <v>45</v>
      </c>
    </row>
    <row r="194" spans="2:42" x14ac:dyDescent="0.3">
      <c r="B194" s="33" t="s">
        <v>693</v>
      </c>
      <c r="C194" s="4" t="s">
        <v>46</v>
      </c>
    </row>
    <row r="195" spans="2:42" x14ac:dyDescent="0.3">
      <c r="B195" s="33" t="s">
        <v>693</v>
      </c>
      <c r="C195" s="4" t="s">
        <v>47</v>
      </c>
    </row>
    <row r="196" spans="2:42" x14ac:dyDescent="0.3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3">
      <c r="B197" s="33" t="s">
        <v>694</v>
      </c>
      <c r="C197" s="4" t="s">
        <v>37</v>
      </c>
    </row>
    <row r="198" spans="2:42" x14ac:dyDescent="0.3">
      <c r="B198" s="33" t="s">
        <v>694</v>
      </c>
      <c r="C198" s="4" t="s">
        <v>38</v>
      </c>
    </row>
    <row r="199" spans="2:42" x14ac:dyDescent="0.3">
      <c r="B199" s="33" t="s">
        <v>694</v>
      </c>
      <c r="C199" s="4" t="s">
        <v>39</v>
      </c>
    </row>
    <row r="200" spans="2:42" x14ac:dyDescent="0.3">
      <c r="B200" s="33" t="s">
        <v>694</v>
      </c>
      <c r="C200" s="4" t="s">
        <v>40</v>
      </c>
    </row>
    <row r="201" spans="2:42" x14ac:dyDescent="0.3">
      <c r="B201" s="33" t="s">
        <v>694</v>
      </c>
      <c r="C201" s="4" t="s">
        <v>41</v>
      </c>
    </row>
    <row r="202" spans="2:42" x14ac:dyDescent="0.3">
      <c r="B202" s="33" t="s">
        <v>694</v>
      </c>
      <c r="C202" s="4" t="s">
        <v>42</v>
      </c>
    </row>
    <row r="203" spans="2:42" x14ac:dyDescent="0.3">
      <c r="B203" s="33" t="s">
        <v>694</v>
      </c>
      <c r="C203" s="4" t="s">
        <v>43</v>
      </c>
    </row>
    <row r="204" spans="2:42" x14ac:dyDescent="0.3">
      <c r="B204" s="33" t="s">
        <v>694</v>
      </c>
      <c r="C204" s="4" t="s">
        <v>44</v>
      </c>
    </row>
    <row r="205" spans="2:42" x14ac:dyDescent="0.3">
      <c r="B205" s="33" t="s">
        <v>694</v>
      </c>
      <c r="C205" s="4" t="s">
        <v>45</v>
      </c>
    </row>
    <row r="206" spans="2:42" x14ac:dyDescent="0.3">
      <c r="B206" s="33" t="s">
        <v>694</v>
      </c>
      <c r="C206" s="4" t="s">
        <v>46</v>
      </c>
    </row>
    <row r="207" spans="2:42" x14ac:dyDescent="0.3">
      <c r="B207" s="33" t="s">
        <v>694</v>
      </c>
      <c r="C207" s="4" t="s">
        <v>47</v>
      </c>
    </row>
    <row r="208" spans="2:42" x14ac:dyDescent="0.3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3">
      <c r="B209" s="33" t="s">
        <v>695</v>
      </c>
      <c r="C209" s="4" t="s">
        <v>37</v>
      </c>
    </row>
    <row r="210" spans="2:42" x14ac:dyDescent="0.3">
      <c r="B210" s="33" t="s">
        <v>695</v>
      </c>
      <c r="C210" s="4" t="s">
        <v>38</v>
      </c>
    </row>
    <row r="211" spans="2:42" x14ac:dyDescent="0.3">
      <c r="B211" s="33" t="s">
        <v>695</v>
      </c>
      <c r="C211" s="4" t="s">
        <v>39</v>
      </c>
    </row>
    <row r="212" spans="2:42" x14ac:dyDescent="0.3">
      <c r="B212" s="33" t="s">
        <v>695</v>
      </c>
      <c r="C212" s="4" t="s">
        <v>40</v>
      </c>
    </row>
    <row r="213" spans="2:42" x14ac:dyDescent="0.3">
      <c r="B213" s="33" t="s">
        <v>695</v>
      </c>
      <c r="C213" s="4" t="s">
        <v>41</v>
      </c>
    </row>
    <row r="214" spans="2:42" x14ac:dyDescent="0.3">
      <c r="B214" s="33" t="s">
        <v>695</v>
      </c>
      <c r="C214" s="4" t="s">
        <v>42</v>
      </c>
    </row>
    <row r="215" spans="2:42" x14ac:dyDescent="0.3">
      <c r="B215" s="33" t="s">
        <v>695</v>
      </c>
      <c r="C215" s="4" t="s">
        <v>43</v>
      </c>
    </row>
    <row r="216" spans="2:42" x14ac:dyDescent="0.3">
      <c r="B216" s="33" t="s">
        <v>695</v>
      </c>
      <c r="C216" s="4" t="s">
        <v>44</v>
      </c>
    </row>
    <row r="217" spans="2:42" x14ac:dyDescent="0.3">
      <c r="B217" s="33" t="s">
        <v>695</v>
      </c>
      <c r="C217" s="4" t="s">
        <v>45</v>
      </c>
    </row>
    <row r="218" spans="2:42" x14ac:dyDescent="0.3">
      <c r="B218" s="33" t="s">
        <v>695</v>
      </c>
      <c r="C218" s="4" t="s">
        <v>46</v>
      </c>
    </row>
    <row r="219" spans="2:42" x14ac:dyDescent="0.3">
      <c r="B219" s="33" t="s">
        <v>695</v>
      </c>
      <c r="C219" s="4" t="s">
        <v>47</v>
      </c>
    </row>
    <row r="220" spans="2:42" x14ac:dyDescent="0.3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3">
      <c r="B221" s="33" t="s">
        <v>25</v>
      </c>
      <c r="C221" s="4" t="s">
        <v>37</v>
      </c>
    </row>
    <row r="222" spans="2:42" x14ac:dyDescent="0.3">
      <c r="B222" s="33" t="s">
        <v>25</v>
      </c>
      <c r="C222" s="4" t="s">
        <v>38</v>
      </c>
    </row>
    <row r="223" spans="2:42" x14ac:dyDescent="0.3">
      <c r="B223" s="33" t="s">
        <v>25</v>
      </c>
      <c r="C223" s="4" t="s">
        <v>39</v>
      </c>
    </row>
    <row r="224" spans="2:42" x14ac:dyDescent="0.3">
      <c r="B224" s="33" t="s">
        <v>25</v>
      </c>
      <c r="C224" s="4" t="s">
        <v>40</v>
      </c>
    </row>
    <row r="225" spans="2:42" x14ac:dyDescent="0.3">
      <c r="B225" s="33" t="s">
        <v>25</v>
      </c>
      <c r="C225" s="4" t="s">
        <v>41</v>
      </c>
    </row>
    <row r="226" spans="2:42" x14ac:dyDescent="0.3">
      <c r="B226" s="33" t="s">
        <v>25</v>
      </c>
      <c r="C226" s="4" t="s">
        <v>42</v>
      </c>
    </row>
    <row r="227" spans="2:42" x14ac:dyDescent="0.3">
      <c r="B227" s="33" t="s">
        <v>25</v>
      </c>
      <c r="C227" s="4" t="s">
        <v>43</v>
      </c>
    </row>
    <row r="228" spans="2:42" x14ac:dyDescent="0.3">
      <c r="B228" s="33" t="s">
        <v>25</v>
      </c>
      <c r="C228" s="4" t="s">
        <v>44</v>
      </c>
    </row>
    <row r="229" spans="2:42" x14ac:dyDescent="0.3">
      <c r="B229" s="33" t="s">
        <v>25</v>
      </c>
      <c r="C229" s="4" t="s">
        <v>45</v>
      </c>
    </row>
    <row r="230" spans="2:42" x14ac:dyDescent="0.3">
      <c r="B230" s="33" t="s">
        <v>25</v>
      </c>
      <c r="C230" s="4" t="s">
        <v>46</v>
      </c>
    </row>
    <row r="231" spans="2:42" x14ac:dyDescent="0.3">
      <c r="B231" s="33" t="s">
        <v>25</v>
      </c>
      <c r="C231" s="4" t="s">
        <v>47</v>
      </c>
    </row>
    <row r="232" spans="2:42" x14ac:dyDescent="0.3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3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18258.638589999999</v>
      </c>
      <c r="S233" s="33">
        <v>18270.797780000001</v>
      </c>
      <c r="T233" s="33">
        <v>18591.329740000001</v>
      </c>
      <c r="U233" s="33">
        <v>19350.47539</v>
      </c>
      <c r="V233" s="33">
        <v>20148.428080000002</v>
      </c>
      <c r="W233" s="33">
        <v>20153.596010000001</v>
      </c>
      <c r="X233" s="33">
        <v>20318.896239999998</v>
      </c>
      <c r="Y233" s="33">
        <v>20100.274270000002</v>
      </c>
      <c r="Z233" s="33">
        <v>20318.896239999998</v>
      </c>
      <c r="AA233" s="33">
        <v>20345.195599999999</v>
      </c>
      <c r="AB233" s="33">
        <v>20562.914820000002</v>
      </c>
      <c r="AC233" s="33">
        <v>20698.889309999999</v>
      </c>
      <c r="AD233" s="33">
        <v>20698.889309999999</v>
      </c>
      <c r="AE233" s="33">
        <v>20698.889309999999</v>
      </c>
      <c r="AF233" s="33">
        <v>20698.889309999999</v>
      </c>
      <c r="AG233" s="33">
        <v>20698.889309999999</v>
      </c>
      <c r="AH233" s="33">
        <v>20698.889309999999</v>
      </c>
      <c r="AI233" s="33">
        <v>20698.889309999999</v>
      </c>
      <c r="AJ233" s="33">
        <v>20698.889309999999</v>
      </c>
      <c r="AK233" s="33">
        <v>20698.889309999999</v>
      </c>
      <c r="AL233" s="33">
        <v>20698.889309999999</v>
      </c>
      <c r="AM233" s="33">
        <v>20698.889309999999</v>
      </c>
      <c r="AN233" s="33">
        <v>20698.889309999999</v>
      </c>
      <c r="AO233" s="33">
        <v>20743.089049999999</v>
      </c>
      <c r="AP233" s="33">
        <v>20743.089049999999</v>
      </c>
    </row>
    <row r="234" spans="2:42" x14ac:dyDescent="0.3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6973.1160380000001</v>
      </c>
      <c r="G234" s="33">
        <v>7002.9905650000001</v>
      </c>
      <c r="H234" s="33">
        <v>6570.5547660000002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7324.0454170000003</v>
      </c>
      <c r="Q234" s="33">
        <v>7339.1798509999999</v>
      </c>
      <c r="R234" s="33">
        <v>7458.5436460000001</v>
      </c>
      <c r="S234" s="33">
        <v>7473.6780799999997</v>
      </c>
      <c r="T234" s="33">
        <v>7810.7065329999996</v>
      </c>
      <c r="U234" s="33">
        <v>8777.5562370000007</v>
      </c>
      <c r="V234" s="33">
        <v>9019.8483529999994</v>
      </c>
      <c r="W234" s="33">
        <v>9034.4176380000008</v>
      </c>
      <c r="X234" s="33">
        <v>9001.6432629999999</v>
      </c>
      <c r="Y234" s="33">
        <v>8920.1213729999999</v>
      </c>
      <c r="Z234" s="33">
        <v>9034.4176380000008</v>
      </c>
      <c r="AA234" s="33">
        <v>9034.4176380000008</v>
      </c>
      <c r="AB234" s="33">
        <v>9034.4176380000008</v>
      </c>
      <c r="AC234" s="33">
        <v>9034.4176380000008</v>
      </c>
      <c r="AD234" s="33">
        <v>9034.4176380000008</v>
      </c>
      <c r="AE234" s="33">
        <v>9054.9828620000008</v>
      </c>
      <c r="AF234" s="33">
        <v>9054.9828620000008</v>
      </c>
      <c r="AG234" s="33">
        <v>9054.9828620000008</v>
      </c>
      <c r="AH234" s="33">
        <v>9054.9828620000008</v>
      </c>
      <c r="AI234" s="33">
        <v>9054.9828620000008</v>
      </c>
      <c r="AJ234" s="33">
        <v>9054.9828620000008</v>
      </c>
      <c r="AK234" s="33">
        <v>9054.9828620000008</v>
      </c>
      <c r="AL234" s="33">
        <v>9054.9828620000008</v>
      </c>
      <c r="AM234" s="33">
        <v>9054.9828620000008</v>
      </c>
      <c r="AN234" s="33">
        <v>9054.9828620000008</v>
      </c>
      <c r="AO234" s="33">
        <v>9054.9828620000008</v>
      </c>
      <c r="AP234" s="33">
        <v>9054.9828620000008</v>
      </c>
    </row>
    <row r="235" spans="2:42" x14ac:dyDescent="0.3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4943.511501</v>
      </c>
      <c r="G235" s="33">
        <v>5305.7056549999998</v>
      </c>
      <c r="H235" s="33">
        <v>5102.1650639999998</v>
      </c>
      <c r="I235" s="33">
        <v>4743.7023879999997</v>
      </c>
      <c r="J235" s="33">
        <v>4532.7771819999998</v>
      </c>
      <c r="K235" s="33">
        <v>4426.0003989999996</v>
      </c>
      <c r="L235" s="33">
        <v>5246.6368499999999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4910.0373440000003</v>
      </c>
      <c r="S235" s="33">
        <v>4573.5096169999997</v>
      </c>
      <c r="T235" s="33">
        <v>5473.4551039999997</v>
      </c>
      <c r="U235" s="33">
        <v>5558.0900769999998</v>
      </c>
      <c r="V235" s="33">
        <v>5215.2249810000003</v>
      </c>
      <c r="W235" s="33">
        <v>5388.3573479999995</v>
      </c>
      <c r="X235" s="33">
        <v>5456.5128070000001</v>
      </c>
      <c r="Y235" s="33">
        <v>5465.1309179999998</v>
      </c>
      <c r="Z235" s="33">
        <v>5433.3335319999996</v>
      </c>
      <c r="AA235" s="33">
        <v>5452.1341469999998</v>
      </c>
      <c r="AB235" s="33">
        <v>5437.2859600000002</v>
      </c>
      <c r="AC235" s="33">
        <v>5435.3007950000001</v>
      </c>
      <c r="AD235" s="33">
        <v>5434.2724829999997</v>
      </c>
      <c r="AE235" s="33">
        <v>5621.5834649999997</v>
      </c>
      <c r="AF235" s="33">
        <v>5452.9888860000001</v>
      </c>
      <c r="AG235" s="33">
        <v>5318.3938630000002</v>
      </c>
      <c r="AH235" s="33">
        <v>5262.0591439999998</v>
      </c>
      <c r="AI235" s="33">
        <v>5302.3449449999998</v>
      </c>
      <c r="AJ235" s="33">
        <v>5295.4586490000002</v>
      </c>
      <c r="AK235" s="33">
        <v>5298.9480780000004</v>
      </c>
      <c r="AL235" s="33">
        <v>5293.7505019999999</v>
      </c>
      <c r="AM235" s="33">
        <v>5306.8817339999996</v>
      </c>
      <c r="AN235" s="33">
        <v>5292.9640209999998</v>
      </c>
      <c r="AO235" s="33">
        <v>4597.2888389999998</v>
      </c>
      <c r="AP235" s="33">
        <v>3826.5795199999998</v>
      </c>
    </row>
    <row r="236" spans="2:42" x14ac:dyDescent="0.3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5045.7784279999996</v>
      </c>
      <c r="I236" s="33">
        <v>5048.7800379999999</v>
      </c>
      <c r="J236" s="33">
        <v>6397.6540370000002</v>
      </c>
      <c r="K236" s="33">
        <v>7966.4066700000003</v>
      </c>
      <c r="L236" s="33">
        <v>8179.7641169999997</v>
      </c>
      <c r="M236" s="33">
        <v>8769.0220260000006</v>
      </c>
      <c r="N236" s="33">
        <v>8342.0480100000004</v>
      </c>
      <c r="O236" s="33">
        <v>9146.8124050000006</v>
      </c>
      <c r="P236" s="33">
        <v>9642.7908399999997</v>
      </c>
      <c r="Q236" s="33">
        <v>9642.7908399999997</v>
      </c>
      <c r="R236" s="33">
        <v>9421.8722749999997</v>
      </c>
      <c r="S236" s="33">
        <v>9525.8103489999994</v>
      </c>
      <c r="T236" s="33">
        <v>9642.7908399999997</v>
      </c>
      <c r="U236" s="33">
        <v>9642.7908399999997</v>
      </c>
      <c r="V236" s="33">
        <v>9642.7908399999997</v>
      </c>
      <c r="W236" s="33">
        <v>9642.7908399999997</v>
      </c>
      <c r="X236" s="33">
        <v>9382.8792890000004</v>
      </c>
      <c r="Y236" s="33">
        <v>9642.7908399999997</v>
      </c>
      <c r="Z236" s="33">
        <v>9642.7908399999997</v>
      </c>
      <c r="AA236" s="33">
        <v>9642.7908399999997</v>
      </c>
      <c r="AB236" s="33">
        <v>9865.4527519999992</v>
      </c>
      <c r="AC236" s="33">
        <v>10225.096380000001</v>
      </c>
      <c r="AD236" s="33">
        <v>10996.279399999999</v>
      </c>
      <c r="AE236" s="33">
        <v>10996.279399999999</v>
      </c>
      <c r="AF236" s="33">
        <v>10996.279399999999</v>
      </c>
      <c r="AG236" s="33">
        <v>10856.70753</v>
      </c>
      <c r="AH236" s="33">
        <v>10996.279399999999</v>
      </c>
      <c r="AI236" s="33">
        <v>10996.279399999999</v>
      </c>
      <c r="AJ236" s="33">
        <v>10709.420980000001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11211.45925</v>
      </c>
      <c r="AP236" s="33">
        <v>11465.724319999999</v>
      </c>
    </row>
    <row r="237" spans="2:42" x14ac:dyDescent="0.3">
      <c r="B237" s="33" t="s">
        <v>1</v>
      </c>
      <c r="C237" s="4" t="s">
        <v>41</v>
      </c>
      <c r="D237" s="33">
        <v>7217.0401300000003</v>
      </c>
      <c r="E237" s="33">
        <v>7280.4463239999995</v>
      </c>
      <c r="F237" s="33">
        <v>7210.9128870000004</v>
      </c>
      <c r="G237" s="33">
        <v>7280.4463239999995</v>
      </c>
      <c r="H237" s="33">
        <v>7180.74082</v>
      </c>
      <c r="I237" s="33">
        <v>7280.4463239999995</v>
      </c>
      <c r="J237" s="33">
        <v>6346.194281</v>
      </c>
      <c r="K237" s="33">
        <v>6440.9498329999997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3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2260.135491</v>
      </c>
      <c r="J238" s="33">
        <v>3165.0309950000001</v>
      </c>
      <c r="K238" s="33">
        <v>4109.3632710000002</v>
      </c>
      <c r="L238" s="33">
        <v>4345.0121950000002</v>
      </c>
      <c r="M238" s="33">
        <v>4527.490417</v>
      </c>
      <c r="N238" s="33">
        <v>4527.490417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4266.2015529999999</v>
      </c>
      <c r="U238" s="33">
        <v>4521.5839159999996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3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190.71774070000001</v>
      </c>
      <c r="I239" s="33">
        <v>226.3016518</v>
      </c>
      <c r="J239" s="33">
        <v>81.023154759999997</v>
      </c>
      <c r="K239" s="33">
        <v>225.67141369999999</v>
      </c>
      <c r="L239" s="33">
        <v>225.67141369999999</v>
      </c>
      <c r="M239" s="33">
        <v>225.67141369999999</v>
      </c>
      <c r="N239" s="33">
        <v>350.72741070000001</v>
      </c>
      <c r="O239" s="33">
        <v>225.67141369999999</v>
      </c>
      <c r="P239" s="33">
        <v>350.72741070000001</v>
      </c>
      <c r="Q239" s="33">
        <v>253.4156701</v>
      </c>
      <c r="R239" s="33">
        <v>299.10848099999998</v>
      </c>
      <c r="S239" s="33">
        <v>488.11392599999999</v>
      </c>
      <c r="T239" s="33">
        <v>618.55518970000003</v>
      </c>
      <c r="U239" s="33">
        <v>695.13863879999997</v>
      </c>
      <c r="V239" s="33">
        <v>663.1356849</v>
      </c>
      <c r="W239" s="33">
        <v>813.99389489999999</v>
      </c>
      <c r="X239" s="33">
        <v>708.36335589999999</v>
      </c>
      <c r="Y239" s="33">
        <v>873.58324089999996</v>
      </c>
      <c r="Z239" s="33">
        <v>873.58324089999996</v>
      </c>
      <c r="AA239" s="33">
        <v>873.58324089999996</v>
      </c>
      <c r="AB239" s="33">
        <v>939.51816529999996</v>
      </c>
      <c r="AC239" s="33">
        <v>1024.664158</v>
      </c>
      <c r="AD239" s="33">
        <v>1115.0571279999999</v>
      </c>
      <c r="AE239" s="33">
        <v>1335.990859</v>
      </c>
      <c r="AF239" s="33">
        <v>1335.990859</v>
      </c>
      <c r="AG239" s="33">
        <v>1335.990859</v>
      </c>
      <c r="AH239" s="33">
        <v>1427.312412</v>
      </c>
      <c r="AI239" s="33">
        <v>1518.22344</v>
      </c>
      <c r="AJ239" s="33">
        <v>1609.3581119999999</v>
      </c>
      <c r="AK239" s="33">
        <v>1569.6247550000001</v>
      </c>
      <c r="AL239" s="33">
        <v>1769.0285690000001</v>
      </c>
      <c r="AM239" s="33">
        <v>1853.400613</v>
      </c>
      <c r="AN239" s="33">
        <v>1951.808053</v>
      </c>
      <c r="AO239" s="33">
        <v>2033.3257410000001</v>
      </c>
      <c r="AP239" s="33">
        <v>2033.3257410000001</v>
      </c>
    </row>
    <row r="240" spans="2:42" x14ac:dyDescent="0.3">
      <c r="B240" s="33" t="s">
        <v>1</v>
      </c>
      <c r="C240" s="4" t="s">
        <v>44</v>
      </c>
      <c r="AB240" s="33">
        <v>371.55794479999997</v>
      </c>
      <c r="AC240" s="33">
        <v>926.19701980000002</v>
      </c>
      <c r="AD240" s="33">
        <v>1764.848375</v>
      </c>
      <c r="AE240" s="33">
        <v>4018.2893869999998</v>
      </c>
      <c r="AF240" s="33">
        <v>3693.6986240000001</v>
      </c>
      <c r="AG240" s="33">
        <v>4045.7436790000002</v>
      </c>
      <c r="AH240" s="33">
        <v>3716.2685929999998</v>
      </c>
      <c r="AI240" s="33">
        <v>3572.232892</v>
      </c>
      <c r="AJ240" s="33">
        <v>3651.7149420000001</v>
      </c>
      <c r="AK240" s="33">
        <v>3613.820682</v>
      </c>
      <c r="AL240" s="33">
        <v>3675.67047</v>
      </c>
      <c r="AM240" s="33">
        <v>4492.7252390000003</v>
      </c>
      <c r="AN240" s="33">
        <v>5708.7989740000003</v>
      </c>
      <c r="AO240" s="33">
        <v>6109.5852530000002</v>
      </c>
      <c r="AP240" s="33">
        <v>6516.3720089999997</v>
      </c>
    </row>
    <row r="241" spans="2:42" x14ac:dyDescent="0.3">
      <c r="B241" s="33" t="s">
        <v>1</v>
      </c>
      <c r="C241" s="4" t="s">
        <v>45</v>
      </c>
      <c r="L241" s="33">
        <v>1113.613437</v>
      </c>
      <c r="M241" s="33">
        <v>1339.3887500000001</v>
      </c>
      <c r="N241" s="33">
        <v>1911.44119</v>
      </c>
      <c r="O241" s="33">
        <v>1911.44119</v>
      </c>
      <c r="P241" s="33">
        <v>1339.3887500000001</v>
      </c>
      <c r="Q241" s="33">
        <v>1533.564194</v>
      </c>
      <c r="R241" s="33">
        <v>1911.44119</v>
      </c>
      <c r="S241" s="33">
        <v>1911.44119</v>
      </c>
      <c r="T241" s="33">
        <v>1382.3187499999999</v>
      </c>
      <c r="U241" s="33">
        <v>2054.3608039999999</v>
      </c>
      <c r="V241" s="33">
        <v>2054.3608039999999</v>
      </c>
      <c r="W241" s="33">
        <v>2031.5087349999999</v>
      </c>
      <c r="X241" s="33">
        <v>2054.3608039999999</v>
      </c>
      <c r="Y241" s="33">
        <v>2054.3608039999999</v>
      </c>
      <c r="Z241" s="33">
        <v>2054.3608039999999</v>
      </c>
      <c r="AA241" s="33">
        <v>2185.5657820000001</v>
      </c>
      <c r="AB241" s="33">
        <v>2303.2091230000001</v>
      </c>
      <c r="AC241" s="33">
        <v>2303.2091230000001</v>
      </c>
      <c r="AD241" s="33">
        <v>2303.2091230000001</v>
      </c>
      <c r="AE241" s="33">
        <v>2380.173593</v>
      </c>
      <c r="AF241" s="33">
        <v>2380.173593</v>
      </c>
      <c r="AG241" s="33">
        <v>2380.173593</v>
      </c>
      <c r="AH241" s="33">
        <v>2380.173593</v>
      </c>
      <c r="AI241" s="33">
        <v>2380.173593</v>
      </c>
      <c r="AJ241" s="33">
        <v>2380.173593</v>
      </c>
      <c r="AK241" s="33">
        <v>2380.173593</v>
      </c>
      <c r="AL241" s="33">
        <v>2380.173593</v>
      </c>
      <c r="AM241" s="33">
        <v>2380.173593</v>
      </c>
      <c r="AN241" s="33">
        <v>2380.173593</v>
      </c>
      <c r="AO241" s="33">
        <v>2380.173593</v>
      </c>
      <c r="AP241" s="33">
        <v>2299.7179179999998</v>
      </c>
    </row>
    <row r="242" spans="2:42" x14ac:dyDescent="0.3">
      <c r="B242" s="33" t="s">
        <v>1</v>
      </c>
      <c r="C242" s="4" t="s">
        <v>46</v>
      </c>
    </row>
    <row r="243" spans="2:42" x14ac:dyDescent="0.3">
      <c r="B243" s="33" t="s">
        <v>1</v>
      </c>
      <c r="C243" s="4" t="s">
        <v>47</v>
      </c>
    </row>
    <row r="244" spans="2:42" x14ac:dyDescent="0.3">
      <c r="B244" s="33" t="s">
        <v>1</v>
      </c>
      <c r="C244" s="4" t="s">
        <v>15</v>
      </c>
      <c r="D244" s="33">
        <v>41219.248350000002</v>
      </c>
      <c r="E244" s="33">
        <v>41951.359400000001</v>
      </c>
      <c r="F244" s="33">
        <v>41455.572119999997</v>
      </c>
      <c r="G244" s="33">
        <v>41986.249080000001</v>
      </c>
      <c r="H244" s="33">
        <v>44306.112580000001</v>
      </c>
      <c r="I244" s="33">
        <v>44518.376730000004</v>
      </c>
      <c r="J244" s="33">
        <v>45664.096720000001</v>
      </c>
      <c r="K244" s="33">
        <v>48592.160889999999</v>
      </c>
      <c r="L244" s="33">
        <v>51814.913639999999</v>
      </c>
      <c r="M244" s="33">
        <v>52928.571559999997</v>
      </c>
      <c r="N244" s="33">
        <v>53272.478770000002</v>
      </c>
      <c r="O244" s="33">
        <v>54016.291940000003</v>
      </c>
      <c r="P244" s="33">
        <v>54050.139499999997</v>
      </c>
      <c r="Q244" s="33">
        <v>54162.137640000001</v>
      </c>
      <c r="R244" s="33">
        <v>54067.578260000002</v>
      </c>
      <c r="S244" s="33">
        <v>54051.287689999997</v>
      </c>
      <c r="T244" s="33">
        <v>55065.804029999999</v>
      </c>
      <c r="U244" s="33">
        <v>57880.442230000001</v>
      </c>
      <c r="V244" s="33">
        <v>58551.725480000001</v>
      </c>
      <c r="W244" s="33">
        <v>58872.601210000001</v>
      </c>
      <c r="X244" s="33">
        <v>58730.592499999999</v>
      </c>
      <c r="Y244" s="33">
        <v>58864.198190000003</v>
      </c>
      <c r="Z244" s="33">
        <v>59165.319029999999</v>
      </c>
      <c r="AA244" s="33">
        <v>59341.62399</v>
      </c>
      <c r="AB244" s="33">
        <v>60322.293149999998</v>
      </c>
      <c r="AC244" s="33">
        <v>61455.711170000002</v>
      </c>
      <c r="AD244" s="33">
        <v>63154.910199999998</v>
      </c>
      <c r="AE244" s="33">
        <v>65914.125620000006</v>
      </c>
      <c r="AF244" s="33">
        <v>65420.940280000003</v>
      </c>
      <c r="AG244" s="33">
        <v>65498.818440000003</v>
      </c>
      <c r="AH244" s="33">
        <v>65343.90206</v>
      </c>
      <c r="AI244" s="33">
        <v>65331.063179999997</v>
      </c>
      <c r="AJ244" s="33">
        <v>65207.9352</v>
      </c>
      <c r="AK244" s="33">
        <v>65420.655420000003</v>
      </c>
      <c r="AL244" s="33">
        <v>65676.711450000003</v>
      </c>
      <c r="AM244" s="33">
        <v>66591.269490000006</v>
      </c>
      <c r="AN244" s="33">
        <v>67891.83296</v>
      </c>
      <c r="AO244" s="33">
        <v>67937.841329999996</v>
      </c>
      <c r="AP244" s="33">
        <v>67747.728170000002</v>
      </c>
    </row>
    <row r="245" spans="2:42" x14ac:dyDescent="0.3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3218.3166959999999</v>
      </c>
      <c r="N245" s="33">
        <v>4173.2139429999997</v>
      </c>
      <c r="O245" s="33">
        <v>3554.1030230000001</v>
      </c>
      <c r="P245" s="33">
        <v>3646.5592790000001</v>
      </c>
      <c r="Q245" s="33">
        <v>3554.1030230000001</v>
      </c>
      <c r="R245" s="33">
        <v>3790.8798350000002</v>
      </c>
      <c r="S245" s="33">
        <v>4173.2139429999997</v>
      </c>
      <c r="T245" s="33">
        <v>4173.2139429999997</v>
      </c>
      <c r="U245" s="33">
        <v>3554.1030230000001</v>
      </c>
      <c r="V245" s="33">
        <v>3554.1030230000001</v>
      </c>
      <c r="W245" s="33">
        <v>3554.1030230000001</v>
      </c>
      <c r="X245" s="33">
        <v>4173.2139429999997</v>
      </c>
      <c r="Y245" s="33">
        <v>4156.9931429999997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4173.2139429999997</v>
      </c>
      <c r="AM245" s="33">
        <v>4173.2139429999997</v>
      </c>
      <c r="AN245" s="33">
        <v>4173.2139429999997</v>
      </c>
      <c r="AO245" s="33">
        <v>4173.2139429999997</v>
      </c>
      <c r="AP245" s="33">
        <v>4173.2139429999997</v>
      </c>
    </row>
    <row r="246" spans="2:42" x14ac:dyDescent="0.3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2422.771174</v>
      </c>
      <c r="Y246" s="33">
        <v>2591.724072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2418.01532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3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57.33176718</v>
      </c>
      <c r="J247" s="33">
        <v>42.876780529999998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93.475749089999994</v>
      </c>
      <c r="T247" s="33">
        <v>107.4813339</v>
      </c>
      <c r="U247" s="33">
        <v>107.4813339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107.4813339</v>
      </c>
      <c r="AO247" s="33">
        <v>93.819502979999996</v>
      </c>
      <c r="AP247" s="33">
        <v>79.345344010000005</v>
      </c>
    </row>
    <row r="248" spans="2:42" x14ac:dyDescent="0.3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69.916909689999997</v>
      </c>
      <c r="M248" s="33">
        <v>69.916909689999997</v>
      </c>
      <c r="N248" s="33">
        <v>69.916909689999997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3">
      <c r="B249" s="33" t="s">
        <v>26</v>
      </c>
      <c r="C249" s="4" t="s">
        <v>41</v>
      </c>
    </row>
    <row r="250" spans="2:42" x14ac:dyDescent="0.3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214.10747839999999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3">
      <c r="B251" s="33" t="s">
        <v>26</v>
      </c>
      <c r="C251" s="4" t="s">
        <v>43</v>
      </c>
    </row>
    <row r="252" spans="2:42" x14ac:dyDescent="0.3">
      <c r="B252" s="33" t="s">
        <v>26</v>
      </c>
      <c r="C252" s="4" t="s">
        <v>44</v>
      </c>
      <c r="K252" s="33">
        <v>0.85311573460000001</v>
      </c>
      <c r="L252" s="33">
        <v>0.44051180099999998</v>
      </c>
      <c r="M252" s="33">
        <v>1.223310983</v>
      </c>
      <c r="N252" s="33">
        <v>1.6498688509999999</v>
      </c>
      <c r="O252" s="33">
        <v>1.223310983</v>
      </c>
      <c r="P252" s="33">
        <v>1.635914917</v>
      </c>
      <c r="Q252" s="33">
        <v>1.223310983</v>
      </c>
      <c r="R252" s="33">
        <v>1.223310983</v>
      </c>
      <c r="S252" s="33">
        <v>1.223310983</v>
      </c>
      <c r="T252" s="33">
        <v>1.223310983</v>
      </c>
      <c r="U252" s="33">
        <v>1.223310983</v>
      </c>
      <c r="V252" s="33">
        <v>1.223310983</v>
      </c>
      <c r="W252" s="33">
        <v>1.223310983</v>
      </c>
      <c r="X252" s="33">
        <v>1.223310983</v>
      </c>
      <c r="Y252" s="33">
        <v>1.6498688509999999</v>
      </c>
      <c r="Z252" s="33">
        <v>1.635914917</v>
      </c>
      <c r="AA252" s="33">
        <v>1.6498688509999999</v>
      </c>
      <c r="AB252" s="33">
        <v>1.8143031460000001</v>
      </c>
      <c r="AC252" s="33">
        <v>1.8143031460000001</v>
      </c>
      <c r="AD252" s="33">
        <v>1.8143031460000001</v>
      </c>
      <c r="AE252" s="33">
        <v>0.79675311609999999</v>
      </c>
      <c r="AF252" s="33">
        <v>1.2895536379999999</v>
      </c>
      <c r="AG252" s="33">
        <v>1.8143031460000001</v>
      </c>
      <c r="AH252" s="33">
        <v>1.8143031460000001</v>
      </c>
      <c r="AI252" s="33">
        <v>0.79675311609999999</v>
      </c>
      <c r="AJ252" s="33">
        <v>1.8143031460000001</v>
      </c>
      <c r="AK252" s="33">
        <v>1.3215026240000001</v>
      </c>
      <c r="AL252" s="33">
        <v>1.3215026240000001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3">
      <c r="B253" s="33" t="s">
        <v>26</v>
      </c>
      <c r="C253" s="4" t="s">
        <v>45</v>
      </c>
      <c r="L253" s="33">
        <v>1.0266</v>
      </c>
      <c r="M253" s="33">
        <v>1.5399</v>
      </c>
      <c r="N253" s="33">
        <v>1.990845</v>
      </c>
      <c r="O253" s="33">
        <v>1.990845</v>
      </c>
      <c r="P253" s="33">
        <v>1.5399</v>
      </c>
      <c r="Q253" s="33">
        <v>1.5399</v>
      </c>
      <c r="R253" s="33">
        <v>1.990845</v>
      </c>
      <c r="S253" s="33">
        <v>1.990845</v>
      </c>
      <c r="T253" s="33">
        <v>1.5399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3">
      <c r="B254" s="33" t="s">
        <v>26</v>
      </c>
      <c r="C254" s="4" t="s">
        <v>46</v>
      </c>
    </row>
    <row r="255" spans="2:42" x14ac:dyDescent="0.3">
      <c r="B255" s="33" t="s">
        <v>26</v>
      </c>
      <c r="C255" s="4" t="s">
        <v>47</v>
      </c>
    </row>
    <row r="256" spans="2:42" x14ac:dyDescent="0.3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3127.1847509999998</v>
      </c>
      <c r="J256" s="33">
        <v>3223.460122</v>
      </c>
      <c r="K256" s="33">
        <v>3300.7214589999999</v>
      </c>
      <c r="L256" s="33">
        <v>3393.1662609999998</v>
      </c>
      <c r="M256" s="33">
        <v>4667.6585450000002</v>
      </c>
      <c r="N256" s="33">
        <v>5623.4332949999998</v>
      </c>
      <c r="O256" s="33">
        <v>5028.8947029999999</v>
      </c>
      <c r="P256" s="33">
        <v>5121.3126179999999</v>
      </c>
      <c r="Q256" s="33">
        <v>6593.9824049999997</v>
      </c>
      <c r="R256" s="33">
        <v>6831.2101620000003</v>
      </c>
      <c r="S256" s="33">
        <v>7199.5386850000004</v>
      </c>
      <c r="T256" s="33">
        <v>7213.0933249999998</v>
      </c>
      <c r="U256" s="33">
        <v>6594.4333500000002</v>
      </c>
      <c r="V256" s="33">
        <v>6579.9591909999999</v>
      </c>
      <c r="W256" s="33">
        <v>6594.4333500000002</v>
      </c>
      <c r="X256" s="33">
        <v>7016.7047979999998</v>
      </c>
      <c r="Y256" s="33">
        <v>7155.9152489999997</v>
      </c>
      <c r="Z256" s="33">
        <v>7213.9568740000004</v>
      </c>
      <c r="AA256" s="33">
        <v>7200.3089970000001</v>
      </c>
      <c r="AB256" s="33">
        <v>7214.1352619999998</v>
      </c>
      <c r="AC256" s="33">
        <v>7214.1352619999998</v>
      </c>
      <c r="AD256" s="33">
        <v>7214.1352619999998</v>
      </c>
      <c r="AE256" s="33">
        <v>7213.1177120000002</v>
      </c>
      <c r="AF256" s="33">
        <v>7213.0845579999996</v>
      </c>
      <c r="AG256" s="33">
        <v>7012.5399360000001</v>
      </c>
      <c r="AH256" s="33">
        <v>7214.1352619999998</v>
      </c>
      <c r="AI256" s="33">
        <v>7213.1177120000002</v>
      </c>
      <c r="AJ256" s="33">
        <v>7213.6093069999997</v>
      </c>
      <c r="AK256" s="33">
        <v>7213.6424610000004</v>
      </c>
      <c r="AL256" s="33">
        <v>7213.6424610000004</v>
      </c>
      <c r="AM256" s="33">
        <v>7200.4734310000003</v>
      </c>
      <c r="AN256" s="33">
        <v>7214.1352619999998</v>
      </c>
      <c r="AO256" s="33">
        <v>7200.4734310000003</v>
      </c>
      <c r="AP256" s="33">
        <v>7185.999272</v>
      </c>
    </row>
    <row r="257" spans="2:42" x14ac:dyDescent="0.3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3">
      <c r="B258" s="33" t="s">
        <v>27</v>
      </c>
      <c r="C258" s="4" t="s">
        <v>38</v>
      </c>
    </row>
    <row r="259" spans="2:42" x14ac:dyDescent="0.3">
      <c r="B259" s="33" t="s">
        <v>27</v>
      </c>
      <c r="C259" s="4" t="s">
        <v>39</v>
      </c>
    </row>
    <row r="260" spans="2:42" x14ac:dyDescent="0.3">
      <c r="B260" s="33" t="s">
        <v>27</v>
      </c>
      <c r="C260" s="4" t="s">
        <v>40</v>
      </c>
    </row>
    <row r="261" spans="2:42" x14ac:dyDescent="0.3">
      <c r="B261" s="33" t="s">
        <v>27</v>
      </c>
      <c r="C261" s="4" t="s">
        <v>41</v>
      </c>
    </row>
    <row r="262" spans="2:42" x14ac:dyDescent="0.3">
      <c r="B262" s="33" t="s">
        <v>27</v>
      </c>
      <c r="C262" s="4" t="s">
        <v>42</v>
      </c>
    </row>
    <row r="263" spans="2:42" x14ac:dyDescent="0.3">
      <c r="B263" s="33" t="s">
        <v>27</v>
      </c>
      <c r="C263" s="4" t="s">
        <v>43</v>
      </c>
    </row>
    <row r="264" spans="2:42" x14ac:dyDescent="0.3">
      <c r="B264" s="33" t="s">
        <v>27</v>
      </c>
      <c r="C264" s="4" t="s">
        <v>44</v>
      </c>
    </row>
    <row r="265" spans="2:42" x14ac:dyDescent="0.3">
      <c r="B265" s="33" t="s">
        <v>27</v>
      </c>
      <c r="C265" s="4" t="s">
        <v>45</v>
      </c>
    </row>
    <row r="266" spans="2:42" x14ac:dyDescent="0.3">
      <c r="B266" s="33" t="s">
        <v>27</v>
      </c>
      <c r="C266" s="4" t="s">
        <v>46</v>
      </c>
    </row>
    <row r="267" spans="2:42" x14ac:dyDescent="0.3">
      <c r="B267" s="33" t="s">
        <v>27</v>
      </c>
      <c r="C267" s="4" t="s">
        <v>47</v>
      </c>
    </row>
    <row r="268" spans="2:42" x14ac:dyDescent="0.3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3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3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3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3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3">
      <c r="B273" s="33" t="s">
        <v>61</v>
      </c>
      <c r="C273" s="4" t="s">
        <v>41</v>
      </c>
    </row>
    <row r="274" spans="2:42" x14ac:dyDescent="0.3">
      <c r="B274" s="33" t="s">
        <v>61</v>
      </c>
      <c r="C274" s="4" t="s">
        <v>42</v>
      </c>
    </row>
    <row r="275" spans="2:42" x14ac:dyDescent="0.3">
      <c r="B275" s="33" t="s">
        <v>61</v>
      </c>
      <c r="C275" s="4" t="s">
        <v>43</v>
      </c>
    </row>
    <row r="276" spans="2:42" x14ac:dyDescent="0.3">
      <c r="B276" s="33" t="s">
        <v>61</v>
      </c>
      <c r="C276" s="4" t="s">
        <v>44</v>
      </c>
    </row>
    <row r="277" spans="2:42" x14ac:dyDescent="0.3">
      <c r="B277" s="33" t="s">
        <v>61</v>
      </c>
      <c r="C277" s="4" t="s">
        <v>45</v>
      </c>
    </row>
    <row r="278" spans="2:42" x14ac:dyDescent="0.3">
      <c r="B278" s="33" t="s">
        <v>61</v>
      </c>
      <c r="C278" s="4" t="s">
        <v>46</v>
      </c>
    </row>
    <row r="279" spans="2:42" x14ac:dyDescent="0.3">
      <c r="B279" s="33" t="s">
        <v>61</v>
      </c>
      <c r="C279" s="4" t="s">
        <v>47</v>
      </c>
    </row>
    <row r="280" spans="2:42" x14ac:dyDescent="0.3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3">
      <c r="B281" s="33" t="s">
        <v>62</v>
      </c>
      <c r="C281" s="4" t="s">
        <v>37</v>
      </c>
    </row>
    <row r="282" spans="2:42" x14ac:dyDescent="0.3">
      <c r="B282" s="33" t="s">
        <v>62</v>
      </c>
      <c r="C282" s="4" t="s">
        <v>38</v>
      </c>
    </row>
    <row r="283" spans="2:42" x14ac:dyDescent="0.3">
      <c r="B283" s="33" t="s">
        <v>62</v>
      </c>
      <c r="C283" s="4" t="s">
        <v>39</v>
      </c>
    </row>
    <row r="284" spans="2:42" x14ac:dyDescent="0.3">
      <c r="B284" s="33" t="s">
        <v>62</v>
      </c>
      <c r="C284" s="4" t="s">
        <v>40</v>
      </c>
    </row>
    <row r="285" spans="2:42" x14ac:dyDescent="0.3">
      <c r="B285" s="33" t="s">
        <v>62</v>
      </c>
      <c r="C285" s="4" t="s">
        <v>41</v>
      </c>
    </row>
    <row r="286" spans="2:42" x14ac:dyDescent="0.3">
      <c r="B286" s="33" t="s">
        <v>62</v>
      </c>
      <c r="C286" s="4" t="s">
        <v>42</v>
      </c>
    </row>
    <row r="287" spans="2:42" x14ac:dyDescent="0.3">
      <c r="B287" s="33" t="s">
        <v>62</v>
      </c>
      <c r="C287" s="4" t="s">
        <v>43</v>
      </c>
    </row>
    <row r="288" spans="2:42" x14ac:dyDescent="0.3">
      <c r="B288" s="33" t="s">
        <v>62</v>
      </c>
      <c r="C288" s="4" t="s">
        <v>44</v>
      </c>
    </row>
    <row r="289" spans="2:42" x14ac:dyDescent="0.3">
      <c r="B289" s="33" t="s">
        <v>62</v>
      </c>
      <c r="C289" s="4" t="s">
        <v>45</v>
      </c>
    </row>
    <row r="290" spans="2:42" x14ac:dyDescent="0.3">
      <c r="B290" s="33" t="s">
        <v>62</v>
      </c>
      <c r="C290" s="4" t="s">
        <v>46</v>
      </c>
    </row>
    <row r="291" spans="2:42" x14ac:dyDescent="0.3">
      <c r="B291" s="33" t="s">
        <v>62</v>
      </c>
      <c r="C291" s="4" t="s">
        <v>47</v>
      </c>
    </row>
    <row r="292" spans="2:42" x14ac:dyDescent="0.3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3">
      <c r="B293" s="33" t="s">
        <v>63</v>
      </c>
      <c r="C293" s="4" t="s">
        <v>37</v>
      </c>
    </row>
    <row r="294" spans="2:42" x14ac:dyDescent="0.3">
      <c r="B294" s="33" t="s">
        <v>63</v>
      </c>
      <c r="C294" s="4" t="s">
        <v>38</v>
      </c>
    </row>
    <row r="295" spans="2:42" x14ac:dyDescent="0.3">
      <c r="B295" s="33" t="s">
        <v>63</v>
      </c>
      <c r="C295" s="4" t="s">
        <v>39</v>
      </c>
    </row>
    <row r="296" spans="2:42" x14ac:dyDescent="0.3">
      <c r="B296" s="33" t="s">
        <v>63</v>
      </c>
      <c r="C296" s="4" t="s">
        <v>40</v>
      </c>
    </row>
    <row r="297" spans="2:42" x14ac:dyDescent="0.3">
      <c r="B297" s="33" t="s">
        <v>63</v>
      </c>
      <c r="C297" s="4" t="s">
        <v>41</v>
      </c>
    </row>
    <row r="298" spans="2:42" x14ac:dyDescent="0.3">
      <c r="B298" s="33" t="s">
        <v>63</v>
      </c>
      <c r="C298" s="4" t="s">
        <v>42</v>
      </c>
    </row>
    <row r="299" spans="2:42" x14ac:dyDescent="0.3">
      <c r="B299" s="33" t="s">
        <v>63</v>
      </c>
      <c r="C299" s="4" t="s">
        <v>43</v>
      </c>
    </row>
    <row r="300" spans="2:42" x14ac:dyDescent="0.3">
      <c r="B300" s="33" t="s">
        <v>63</v>
      </c>
      <c r="C300" s="4" t="s">
        <v>44</v>
      </c>
    </row>
    <row r="301" spans="2:42" x14ac:dyDescent="0.3">
      <c r="B301" s="33" t="s">
        <v>63</v>
      </c>
      <c r="C301" s="4" t="s">
        <v>45</v>
      </c>
    </row>
    <row r="302" spans="2:42" x14ac:dyDescent="0.3">
      <c r="B302" s="33" t="s">
        <v>63</v>
      </c>
      <c r="C302" s="4" t="s">
        <v>46</v>
      </c>
    </row>
    <row r="303" spans="2:42" x14ac:dyDescent="0.3">
      <c r="B303" s="33" t="s">
        <v>63</v>
      </c>
      <c r="C303" s="4" t="s">
        <v>47</v>
      </c>
    </row>
    <row r="304" spans="2:42" x14ac:dyDescent="0.3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3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5145.8160859999998</v>
      </c>
      <c r="AK305" s="33">
        <v>5145.8160859999998</v>
      </c>
      <c r="AL305" s="33">
        <v>5145.8160859999998</v>
      </c>
      <c r="AM305" s="33">
        <v>5145.8160859999998</v>
      </c>
      <c r="AN305" s="33">
        <v>5145.8160859999998</v>
      </c>
      <c r="AO305" s="33">
        <v>5145.8160859999998</v>
      </c>
      <c r="AP305" s="33">
        <v>5145.8160859999998</v>
      </c>
    </row>
    <row r="306" spans="2:42" x14ac:dyDescent="0.3">
      <c r="B306" s="33" t="s">
        <v>64</v>
      </c>
      <c r="C306" s="4" t="s">
        <v>38</v>
      </c>
    </row>
    <row r="307" spans="2:42" x14ac:dyDescent="0.3">
      <c r="B307" s="33" t="s">
        <v>64</v>
      </c>
      <c r="C307" s="4" t="s">
        <v>39</v>
      </c>
    </row>
    <row r="308" spans="2:42" x14ac:dyDescent="0.3">
      <c r="B308" s="33" t="s">
        <v>64</v>
      </c>
      <c r="C308" s="4" t="s">
        <v>40</v>
      </c>
    </row>
    <row r="309" spans="2:42" x14ac:dyDescent="0.3">
      <c r="B309" s="33" t="s">
        <v>64</v>
      </c>
      <c r="C309" s="4" t="s">
        <v>41</v>
      </c>
    </row>
    <row r="310" spans="2:42" x14ac:dyDescent="0.3">
      <c r="B310" s="33" t="s">
        <v>64</v>
      </c>
      <c r="C310" s="4" t="s">
        <v>42</v>
      </c>
    </row>
    <row r="311" spans="2:42" x14ac:dyDescent="0.3">
      <c r="B311" s="33" t="s">
        <v>64</v>
      </c>
      <c r="C311" s="4" t="s">
        <v>43</v>
      </c>
    </row>
    <row r="312" spans="2:42" x14ac:dyDescent="0.3">
      <c r="B312" s="33" t="s">
        <v>64</v>
      </c>
      <c r="C312" s="4" t="s">
        <v>44</v>
      </c>
    </row>
    <row r="313" spans="2:42" x14ac:dyDescent="0.3">
      <c r="B313" s="33" t="s">
        <v>64</v>
      </c>
      <c r="C313" s="4" t="s">
        <v>45</v>
      </c>
    </row>
    <row r="314" spans="2:42" x14ac:dyDescent="0.3">
      <c r="B314" s="33" t="s">
        <v>64</v>
      </c>
      <c r="C314" s="4" t="s">
        <v>46</v>
      </c>
    </row>
    <row r="315" spans="2:42" x14ac:dyDescent="0.3">
      <c r="B315" s="33" t="s">
        <v>64</v>
      </c>
      <c r="C315" s="4" t="s">
        <v>47</v>
      </c>
    </row>
    <row r="316" spans="2:42" x14ac:dyDescent="0.3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5145.8160859999998</v>
      </c>
      <c r="AK316" s="33">
        <v>5145.8160859999998</v>
      </c>
      <c r="AL316" s="33">
        <v>5145.8160859999998</v>
      </c>
      <c r="AM316" s="33">
        <v>5145.8160859999998</v>
      </c>
      <c r="AN316" s="33">
        <v>5145.8160859999998</v>
      </c>
      <c r="AO316" s="33">
        <v>5145.8160859999998</v>
      </c>
      <c r="AP316" s="33">
        <v>5145.8160859999998</v>
      </c>
    </row>
    <row r="317" spans="2:42" x14ac:dyDescent="0.3">
      <c r="B317" s="33" t="s">
        <v>65</v>
      </c>
      <c r="C317" s="4" t="s">
        <v>37</v>
      </c>
    </row>
    <row r="318" spans="2:42" x14ac:dyDescent="0.3">
      <c r="B318" s="33" t="s">
        <v>65</v>
      </c>
      <c r="C318" s="4" t="s">
        <v>38</v>
      </c>
    </row>
    <row r="319" spans="2:42" x14ac:dyDescent="0.3">
      <c r="B319" s="33" t="s">
        <v>65</v>
      </c>
      <c r="C319" s="4" t="s">
        <v>39</v>
      </c>
    </row>
    <row r="320" spans="2:42" x14ac:dyDescent="0.3">
      <c r="B320" s="33" t="s">
        <v>65</v>
      </c>
      <c r="C320" s="4" t="s">
        <v>40</v>
      </c>
    </row>
    <row r="321" spans="2:42" x14ac:dyDescent="0.3">
      <c r="B321" s="33" t="s">
        <v>65</v>
      </c>
      <c r="C321" s="4" t="s">
        <v>41</v>
      </c>
    </row>
    <row r="322" spans="2:42" x14ac:dyDescent="0.3">
      <c r="B322" s="33" t="s">
        <v>65</v>
      </c>
      <c r="C322" s="4" t="s">
        <v>42</v>
      </c>
    </row>
    <row r="323" spans="2:42" x14ac:dyDescent="0.3">
      <c r="B323" s="33" t="s">
        <v>65</v>
      </c>
      <c r="C323" s="4" t="s">
        <v>43</v>
      </c>
    </row>
    <row r="324" spans="2:42" x14ac:dyDescent="0.3">
      <c r="B324" s="33" t="s">
        <v>65</v>
      </c>
      <c r="C324" s="4" t="s">
        <v>44</v>
      </c>
    </row>
    <row r="325" spans="2:42" x14ac:dyDescent="0.3">
      <c r="B325" s="33" t="s">
        <v>65</v>
      </c>
      <c r="C325" s="4" t="s">
        <v>45</v>
      </c>
    </row>
    <row r="326" spans="2:42" x14ac:dyDescent="0.3">
      <c r="B326" s="33" t="s">
        <v>65</v>
      </c>
      <c r="C326" s="4" t="s">
        <v>46</v>
      </c>
    </row>
    <row r="327" spans="2:42" x14ac:dyDescent="0.3">
      <c r="B327" s="33" t="s">
        <v>65</v>
      </c>
      <c r="C327" s="4" t="s">
        <v>47</v>
      </c>
    </row>
    <row r="328" spans="2:42" x14ac:dyDescent="0.3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3">
      <c r="B329" s="33" t="s">
        <v>66</v>
      </c>
      <c r="C329" s="4" t="s">
        <v>37</v>
      </c>
    </row>
    <row r="330" spans="2:42" x14ac:dyDescent="0.3">
      <c r="B330" s="33" t="s">
        <v>66</v>
      </c>
      <c r="C330" s="4" t="s">
        <v>38</v>
      </c>
    </row>
    <row r="331" spans="2:42" x14ac:dyDescent="0.3">
      <c r="B331" s="33" t="s">
        <v>66</v>
      </c>
      <c r="C331" s="4" t="s">
        <v>39</v>
      </c>
    </row>
    <row r="332" spans="2:42" x14ac:dyDescent="0.3">
      <c r="B332" s="33" t="s">
        <v>66</v>
      </c>
      <c r="C332" s="4" t="s">
        <v>40</v>
      </c>
    </row>
    <row r="333" spans="2:42" x14ac:dyDescent="0.3">
      <c r="B333" s="33" t="s">
        <v>66</v>
      </c>
      <c r="C333" s="4" t="s">
        <v>41</v>
      </c>
    </row>
    <row r="334" spans="2:42" x14ac:dyDescent="0.3">
      <c r="B334" s="33" t="s">
        <v>66</v>
      </c>
      <c r="C334" s="4" t="s">
        <v>42</v>
      </c>
    </row>
    <row r="335" spans="2:42" x14ac:dyDescent="0.3">
      <c r="B335" s="33" t="s">
        <v>66</v>
      </c>
      <c r="C335" s="4" t="s">
        <v>43</v>
      </c>
    </row>
    <row r="336" spans="2:42" x14ac:dyDescent="0.3">
      <c r="B336" s="33" t="s">
        <v>66</v>
      </c>
      <c r="C336" s="4" t="s">
        <v>44</v>
      </c>
    </row>
    <row r="337" spans="2:42" x14ac:dyDescent="0.3">
      <c r="B337" s="33" t="s">
        <v>66</v>
      </c>
      <c r="C337" s="4" t="s">
        <v>45</v>
      </c>
    </row>
    <row r="338" spans="2:42" x14ac:dyDescent="0.3">
      <c r="B338" s="33" t="s">
        <v>66</v>
      </c>
      <c r="C338" s="4" t="s">
        <v>46</v>
      </c>
    </row>
    <row r="339" spans="2:42" x14ac:dyDescent="0.3">
      <c r="B339" s="33" t="s">
        <v>66</v>
      </c>
      <c r="C339" s="4" t="s">
        <v>47</v>
      </c>
    </row>
    <row r="340" spans="2:42" x14ac:dyDescent="0.3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3">
      <c r="B341" s="33" t="s">
        <v>67</v>
      </c>
      <c r="C341" s="33" t="s">
        <v>37</v>
      </c>
    </row>
    <row r="342" spans="2:42" x14ac:dyDescent="0.3">
      <c r="B342" s="33" t="s">
        <v>67</v>
      </c>
      <c r="C342" s="33" t="s">
        <v>38</v>
      </c>
    </row>
    <row r="343" spans="2:42" x14ac:dyDescent="0.3">
      <c r="B343" s="33" t="s">
        <v>67</v>
      </c>
      <c r="C343" s="33" t="s">
        <v>39</v>
      </c>
    </row>
    <row r="344" spans="2:42" x14ac:dyDescent="0.3">
      <c r="B344" s="33" t="s">
        <v>67</v>
      </c>
      <c r="C344" s="33" t="s">
        <v>40</v>
      </c>
    </row>
    <row r="345" spans="2:42" x14ac:dyDescent="0.3">
      <c r="B345" s="33" t="s">
        <v>67</v>
      </c>
      <c r="C345" s="33" t="s">
        <v>41</v>
      </c>
    </row>
    <row r="346" spans="2:42" x14ac:dyDescent="0.3">
      <c r="B346" s="33" t="s">
        <v>67</v>
      </c>
      <c r="C346" s="33" t="s">
        <v>42</v>
      </c>
    </row>
    <row r="347" spans="2:42" x14ac:dyDescent="0.3">
      <c r="B347" s="33" t="s">
        <v>67</v>
      </c>
      <c r="C347" s="33" t="s">
        <v>43</v>
      </c>
    </row>
    <row r="348" spans="2:42" x14ac:dyDescent="0.3">
      <c r="B348" s="33" t="s">
        <v>67</v>
      </c>
      <c r="C348" s="33" t="s">
        <v>44</v>
      </c>
    </row>
    <row r="349" spans="2:42" x14ac:dyDescent="0.3">
      <c r="B349" s="33" t="s">
        <v>67</v>
      </c>
      <c r="C349" s="33" t="s">
        <v>45</v>
      </c>
    </row>
    <row r="350" spans="2:42" x14ac:dyDescent="0.3">
      <c r="B350" s="33" t="s">
        <v>67</v>
      </c>
      <c r="C350" s="33" t="s">
        <v>46</v>
      </c>
    </row>
    <row r="351" spans="2:42" x14ac:dyDescent="0.3">
      <c r="B351" s="33" t="s">
        <v>67</v>
      </c>
      <c r="C351" s="33" t="s">
        <v>47</v>
      </c>
    </row>
    <row r="352" spans="2:42" x14ac:dyDescent="0.3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3">
      <c r="B353" s="33" t="s">
        <v>68</v>
      </c>
      <c r="C353" s="33" t="s">
        <v>37</v>
      </c>
    </row>
    <row r="354" spans="2:42" x14ac:dyDescent="0.3">
      <c r="B354" s="33" t="s">
        <v>68</v>
      </c>
      <c r="C354" s="33" t="s">
        <v>38</v>
      </c>
    </row>
    <row r="355" spans="2:42" x14ac:dyDescent="0.3">
      <c r="B355" s="33" t="s">
        <v>68</v>
      </c>
      <c r="C355" s="33" t="s">
        <v>39</v>
      </c>
    </row>
    <row r="356" spans="2:42" x14ac:dyDescent="0.3">
      <c r="B356" s="33" t="s">
        <v>68</v>
      </c>
      <c r="C356" s="33" t="s">
        <v>40</v>
      </c>
    </row>
    <row r="357" spans="2:42" x14ac:dyDescent="0.3">
      <c r="B357" s="33" t="s">
        <v>68</v>
      </c>
      <c r="C357" s="33" t="s">
        <v>41</v>
      </c>
    </row>
    <row r="358" spans="2:42" x14ac:dyDescent="0.3">
      <c r="B358" s="33" t="s">
        <v>68</v>
      </c>
      <c r="C358" s="33" t="s">
        <v>42</v>
      </c>
    </row>
    <row r="359" spans="2:42" x14ac:dyDescent="0.3">
      <c r="B359" s="33" t="s">
        <v>68</v>
      </c>
      <c r="C359" s="33" t="s">
        <v>43</v>
      </c>
    </row>
    <row r="360" spans="2:42" x14ac:dyDescent="0.3">
      <c r="B360" s="33" t="s">
        <v>68</v>
      </c>
      <c r="C360" s="33" t="s">
        <v>44</v>
      </c>
    </row>
    <row r="361" spans="2:42" x14ac:dyDescent="0.3">
      <c r="B361" s="33" t="s">
        <v>68</v>
      </c>
      <c r="C361" s="33" t="s">
        <v>45</v>
      </c>
    </row>
    <row r="362" spans="2:42" x14ac:dyDescent="0.3">
      <c r="B362" s="33" t="s">
        <v>68</v>
      </c>
      <c r="C362" s="33" t="s">
        <v>46</v>
      </c>
    </row>
    <row r="363" spans="2:42" x14ac:dyDescent="0.3">
      <c r="B363" s="33" t="s">
        <v>68</v>
      </c>
      <c r="C363" s="33" t="s">
        <v>47</v>
      </c>
    </row>
    <row r="364" spans="2:42" x14ac:dyDescent="0.3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3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3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2.4491700000000001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3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154.18965</v>
      </c>
      <c r="T367" s="33">
        <v>158.05994999999999</v>
      </c>
      <c r="U367" s="33">
        <v>158.05994999999999</v>
      </c>
      <c r="V367" s="33">
        <v>150.31934999999999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158.05994999999999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3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3">
      <c r="B369" s="33" t="s">
        <v>28</v>
      </c>
      <c r="C369" s="33" t="s">
        <v>41</v>
      </c>
    </row>
    <row r="370" spans="2:42" x14ac:dyDescent="0.3">
      <c r="B370" s="33" t="s">
        <v>28</v>
      </c>
      <c r="C370" s="33" t="s">
        <v>42</v>
      </c>
    </row>
    <row r="371" spans="2:42" x14ac:dyDescent="0.3">
      <c r="B371" s="33" t="s">
        <v>28</v>
      </c>
      <c r="C371" s="33" t="s">
        <v>43</v>
      </c>
    </row>
    <row r="372" spans="2:42" x14ac:dyDescent="0.3">
      <c r="B372" s="33" t="s">
        <v>28</v>
      </c>
      <c r="C372" s="33" t="s">
        <v>44</v>
      </c>
    </row>
    <row r="373" spans="2:42" x14ac:dyDescent="0.3">
      <c r="B373" s="33" t="s">
        <v>28</v>
      </c>
      <c r="C373" s="33" t="s">
        <v>45</v>
      </c>
    </row>
    <row r="374" spans="2:42" x14ac:dyDescent="0.3">
      <c r="B374" s="33" t="s">
        <v>28</v>
      </c>
      <c r="C374" s="33" t="s">
        <v>46</v>
      </c>
    </row>
    <row r="375" spans="2:42" x14ac:dyDescent="0.3">
      <c r="B375" s="33" t="s">
        <v>28</v>
      </c>
      <c r="C375" s="33" t="s">
        <v>47</v>
      </c>
    </row>
    <row r="376" spans="2:42" x14ac:dyDescent="0.3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310.6888242</v>
      </c>
      <c r="I376" s="33">
        <v>311.50521420000001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640.93476989999999</v>
      </c>
      <c r="T376" s="33">
        <v>644.80506990000003</v>
      </c>
      <c r="U376" s="33">
        <v>644.80506990000003</v>
      </c>
      <c r="V376" s="33">
        <v>637.06446989999995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347.95316070000001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3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3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3">
      <c r="B379" s="33" t="s">
        <v>29</v>
      </c>
      <c r="C379" s="33" t="s">
        <v>39</v>
      </c>
    </row>
    <row r="380" spans="2:42" x14ac:dyDescent="0.3">
      <c r="B380" s="33" t="s">
        <v>29</v>
      </c>
      <c r="C380" s="33" t="s">
        <v>40</v>
      </c>
    </row>
    <row r="381" spans="2:42" x14ac:dyDescent="0.3">
      <c r="B381" s="33" t="s">
        <v>29</v>
      </c>
      <c r="C381" s="33" t="s">
        <v>41</v>
      </c>
    </row>
    <row r="382" spans="2:42" x14ac:dyDescent="0.3">
      <c r="B382" s="33" t="s">
        <v>29</v>
      </c>
      <c r="C382" s="33" t="s">
        <v>42</v>
      </c>
    </row>
    <row r="383" spans="2:42" x14ac:dyDescent="0.3">
      <c r="B383" s="33" t="s">
        <v>29</v>
      </c>
      <c r="C383" s="33" t="s">
        <v>43</v>
      </c>
    </row>
    <row r="384" spans="2:42" x14ac:dyDescent="0.3">
      <c r="B384" s="33" t="s">
        <v>29</v>
      </c>
      <c r="C384" s="33" t="s">
        <v>44</v>
      </c>
    </row>
    <row r="385" spans="2:42" x14ac:dyDescent="0.3">
      <c r="B385" s="33" t="s">
        <v>29</v>
      </c>
      <c r="C385" s="33" t="s">
        <v>45</v>
      </c>
    </row>
    <row r="386" spans="2:42" x14ac:dyDescent="0.3">
      <c r="B386" s="33" t="s">
        <v>29</v>
      </c>
      <c r="C386" s="33" t="s">
        <v>46</v>
      </c>
    </row>
    <row r="387" spans="2:42" x14ac:dyDescent="0.3">
      <c r="B387" s="33" t="s">
        <v>29</v>
      </c>
      <c r="C387" s="33" t="s">
        <v>47</v>
      </c>
    </row>
    <row r="388" spans="2:42" x14ac:dyDescent="0.3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3">
      <c r="B389" s="33" t="s">
        <v>30</v>
      </c>
      <c r="C389" s="33" t="s">
        <v>37</v>
      </c>
    </row>
    <row r="390" spans="2:42" x14ac:dyDescent="0.3">
      <c r="B390" s="33" t="s">
        <v>30</v>
      </c>
      <c r="C390" s="33" t="s">
        <v>38</v>
      </c>
    </row>
    <row r="391" spans="2:42" x14ac:dyDescent="0.3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3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3">
      <c r="B393" s="33" t="s">
        <v>30</v>
      </c>
      <c r="C393" s="33" t="s">
        <v>41</v>
      </c>
    </row>
    <row r="394" spans="2:42" x14ac:dyDescent="0.3">
      <c r="B394" s="33" t="s">
        <v>30</v>
      </c>
      <c r="C394" s="33" t="s">
        <v>42</v>
      </c>
    </row>
    <row r="395" spans="2:42" x14ac:dyDescent="0.3">
      <c r="B395" s="33" t="s">
        <v>30</v>
      </c>
      <c r="C395" s="33" t="s">
        <v>43</v>
      </c>
    </row>
    <row r="396" spans="2:42" x14ac:dyDescent="0.3">
      <c r="B396" s="33" t="s">
        <v>30</v>
      </c>
      <c r="C396" s="33" t="s">
        <v>44</v>
      </c>
    </row>
    <row r="397" spans="2:42" x14ac:dyDescent="0.3">
      <c r="B397" s="33" t="s">
        <v>30</v>
      </c>
      <c r="C397" s="33" t="s">
        <v>45</v>
      </c>
    </row>
    <row r="398" spans="2:42" x14ac:dyDescent="0.3">
      <c r="B398" s="33" t="s">
        <v>30</v>
      </c>
      <c r="C398" s="33" t="s">
        <v>46</v>
      </c>
    </row>
    <row r="399" spans="2:42" x14ac:dyDescent="0.3">
      <c r="B399" s="33" t="s">
        <v>30</v>
      </c>
      <c r="C399" s="33" t="s">
        <v>47</v>
      </c>
    </row>
    <row r="400" spans="2:42" x14ac:dyDescent="0.3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3">
      <c r="B401" s="33" t="s">
        <v>31</v>
      </c>
      <c r="C401" s="33" t="s">
        <v>37</v>
      </c>
    </row>
    <row r="402" spans="2:42" x14ac:dyDescent="0.3">
      <c r="B402" s="33" t="s">
        <v>31</v>
      </c>
      <c r="C402" s="33" t="s">
        <v>38</v>
      </c>
    </row>
    <row r="403" spans="2:42" x14ac:dyDescent="0.3">
      <c r="B403" s="33" t="s">
        <v>31</v>
      </c>
      <c r="C403" s="33" t="s">
        <v>39</v>
      </c>
    </row>
    <row r="404" spans="2:42" x14ac:dyDescent="0.3">
      <c r="B404" s="33" t="s">
        <v>31</v>
      </c>
      <c r="C404" s="33" t="s">
        <v>40</v>
      </c>
    </row>
    <row r="405" spans="2:42" x14ac:dyDescent="0.3">
      <c r="B405" s="33" t="s">
        <v>31</v>
      </c>
      <c r="C405" s="33" t="s">
        <v>41</v>
      </c>
    </row>
    <row r="406" spans="2:42" x14ac:dyDescent="0.3">
      <c r="B406" s="33" t="s">
        <v>31</v>
      </c>
      <c r="C406" s="33" t="s">
        <v>42</v>
      </c>
    </row>
    <row r="407" spans="2:42" x14ac:dyDescent="0.3">
      <c r="B407" s="33" t="s">
        <v>31</v>
      </c>
      <c r="C407" s="33" t="s">
        <v>43</v>
      </c>
    </row>
    <row r="408" spans="2:42" x14ac:dyDescent="0.3">
      <c r="B408" s="33" t="s">
        <v>31</v>
      </c>
      <c r="C408" s="33" t="s">
        <v>44</v>
      </c>
    </row>
    <row r="409" spans="2:42" x14ac:dyDescent="0.3">
      <c r="B409" s="33" t="s">
        <v>31</v>
      </c>
      <c r="C409" s="33" t="s">
        <v>45</v>
      </c>
    </row>
    <row r="410" spans="2:42" x14ac:dyDescent="0.3">
      <c r="B410" s="33" t="s">
        <v>31</v>
      </c>
      <c r="C410" s="33" t="s">
        <v>46</v>
      </c>
    </row>
    <row r="411" spans="2:42" x14ac:dyDescent="0.3">
      <c r="B411" s="33" t="s">
        <v>31</v>
      </c>
      <c r="C411" s="33" t="s">
        <v>47</v>
      </c>
    </row>
    <row r="412" spans="2:42" x14ac:dyDescent="0.3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3">
      <c r="B413" s="33" t="s">
        <v>32</v>
      </c>
      <c r="C413" s="33" t="s">
        <v>37</v>
      </c>
    </row>
    <row r="414" spans="2:42" x14ac:dyDescent="0.3">
      <c r="B414" s="33" t="s">
        <v>32</v>
      </c>
      <c r="C414" s="33" t="s">
        <v>38</v>
      </c>
    </row>
    <row r="415" spans="2:42" x14ac:dyDescent="0.3">
      <c r="B415" s="33" t="s">
        <v>32</v>
      </c>
      <c r="C415" s="33" t="s">
        <v>39</v>
      </c>
      <c r="N415" s="33">
        <v>454.24769029999999</v>
      </c>
      <c r="O415" s="33">
        <v>3638.8327680000002</v>
      </c>
      <c r="P415" s="33">
        <v>4949.3793400000004</v>
      </c>
      <c r="Q415" s="33">
        <v>4949.3793400000004</v>
      </c>
      <c r="R415" s="33">
        <v>4949.3793400000004</v>
      </c>
      <c r="S415" s="33">
        <v>7000.1896070000003</v>
      </c>
      <c r="T415" s="33">
        <v>8557.8012479999998</v>
      </c>
      <c r="U415" s="33">
        <v>9247.5067359999994</v>
      </c>
      <c r="V415" s="33">
        <v>9247.5067359999994</v>
      </c>
      <c r="W415" s="33">
        <v>9247.5067359999994</v>
      </c>
      <c r="X415" s="33">
        <v>9247.5067359999994</v>
      </c>
      <c r="Y415" s="33">
        <v>9247.5067359999994</v>
      </c>
      <c r="Z415" s="33">
        <v>9247.5067359999994</v>
      </c>
      <c r="AA415" s="33">
        <v>9247.5067359999994</v>
      </c>
      <c r="AB415" s="33">
        <v>9247.5067359999994</v>
      </c>
      <c r="AC415" s="33">
        <v>9247.5067359999994</v>
      </c>
      <c r="AD415" s="33">
        <v>9247.5067359999994</v>
      </c>
      <c r="AE415" s="33">
        <v>9247.5067359999994</v>
      </c>
      <c r="AF415" s="33">
        <v>9247.5067359999994</v>
      </c>
      <c r="AG415" s="33">
        <v>9247.5067359999994</v>
      </c>
      <c r="AH415" s="33">
        <v>9247.5067359999994</v>
      </c>
      <c r="AI415" s="33">
        <v>9247.5067359999994</v>
      </c>
      <c r="AJ415" s="33">
        <v>9247.5067359999994</v>
      </c>
      <c r="AK415" s="33">
        <v>9247.5067359999994</v>
      </c>
      <c r="AL415" s="33">
        <v>9247.5067359999994</v>
      </c>
      <c r="AM415" s="33">
        <v>9247.5067359999994</v>
      </c>
      <c r="AN415" s="33">
        <v>9247.5067359999994</v>
      </c>
      <c r="AO415" s="33">
        <v>9247.5067359999994</v>
      </c>
      <c r="AP415" s="33">
        <v>9247.5067359999994</v>
      </c>
    </row>
    <row r="416" spans="2:42" x14ac:dyDescent="0.3">
      <c r="B416" s="33" t="s">
        <v>32</v>
      </c>
      <c r="C416" s="33" t="s">
        <v>40</v>
      </c>
    </row>
    <row r="417" spans="2:42" x14ac:dyDescent="0.3">
      <c r="B417" s="33" t="s">
        <v>32</v>
      </c>
      <c r="C417" s="33" t="s">
        <v>41</v>
      </c>
    </row>
    <row r="418" spans="2:42" x14ac:dyDescent="0.3">
      <c r="B418" s="33" t="s">
        <v>32</v>
      </c>
      <c r="C418" s="33" t="s">
        <v>42</v>
      </c>
    </row>
    <row r="419" spans="2:42" x14ac:dyDescent="0.3">
      <c r="B419" s="33" t="s">
        <v>32</v>
      </c>
      <c r="C419" s="33" t="s">
        <v>43</v>
      </c>
    </row>
    <row r="420" spans="2:42" x14ac:dyDescent="0.3">
      <c r="B420" s="33" t="s">
        <v>32</v>
      </c>
      <c r="C420" s="33" t="s">
        <v>44</v>
      </c>
    </row>
    <row r="421" spans="2:42" x14ac:dyDescent="0.3">
      <c r="B421" s="33" t="s">
        <v>32</v>
      </c>
      <c r="C421" s="33" t="s">
        <v>45</v>
      </c>
    </row>
    <row r="422" spans="2:42" x14ac:dyDescent="0.3">
      <c r="B422" s="33" t="s">
        <v>32</v>
      </c>
      <c r="C422" s="33" t="s">
        <v>46</v>
      </c>
    </row>
    <row r="423" spans="2:42" x14ac:dyDescent="0.3">
      <c r="B423" s="33" t="s">
        <v>32</v>
      </c>
      <c r="C423" s="33" t="s">
        <v>47</v>
      </c>
    </row>
    <row r="424" spans="2:42" x14ac:dyDescent="0.3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454.24769029999999</v>
      </c>
      <c r="O424" s="33">
        <v>3638.8327680000002</v>
      </c>
      <c r="P424" s="33">
        <v>4949.3793400000004</v>
      </c>
      <c r="Q424" s="33">
        <v>4949.3793400000004</v>
      </c>
      <c r="R424" s="33">
        <v>4949.3793400000004</v>
      </c>
      <c r="S424" s="33">
        <v>7000.1896070000003</v>
      </c>
      <c r="T424" s="33">
        <v>8557.8012479999998</v>
      </c>
      <c r="U424" s="33">
        <v>9247.5067359999994</v>
      </c>
      <c r="V424" s="33">
        <v>9247.5067359999994</v>
      </c>
      <c r="W424" s="33">
        <v>9247.5067359999994</v>
      </c>
      <c r="X424" s="33">
        <v>9247.5067359999994</v>
      </c>
      <c r="Y424" s="33">
        <v>9247.5067359999994</v>
      </c>
      <c r="Z424" s="33">
        <v>9247.5067359999994</v>
      </c>
      <c r="AA424" s="33">
        <v>9247.5067359999994</v>
      </c>
      <c r="AB424" s="33">
        <v>9247.5067359999994</v>
      </c>
      <c r="AC424" s="33">
        <v>9247.5067359999994</v>
      </c>
      <c r="AD424" s="33">
        <v>9247.5067359999994</v>
      </c>
      <c r="AE424" s="33">
        <v>9247.5067359999994</v>
      </c>
      <c r="AF424" s="33">
        <v>9247.5067359999994</v>
      </c>
      <c r="AG424" s="33">
        <v>9247.5067359999994</v>
      </c>
      <c r="AH424" s="33">
        <v>9247.5067359999994</v>
      </c>
      <c r="AI424" s="33">
        <v>9247.5067359999994</v>
      </c>
      <c r="AJ424" s="33">
        <v>9247.5067359999994</v>
      </c>
      <c r="AK424" s="33">
        <v>9247.5067359999994</v>
      </c>
      <c r="AL424" s="33">
        <v>9247.5067359999994</v>
      </c>
      <c r="AM424" s="33">
        <v>9247.5067359999994</v>
      </c>
      <c r="AN424" s="33">
        <v>9247.5067359999994</v>
      </c>
      <c r="AO424" s="33">
        <v>9247.5067359999994</v>
      </c>
      <c r="AP424" s="33">
        <v>9247.5067359999994</v>
      </c>
    </row>
    <row r="425" spans="2:42" x14ac:dyDescent="0.3">
      <c r="B425" s="33" t="s">
        <v>33</v>
      </c>
      <c r="C425" s="33" t="s">
        <v>37</v>
      </c>
    </row>
    <row r="426" spans="2:42" x14ac:dyDescent="0.3">
      <c r="B426" s="33" t="s">
        <v>33</v>
      </c>
      <c r="C426" s="33" t="s">
        <v>38</v>
      </c>
    </row>
    <row r="427" spans="2:42" x14ac:dyDescent="0.3">
      <c r="B427" s="33" t="s">
        <v>33</v>
      </c>
      <c r="C427" s="33" t="s">
        <v>39</v>
      </c>
    </row>
    <row r="428" spans="2:42" x14ac:dyDescent="0.3">
      <c r="B428" s="33" t="s">
        <v>33</v>
      </c>
      <c r="C428" s="33" t="s">
        <v>40</v>
      </c>
    </row>
    <row r="429" spans="2:42" x14ac:dyDescent="0.3">
      <c r="B429" s="33" t="s">
        <v>33</v>
      </c>
      <c r="C429" s="33" t="s">
        <v>41</v>
      </c>
    </row>
    <row r="430" spans="2:42" x14ac:dyDescent="0.3">
      <c r="B430" s="33" t="s">
        <v>33</v>
      </c>
      <c r="C430" s="33" t="s">
        <v>42</v>
      </c>
    </row>
    <row r="431" spans="2:42" x14ac:dyDescent="0.3">
      <c r="B431" s="33" t="s">
        <v>33</v>
      </c>
      <c r="C431" s="33" t="s">
        <v>43</v>
      </c>
    </row>
    <row r="432" spans="2:42" x14ac:dyDescent="0.3">
      <c r="B432" s="33" t="s">
        <v>33</v>
      </c>
      <c r="C432" s="33" t="s">
        <v>44</v>
      </c>
    </row>
    <row r="433" spans="2:42" x14ac:dyDescent="0.3">
      <c r="B433" s="33" t="s">
        <v>33</v>
      </c>
      <c r="C433" s="33" t="s">
        <v>45</v>
      </c>
    </row>
    <row r="434" spans="2:42" x14ac:dyDescent="0.3">
      <c r="B434" s="33" t="s">
        <v>33</v>
      </c>
      <c r="C434" s="33" t="s">
        <v>46</v>
      </c>
    </row>
    <row r="435" spans="2:42" x14ac:dyDescent="0.3">
      <c r="B435" s="33" t="s">
        <v>33</v>
      </c>
      <c r="C435" s="33" t="s">
        <v>47</v>
      </c>
    </row>
    <row r="436" spans="2:42" x14ac:dyDescent="0.3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3">
      <c r="B437" s="33" t="s">
        <v>34</v>
      </c>
      <c r="C437" s="33" t="s">
        <v>37</v>
      </c>
    </row>
    <row r="438" spans="2:42" x14ac:dyDescent="0.3">
      <c r="B438" s="33" t="s">
        <v>34</v>
      </c>
      <c r="C438" s="33" t="s">
        <v>38</v>
      </c>
    </row>
    <row r="439" spans="2:42" x14ac:dyDescent="0.3">
      <c r="B439" s="33" t="s">
        <v>34</v>
      </c>
      <c r="C439" s="33" t="s">
        <v>39</v>
      </c>
      <c r="V439" s="33">
        <v>3681.8941410000002</v>
      </c>
      <c r="W439" s="33">
        <v>5681.7100209999999</v>
      </c>
      <c r="X439" s="33">
        <v>7975.9813160000003</v>
      </c>
      <c r="Y439" s="33">
        <v>10926.849399999999</v>
      </c>
      <c r="Z439" s="33">
        <v>13962.75973</v>
      </c>
      <c r="AA439" s="33">
        <v>16827.131290000001</v>
      </c>
      <c r="AB439" s="33">
        <v>19225.263920000001</v>
      </c>
      <c r="AC439" s="33">
        <v>23238.133409999999</v>
      </c>
      <c r="AD439" s="33">
        <v>25316.794190000001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3">
      <c r="B440" s="33" t="s">
        <v>34</v>
      </c>
      <c r="C440" s="33" t="s">
        <v>40</v>
      </c>
    </row>
    <row r="441" spans="2:42" x14ac:dyDescent="0.3">
      <c r="B441" s="33" t="s">
        <v>34</v>
      </c>
      <c r="C441" s="33" t="s">
        <v>41</v>
      </c>
    </row>
    <row r="442" spans="2:42" x14ac:dyDescent="0.3">
      <c r="B442" s="33" t="s">
        <v>34</v>
      </c>
      <c r="C442" s="33" t="s">
        <v>42</v>
      </c>
    </row>
    <row r="443" spans="2:42" x14ac:dyDescent="0.3">
      <c r="B443" s="33" t="s">
        <v>34</v>
      </c>
      <c r="C443" s="33" t="s">
        <v>43</v>
      </c>
    </row>
    <row r="444" spans="2:42" x14ac:dyDescent="0.3">
      <c r="B444" s="33" t="s">
        <v>34</v>
      </c>
      <c r="C444" s="33" t="s">
        <v>44</v>
      </c>
    </row>
    <row r="445" spans="2:42" x14ac:dyDescent="0.3">
      <c r="B445" s="33" t="s">
        <v>34</v>
      </c>
      <c r="C445" s="33" t="s">
        <v>45</v>
      </c>
    </row>
    <row r="446" spans="2:42" x14ac:dyDescent="0.3">
      <c r="B446" s="33" t="s">
        <v>34</v>
      </c>
      <c r="C446" s="33" t="s">
        <v>46</v>
      </c>
    </row>
    <row r="447" spans="2:42" x14ac:dyDescent="0.3">
      <c r="B447" s="33" t="s">
        <v>34</v>
      </c>
      <c r="C447" s="33" t="s">
        <v>47</v>
      </c>
    </row>
    <row r="448" spans="2:42" x14ac:dyDescent="0.3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3681.8941410000002</v>
      </c>
      <c r="W448" s="33">
        <v>5681.7100209999999</v>
      </c>
      <c r="X448" s="33">
        <v>7975.9813160000003</v>
      </c>
      <c r="Y448" s="33">
        <v>10926.849399999999</v>
      </c>
      <c r="Z448" s="33">
        <v>13962.75973</v>
      </c>
      <c r="AA448" s="33">
        <v>16827.131290000001</v>
      </c>
      <c r="AB448" s="33">
        <v>19225.263920000001</v>
      </c>
      <c r="AC448" s="33">
        <v>23238.133409999999</v>
      </c>
      <c r="AD448" s="33">
        <v>25316.794190000001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3">
      <c r="B449" s="33" t="s">
        <v>35</v>
      </c>
      <c r="C449" s="33" t="s">
        <v>37</v>
      </c>
    </row>
    <row r="450" spans="2:42" x14ac:dyDescent="0.3">
      <c r="B450" s="33" t="s">
        <v>35</v>
      </c>
      <c r="C450" s="33" t="s">
        <v>38</v>
      </c>
    </row>
    <row r="451" spans="2:42" x14ac:dyDescent="0.3">
      <c r="B451" s="33" t="s">
        <v>35</v>
      </c>
      <c r="C451" s="33" t="s">
        <v>39</v>
      </c>
    </row>
    <row r="452" spans="2:42" x14ac:dyDescent="0.3">
      <c r="B452" s="33" t="s">
        <v>35</v>
      </c>
      <c r="C452" s="33" t="s">
        <v>40</v>
      </c>
    </row>
    <row r="453" spans="2:42" x14ac:dyDescent="0.3">
      <c r="B453" s="33" t="s">
        <v>35</v>
      </c>
      <c r="C453" s="33" t="s">
        <v>41</v>
      </c>
    </row>
    <row r="454" spans="2:42" x14ac:dyDescent="0.3">
      <c r="B454" s="33" t="s">
        <v>35</v>
      </c>
      <c r="C454" s="33" t="s">
        <v>42</v>
      </c>
    </row>
    <row r="455" spans="2:42" x14ac:dyDescent="0.3">
      <c r="B455" s="33" t="s">
        <v>35</v>
      </c>
      <c r="C455" s="33" t="s">
        <v>43</v>
      </c>
    </row>
    <row r="456" spans="2:42" x14ac:dyDescent="0.3">
      <c r="B456" s="33" t="s">
        <v>35</v>
      </c>
      <c r="C456" s="33" t="s">
        <v>44</v>
      </c>
    </row>
    <row r="457" spans="2:42" x14ac:dyDescent="0.3">
      <c r="B457" s="33" t="s">
        <v>35</v>
      </c>
      <c r="C457" s="33" t="s">
        <v>45</v>
      </c>
    </row>
    <row r="458" spans="2:42" x14ac:dyDescent="0.3">
      <c r="B458" s="33" t="s">
        <v>35</v>
      </c>
      <c r="C458" s="33" t="s">
        <v>46</v>
      </c>
    </row>
    <row r="459" spans="2:42" x14ac:dyDescent="0.3">
      <c r="B459" s="33" t="s">
        <v>35</v>
      </c>
      <c r="C459" s="33" t="s">
        <v>47</v>
      </c>
    </row>
    <row r="460" spans="2:42" x14ac:dyDescent="0.3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3">
      <c r="B461" s="33" t="s">
        <v>36</v>
      </c>
      <c r="C461" s="33" t="s">
        <v>37</v>
      </c>
    </row>
    <row r="462" spans="2:42" x14ac:dyDescent="0.3">
      <c r="B462" s="33" t="s">
        <v>36</v>
      </c>
      <c r="C462" s="33" t="s">
        <v>38</v>
      </c>
    </row>
    <row r="463" spans="2:42" x14ac:dyDescent="0.3">
      <c r="B463" s="33" t="s">
        <v>36</v>
      </c>
      <c r="C463" s="33" t="s">
        <v>39</v>
      </c>
      <c r="AF463" s="33">
        <v>5436.7797719999999</v>
      </c>
      <c r="AG463" s="33">
        <v>8325.6644890000007</v>
      </c>
      <c r="AH463" s="33">
        <v>10564.73084</v>
      </c>
      <c r="AI463" s="33">
        <v>13150.99207</v>
      </c>
      <c r="AJ463" s="33">
        <v>16939.89345</v>
      </c>
      <c r="AK463" s="33">
        <v>20017.516080000001</v>
      </c>
      <c r="AL463" s="33">
        <v>22700.509310000001</v>
      </c>
      <c r="AM463" s="33">
        <v>23773.075970000002</v>
      </c>
      <c r="AN463" s="33">
        <v>24290.32388</v>
      </c>
      <c r="AO463" s="33">
        <v>27070.685570000001</v>
      </c>
      <c r="AP463" s="33">
        <v>30098.546579999998</v>
      </c>
    </row>
    <row r="464" spans="2:42" x14ac:dyDescent="0.3">
      <c r="B464" s="33" t="s">
        <v>36</v>
      </c>
      <c r="C464" s="33" t="s">
        <v>40</v>
      </c>
    </row>
    <row r="465" spans="2:42" x14ac:dyDescent="0.3">
      <c r="B465" s="33" t="s">
        <v>36</v>
      </c>
      <c r="C465" s="33" t="s">
        <v>41</v>
      </c>
    </row>
    <row r="466" spans="2:42" x14ac:dyDescent="0.3">
      <c r="B466" s="33" t="s">
        <v>36</v>
      </c>
      <c r="C466" s="33" t="s">
        <v>42</v>
      </c>
    </row>
    <row r="467" spans="2:42" x14ac:dyDescent="0.3">
      <c r="B467" s="33" t="s">
        <v>36</v>
      </c>
      <c r="C467" s="33" t="s">
        <v>43</v>
      </c>
    </row>
    <row r="468" spans="2:42" x14ac:dyDescent="0.3">
      <c r="B468" s="33" t="s">
        <v>36</v>
      </c>
      <c r="C468" s="33" t="s">
        <v>44</v>
      </c>
    </row>
    <row r="469" spans="2:42" x14ac:dyDescent="0.3">
      <c r="B469" s="33" t="s">
        <v>36</v>
      </c>
      <c r="C469" s="33" t="s">
        <v>45</v>
      </c>
    </row>
    <row r="470" spans="2:42" x14ac:dyDescent="0.3">
      <c r="B470" s="33" t="s">
        <v>36</v>
      </c>
      <c r="C470" s="33" t="s">
        <v>46</v>
      </c>
    </row>
    <row r="471" spans="2:42" x14ac:dyDescent="0.3">
      <c r="B471" s="33" t="s">
        <v>36</v>
      </c>
      <c r="C471" s="33" t="s">
        <v>47</v>
      </c>
    </row>
    <row r="472" spans="2:42" x14ac:dyDescent="0.3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5436.7797719999999</v>
      </c>
      <c r="AG472" s="33">
        <v>8325.6644890000007</v>
      </c>
      <c r="AH472" s="33">
        <v>10564.73084</v>
      </c>
      <c r="AI472" s="33">
        <v>13150.99207</v>
      </c>
      <c r="AJ472" s="33">
        <v>16939.89345</v>
      </c>
      <c r="AK472" s="33">
        <v>20017.516080000001</v>
      </c>
      <c r="AL472" s="33">
        <v>22700.509310000001</v>
      </c>
      <c r="AM472" s="33">
        <v>23773.075970000002</v>
      </c>
      <c r="AN472" s="33">
        <v>24290.32388</v>
      </c>
      <c r="AO472" s="33">
        <v>27070.685570000001</v>
      </c>
      <c r="AP472" s="33">
        <v>30098.546579999998</v>
      </c>
    </row>
    <row r="473" spans="2:42" x14ac:dyDescent="0.3">
      <c r="B473" s="33" t="s">
        <v>229</v>
      </c>
      <c r="C473" s="33" t="s">
        <v>37</v>
      </c>
    </row>
    <row r="474" spans="2:42" x14ac:dyDescent="0.3">
      <c r="B474" s="33" t="s">
        <v>229</v>
      </c>
      <c r="C474" s="33" t="s">
        <v>38</v>
      </c>
    </row>
    <row r="475" spans="2:42" x14ac:dyDescent="0.3">
      <c r="B475" s="33" t="s">
        <v>229</v>
      </c>
      <c r="C475" s="33" t="s">
        <v>39</v>
      </c>
    </row>
    <row r="476" spans="2:42" x14ac:dyDescent="0.3">
      <c r="B476" s="33" t="s">
        <v>229</v>
      </c>
      <c r="C476" s="33" t="s">
        <v>40</v>
      </c>
    </row>
    <row r="477" spans="2:42" x14ac:dyDescent="0.3">
      <c r="B477" s="33" t="s">
        <v>229</v>
      </c>
      <c r="C477" s="33" t="s">
        <v>41</v>
      </c>
    </row>
    <row r="478" spans="2:42" x14ac:dyDescent="0.3">
      <c r="B478" s="33" t="s">
        <v>229</v>
      </c>
      <c r="C478" s="33" t="s">
        <v>42</v>
      </c>
    </row>
    <row r="479" spans="2:42" x14ac:dyDescent="0.3">
      <c r="B479" s="33" t="s">
        <v>229</v>
      </c>
      <c r="C479" s="33" t="s">
        <v>43</v>
      </c>
    </row>
    <row r="480" spans="2:42" x14ac:dyDescent="0.3">
      <c r="B480" s="33" t="s">
        <v>229</v>
      </c>
      <c r="C480" s="33" t="s">
        <v>44</v>
      </c>
    </row>
    <row r="481" spans="2:42" x14ac:dyDescent="0.3">
      <c r="B481" s="33" t="s">
        <v>229</v>
      </c>
      <c r="C481" s="33" t="s">
        <v>45</v>
      </c>
    </row>
    <row r="482" spans="2:42" x14ac:dyDescent="0.3">
      <c r="B482" s="33" t="s">
        <v>229</v>
      </c>
      <c r="C482" s="33" t="s">
        <v>46</v>
      </c>
    </row>
    <row r="483" spans="2:42" x14ac:dyDescent="0.3">
      <c r="B483" s="33" t="s">
        <v>229</v>
      </c>
      <c r="C483" s="33" t="s">
        <v>47</v>
      </c>
    </row>
    <row r="484" spans="2:42" x14ac:dyDescent="0.3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3">
      <c r="B485" s="33" t="s">
        <v>230</v>
      </c>
      <c r="C485" s="33" t="s">
        <v>37</v>
      </c>
    </row>
    <row r="486" spans="2:42" x14ac:dyDescent="0.3">
      <c r="B486" s="33" t="s">
        <v>230</v>
      </c>
      <c r="C486" s="33" t="s">
        <v>38</v>
      </c>
    </row>
    <row r="487" spans="2:42" x14ac:dyDescent="0.3">
      <c r="B487" s="33" t="s">
        <v>230</v>
      </c>
      <c r="C487" s="33" t="s">
        <v>39</v>
      </c>
    </row>
    <row r="488" spans="2:42" x14ac:dyDescent="0.3">
      <c r="B488" s="33" t="s">
        <v>230</v>
      </c>
      <c r="C488" s="33" t="s">
        <v>40</v>
      </c>
    </row>
    <row r="489" spans="2:42" x14ac:dyDescent="0.3">
      <c r="B489" s="33" t="s">
        <v>230</v>
      </c>
      <c r="C489" s="33" t="s">
        <v>41</v>
      </c>
    </row>
    <row r="490" spans="2:42" x14ac:dyDescent="0.3">
      <c r="B490" s="33" t="s">
        <v>230</v>
      </c>
      <c r="C490" s="33" t="s">
        <v>42</v>
      </c>
    </row>
    <row r="491" spans="2:42" x14ac:dyDescent="0.3">
      <c r="B491" s="33" t="s">
        <v>230</v>
      </c>
      <c r="C491" s="33" t="s">
        <v>43</v>
      </c>
    </row>
    <row r="492" spans="2:42" x14ac:dyDescent="0.3">
      <c r="B492" s="33" t="s">
        <v>230</v>
      </c>
      <c r="C492" s="33" t="s">
        <v>44</v>
      </c>
    </row>
    <row r="493" spans="2:42" x14ac:dyDescent="0.3">
      <c r="B493" s="33" t="s">
        <v>230</v>
      </c>
      <c r="C493" s="33" t="s">
        <v>45</v>
      </c>
    </row>
    <row r="494" spans="2:42" x14ac:dyDescent="0.3">
      <c r="B494" s="33" t="s">
        <v>230</v>
      </c>
      <c r="C494" s="33" t="s">
        <v>46</v>
      </c>
    </row>
    <row r="495" spans="2:42" x14ac:dyDescent="0.3">
      <c r="B495" s="33" t="s">
        <v>230</v>
      </c>
      <c r="C495" s="33" t="s">
        <v>47</v>
      </c>
    </row>
    <row r="496" spans="2:42" x14ac:dyDescent="0.3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3">
      <c r="B497" s="33" t="s">
        <v>231</v>
      </c>
      <c r="C497" s="33" t="s">
        <v>37</v>
      </c>
    </row>
    <row r="498" spans="2:42" x14ac:dyDescent="0.3">
      <c r="B498" s="33" t="s">
        <v>231</v>
      </c>
      <c r="C498" s="33" t="s">
        <v>38</v>
      </c>
    </row>
    <row r="499" spans="2:42" x14ac:dyDescent="0.3">
      <c r="B499" s="33" t="s">
        <v>231</v>
      </c>
      <c r="C499" s="33" t="s">
        <v>39</v>
      </c>
    </row>
    <row r="500" spans="2:42" x14ac:dyDescent="0.3">
      <c r="B500" s="33" t="s">
        <v>231</v>
      </c>
      <c r="C500" s="33" t="s">
        <v>40</v>
      </c>
    </row>
    <row r="501" spans="2:42" x14ac:dyDescent="0.3">
      <c r="B501" s="33" t="s">
        <v>231</v>
      </c>
      <c r="C501" s="33" t="s">
        <v>41</v>
      </c>
    </row>
    <row r="502" spans="2:42" x14ac:dyDescent="0.3">
      <c r="B502" s="33" t="s">
        <v>231</v>
      </c>
      <c r="C502" s="33" t="s">
        <v>42</v>
      </c>
    </row>
    <row r="503" spans="2:42" x14ac:dyDescent="0.3">
      <c r="B503" s="33" t="s">
        <v>231</v>
      </c>
      <c r="C503" s="33" t="s">
        <v>43</v>
      </c>
    </row>
    <row r="504" spans="2:42" x14ac:dyDescent="0.3">
      <c r="B504" s="33" t="s">
        <v>231</v>
      </c>
      <c r="C504" s="33" t="s">
        <v>44</v>
      </c>
    </row>
    <row r="505" spans="2:42" x14ac:dyDescent="0.3">
      <c r="B505" s="33" t="s">
        <v>231</v>
      </c>
      <c r="C505" s="33" t="s">
        <v>45</v>
      </c>
    </row>
    <row r="506" spans="2:42" x14ac:dyDescent="0.3">
      <c r="B506" s="33" t="s">
        <v>231</v>
      </c>
      <c r="C506" s="33" t="s">
        <v>46</v>
      </c>
    </row>
    <row r="507" spans="2:42" x14ac:dyDescent="0.3">
      <c r="B507" s="33" t="s">
        <v>231</v>
      </c>
      <c r="C507" s="33" t="s">
        <v>47</v>
      </c>
    </row>
    <row r="508" spans="2:42" x14ac:dyDescent="0.3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3">
      <c r="B509" s="33" t="s">
        <v>232</v>
      </c>
      <c r="C509" s="33" t="s">
        <v>37</v>
      </c>
    </row>
    <row r="510" spans="2:42" x14ac:dyDescent="0.3">
      <c r="B510" s="33" t="s">
        <v>232</v>
      </c>
      <c r="C510" s="33" t="s">
        <v>38</v>
      </c>
    </row>
    <row r="511" spans="2:42" x14ac:dyDescent="0.3">
      <c r="B511" s="33" t="s">
        <v>232</v>
      </c>
      <c r="C511" s="33" t="s">
        <v>39</v>
      </c>
    </row>
    <row r="512" spans="2:42" x14ac:dyDescent="0.3">
      <c r="B512" s="33" t="s">
        <v>232</v>
      </c>
      <c r="C512" s="33" t="s">
        <v>40</v>
      </c>
    </row>
    <row r="513" spans="2:42" x14ac:dyDescent="0.3">
      <c r="B513" s="33" t="s">
        <v>232</v>
      </c>
      <c r="C513" s="33" t="s">
        <v>41</v>
      </c>
    </row>
    <row r="514" spans="2:42" x14ac:dyDescent="0.3">
      <c r="B514" s="33" t="s">
        <v>232</v>
      </c>
      <c r="C514" s="33" t="s">
        <v>42</v>
      </c>
    </row>
    <row r="515" spans="2:42" x14ac:dyDescent="0.3">
      <c r="B515" s="33" t="s">
        <v>232</v>
      </c>
      <c r="C515" s="33" t="s">
        <v>43</v>
      </c>
    </row>
    <row r="516" spans="2:42" x14ac:dyDescent="0.3">
      <c r="B516" s="33" t="s">
        <v>232</v>
      </c>
      <c r="C516" s="33" t="s">
        <v>44</v>
      </c>
    </row>
    <row r="517" spans="2:42" x14ac:dyDescent="0.3">
      <c r="B517" s="33" t="s">
        <v>232</v>
      </c>
      <c r="C517" s="33" t="s">
        <v>45</v>
      </c>
    </row>
    <row r="518" spans="2:42" x14ac:dyDescent="0.3">
      <c r="B518" s="33" t="s">
        <v>232</v>
      </c>
      <c r="C518" s="33" t="s">
        <v>46</v>
      </c>
    </row>
    <row r="519" spans="2:42" x14ac:dyDescent="0.3">
      <c r="B519" s="33" t="s">
        <v>232</v>
      </c>
      <c r="C519" s="33" t="s">
        <v>47</v>
      </c>
    </row>
    <row r="520" spans="2:42" x14ac:dyDescent="0.3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3">
      <c r="B521" s="33" t="s">
        <v>233</v>
      </c>
      <c r="C521" s="33" t="s">
        <v>37</v>
      </c>
    </row>
    <row r="522" spans="2:42" x14ac:dyDescent="0.3">
      <c r="B522" s="33" t="s">
        <v>233</v>
      </c>
      <c r="C522" s="33" t="s">
        <v>38</v>
      </c>
    </row>
    <row r="523" spans="2:42" x14ac:dyDescent="0.3">
      <c r="B523" s="33" t="s">
        <v>233</v>
      </c>
      <c r="C523" s="33" t="s">
        <v>39</v>
      </c>
    </row>
    <row r="524" spans="2:42" x14ac:dyDescent="0.3">
      <c r="B524" s="33" t="s">
        <v>233</v>
      </c>
      <c r="C524" s="33" t="s">
        <v>40</v>
      </c>
    </row>
    <row r="525" spans="2:42" x14ac:dyDescent="0.3">
      <c r="B525" s="33" t="s">
        <v>233</v>
      </c>
      <c r="C525" s="33" t="s">
        <v>41</v>
      </c>
    </row>
    <row r="526" spans="2:42" x14ac:dyDescent="0.3">
      <c r="B526" s="33" t="s">
        <v>233</v>
      </c>
      <c r="C526" s="33" t="s">
        <v>42</v>
      </c>
    </row>
    <row r="527" spans="2:42" x14ac:dyDescent="0.3">
      <c r="B527" s="33" t="s">
        <v>233</v>
      </c>
      <c r="C527" s="33" t="s">
        <v>43</v>
      </c>
    </row>
    <row r="528" spans="2:42" x14ac:dyDescent="0.3">
      <c r="B528" s="33" t="s">
        <v>233</v>
      </c>
      <c r="C528" s="33" t="s">
        <v>44</v>
      </c>
    </row>
    <row r="529" spans="2:42" x14ac:dyDescent="0.3">
      <c r="B529" s="33" t="s">
        <v>233</v>
      </c>
      <c r="C529" s="33" t="s">
        <v>45</v>
      </c>
    </row>
    <row r="530" spans="2:42" x14ac:dyDescent="0.3">
      <c r="B530" s="33" t="s">
        <v>233</v>
      </c>
      <c r="C530" s="33" t="s">
        <v>46</v>
      </c>
    </row>
    <row r="531" spans="2:42" x14ac:dyDescent="0.3">
      <c r="B531" s="33" t="s">
        <v>233</v>
      </c>
      <c r="C531" s="33" t="s">
        <v>47</v>
      </c>
    </row>
    <row r="532" spans="2:42" x14ac:dyDescent="0.3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3">
      <c r="B533" s="33" t="s">
        <v>234</v>
      </c>
      <c r="C533" s="33" t="s">
        <v>37</v>
      </c>
    </row>
    <row r="534" spans="2:42" x14ac:dyDescent="0.3">
      <c r="B534" s="33" t="s">
        <v>234</v>
      </c>
      <c r="C534" s="33" t="s">
        <v>38</v>
      </c>
    </row>
    <row r="535" spans="2:42" x14ac:dyDescent="0.3">
      <c r="B535" s="33" t="s">
        <v>234</v>
      </c>
      <c r="C535" s="33" t="s">
        <v>39</v>
      </c>
    </row>
    <row r="536" spans="2:42" x14ac:dyDescent="0.3">
      <c r="B536" s="33" t="s">
        <v>234</v>
      </c>
      <c r="C536" s="33" t="s">
        <v>40</v>
      </c>
    </row>
    <row r="537" spans="2:42" x14ac:dyDescent="0.3">
      <c r="B537" s="33" t="s">
        <v>234</v>
      </c>
      <c r="C537" s="33" t="s">
        <v>41</v>
      </c>
    </row>
    <row r="538" spans="2:42" x14ac:dyDescent="0.3">
      <c r="B538" s="33" t="s">
        <v>234</v>
      </c>
      <c r="C538" s="33" t="s">
        <v>42</v>
      </c>
    </row>
    <row r="539" spans="2:42" x14ac:dyDescent="0.3">
      <c r="B539" s="33" t="s">
        <v>234</v>
      </c>
      <c r="C539" s="33" t="s">
        <v>43</v>
      </c>
    </row>
    <row r="540" spans="2:42" x14ac:dyDescent="0.3">
      <c r="B540" s="33" t="s">
        <v>234</v>
      </c>
      <c r="C540" s="33" t="s">
        <v>44</v>
      </c>
    </row>
    <row r="541" spans="2:42" x14ac:dyDescent="0.3">
      <c r="B541" s="33" t="s">
        <v>234</v>
      </c>
      <c r="C541" s="33" t="s">
        <v>45</v>
      </c>
    </row>
    <row r="542" spans="2:42" x14ac:dyDescent="0.3">
      <c r="B542" s="33" t="s">
        <v>234</v>
      </c>
      <c r="C542" s="33" t="s">
        <v>46</v>
      </c>
    </row>
    <row r="543" spans="2:42" x14ac:dyDescent="0.3">
      <c r="B543" s="33" t="s">
        <v>234</v>
      </c>
      <c r="C543" s="33" t="s">
        <v>47</v>
      </c>
    </row>
    <row r="544" spans="2:42" x14ac:dyDescent="0.3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3">
      <c r="B545" s="33" t="s">
        <v>235</v>
      </c>
      <c r="C545" s="33" t="s">
        <v>37</v>
      </c>
    </row>
    <row r="546" spans="2:42" x14ac:dyDescent="0.3">
      <c r="B546" s="33" t="s">
        <v>235</v>
      </c>
      <c r="C546" s="33" t="s">
        <v>38</v>
      </c>
    </row>
    <row r="547" spans="2:42" x14ac:dyDescent="0.3">
      <c r="B547" s="33" t="s">
        <v>235</v>
      </c>
      <c r="C547" s="33" t="s">
        <v>39</v>
      </c>
    </row>
    <row r="548" spans="2:42" x14ac:dyDescent="0.3">
      <c r="B548" s="33" t="s">
        <v>235</v>
      </c>
      <c r="C548" s="33" t="s">
        <v>40</v>
      </c>
    </row>
    <row r="549" spans="2:42" x14ac:dyDescent="0.3">
      <c r="B549" s="33" t="s">
        <v>235</v>
      </c>
      <c r="C549" s="33" t="s">
        <v>41</v>
      </c>
    </row>
    <row r="550" spans="2:42" x14ac:dyDescent="0.3">
      <c r="B550" s="33" t="s">
        <v>235</v>
      </c>
      <c r="C550" s="33" t="s">
        <v>42</v>
      </c>
    </row>
    <row r="551" spans="2:42" x14ac:dyDescent="0.3">
      <c r="B551" s="33" t="s">
        <v>235</v>
      </c>
      <c r="C551" s="33" t="s">
        <v>43</v>
      </c>
    </row>
    <row r="552" spans="2:42" x14ac:dyDescent="0.3">
      <c r="B552" s="33" t="s">
        <v>235</v>
      </c>
      <c r="C552" s="33" t="s">
        <v>44</v>
      </c>
    </row>
    <row r="553" spans="2:42" x14ac:dyDescent="0.3">
      <c r="B553" s="33" t="s">
        <v>235</v>
      </c>
      <c r="C553" s="33" t="s">
        <v>45</v>
      </c>
    </row>
    <row r="554" spans="2:42" x14ac:dyDescent="0.3">
      <c r="B554" s="33" t="s">
        <v>235</v>
      </c>
      <c r="C554" s="33" t="s">
        <v>46</v>
      </c>
    </row>
    <row r="555" spans="2:42" x14ac:dyDescent="0.3">
      <c r="B555" s="33" t="s">
        <v>235</v>
      </c>
      <c r="C555" s="33" t="s">
        <v>47</v>
      </c>
    </row>
    <row r="556" spans="2:42" x14ac:dyDescent="0.3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3">
      <c r="B557" s="33" t="s">
        <v>236</v>
      </c>
      <c r="C557" s="33" t="s">
        <v>37</v>
      </c>
    </row>
    <row r="558" spans="2:42" x14ac:dyDescent="0.3">
      <c r="B558" s="33" t="s">
        <v>236</v>
      </c>
      <c r="C558" s="33" t="s">
        <v>38</v>
      </c>
    </row>
    <row r="559" spans="2:42" x14ac:dyDescent="0.3">
      <c r="B559" s="33" t="s">
        <v>236</v>
      </c>
      <c r="C559" s="33" t="s">
        <v>39</v>
      </c>
    </row>
    <row r="560" spans="2:42" x14ac:dyDescent="0.3">
      <c r="B560" s="33" t="s">
        <v>236</v>
      </c>
      <c r="C560" s="33" t="s">
        <v>40</v>
      </c>
    </row>
    <row r="561" spans="2:42" x14ac:dyDescent="0.3">
      <c r="B561" s="33" t="s">
        <v>236</v>
      </c>
      <c r="C561" s="33" t="s">
        <v>41</v>
      </c>
    </row>
    <row r="562" spans="2:42" x14ac:dyDescent="0.3">
      <c r="B562" s="33" t="s">
        <v>236</v>
      </c>
      <c r="C562" s="33" t="s">
        <v>42</v>
      </c>
    </row>
    <row r="563" spans="2:42" x14ac:dyDescent="0.3">
      <c r="B563" s="33" t="s">
        <v>236</v>
      </c>
      <c r="C563" s="33" t="s">
        <v>43</v>
      </c>
    </row>
    <row r="564" spans="2:42" x14ac:dyDescent="0.3">
      <c r="B564" s="33" t="s">
        <v>236</v>
      </c>
      <c r="C564" s="33" t="s">
        <v>44</v>
      </c>
    </row>
    <row r="565" spans="2:42" x14ac:dyDescent="0.3">
      <c r="B565" s="33" t="s">
        <v>236</v>
      </c>
      <c r="C565" s="33" t="s">
        <v>45</v>
      </c>
    </row>
    <row r="566" spans="2:42" x14ac:dyDescent="0.3">
      <c r="B566" s="33" t="s">
        <v>236</v>
      </c>
      <c r="C566" s="33" t="s">
        <v>46</v>
      </c>
    </row>
    <row r="567" spans="2:42" x14ac:dyDescent="0.3">
      <c r="B567" s="33" t="s">
        <v>236</v>
      </c>
      <c r="C567" s="33" t="s">
        <v>47</v>
      </c>
    </row>
    <row r="568" spans="2:42" x14ac:dyDescent="0.3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3">
      <c r="B569" s="33" t="s">
        <v>237</v>
      </c>
      <c r="C569" s="33" t="s">
        <v>37</v>
      </c>
    </row>
    <row r="570" spans="2:42" x14ac:dyDescent="0.3">
      <c r="B570" s="33" t="s">
        <v>237</v>
      </c>
      <c r="C570" s="33" t="s">
        <v>38</v>
      </c>
    </row>
    <row r="571" spans="2:42" x14ac:dyDescent="0.3">
      <c r="B571" s="33" t="s">
        <v>237</v>
      </c>
      <c r="C571" s="33" t="s">
        <v>39</v>
      </c>
    </row>
    <row r="572" spans="2:42" x14ac:dyDescent="0.3">
      <c r="B572" s="33" t="s">
        <v>237</v>
      </c>
      <c r="C572" s="33" t="s">
        <v>40</v>
      </c>
    </row>
    <row r="573" spans="2:42" x14ac:dyDescent="0.3">
      <c r="B573" s="33" t="s">
        <v>237</v>
      </c>
      <c r="C573" s="33" t="s">
        <v>41</v>
      </c>
    </row>
    <row r="574" spans="2:42" x14ac:dyDescent="0.3">
      <c r="B574" s="33" t="s">
        <v>237</v>
      </c>
      <c r="C574" s="33" t="s">
        <v>42</v>
      </c>
    </row>
    <row r="575" spans="2:42" x14ac:dyDescent="0.3">
      <c r="B575" s="33" t="s">
        <v>237</v>
      </c>
      <c r="C575" s="33" t="s">
        <v>43</v>
      </c>
    </row>
    <row r="576" spans="2:42" x14ac:dyDescent="0.3">
      <c r="B576" s="33" t="s">
        <v>237</v>
      </c>
      <c r="C576" s="33" t="s">
        <v>44</v>
      </c>
    </row>
    <row r="577" spans="2:42" x14ac:dyDescent="0.3">
      <c r="B577" s="33" t="s">
        <v>237</v>
      </c>
      <c r="C577" s="33" t="s">
        <v>45</v>
      </c>
    </row>
    <row r="578" spans="2:42" x14ac:dyDescent="0.3">
      <c r="B578" s="33" t="s">
        <v>237</v>
      </c>
      <c r="C578" s="33" t="s">
        <v>46</v>
      </c>
    </row>
    <row r="579" spans="2:42" x14ac:dyDescent="0.3">
      <c r="B579" s="33" t="s">
        <v>237</v>
      </c>
      <c r="C579" s="33" t="s">
        <v>47</v>
      </c>
    </row>
    <row r="580" spans="2:42" x14ac:dyDescent="0.3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3">
      <c r="B581" s="33" t="s">
        <v>238</v>
      </c>
      <c r="C581" s="33" t="s">
        <v>37</v>
      </c>
    </row>
    <row r="582" spans="2:42" x14ac:dyDescent="0.3">
      <c r="B582" s="33" t="s">
        <v>238</v>
      </c>
      <c r="C582" s="33" t="s">
        <v>38</v>
      </c>
    </row>
    <row r="583" spans="2:42" x14ac:dyDescent="0.3">
      <c r="B583" s="33" t="s">
        <v>238</v>
      </c>
      <c r="C583" s="33" t="s">
        <v>39</v>
      </c>
    </row>
    <row r="584" spans="2:42" x14ac:dyDescent="0.3">
      <c r="B584" s="33" t="s">
        <v>238</v>
      </c>
      <c r="C584" s="33" t="s">
        <v>40</v>
      </c>
    </row>
    <row r="585" spans="2:42" x14ac:dyDescent="0.3">
      <c r="B585" s="33" t="s">
        <v>238</v>
      </c>
      <c r="C585" s="33" t="s">
        <v>41</v>
      </c>
    </row>
    <row r="586" spans="2:42" x14ac:dyDescent="0.3">
      <c r="B586" s="33" t="s">
        <v>238</v>
      </c>
      <c r="C586" s="33" t="s">
        <v>42</v>
      </c>
    </row>
    <row r="587" spans="2:42" x14ac:dyDescent="0.3">
      <c r="B587" s="33" t="s">
        <v>238</v>
      </c>
      <c r="C587" s="33" t="s">
        <v>43</v>
      </c>
    </row>
    <row r="588" spans="2:42" x14ac:dyDescent="0.3">
      <c r="B588" s="33" t="s">
        <v>238</v>
      </c>
      <c r="C588" s="33" t="s">
        <v>44</v>
      </c>
    </row>
    <row r="589" spans="2:42" x14ac:dyDescent="0.3">
      <c r="B589" s="33" t="s">
        <v>238</v>
      </c>
      <c r="C589" s="33" t="s">
        <v>45</v>
      </c>
    </row>
    <row r="590" spans="2:42" x14ac:dyDescent="0.3">
      <c r="B590" s="33" t="s">
        <v>238</v>
      </c>
      <c r="C590" s="33" t="s">
        <v>46</v>
      </c>
    </row>
    <row r="591" spans="2:42" x14ac:dyDescent="0.3">
      <c r="B591" s="33" t="s">
        <v>238</v>
      </c>
      <c r="C591" s="33" t="s">
        <v>47</v>
      </c>
    </row>
    <row r="592" spans="2:42" x14ac:dyDescent="0.3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3">
      <c r="B593" s="33" t="s">
        <v>239</v>
      </c>
      <c r="C593" s="33" t="s">
        <v>37</v>
      </c>
    </row>
    <row r="594" spans="2:42" x14ac:dyDescent="0.3">
      <c r="B594" s="33" t="s">
        <v>239</v>
      </c>
      <c r="C594" s="33" t="s">
        <v>38</v>
      </c>
    </row>
    <row r="595" spans="2:42" x14ac:dyDescent="0.3">
      <c r="B595" s="33" t="s">
        <v>239</v>
      </c>
      <c r="C595" s="33" t="s">
        <v>39</v>
      </c>
    </row>
    <row r="596" spans="2:42" x14ac:dyDescent="0.3">
      <c r="B596" s="33" t="s">
        <v>239</v>
      </c>
      <c r="C596" s="33" t="s">
        <v>40</v>
      </c>
    </row>
    <row r="597" spans="2:42" x14ac:dyDescent="0.3">
      <c r="B597" s="33" t="s">
        <v>239</v>
      </c>
      <c r="C597" s="33" t="s">
        <v>41</v>
      </c>
    </row>
    <row r="598" spans="2:42" x14ac:dyDescent="0.3">
      <c r="B598" s="33" t="s">
        <v>239</v>
      </c>
      <c r="C598" s="33" t="s">
        <v>42</v>
      </c>
    </row>
    <row r="599" spans="2:42" x14ac:dyDescent="0.3">
      <c r="B599" s="33" t="s">
        <v>239</v>
      </c>
      <c r="C599" s="33" t="s">
        <v>43</v>
      </c>
    </row>
    <row r="600" spans="2:42" x14ac:dyDescent="0.3">
      <c r="B600" s="33" t="s">
        <v>239</v>
      </c>
      <c r="C600" s="33" t="s">
        <v>44</v>
      </c>
    </row>
    <row r="601" spans="2:42" x14ac:dyDescent="0.3">
      <c r="B601" s="33" t="s">
        <v>239</v>
      </c>
      <c r="C601" s="33" t="s">
        <v>45</v>
      </c>
    </row>
    <row r="602" spans="2:42" x14ac:dyDescent="0.3">
      <c r="B602" s="33" t="s">
        <v>239</v>
      </c>
      <c r="C602" s="33" t="s">
        <v>46</v>
      </c>
    </row>
    <row r="603" spans="2:42" x14ac:dyDescent="0.3">
      <c r="B603" s="33" t="s">
        <v>239</v>
      </c>
      <c r="C603" s="33" t="s">
        <v>47</v>
      </c>
    </row>
    <row r="604" spans="2:42" x14ac:dyDescent="0.3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3">
      <c r="B605" s="33" t="s">
        <v>240</v>
      </c>
      <c r="C605" s="33" t="s">
        <v>37</v>
      </c>
    </row>
    <row r="606" spans="2:42" x14ac:dyDescent="0.3">
      <c r="B606" s="33" t="s">
        <v>240</v>
      </c>
      <c r="C606" s="33" t="s">
        <v>38</v>
      </c>
    </row>
    <row r="607" spans="2:42" x14ac:dyDescent="0.3">
      <c r="B607" s="33" t="s">
        <v>240</v>
      </c>
      <c r="C607" s="33" t="s">
        <v>39</v>
      </c>
    </row>
    <row r="608" spans="2:42" x14ac:dyDescent="0.3">
      <c r="B608" s="33" t="s">
        <v>240</v>
      </c>
      <c r="C608" s="33" t="s">
        <v>40</v>
      </c>
    </row>
    <row r="609" spans="2:42" x14ac:dyDescent="0.3">
      <c r="B609" s="33" t="s">
        <v>240</v>
      </c>
      <c r="C609" s="33" t="s">
        <v>41</v>
      </c>
    </row>
    <row r="610" spans="2:42" x14ac:dyDescent="0.3">
      <c r="B610" s="33" t="s">
        <v>240</v>
      </c>
      <c r="C610" s="33" t="s">
        <v>42</v>
      </c>
    </row>
    <row r="611" spans="2:42" x14ac:dyDescent="0.3">
      <c r="B611" s="33" t="s">
        <v>240</v>
      </c>
      <c r="C611" s="33" t="s">
        <v>43</v>
      </c>
    </row>
    <row r="612" spans="2:42" x14ac:dyDescent="0.3">
      <c r="B612" s="33" t="s">
        <v>240</v>
      </c>
      <c r="C612" s="33" t="s">
        <v>44</v>
      </c>
    </row>
    <row r="613" spans="2:42" x14ac:dyDescent="0.3">
      <c r="B613" s="33" t="s">
        <v>240</v>
      </c>
      <c r="C613" s="33" t="s">
        <v>45</v>
      </c>
    </row>
    <row r="614" spans="2:42" x14ac:dyDescent="0.3">
      <c r="B614" s="33" t="s">
        <v>240</v>
      </c>
      <c r="C614" s="33" t="s">
        <v>46</v>
      </c>
    </row>
    <row r="615" spans="2:42" x14ac:dyDescent="0.3">
      <c r="B615" s="33" t="s">
        <v>240</v>
      </c>
      <c r="C615" s="33" t="s">
        <v>47</v>
      </c>
    </row>
    <row r="616" spans="2:42" x14ac:dyDescent="0.3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3">
      <c r="B617" s="33" t="s">
        <v>648</v>
      </c>
      <c r="C617" s="33" t="s">
        <v>37</v>
      </c>
    </row>
    <row r="618" spans="2:42" x14ac:dyDescent="0.3">
      <c r="B618" s="33" t="s">
        <v>648</v>
      </c>
      <c r="C618" s="33" t="s">
        <v>38</v>
      </c>
    </row>
    <row r="619" spans="2:42" x14ac:dyDescent="0.3">
      <c r="B619" s="33" t="s">
        <v>648</v>
      </c>
      <c r="C619" s="33" t="s">
        <v>39</v>
      </c>
    </row>
    <row r="620" spans="2:42" x14ac:dyDescent="0.3">
      <c r="B620" s="33" t="s">
        <v>648</v>
      </c>
      <c r="C620" s="33" t="s">
        <v>40</v>
      </c>
    </row>
    <row r="621" spans="2:42" x14ac:dyDescent="0.3">
      <c r="B621" s="33" t="s">
        <v>648</v>
      </c>
      <c r="C621" s="33" t="s">
        <v>41</v>
      </c>
    </row>
    <row r="622" spans="2:42" x14ac:dyDescent="0.3">
      <c r="B622" s="33" t="s">
        <v>648</v>
      </c>
      <c r="C622" s="33" t="s">
        <v>42</v>
      </c>
    </row>
    <row r="623" spans="2:42" x14ac:dyDescent="0.3">
      <c r="B623" s="33" t="s">
        <v>648</v>
      </c>
      <c r="C623" s="33" t="s">
        <v>43</v>
      </c>
    </row>
    <row r="624" spans="2:42" x14ac:dyDescent="0.3">
      <c r="B624" s="33" t="s">
        <v>648</v>
      </c>
      <c r="C624" s="33" t="s">
        <v>44</v>
      </c>
    </row>
    <row r="625" spans="2:42" x14ac:dyDescent="0.3">
      <c r="B625" s="33" t="s">
        <v>648</v>
      </c>
      <c r="C625" s="33" t="s">
        <v>45</v>
      </c>
    </row>
    <row r="626" spans="2:42" x14ac:dyDescent="0.3">
      <c r="B626" s="33" t="s">
        <v>648</v>
      </c>
      <c r="C626" s="33" t="s">
        <v>46</v>
      </c>
    </row>
    <row r="627" spans="2:42" x14ac:dyDescent="0.3">
      <c r="B627" s="33" t="s">
        <v>648</v>
      </c>
      <c r="C627" s="33" t="s">
        <v>47</v>
      </c>
    </row>
    <row r="628" spans="2:42" x14ac:dyDescent="0.3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3">
      <c r="B629" s="33" t="s">
        <v>649</v>
      </c>
      <c r="C629" s="33" t="s">
        <v>37</v>
      </c>
    </row>
    <row r="630" spans="2:42" x14ac:dyDescent="0.3">
      <c r="B630" s="33" t="s">
        <v>649</v>
      </c>
      <c r="C630" s="33" t="s">
        <v>38</v>
      </c>
    </row>
    <row r="631" spans="2:42" x14ac:dyDescent="0.3">
      <c r="B631" s="33" t="s">
        <v>649</v>
      </c>
      <c r="C631" s="33" t="s">
        <v>39</v>
      </c>
    </row>
    <row r="632" spans="2:42" x14ac:dyDescent="0.3">
      <c r="B632" s="33" t="s">
        <v>649</v>
      </c>
      <c r="C632" s="33" t="s">
        <v>40</v>
      </c>
    </row>
    <row r="633" spans="2:42" x14ac:dyDescent="0.3">
      <c r="B633" s="33" t="s">
        <v>649</v>
      </c>
      <c r="C633" s="33" t="s">
        <v>41</v>
      </c>
    </row>
    <row r="634" spans="2:42" x14ac:dyDescent="0.3">
      <c r="B634" s="33" t="s">
        <v>649</v>
      </c>
      <c r="C634" s="33" t="s">
        <v>42</v>
      </c>
    </row>
    <row r="635" spans="2:42" x14ac:dyDescent="0.3">
      <c r="B635" s="33" t="s">
        <v>649</v>
      </c>
      <c r="C635" s="33" t="s">
        <v>43</v>
      </c>
    </row>
    <row r="636" spans="2:42" x14ac:dyDescent="0.3">
      <c r="B636" s="33" t="s">
        <v>649</v>
      </c>
      <c r="C636" s="33" t="s">
        <v>44</v>
      </c>
    </row>
    <row r="637" spans="2:42" x14ac:dyDescent="0.3">
      <c r="B637" s="33" t="s">
        <v>649</v>
      </c>
      <c r="C637" s="33" t="s">
        <v>45</v>
      </c>
    </row>
    <row r="638" spans="2:42" x14ac:dyDescent="0.3">
      <c r="B638" s="33" t="s">
        <v>649</v>
      </c>
      <c r="C638" s="33" t="s">
        <v>46</v>
      </c>
    </row>
    <row r="639" spans="2:42" x14ac:dyDescent="0.3">
      <c r="B639" s="33" t="s">
        <v>649</v>
      </c>
      <c r="C639" s="33" t="s">
        <v>47</v>
      </c>
    </row>
    <row r="640" spans="2:42" x14ac:dyDescent="0.3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3">
      <c r="B641" s="33" t="s">
        <v>676</v>
      </c>
      <c r="C641" s="33" t="s">
        <v>37</v>
      </c>
    </row>
    <row r="642" spans="2:42" x14ac:dyDescent="0.3">
      <c r="B642" s="33" t="s">
        <v>676</v>
      </c>
      <c r="C642" s="33" t="s">
        <v>38</v>
      </c>
    </row>
    <row r="643" spans="2:42" x14ac:dyDescent="0.3">
      <c r="B643" s="33" t="s">
        <v>676</v>
      </c>
      <c r="C643" s="33" t="s">
        <v>39</v>
      </c>
    </row>
    <row r="644" spans="2:42" x14ac:dyDescent="0.3">
      <c r="B644" s="33" t="s">
        <v>676</v>
      </c>
      <c r="C644" s="33" t="s">
        <v>40</v>
      </c>
    </row>
    <row r="645" spans="2:42" x14ac:dyDescent="0.3">
      <c r="B645" s="33" t="s">
        <v>676</v>
      </c>
      <c r="C645" s="33" t="s">
        <v>41</v>
      </c>
    </row>
    <row r="646" spans="2:42" x14ac:dyDescent="0.3">
      <c r="B646" s="33" t="s">
        <v>676</v>
      </c>
      <c r="C646" s="33" t="s">
        <v>42</v>
      </c>
    </row>
    <row r="647" spans="2:42" x14ac:dyDescent="0.3">
      <c r="B647" s="33" t="s">
        <v>676</v>
      </c>
      <c r="C647" s="33" t="s">
        <v>43</v>
      </c>
    </row>
    <row r="648" spans="2:42" x14ac:dyDescent="0.3">
      <c r="B648" s="33" t="s">
        <v>676</v>
      </c>
      <c r="C648" s="33" t="s">
        <v>44</v>
      </c>
    </row>
    <row r="649" spans="2:42" x14ac:dyDescent="0.3">
      <c r="B649" s="33" t="s">
        <v>676</v>
      </c>
      <c r="C649" s="33" t="s">
        <v>45</v>
      </c>
    </row>
    <row r="650" spans="2:42" x14ac:dyDescent="0.3">
      <c r="B650" s="33" t="s">
        <v>676</v>
      </c>
      <c r="C650" s="33" t="s">
        <v>46</v>
      </c>
    </row>
    <row r="651" spans="2:42" x14ac:dyDescent="0.3">
      <c r="B651" s="33" t="s">
        <v>676</v>
      </c>
      <c r="C651" s="33" t="s">
        <v>47</v>
      </c>
    </row>
    <row r="652" spans="2:42" x14ac:dyDescent="0.3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3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1396.3362119999999</v>
      </c>
      <c r="AD653" s="33">
        <v>1396.3362119999999</v>
      </c>
      <c r="AE653" s="33">
        <v>1396.3362119999999</v>
      </c>
      <c r="AF653" s="33">
        <v>1396.3362119999999</v>
      </c>
      <c r="AG653" s="33">
        <v>1396.3362119999999</v>
      </c>
      <c r="AH653" s="33">
        <v>1396.3362119999999</v>
      </c>
      <c r="AI653" s="33">
        <v>978.74101470000005</v>
      </c>
      <c r="AJ653" s="33">
        <v>1056.430789</v>
      </c>
      <c r="AK653" s="33">
        <v>930.89080769999998</v>
      </c>
      <c r="AL653" s="33">
        <v>930.89080769999998</v>
      </c>
      <c r="AM653" s="33">
        <v>930.89080769999998</v>
      </c>
      <c r="AN653" s="33">
        <v>1396.3362119999999</v>
      </c>
      <c r="AO653" s="33">
        <v>1396.3362119999999</v>
      </c>
      <c r="AP653" s="33">
        <v>1396.3362119999999</v>
      </c>
    </row>
    <row r="654" spans="2:42" x14ac:dyDescent="0.3">
      <c r="B654" s="33" t="s">
        <v>703</v>
      </c>
      <c r="C654" s="33" t="s">
        <v>38</v>
      </c>
    </row>
    <row r="655" spans="2:42" x14ac:dyDescent="0.3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3">
      <c r="B656" s="33" t="s">
        <v>703</v>
      </c>
      <c r="C656" s="33" t="s">
        <v>40</v>
      </c>
    </row>
    <row r="657" spans="1:42" x14ac:dyDescent="0.3">
      <c r="B657" s="33" t="s">
        <v>703</v>
      </c>
      <c r="C657" s="33" t="s">
        <v>41</v>
      </c>
    </row>
    <row r="658" spans="1:42" x14ac:dyDescent="0.3">
      <c r="B658" s="33" t="s">
        <v>703</v>
      </c>
      <c r="C658" s="33" t="s">
        <v>42</v>
      </c>
    </row>
    <row r="659" spans="1:42" x14ac:dyDescent="0.3">
      <c r="B659" s="33" t="s">
        <v>703</v>
      </c>
      <c r="C659" s="33" t="s">
        <v>43</v>
      </c>
    </row>
    <row r="660" spans="1:42" x14ac:dyDescent="0.3">
      <c r="B660" s="33" t="s">
        <v>703</v>
      </c>
      <c r="C660" s="33" t="s">
        <v>44</v>
      </c>
    </row>
    <row r="661" spans="1:42" x14ac:dyDescent="0.3">
      <c r="B661" s="33" t="s">
        <v>703</v>
      </c>
      <c r="C661" s="33" t="s">
        <v>45</v>
      </c>
    </row>
    <row r="662" spans="1:42" x14ac:dyDescent="0.3">
      <c r="B662" s="33" t="s">
        <v>703</v>
      </c>
      <c r="C662" s="33" t="s">
        <v>46</v>
      </c>
    </row>
    <row r="663" spans="1:42" x14ac:dyDescent="0.3">
      <c r="B663" s="33" t="s">
        <v>703</v>
      </c>
      <c r="C663" s="33" t="s">
        <v>47</v>
      </c>
    </row>
    <row r="664" spans="1:42" x14ac:dyDescent="0.3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1396.3362119999999</v>
      </c>
      <c r="AD664" s="33">
        <v>1396.3362119999999</v>
      </c>
      <c r="AE664" s="33">
        <v>1409.600813</v>
      </c>
      <c r="AF664" s="33">
        <v>1409.600813</v>
      </c>
      <c r="AG664" s="33">
        <v>1981.873636</v>
      </c>
      <c r="AH664" s="33">
        <v>1981.873636</v>
      </c>
      <c r="AI664" s="33">
        <v>1564.2784389999999</v>
      </c>
      <c r="AJ664" s="33">
        <v>1641.9682130000001</v>
      </c>
      <c r="AK664" s="33">
        <v>1516.428232</v>
      </c>
      <c r="AL664" s="33">
        <v>1516.428232</v>
      </c>
      <c r="AM664" s="33">
        <v>1516.428232</v>
      </c>
      <c r="AN664" s="33">
        <v>1981.873636</v>
      </c>
      <c r="AO664" s="33">
        <v>1981.873636</v>
      </c>
      <c r="AP664" s="33">
        <v>1981.873636</v>
      </c>
    </row>
    <row r="665" spans="1:42" x14ac:dyDescent="0.3">
      <c r="B665" s="33" t="s">
        <v>700</v>
      </c>
      <c r="C665" s="33" t="s">
        <v>37</v>
      </c>
      <c r="O665" s="33">
        <v>20.607506430000001</v>
      </c>
      <c r="P665" s="33">
        <v>103.51126790000001</v>
      </c>
      <c r="Q665" s="33">
        <v>615.59620640000003</v>
      </c>
      <c r="R665" s="33">
        <v>687.42433470000003</v>
      </c>
      <c r="S665" s="33">
        <v>685.95462010000006</v>
      </c>
      <c r="T665" s="33">
        <v>804.57440389999999</v>
      </c>
      <c r="U665" s="33">
        <v>1405.3427650000001</v>
      </c>
      <c r="V665" s="33">
        <v>849.39625109999997</v>
      </c>
      <c r="W665" s="33">
        <v>761.91527069999995</v>
      </c>
      <c r="X665" s="33">
        <v>927.49958790000005</v>
      </c>
      <c r="Y665" s="33">
        <v>1147.3508280000001</v>
      </c>
      <c r="Z665" s="33">
        <v>1281.289626</v>
      </c>
      <c r="AA665" s="33">
        <v>1357.2530099999999</v>
      </c>
      <c r="AB665" s="33">
        <v>1274.349248</v>
      </c>
      <c r="AC665" s="33">
        <v>1295.964708</v>
      </c>
      <c r="AD665" s="33">
        <v>1195.591183</v>
      </c>
      <c r="AE665" s="33">
        <v>1039.50569</v>
      </c>
      <c r="AF665" s="33">
        <v>792.55245549999995</v>
      </c>
      <c r="AG665" s="33">
        <v>658.01899839999999</v>
      </c>
      <c r="AH665" s="33">
        <v>512.20936140000003</v>
      </c>
      <c r="AI665" s="33">
        <v>303.6234437</v>
      </c>
      <c r="AJ665" s="33">
        <v>57.230158539999998</v>
      </c>
      <c r="AK665" s="33">
        <v>427.29323629999999</v>
      </c>
      <c r="AL665" s="33">
        <v>947.92742050000004</v>
      </c>
      <c r="AM665" s="33">
        <v>1357.2530099999999</v>
      </c>
      <c r="AN665" s="33">
        <v>1357.2530099999999</v>
      </c>
      <c r="AO665" s="33">
        <v>1357.2530099999999</v>
      </c>
      <c r="AP665" s="33">
        <v>1390.88661</v>
      </c>
    </row>
    <row r="666" spans="1:42" x14ac:dyDescent="0.3">
      <c r="B666" s="33" t="s">
        <v>700</v>
      </c>
      <c r="C666" s="33" t="s">
        <v>38</v>
      </c>
      <c r="N666" s="33">
        <v>58.980104609999998</v>
      </c>
      <c r="O666" s="33">
        <v>97.828606739999998</v>
      </c>
      <c r="P666" s="33">
        <v>58.980104609999998</v>
      </c>
      <c r="Q666" s="33">
        <v>64.042502880000001</v>
      </c>
      <c r="R666" s="33">
        <v>58.980104609999998</v>
      </c>
      <c r="S666" s="33">
        <v>58.980104609999998</v>
      </c>
      <c r="T666" s="33">
        <v>117.96020919999999</v>
      </c>
      <c r="U666" s="33">
        <v>117.96020919999999</v>
      </c>
      <c r="V666" s="33">
        <v>117.96020919999999</v>
      </c>
      <c r="W666" s="33">
        <v>176.94031380000001</v>
      </c>
      <c r="X666" s="33">
        <v>176.94031380000001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176.94031380000001</v>
      </c>
    </row>
    <row r="667" spans="1:42" x14ac:dyDescent="0.3">
      <c r="B667" s="33" t="s">
        <v>700</v>
      </c>
      <c r="C667" s="33" t="s">
        <v>39</v>
      </c>
      <c r="N667" s="33">
        <v>131.22481110000001</v>
      </c>
      <c r="O667" s="33">
        <v>131.22481110000001</v>
      </c>
      <c r="P667" s="33">
        <v>241.36837990000001</v>
      </c>
      <c r="Q667" s="33">
        <v>241.36837990000001</v>
      </c>
      <c r="R667" s="33">
        <v>367.61896530000001</v>
      </c>
      <c r="S667" s="33">
        <v>367.61896530000001</v>
      </c>
      <c r="T667" s="33">
        <v>367.61896530000001</v>
      </c>
      <c r="U667" s="33">
        <v>367.61896530000001</v>
      </c>
      <c r="V667" s="33">
        <v>498.8437763</v>
      </c>
      <c r="W667" s="33">
        <v>367.61896530000001</v>
      </c>
      <c r="X667" s="33">
        <v>367.61896530000001</v>
      </c>
      <c r="Y667" s="33">
        <v>367.61896530000001</v>
      </c>
      <c r="Z667" s="33">
        <v>367.61896530000001</v>
      </c>
      <c r="AA667" s="33">
        <v>541.41718949999995</v>
      </c>
      <c r="AB667" s="33">
        <v>488.97577139999999</v>
      </c>
      <c r="AC667" s="33">
        <v>367.61896530000001</v>
      </c>
      <c r="AD667" s="33">
        <v>367.61896530000001</v>
      </c>
      <c r="AE667" s="33">
        <v>498.8437763</v>
      </c>
      <c r="AF667" s="33">
        <v>216.34402320000001</v>
      </c>
      <c r="AM667" s="33">
        <v>470.10937200000001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3">
      <c r="B668" s="33" t="s">
        <v>700</v>
      </c>
      <c r="C668" s="33" t="s">
        <v>40</v>
      </c>
      <c r="T668" s="33">
        <v>42.162484419999998</v>
      </c>
      <c r="U668" s="33">
        <v>42.162484419999998</v>
      </c>
      <c r="V668" s="33">
        <v>84.324968839999997</v>
      </c>
      <c r="W668" s="33">
        <v>46.325674620000001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23.76639235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84.324968839999997</v>
      </c>
      <c r="AN668" s="33">
        <v>84.324968839999997</v>
      </c>
      <c r="AO668" s="33">
        <v>84.324968839999997</v>
      </c>
      <c r="AP668" s="33">
        <v>126.4874533</v>
      </c>
    </row>
    <row r="669" spans="1:42" x14ac:dyDescent="0.3">
      <c r="B669" s="33" t="s">
        <v>700</v>
      </c>
      <c r="C669" s="33" t="s">
        <v>41</v>
      </c>
    </row>
    <row r="670" spans="1:42" x14ac:dyDescent="0.3">
      <c r="B670" s="33" t="s">
        <v>700</v>
      </c>
      <c r="C670" s="33" t="s">
        <v>42</v>
      </c>
    </row>
    <row r="671" spans="1:42" x14ac:dyDescent="0.3">
      <c r="B671" s="33" t="s">
        <v>700</v>
      </c>
      <c r="C671" s="33" t="s">
        <v>43</v>
      </c>
    </row>
    <row r="672" spans="1:42" x14ac:dyDescent="0.3">
      <c r="B672" s="33" t="s">
        <v>700</v>
      </c>
      <c r="C672" s="33" t="s">
        <v>44</v>
      </c>
    </row>
    <row r="673" spans="1:42" x14ac:dyDescent="0.3">
      <c r="B673" s="33" t="s">
        <v>700</v>
      </c>
      <c r="C673" s="33" t="s">
        <v>45</v>
      </c>
    </row>
    <row r="674" spans="1:42" x14ac:dyDescent="0.3">
      <c r="B674" s="33" t="s">
        <v>700</v>
      </c>
      <c r="C674" s="33" t="s">
        <v>46</v>
      </c>
    </row>
    <row r="675" spans="1:42" x14ac:dyDescent="0.3">
      <c r="B675" s="33" t="s">
        <v>700</v>
      </c>
      <c r="C675" s="33" t="s">
        <v>47</v>
      </c>
    </row>
    <row r="676" spans="1:42" x14ac:dyDescent="0.3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249.66092420000001</v>
      </c>
      <c r="P676" s="33">
        <v>403.85975239999999</v>
      </c>
      <c r="Q676" s="33">
        <v>921.0070892</v>
      </c>
      <c r="R676" s="33">
        <v>1114.0234049999999</v>
      </c>
      <c r="S676" s="33">
        <v>1112.55369</v>
      </c>
      <c r="T676" s="33">
        <v>1332.316063</v>
      </c>
      <c r="U676" s="33">
        <v>1933.0844239999999</v>
      </c>
      <c r="V676" s="33">
        <v>1550.525206</v>
      </c>
      <c r="W676" s="33">
        <v>1352.8002240000001</v>
      </c>
      <c r="X676" s="33">
        <v>1514.2213509999999</v>
      </c>
      <c r="Y676" s="33">
        <v>1675.0924869999999</v>
      </c>
      <c r="Z676" s="33">
        <v>1809.031285</v>
      </c>
      <c r="AA676" s="33">
        <v>2058.7928929999998</v>
      </c>
      <c r="AB676" s="33">
        <v>1923.447713</v>
      </c>
      <c r="AC676" s="33">
        <v>1823.7063659999999</v>
      </c>
      <c r="AD676" s="33">
        <v>1723.332842</v>
      </c>
      <c r="AE676" s="33">
        <v>1698.47216</v>
      </c>
      <c r="AF676" s="33">
        <v>1169.019172</v>
      </c>
      <c r="AG676" s="33">
        <v>799.74559999999997</v>
      </c>
      <c r="AH676" s="33">
        <v>672.33205510000005</v>
      </c>
      <c r="AI676" s="33">
        <v>463.74613729999999</v>
      </c>
      <c r="AJ676" s="33">
        <v>217.3528522</v>
      </c>
      <c r="AK676" s="33">
        <v>587.41592990000004</v>
      </c>
      <c r="AL676" s="33">
        <v>1108.0501139999999</v>
      </c>
      <c r="AM676" s="33">
        <v>2029.6475600000001</v>
      </c>
      <c r="AN676" s="33">
        <v>2294.7761180000002</v>
      </c>
      <c r="AO676" s="33">
        <v>2294.7761180000002</v>
      </c>
      <c r="AP676" s="33">
        <v>2429.5523079999998</v>
      </c>
    </row>
    <row r="677" spans="1:42" x14ac:dyDescent="0.3">
      <c r="B677" s="33" t="s">
        <v>701</v>
      </c>
      <c r="C677" s="33" t="s">
        <v>37</v>
      </c>
      <c r="O677" s="33">
        <v>53.532143140000002</v>
      </c>
      <c r="P677" s="33">
        <v>53.532143140000002</v>
      </c>
      <c r="Q677" s="33">
        <v>144.9631487</v>
      </c>
      <c r="R677" s="33">
        <v>116.45119800000001</v>
      </c>
      <c r="S677" s="33">
        <v>237.10515939999999</v>
      </c>
      <c r="T677" s="33">
        <v>290.28477729999997</v>
      </c>
      <c r="U677" s="33">
        <v>466.15600749999999</v>
      </c>
      <c r="V677" s="33">
        <v>89.470883360000002</v>
      </c>
      <c r="W677" s="33">
        <v>20.506274189999999</v>
      </c>
      <c r="X677" s="33">
        <v>65.773294120000003</v>
      </c>
      <c r="Y677" s="33">
        <v>112.3973585</v>
      </c>
      <c r="Z677" s="33">
        <v>112.3775194</v>
      </c>
      <c r="AA677" s="33">
        <v>211.35455440000001</v>
      </c>
      <c r="AB677" s="33">
        <v>168.57492970000001</v>
      </c>
      <c r="AC677" s="33">
        <v>63.004314000000001</v>
      </c>
      <c r="AD677" s="33">
        <v>96.016287950000006</v>
      </c>
      <c r="AE677" s="33">
        <v>466.15600749999999</v>
      </c>
      <c r="AN677" s="33">
        <v>801.2617434</v>
      </c>
      <c r="AO677" s="33">
        <v>913.0948674</v>
      </c>
      <c r="AP677" s="33">
        <v>932.31201499999997</v>
      </c>
    </row>
    <row r="678" spans="1:42" x14ac:dyDescent="0.3">
      <c r="B678" s="33" t="s">
        <v>701</v>
      </c>
      <c r="C678" s="33" t="s">
        <v>38</v>
      </c>
    </row>
    <row r="679" spans="1:42" x14ac:dyDescent="0.3">
      <c r="B679" s="33" t="s">
        <v>701</v>
      </c>
      <c r="C679" s="33" t="s">
        <v>39</v>
      </c>
      <c r="U679" s="33">
        <v>52.821539469999998</v>
      </c>
      <c r="AC679" s="33">
        <v>52.821539469999998</v>
      </c>
      <c r="AE679" s="33">
        <v>52.821539469999998</v>
      </c>
      <c r="AO679" s="33">
        <v>52.821539469999998</v>
      </c>
      <c r="AP679" s="33">
        <v>105.64307890000001</v>
      </c>
    </row>
    <row r="680" spans="1:42" x14ac:dyDescent="0.3">
      <c r="B680" s="33" t="s">
        <v>701</v>
      </c>
      <c r="C680" s="33" t="s">
        <v>40</v>
      </c>
    </row>
    <row r="681" spans="1:42" x14ac:dyDescent="0.3">
      <c r="B681" s="33" t="s">
        <v>701</v>
      </c>
      <c r="C681" s="33" t="s">
        <v>41</v>
      </c>
    </row>
    <row r="682" spans="1:42" x14ac:dyDescent="0.3">
      <c r="B682" s="33" t="s">
        <v>701</v>
      </c>
      <c r="C682" s="33" t="s">
        <v>42</v>
      </c>
    </row>
    <row r="683" spans="1:42" x14ac:dyDescent="0.3">
      <c r="B683" s="33" t="s">
        <v>701</v>
      </c>
      <c r="C683" s="33" t="s">
        <v>43</v>
      </c>
    </row>
    <row r="684" spans="1:42" x14ac:dyDescent="0.3">
      <c r="B684" s="33" t="s">
        <v>701</v>
      </c>
      <c r="C684" s="33" t="s">
        <v>44</v>
      </c>
    </row>
    <row r="685" spans="1:42" x14ac:dyDescent="0.3">
      <c r="B685" s="33" t="s">
        <v>701</v>
      </c>
      <c r="C685" s="33" t="s">
        <v>45</v>
      </c>
    </row>
    <row r="686" spans="1:42" x14ac:dyDescent="0.3">
      <c r="B686" s="33" t="s">
        <v>701</v>
      </c>
      <c r="C686" s="33" t="s">
        <v>46</v>
      </c>
    </row>
    <row r="687" spans="1:42" x14ac:dyDescent="0.3">
      <c r="B687" s="33" t="s">
        <v>701</v>
      </c>
      <c r="C687" s="33" t="s">
        <v>47</v>
      </c>
    </row>
    <row r="688" spans="1:42" x14ac:dyDescent="0.3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53.532143140000002</v>
      </c>
      <c r="Q688" s="33">
        <v>144.9631487</v>
      </c>
      <c r="R688" s="33">
        <v>116.45119800000001</v>
      </c>
      <c r="S688" s="33">
        <v>237.10515939999999</v>
      </c>
      <c r="T688" s="33">
        <v>290.28477729999997</v>
      </c>
      <c r="U688" s="33">
        <v>518.97754699999996</v>
      </c>
      <c r="V688" s="33">
        <v>89.470883360000002</v>
      </c>
      <c r="W688" s="33">
        <v>20.506274189999999</v>
      </c>
      <c r="X688" s="33">
        <v>65.773294120000003</v>
      </c>
      <c r="Y688" s="33">
        <v>112.3973585</v>
      </c>
      <c r="Z688" s="33">
        <v>112.3775194</v>
      </c>
      <c r="AA688" s="33">
        <v>211.35455440000001</v>
      </c>
      <c r="AB688" s="33">
        <v>168.57492970000001</v>
      </c>
      <c r="AC688" s="33">
        <v>115.82585349999999</v>
      </c>
      <c r="AD688" s="33">
        <v>96.016287950000006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801.2617434</v>
      </c>
      <c r="AO688" s="33">
        <v>965.91640689999997</v>
      </c>
      <c r="AP688" s="33">
        <v>1037.9550939999999</v>
      </c>
    </row>
    <row r="689" spans="2:42" x14ac:dyDescent="0.3">
      <c r="B689" s="33" t="s">
        <v>702</v>
      </c>
      <c r="C689" s="33" t="s">
        <v>37</v>
      </c>
    </row>
    <row r="690" spans="2:42" x14ac:dyDescent="0.3">
      <c r="B690" s="33" t="s">
        <v>702</v>
      </c>
      <c r="C690" s="33" t="s">
        <v>38</v>
      </c>
    </row>
    <row r="691" spans="2:42" x14ac:dyDescent="0.3">
      <c r="B691" s="33" t="s">
        <v>702</v>
      </c>
      <c r="C691" s="33" t="s">
        <v>39</v>
      </c>
    </row>
    <row r="692" spans="2:42" x14ac:dyDescent="0.3">
      <c r="B692" s="33" t="s">
        <v>702</v>
      </c>
      <c r="C692" s="33" t="s">
        <v>40</v>
      </c>
    </row>
    <row r="693" spans="2:42" x14ac:dyDescent="0.3">
      <c r="B693" s="33" t="s">
        <v>702</v>
      </c>
      <c r="C693" s="33" t="s">
        <v>41</v>
      </c>
    </row>
    <row r="694" spans="2:42" x14ac:dyDescent="0.3">
      <c r="B694" s="33" t="s">
        <v>702</v>
      </c>
      <c r="C694" s="33" t="s">
        <v>42</v>
      </c>
    </row>
    <row r="695" spans="2:42" x14ac:dyDescent="0.3">
      <c r="B695" s="33" t="s">
        <v>702</v>
      </c>
      <c r="C695" s="33" t="s">
        <v>43</v>
      </c>
    </row>
    <row r="696" spans="2:42" x14ac:dyDescent="0.3">
      <c r="B696" s="33" t="s">
        <v>702</v>
      </c>
      <c r="C696" s="33" t="s">
        <v>44</v>
      </c>
    </row>
    <row r="697" spans="2:42" x14ac:dyDescent="0.3">
      <c r="B697" s="33" t="s">
        <v>702</v>
      </c>
      <c r="C697" s="33" t="s">
        <v>45</v>
      </c>
    </row>
    <row r="698" spans="2:42" x14ac:dyDescent="0.3">
      <c r="B698" s="33" t="s">
        <v>702</v>
      </c>
      <c r="C698" s="33" t="s">
        <v>46</v>
      </c>
    </row>
    <row r="699" spans="2:42" x14ac:dyDescent="0.3">
      <c r="B699" s="33" t="s">
        <v>702</v>
      </c>
      <c r="C699" s="33" t="s">
        <v>47</v>
      </c>
    </row>
    <row r="700" spans="2:42" x14ac:dyDescent="0.3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3">
      <c r="B701" s="33" t="s">
        <v>698</v>
      </c>
      <c r="C701" s="33" t="s">
        <v>37</v>
      </c>
      <c r="P701" s="33">
        <v>4699.7288179999996</v>
      </c>
      <c r="Q701" s="33">
        <v>4699.7288179999996</v>
      </c>
      <c r="R701" s="33">
        <v>4699.7288179999996</v>
      </c>
      <c r="S701" s="33">
        <v>4699.7288179999996</v>
      </c>
      <c r="T701" s="33">
        <v>4699.7288179999996</v>
      </c>
      <c r="U701" s="33">
        <v>4699.7288179999996</v>
      </c>
      <c r="V701" s="33">
        <v>4699.7288179999996</v>
      </c>
      <c r="W701" s="33">
        <v>7054.3791010000004</v>
      </c>
      <c r="X701" s="33">
        <v>7054.3791010000004</v>
      </c>
      <c r="Y701" s="33">
        <v>7054.3791010000004</v>
      </c>
      <c r="Z701" s="33">
        <v>7054.3791010000004</v>
      </c>
      <c r="AA701" s="33">
        <v>7054.3791010000004</v>
      </c>
      <c r="AB701" s="33">
        <v>7782.4302690000004</v>
      </c>
      <c r="AC701" s="33">
        <v>7782.4302690000004</v>
      </c>
      <c r="AD701" s="33">
        <v>7782.4302690000004</v>
      </c>
      <c r="AE701" s="33">
        <v>7782.4302690000004</v>
      </c>
      <c r="AF701" s="33">
        <v>7782.4302690000004</v>
      </c>
      <c r="AG701" s="33">
        <v>7782.4302690000004</v>
      </c>
      <c r="AH701" s="33">
        <v>7782.4302690000004</v>
      </c>
      <c r="AI701" s="33">
        <v>7782.4302690000004</v>
      </c>
      <c r="AJ701" s="33">
        <v>7782.4302690000004</v>
      </c>
      <c r="AK701" s="33">
        <v>7782.4302690000004</v>
      </c>
      <c r="AL701" s="33">
        <v>8013.3487160000004</v>
      </c>
      <c r="AM701" s="33">
        <v>8013.3487160000004</v>
      </c>
      <c r="AN701" s="33">
        <v>8013.3487160000004</v>
      </c>
      <c r="AO701" s="33">
        <v>8013.3487160000004</v>
      </c>
      <c r="AP701" s="33">
        <v>8013.3487160000004</v>
      </c>
    </row>
    <row r="702" spans="2:42" x14ac:dyDescent="0.3">
      <c r="B702" s="33" t="s">
        <v>698</v>
      </c>
      <c r="C702" s="33" t="s">
        <v>38</v>
      </c>
    </row>
    <row r="703" spans="2:42" x14ac:dyDescent="0.3">
      <c r="B703" s="33" t="s">
        <v>698</v>
      </c>
      <c r="C703" s="33" t="s">
        <v>39</v>
      </c>
    </row>
    <row r="704" spans="2:42" x14ac:dyDescent="0.3">
      <c r="B704" s="33" t="s">
        <v>698</v>
      </c>
      <c r="C704" s="33" t="s">
        <v>40</v>
      </c>
    </row>
    <row r="705" spans="2:42" x14ac:dyDescent="0.3">
      <c r="B705" s="33" t="s">
        <v>698</v>
      </c>
      <c r="C705" s="33" t="s">
        <v>41</v>
      </c>
    </row>
    <row r="706" spans="2:42" x14ac:dyDescent="0.3">
      <c r="B706" s="33" t="s">
        <v>698</v>
      </c>
      <c r="C706" s="33" t="s">
        <v>42</v>
      </c>
    </row>
    <row r="707" spans="2:42" x14ac:dyDescent="0.3">
      <c r="B707" s="33" t="s">
        <v>698</v>
      </c>
      <c r="C707" s="33" t="s">
        <v>43</v>
      </c>
    </row>
    <row r="708" spans="2:42" x14ac:dyDescent="0.3">
      <c r="B708" s="33" t="s">
        <v>698</v>
      </c>
      <c r="C708" s="33" t="s">
        <v>44</v>
      </c>
    </row>
    <row r="709" spans="2:42" x14ac:dyDescent="0.3">
      <c r="B709" s="33" t="s">
        <v>698</v>
      </c>
      <c r="C709" s="33" t="s">
        <v>45</v>
      </c>
    </row>
    <row r="710" spans="2:42" x14ac:dyDescent="0.3">
      <c r="B710" s="33" t="s">
        <v>698</v>
      </c>
      <c r="C710" s="33" t="s">
        <v>46</v>
      </c>
    </row>
    <row r="711" spans="2:42" x14ac:dyDescent="0.3">
      <c r="B711" s="33" t="s">
        <v>698</v>
      </c>
      <c r="C711" s="33" t="s">
        <v>47</v>
      </c>
    </row>
    <row r="712" spans="2:42" x14ac:dyDescent="0.3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4699.7288179999996</v>
      </c>
      <c r="Q712" s="33">
        <v>4699.7288179999996</v>
      </c>
      <c r="R712" s="33">
        <v>4699.7288179999996</v>
      </c>
      <c r="S712" s="33">
        <v>4699.7288179999996</v>
      </c>
      <c r="T712" s="33">
        <v>4699.7288179999996</v>
      </c>
      <c r="U712" s="33">
        <v>4699.7288179999996</v>
      </c>
      <c r="V712" s="33">
        <v>4699.7288179999996</v>
      </c>
      <c r="W712" s="33">
        <v>7054.3791010000004</v>
      </c>
      <c r="X712" s="33">
        <v>7054.3791010000004</v>
      </c>
      <c r="Y712" s="33">
        <v>7054.3791010000004</v>
      </c>
      <c r="Z712" s="33">
        <v>7054.3791010000004</v>
      </c>
      <c r="AA712" s="33">
        <v>7054.3791010000004</v>
      </c>
      <c r="AB712" s="33">
        <v>7782.4302690000004</v>
      </c>
      <c r="AC712" s="33">
        <v>7782.4302690000004</v>
      </c>
      <c r="AD712" s="33">
        <v>7782.4302690000004</v>
      </c>
      <c r="AE712" s="33">
        <v>7782.4302690000004</v>
      </c>
      <c r="AF712" s="33">
        <v>7782.4302690000004</v>
      </c>
      <c r="AG712" s="33">
        <v>7782.4302690000004</v>
      </c>
      <c r="AH712" s="33">
        <v>7782.4302690000004</v>
      </c>
      <c r="AI712" s="33">
        <v>7782.4302690000004</v>
      </c>
      <c r="AJ712" s="33">
        <v>7782.4302690000004</v>
      </c>
      <c r="AK712" s="33">
        <v>7782.4302690000004</v>
      </c>
      <c r="AL712" s="33">
        <v>8013.3487160000004</v>
      </c>
      <c r="AM712" s="33">
        <v>8013.3487160000004</v>
      </c>
      <c r="AN712" s="33">
        <v>8013.3487160000004</v>
      </c>
      <c r="AO712" s="33">
        <v>8013.3487160000004</v>
      </c>
      <c r="AP712" s="33">
        <v>8013.3487160000004</v>
      </c>
    </row>
    <row r="713" spans="2:42" x14ac:dyDescent="0.3">
      <c r="B713" s="33" t="s">
        <v>706</v>
      </c>
      <c r="C713" s="33" t="s">
        <v>37</v>
      </c>
    </row>
    <row r="714" spans="2:42" x14ac:dyDescent="0.3">
      <c r="B714" s="33" t="s">
        <v>706</v>
      </c>
      <c r="C714" s="33" t="s">
        <v>38</v>
      </c>
    </row>
    <row r="715" spans="2:42" x14ac:dyDescent="0.3">
      <c r="B715" s="33" t="s">
        <v>706</v>
      </c>
      <c r="C715" s="33" t="s">
        <v>39</v>
      </c>
    </row>
    <row r="716" spans="2:42" x14ac:dyDescent="0.3">
      <c r="B716" s="33" t="s">
        <v>706</v>
      </c>
      <c r="C716" s="33" t="s">
        <v>40</v>
      </c>
    </row>
    <row r="717" spans="2:42" x14ac:dyDescent="0.3">
      <c r="B717" s="33" t="s">
        <v>706</v>
      </c>
      <c r="C717" s="33" t="s">
        <v>41</v>
      </c>
    </row>
    <row r="718" spans="2:42" x14ac:dyDescent="0.3">
      <c r="B718" s="33" t="s">
        <v>706</v>
      </c>
      <c r="C718" s="33" t="s">
        <v>42</v>
      </c>
    </row>
    <row r="719" spans="2:42" x14ac:dyDescent="0.3">
      <c r="B719" s="33" t="s">
        <v>706</v>
      </c>
      <c r="C719" s="33" t="s">
        <v>43</v>
      </c>
    </row>
    <row r="720" spans="2:42" x14ac:dyDescent="0.3">
      <c r="B720" s="33" t="s">
        <v>706</v>
      </c>
      <c r="C720" s="33" t="s">
        <v>44</v>
      </c>
    </row>
    <row r="721" spans="1:42" x14ac:dyDescent="0.3">
      <c r="B721" s="33" t="s">
        <v>706</v>
      </c>
      <c r="C721" s="33" t="s">
        <v>45</v>
      </c>
    </row>
    <row r="722" spans="1:42" x14ac:dyDescent="0.3">
      <c r="B722" s="33" t="s">
        <v>706</v>
      </c>
      <c r="C722" s="33" t="s">
        <v>46</v>
      </c>
    </row>
    <row r="723" spans="1:42" x14ac:dyDescent="0.3">
      <c r="B723" s="33" t="s">
        <v>706</v>
      </c>
      <c r="C723" s="33" t="s">
        <v>47</v>
      </c>
    </row>
    <row r="724" spans="1:42" x14ac:dyDescent="0.3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3">
      <c r="B725" s="33" t="s">
        <v>717</v>
      </c>
      <c r="C725" s="33" t="s">
        <v>37</v>
      </c>
    </row>
    <row r="726" spans="1:42" x14ac:dyDescent="0.3">
      <c r="B726" s="33" t="s">
        <v>717</v>
      </c>
      <c r="C726" s="33" t="s">
        <v>38</v>
      </c>
    </row>
    <row r="727" spans="1:42" x14ac:dyDescent="0.3">
      <c r="B727" s="33" t="s">
        <v>717</v>
      </c>
      <c r="C727" s="33" t="s">
        <v>39</v>
      </c>
    </row>
    <row r="728" spans="1:42" x14ac:dyDescent="0.3">
      <c r="B728" s="33" t="s">
        <v>717</v>
      </c>
      <c r="C728" s="33" t="s">
        <v>40</v>
      </c>
    </row>
    <row r="729" spans="1:42" x14ac:dyDescent="0.3">
      <c r="B729" s="33" t="s">
        <v>717</v>
      </c>
      <c r="C729" s="33" t="s">
        <v>41</v>
      </c>
    </row>
    <row r="730" spans="1:42" x14ac:dyDescent="0.3">
      <c r="B730" s="33" t="s">
        <v>717</v>
      </c>
      <c r="C730" s="33" t="s">
        <v>42</v>
      </c>
    </row>
    <row r="731" spans="1:42" x14ac:dyDescent="0.3">
      <c r="B731" s="33" t="s">
        <v>717</v>
      </c>
      <c r="C731" s="33" t="s">
        <v>43</v>
      </c>
    </row>
    <row r="732" spans="1:42" x14ac:dyDescent="0.3">
      <c r="B732" s="33" t="s">
        <v>717</v>
      </c>
      <c r="C732" s="33" t="s">
        <v>44</v>
      </c>
    </row>
    <row r="733" spans="1:42" x14ac:dyDescent="0.3">
      <c r="B733" s="33" t="s">
        <v>717</v>
      </c>
      <c r="C733" s="33" t="s">
        <v>45</v>
      </c>
    </row>
    <row r="734" spans="1:42" x14ac:dyDescent="0.3">
      <c r="B734" s="33" t="s">
        <v>717</v>
      </c>
      <c r="C734" s="33" t="s">
        <v>46</v>
      </c>
    </row>
    <row r="735" spans="1:42" x14ac:dyDescent="0.3">
      <c r="B735" s="33" t="s">
        <v>717</v>
      </c>
      <c r="C735" s="33" t="s">
        <v>47</v>
      </c>
    </row>
    <row r="736" spans="1:42" x14ac:dyDescent="0.3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3">
      <c r="B737" s="33" t="s">
        <v>730</v>
      </c>
      <c r="C737" s="33" t="s">
        <v>37</v>
      </c>
    </row>
    <row r="738" spans="2:42" x14ac:dyDescent="0.3">
      <c r="B738" s="33" t="s">
        <v>730</v>
      </c>
      <c r="C738" s="33" t="s">
        <v>38</v>
      </c>
    </row>
    <row r="739" spans="2:42" x14ac:dyDescent="0.3">
      <c r="B739" s="33" t="s">
        <v>730</v>
      </c>
      <c r="C739" s="33" t="s">
        <v>39</v>
      </c>
    </row>
    <row r="740" spans="2:42" x14ac:dyDescent="0.3">
      <c r="B740" s="33" t="s">
        <v>730</v>
      </c>
      <c r="C740" s="33" t="s">
        <v>40</v>
      </c>
    </row>
    <row r="741" spans="2:42" x14ac:dyDescent="0.3">
      <c r="B741" s="33" t="s">
        <v>730</v>
      </c>
      <c r="C741" s="33" t="s">
        <v>41</v>
      </c>
    </row>
    <row r="742" spans="2:42" x14ac:dyDescent="0.3">
      <c r="B742" s="33" t="s">
        <v>730</v>
      </c>
      <c r="C742" s="33" t="s">
        <v>42</v>
      </c>
    </row>
    <row r="743" spans="2:42" x14ac:dyDescent="0.3">
      <c r="B743" s="33" t="s">
        <v>730</v>
      </c>
      <c r="C743" s="33" t="s">
        <v>43</v>
      </c>
    </row>
    <row r="744" spans="2:42" x14ac:dyDescent="0.3">
      <c r="B744" s="33" t="s">
        <v>730</v>
      </c>
      <c r="C744" s="33" t="s">
        <v>44</v>
      </c>
    </row>
    <row r="745" spans="2:42" x14ac:dyDescent="0.3">
      <c r="B745" s="33" t="s">
        <v>730</v>
      </c>
      <c r="C745" s="33" t="s">
        <v>45</v>
      </c>
    </row>
    <row r="746" spans="2:42" x14ac:dyDescent="0.3">
      <c r="B746" s="33" t="s">
        <v>730</v>
      </c>
      <c r="C746" s="33" t="s">
        <v>46</v>
      </c>
    </row>
    <row r="747" spans="2:42" x14ac:dyDescent="0.3">
      <c r="B747" s="33" t="s">
        <v>730</v>
      </c>
      <c r="C747" s="33" t="s">
        <v>47</v>
      </c>
    </row>
    <row r="748" spans="2:42" x14ac:dyDescent="0.3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3">
      <c r="B749" s="33" t="s">
        <v>731</v>
      </c>
      <c r="C749" s="33" t="s">
        <v>37</v>
      </c>
    </row>
    <row r="750" spans="2:42" x14ac:dyDescent="0.3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426.36220200000002</v>
      </c>
      <c r="Z750" s="33">
        <v>521.10935800000004</v>
      </c>
      <c r="AA750" s="33">
        <v>710.60366999999997</v>
      </c>
      <c r="AB750" s="33">
        <v>852.72440400000005</v>
      </c>
      <c r="AC750" s="33">
        <v>947.47155999999995</v>
      </c>
      <c r="AD750" s="33">
        <v>1027.591111</v>
      </c>
      <c r="AE750" s="33">
        <v>1279.0866060000001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1231.7130279999999</v>
      </c>
      <c r="AK750" s="33">
        <v>1231.7130279999999</v>
      </c>
      <c r="AL750" s="33">
        <v>1231.7130279999999</v>
      </c>
      <c r="AM750" s="33">
        <v>1231.7130279999999</v>
      </c>
      <c r="AN750" s="33">
        <v>1231.7130279999999</v>
      </c>
      <c r="AO750" s="33">
        <v>1587.1925229999999</v>
      </c>
      <c r="AP750" s="33">
        <v>1847.569542</v>
      </c>
    </row>
    <row r="751" spans="2:42" x14ac:dyDescent="0.3">
      <c r="B751" s="33" t="s">
        <v>731</v>
      </c>
      <c r="C751" s="33" t="s">
        <v>39</v>
      </c>
    </row>
    <row r="752" spans="2:42" x14ac:dyDescent="0.3">
      <c r="B752" s="33" t="s">
        <v>731</v>
      </c>
      <c r="C752" s="33" t="s">
        <v>40</v>
      </c>
      <c r="W752" s="33">
        <v>520.16188639999996</v>
      </c>
      <c r="X752" s="33">
        <v>520.16188639999996</v>
      </c>
      <c r="Y752" s="33">
        <v>520.16188639999996</v>
      </c>
      <c r="Z752" s="33">
        <v>874.57591500000001</v>
      </c>
      <c r="AA752" s="33">
        <v>778.51833320000003</v>
      </c>
      <c r="AB752" s="33">
        <v>728.58038790000001</v>
      </c>
      <c r="AC752" s="33">
        <v>592.64346079999996</v>
      </c>
      <c r="AD752" s="33">
        <v>592.64346079999996</v>
      </c>
      <c r="AE752" s="33">
        <v>880.86012000000005</v>
      </c>
      <c r="AF752" s="33">
        <v>592.64346079999996</v>
      </c>
      <c r="AG752" s="33">
        <v>592.64346079999996</v>
      </c>
      <c r="AH752" s="33">
        <v>551.24238930000001</v>
      </c>
      <c r="AI752" s="33">
        <v>445.23382409999999</v>
      </c>
      <c r="AJ752" s="33">
        <v>433.00723929999998</v>
      </c>
      <c r="AK752" s="33">
        <v>592.64346079999996</v>
      </c>
      <c r="AL752" s="33">
        <v>592.64346079999996</v>
      </c>
      <c r="AM752" s="33">
        <v>592.64346079999996</v>
      </c>
      <c r="AN752" s="33">
        <v>592.64346079999996</v>
      </c>
      <c r="AO752" s="33">
        <v>766.03075630000001</v>
      </c>
      <c r="AP752" s="33">
        <v>888.96519120000005</v>
      </c>
    </row>
    <row r="753" spans="2:42" x14ac:dyDescent="0.3">
      <c r="B753" s="33" t="s">
        <v>731</v>
      </c>
      <c r="C753" s="33" t="s">
        <v>41</v>
      </c>
    </row>
    <row r="754" spans="2:42" x14ac:dyDescent="0.3">
      <c r="B754" s="33" t="s">
        <v>731</v>
      </c>
      <c r="C754" s="33" t="s">
        <v>42</v>
      </c>
    </row>
    <row r="755" spans="2:42" x14ac:dyDescent="0.3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693.93409180000003</v>
      </c>
      <c r="AD755" s="33">
        <v>670.18872710000005</v>
      </c>
      <c r="AE755" s="33">
        <v>656.38638490000005</v>
      </c>
      <c r="AF755" s="33">
        <v>599.96319579999999</v>
      </c>
      <c r="AG755" s="33">
        <v>491.48256959999998</v>
      </c>
      <c r="AH755" s="33">
        <v>494.26607639999997</v>
      </c>
      <c r="AI755" s="33">
        <v>506.91379899999998</v>
      </c>
      <c r="AJ755" s="33">
        <v>518.20251470000005</v>
      </c>
      <c r="AK755" s="33">
        <v>530.46758980000004</v>
      </c>
      <c r="AL755" s="33">
        <v>542.7238261</v>
      </c>
      <c r="AM755" s="33">
        <v>554.33579540000005</v>
      </c>
      <c r="AN755" s="33">
        <v>562.94592729999999</v>
      </c>
      <c r="AO755" s="33">
        <v>603.30251580000004</v>
      </c>
      <c r="AP755" s="33">
        <v>694.97038929999997</v>
      </c>
    </row>
    <row r="756" spans="2:42" x14ac:dyDescent="0.3">
      <c r="B756" s="33" t="s">
        <v>731</v>
      </c>
      <c r="C756" s="33" t="s">
        <v>44</v>
      </c>
    </row>
    <row r="757" spans="2:42" x14ac:dyDescent="0.3">
      <c r="B757" s="33" t="s">
        <v>731</v>
      </c>
      <c r="C757" s="33" t="s">
        <v>45</v>
      </c>
    </row>
    <row r="758" spans="2:42" x14ac:dyDescent="0.3">
      <c r="B758" s="33" t="s">
        <v>731</v>
      </c>
      <c r="C758" s="33" t="s">
        <v>46</v>
      </c>
    </row>
    <row r="759" spans="2:42" x14ac:dyDescent="0.3">
      <c r="B759" s="33" t="s">
        <v>731</v>
      </c>
      <c r="C759" s="33" t="s">
        <v>47</v>
      </c>
    </row>
    <row r="760" spans="2:42" x14ac:dyDescent="0.3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937.28624070000001</v>
      </c>
      <c r="X760" s="33">
        <v>1079.4069750000001</v>
      </c>
      <c r="Y760" s="33">
        <v>1221.527709</v>
      </c>
      <c r="Z760" s="33">
        <v>1670.688893</v>
      </c>
      <c r="AA760" s="33">
        <v>1764.125624</v>
      </c>
      <c r="AB760" s="33">
        <v>1856.3084120000001</v>
      </c>
      <c r="AC760" s="33">
        <v>2234.049113</v>
      </c>
      <c r="AD760" s="33">
        <v>2290.423299</v>
      </c>
      <c r="AE760" s="33">
        <v>2816.3331109999999</v>
      </c>
      <c r="AF760" s="33">
        <v>2140.0782170000002</v>
      </c>
      <c r="AG760" s="33">
        <v>2126.3447460000002</v>
      </c>
      <c r="AH760" s="33">
        <v>2182.474338</v>
      </c>
      <c r="AI760" s="33">
        <v>2183.860651</v>
      </c>
      <c r="AJ760" s="33">
        <v>2182.9227820000001</v>
      </c>
      <c r="AK760" s="33">
        <v>2354.824079</v>
      </c>
      <c r="AL760" s="33">
        <v>2367.0803150000002</v>
      </c>
      <c r="AM760" s="33">
        <v>2378.6922840000002</v>
      </c>
      <c r="AN760" s="33">
        <v>2387.302416</v>
      </c>
      <c r="AO760" s="33">
        <v>2956.525795</v>
      </c>
      <c r="AP760" s="33">
        <v>3431.505122</v>
      </c>
    </row>
    <row r="761" spans="2:42" x14ac:dyDescent="0.3">
      <c r="B761" s="33" t="s">
        <v>15</v>
      </c>
      <c r="D761" s="33">
        <v>60470.572659999998</v>
      </c>
      <c r="E761" s="33">
        <v>62737.407299999999</v>
      </c>
      <c r="F761" s="33">
        <v>62312.996870000003</v>
      </c>
      <c r="G761" s="33">
        <v>64275.256070000003</v>
      </c>
      <c r="H761" s="33">
        <v>65882.201690000002</v>
      </c>
      <c r="I761" s="33">
        <v>67080.548670000004</v>
      </c>
      <c r="J761" s="33">
        <v>68156.63884</v>
      </c>
      <c r="K761" s="33">
        <v>73155.516369999998</v>
      </c>
      <c r="L761" s="33">
        <v>76830.758369999996</v>
      </c>
      <c r="M761" s="33">
        <v>80602.379270000005</v>
      </c>
      <c r="N761" s="33">
        <v>83898.831980000003</v>
      </c>
      <c r="O761" s="33">
        <v>87331.523090000002</v>
      </c>
      <c r="P761" s="33">
        <v>90801.366169999994</v>
      </c>
      <c r="Q761" s="33">
        <v>94390.791649999999</v>
      </c>
      <c r="R761" s="33">
        <v>97479.444529999993</v>
      </c>
      <c r="S761" s="33">
        <v>100376.12390000001</v>
      </c>
      <c r="T761" s="33">
        <v>103383.07120000001</v>
      </c>
      <c r="U761" s="33">
        <v>106477.113</v>
      </c>
      <c r="V761" s="33">
        <v>109672.5865</v>
      </c>
      <c r="W761" s="33">
        <v>113023.0714</v>
      </c>
      <c r="X761" s="33">
        <v>116432.6146</v>
      </c>
      <c r="Y761" s="33">
        <v>119841.82060000001</v>
      </c>
      <c r="Z761" s="33">
        <v>123355.3407</v>
      </c>
      <c r="AA761" s="33">
        <v>126990.2026</v>
      </c>
      <c r="AB761" s="33">
        <v>130866.58349999999</v>
      </c>
      <c r="AC761" s="33">
        <v>134691.03460000001</v>
      </c>
      <c r="AD761" s="33">
        <v>138544.16190000001</v>
      </c>
      <c r="AE761" s="33">
        <v>142249.00779999999</v>
      </c>
      <c r="AF761" s="33">
        <v>145923.49739999999</v>
      </c>
      <c r="AG761" s="33">
        <v>149167.20939999999</v>
      </c>
      <c r="AH761" s="33">
        <v>152419.9135</v>
      </c>
      <c r="AI761" s="33">
        <v>155684.65580000001</v>
      </c>
      <c r="AJ761" s="33">
        <v>159011.85630000001</v>
      </c>
      <c r="AK761" s="33">
        <v>162404.9184</v>
      </c>
      <c r="AL761" s="33">
        <v>165819.92929999999</v>
      </c>
      <c r="AM761" s="33">
        <v>169202.89670000001</v>
      </c>
      <c r="AN761" s="33">
        <v>172913.73329999999</v>
      </c>
      <c r="AO761" s="33">
        <v>176479.48560000001</v>
      </c>
      <c r="AP761" s="33">
        <v>180004.1268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1</v>
      </c>
      <c r="C4" s="1">
        <f>PLANEL_GerCrit_Resultado!G244+PLANEL_GerCrit_Resultado!G748</f>
        <v>41986.249080000001</v>
      </c>
      <c r="D4" s="1">
        <f>PLANEL_GerCrit_Resultado!H244+PLANEL_GerCrit_Resultado!H748</f>
        <v>44306.112580000001</v>
      </c>
      <c r="E4" s="1">
        <f>PLANEL_GerCrit_Resultado!I244+PLANEL_GerCrit_Resultado!I748</f>
        <v>44518.376730000004</v>
      </c>
      <c r="F4" s="1">
        <f>PLANEL_GerCrit_Resultado!J244+PLANEL_GerCrit_Resultado!J748</f>
        <v>45664.096720000001</v>
      </c>
      <c r="G4" s="1">
        <f>PLANEL_GerCrit_Resultado!K244+PLANEL_GerCrit_Resultado!K748</f>
        <v>48592.160889999999</v>
      </c>
      <c r="H4" s="1">
        <f>PLANEL_GerCrit_Resultado!L244+PLANEL_GerCrit_Resultado!L748</f>
        <v>51814.913639999999</v>
      </c>
      <c r="I4" s="1">
        <f>PLANEL_GerCrit_Resultado!M244+PLANEL_GerCrit_Resultado!M748</f>
        <v>52928.571559999997</v>
      </c>
      <c r="J4" s="1">
        <f>PLANEL_GerCrit_Resultado!N244+PLANEL_GerCrit_Resultado!N748</f>
        <v>53272.478770000002</v>
      </c>
      <c r="K4" s="1">
        <f>PLANEL_GerCrit_Resultado!O244+PLANEL_GerCrit_Resultado!O748</f>
        <v>54016.291940000003</v>
      </c>
      <c r="L4" s="1">
        <f>PLANEL_GerCrit_Resultado!P244+PLANEL_GerCrit_Resultado!P748</f>
        <v>54050.139499999997</v>
      </c>
      <c r="M4" s="1">
        <f>PLANEL_GerCrit_Resultado!Q244+PLANEL_GerCrit_Resultado!Q748</f>
        <v>54162.137640000001</v>
      </c>
      <c r="N4" s="1">
        <f>PLANEL_GerCrit_Resultado!R244+PLANEL_GerCrit_Resultado!R748</f>
        <v>54067.578260000002</v>
      </c>
      <c r="O4" s="1">
        <f>PLANEL_GerCrit_Resultado!S244+PLANEL_GerCrit_Resultado!S748</f>
        <v>54051.287689999997</v>
      </c>
      <c r="P4" s="1">
        <f>PLANEL_GerCrit_Resultado!T244+PLANEL_GerCrit_Resultado!T748</f>
        <v>55065.804029999999</v>
      </c>
      <c r="Q4" s="1">
        <f>PLANEL_GerCrit_Resultado!U244+PLANEL_GerCrit_Resultado!U748</f>
        <v>57880.442230000001</v>
      </c>
      <c r="R4" s="1">
        <f>PLANEL_GerCrit_Resultado!V244+PLANEL_GerCrit_Resultado!V748</f>
        <v>58551.725480000001</v>
      </c>
      <c r="S4" s="1">
        <f>PLANEL_GerCrit_Resultado!W244+PLANEL_GerCrit_Resultado!W748</f>
        <v>58872.601210000001</v>
      </c>
      <c r="T4" s="1">
        <f>PLANEL_GerCrit_Resultado!X244+PLANEL_GerCrit_Resultado!X748</f>
        <v>58730.592499999999</v>
      </c>
      <c r="U4" s="1">
        <f>PLANEL_GerCrit_Resultado!Y244+PLANEL_GerCrit_Resultado!Y748</f>
        <v>58864.198190000003</v>
      </c>
      <c r="V4" s="1">
        <f>PLANEL_GerCrit_Resultado!Z244+PLANEL_GerCrit_Resultado!Z748</f>
        <v>59165.319029999999</v>
      </c>
      <c r="W4" s="1">
        <f>PLANEL_GerCrit_Resultado!AA244+PLANEL_GerCrit_Resultado!AA748</f>
        <v>59341.62399</v>
      </c>
      <c r="X4" s="1">
        <f>PLANEL_GerCrit_Resultado!AB244+PLANEL_GerCrit_Resultado!AB748</f>
        <v>60322.293149999998</v>
      </c>
      <c r="Y4" s="1">
        <f>PLANEL_GerCrit_Resultado!AC244+PLANEL_GerCrit_Resultado!AC748</f>
        <v>61455.711170000002</v>
      </c>
      <c r="Z4" s="1">
        <f>PLANEL_GerCrit_Resultado!AD244+PLANEL_GerCrit_Resultado!AD748</f>
        <v>63154.910199999998</v>
      </c>
      <c r="AA4" s="1">
        <f>PLANEL_GerCrit_Resultado!AE244+PLANEL_GerCrit_Resultado!AE748</f>
        <v>65914.125620000006</v>
      </c>
      <c r="AB4" s="1">
        <f>PLANEL_GerCrit_Resultado!AF244+PLANEL_GerCrit_Resultado!AF748</f>
        <v>65420.940280000003</v>
      </c>
      <c r="AC4" s="1">
        <f>PLANEL_GerCrit_Resultado!AG244+PLANEL_GerCrit_Resultado!AG748</f>
        <v>65498.818440000003</v>
      </c>
      <c r="AD4" s="1">
        <f>PLANEL_GerCrit_Resultado!AH244+PLANEL_GerCrit_Resultado!AH748</f>
        <v>65343.90206</v>
      </c>
      <c r="AE4" s="1">
        <f>PLANEL_GerCrit_Resultado!AI244+PLANEL_GerCrit_Resultado!AI748</f>
        <v>65331.063179999997</v>
      </c>
      <c r="AF4" s="1">
        <f>PLANEL_GerCrit_Resultado!AJ244+PLANEL_GerCrit_Resultado!AJ748</f>
        <v>65207.9352</v>
      </c>
      <c r="AG4" s="1">
        <f>PLANEL_GerCrit_Resultado!AK244+PLANEL_GerCrit_Resultado!AK748</f>
        <v>65420.655420000003</v>
      </c>
      <c r="AH4" s="1">
        <f>PLANEL_GerCrit_Resultado!AL244+PLANEL_GerCrit_Resultado!AL748</f>
        <v>65676.711450000003</v>
      </c>
      <c r="AI4" s="1">
        <f>PLANEL_GerCrit_Resultado!AM244+PLANEL_GerCrit_Resultado!AM748</f>
        <v>66591.269490000006</v>
      </c>
      <c r="AJ4" s="1">
        <f>PLANEL_GerCrit_Resultado!AN244+PLANEL_GerCrit_Resultado!AN748</f>
        <v>67891.83296</v>
      </c>
      <c r="AK4" s="1">
        <f>PLANEL_GerCrit_Resultado!AO244+PLANEL_GerCrit_Resultado!AO748</f>
        <v>67937.841329999996</v>
      </c>
      <c r="AL4" s="1">
        <f>PLANEL_GerCrit_Resultado!AP244+PLANEL_GerCrit_Resultado!AP748</f>
        <v>67747.728170000002</v>
      </c>
    </row>
    <row r="5" spans="2:38" x14ac:dyDescent="0.3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3127.1847509999998</v>
      </c>
      <c r="F5" s="1">
        <f>PLANEL_GerCrit_Resultado!J256</f>
        <v>3223.460122</v>
      </c>
      <c r="G5" s="1">
        <f>PLANEL_GerCrit_Resultado!K256</f>
        <v>3300.7214589999999</v>
      </c>
      <c r="H5" s="1">
        <f>PLANEL_GerCrit_Resultado!L256</f>
        <v>3393.1662609999998</v>
      </c>
      <c r="I5" s="1">
        <f>PLANEL_GerCrit_Resultado!M256</f>
        <v>4667.6585450000002</v>
      </c>
      <c r="J5" s="1">
        <f>PLANEL_GerCrit_Resultado!N256</f>
        <v>5623.4332949999998</v>
      </c>
      <c r="K5" s="1">
        <f>PLANEL_GerCrit_Resultado!O256</f>
        <v>5028.8947029999999</v>
      </c>
      <c r="L5" s="1">
        <f>PLANEL_GerCrit_Resultado!P256</f>
        <v>5121.3126179999999</v>
      </c>
      <c r="M5" s="1">
        <f>PLANEL_GerCrit_Resultado!Q256</f>
        <v>6593.9824049999997</v>
      </c>
      <c r="N5" s="1">
        <f>PLANEL_GerCrit_Resultado!R256</f>
        <v>6831.2101620000003</v>
      </c>
      <c r="O5" s="1">
        <f>PLANEL_GerCrit_Resultado!S256</f>
        <v>7199.5386850000004</v>
      </c>
      <c r="P5" s="1">
        <f>PLANEL_GerCrit_Resultado!T256</f>
        <v>7213.0933249999998</v>
      </c>
      <c r="Q5" s="1">
        <f>PLANEL_GerCrit_Resultado!U256</f>
        <v>6594.4333500000002</v>
      </c>
      <c r="R5" s="1">
        <f>PLANEL_GerCrit_Resultado!V256</f>
        <v>6579.9591909999999</v>
      </c>
      <c r="S5" s="1">
        <f>PLANEL_GerCrit_Resultado!W256</f>
        <v>6594.4333500000002</v>
      </c>
      <c r="T5" s="1">
        <f>PLANEL_GerCrit_Resultado!X256</f>
        <v>7016.7047979999998</v>
      </c>
      <c r="U5" s="1">
        <f>PLANEL_GerCrit_Resultado!Y256</f>
        <v>7155.9152489999997</v>
      </c>
      <c r="V5" s="1">
        <f>PLANEL_GerCrit_Resultado!Z256</f>
        <v>7213.9568740000004</v>
      </c>
      <c r="W5" s="1">
        <f>PLANEL_GerCrit_Resultado!AA256</f>
        <v>7200.3089970000001</v>
      </c>
      <c r="X5" s="1">
        <f>PLANEL_GerCrit_Resultado!AB256</f>
        <v>7214.1352619999998</v>
      </c>
      <c r="Y5" s="1">
        <f>PLANEL_GerCrit_Resultado!AC256</f>
        <v>7214.1352619999998</v>
      </c>
      <c r="Z5" s="1">
        <f>PLANEL_GerCrit_Resultado!AD256</f>
        <v>7214.1352619999998</v>
      </c>
      <c r="AA5" s="1">
        <f>PLANEL_GerCrit_Resultado!AE256</f>
        <v>7213.1177120000002</v>
      </c>
      <c r="AB5" s="68">
        <f>PLANEL_GerCrit_Resultado!AF256</f>
        <v>7213.0845579999996</v>
      </c>
      <c r="AC5" s="1">
        <f>PLANEL_GerCrit_Resultado!AG256</f>
        <v>7012.5399360000001</v>
      </c>
      <c r="AD5" s="1">
        <f>PLANEL_GerCrit_Resultado!AH256</f>
        <v>7214.1352619999998</v>
      </c>
      <c r="AE5" s="1">
        <f>PLANEL_GerCrit_Resultado!AI256</f>
        <v>7213.1177120000002</v>
      </c>
      <c r="AF5" s="1">
        <f>PLANEL_GerCrit_Resultado!AJ256</f>
        <v>7213.6093069999997</v>
      </c>
      <c r="AG5" s="1">
        <f>PLANEL_GerCrit_Resultado!AK256</f>
        <v>7213.6424610000004</v>
      </c>
      <c r="AH5" s="1">
        <f>PLANEL_GerCrit_Resultado!AL256</f>
        <v>7213.6424610000004</v>
      </c>
      <c r="AI5" s="1">
        <f>PLANEL_GerCrit_Resultado!AM256</f>
        <v>7200.4734310000003</v>
      </c>
      <c r="AJ5" s="1">
        <f>PLANEL_GerCrit_Resultado!AN256</f>
        <v>7214.1352619999998</v>
      </c>
      <c r="AK5" s="1">
        <f>PLANEL_GerCrit_Resultado!AO256</f>
        <v>7200.4734310000003</v>
      </c>
      <c r="AL5" s="1">
        <f>PLANEL_GerCrit_Resultado!AP256</f>
        <v>7185.999272</v>
      </c>
    </row>
    <row r="6" spans="2:3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3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5864.7605163999997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4425.5588896899999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4970.6285880000005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5557.4083351999998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6258.8924792999996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6628.1584390999997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6767.7463861400001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6455.8599097399992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5186.7970186000002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4996.1999719999994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5292.0466373999998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5470.1691483000004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6356.5387969999992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5329.8846763599995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6168.878817490001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6987.8704604200002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7807.669156500001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8372.0547733999992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9373.297524399999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9698.1976887000001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9864.4412415000006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10146.669841950001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11441.219576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9471.456725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8780.4118933000009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8497.8685544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7957.6088175999994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7222.1482134999987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7574.2948709000002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8107.1868989999994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9471.3310250000013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11254.210294400002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11927.6892099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12609.483414</v>
      </c>
    </row>
    <row r="8" spans="2:38" x14ac:dyDescent="0.3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3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1150.108076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1150.108076</v>
      </c>
      <c r="M9" s="20">
        <f>PLANEL_GerCrit_Resultado!Q64+PLANEL_GerCrit_Resultado!Q76+PLANEL_GerCrit_Resultado!Q88+PLANEL_GerCrit_Resultado!Q640+PLANEL_GerCrit_Resultado!Q700</f>
        <v>1189.4248889999999</v>
      </c>
      <c r="N9" s="20">
        <f>PLANEL_GerCrit_Resultado!R64+PLANEL_GerCrit_Resultado!R76+PLANEL_GerCrit_Resultado!R88+PLANEL_GerCrit_Resultado!R640+PLANEL_GerCrit_Resultado!R700</f>
        <v>1188.747668</v>
      </c>
      <c r="O9" s="20">
        <f>PLANEL_GerCrit_Resultado!S64+PLANEL_GerCrit_Resultado!S76+PLANEL_GerCrit_Resultado!S88+PLANEL_GerCrit_Resultado!S640+PLANEL_GerCrit_Resultado!S700</f>
        <v>1227.8552999999999</v>
      </c>
      <c r="P9" s="20">
        <f>PLANEL_GerCrit_Resultado!T64+PLANEL_GerCrit_Resultado!T76+PLANEL_GerCrit_Resultado!T88+PLANEL_GerCrit_Resultado!T640+PLANEL_GerCrit_Resultado!T700</f>
        <v>1228.0644809999999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3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461.53079709999997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883.14625799999999</v>
      </c>
      <c r="M10" s="20">
        <f>PLANEL_GerCrit_Resultado!Q40+PLANEL_GerCrit_Resultado!Q52</f>
        <v>931.03193480000004</v>
      </c>
      <c r="N10" s="20">
        <f>PLANEL_GerCrit_Resultado!R40+PLANEL_GerCrit_Resultado!R52</f>
        <v>922.12661549999996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931.03193480000004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3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3007.6281399999998</v>
      </c>
    </row>
    <row r="12" spans="2:38" x14ac:dyDescent="0.3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49.857687400000003</v>
      </c>
      <c r="N12" s="1">
        <f>PLANEL_GerCrit_Resultado!R172</f>
        <v>0</v>
      </c>
      <c r="O12" s="1">
        <f>PLANEL_GerCrit_Resultado!S172</f>
        <v>0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3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3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4916.7580319999997</v>
      </c>
      <c r="K14" s="24">
        <f>PLANEL_GerCrit_Resultado!O16+PLANEL_GerCrit_Resultado!O28+PLANEL_GerCrit_Resultado!O628+PLANEL_GerCrit_Resultado!O712</f>
        <v>4916.7580319999997</v>
      </c>
      <c r="L14" s="24">
        <f>PLANEL_GerCrit_Resultado!P16+PLANEL_GerCrit_Resultado!P28+PLANEL_GerCrit_Resultado!P628+PLANEL_GerCrit_Resultado!P712</f>
        <v>7123.1980019999992</v>
      </c>
      <c r="M14" s="24">
        <f>PLANEL_GerCrit_Resultado!Q16+PLANEL_GerCrit_Resultado!Q28+PLANEL_GerCrit_Resultado!Q628+PLANEL_GerCrit_Resultado!Q712</f>
        <v>10601.281584</v>
      </c>
      <c r="N14" s="24">
        <f>PLANEL_GerCrit_Resultado!R16+PLANEL_GerCrit_Resultado!R28+PLANEL_GerCrit_Resultado!R628+PLANEL_GerCrit_Resultado!R712</f>
        <v>12514.583317000001</v>
      </c>
      <c r="O14" s="24">
        <f>PLANEL_GerCrit_Resultado!S16+PLANEL_GerCrit_Resultado!S28+PLANEL_GerCrit_Resultado!S628+PLANEL_GerCrit_Resultado!S712</f>
        <v>12752.680575999999</v>
      </c>
      <c r="P14" s="24">
        <f>PLANEL_GerCrit_Resultado!T16+PLANEL_GerCrit_Resultado!T28+PLANEL_GerCrit_Resultado!T628+PLANEL_GerCrit_Resultado!T712</f>
        <v>12999.153115999999</v>
      </c>
      <c r="Q14" s="24">
        <f>PLANEL_GerCrit_Resultado!U16+PLANEL_GerCrit_Resultado!U28+PLANEL_GerCrit_Resultado!U628+PLANEL_GerCrit_Resultado!U712</f>
        <v>13243.232719</v>
      </c>
      <c r="R14" s="24">
        <f>PLANEL_GerCrit_Resultado!V16+PLANEL_GerCrit_Resultado!V28+PLANEL_GerCrit_Resultado!V628+PLANEL_GerCrit_Resultado!V712</f>
        <v>13483.722915</v>
      </c>
      <c r="S14" s="24">
        <f>PLANEL_GerCrit_Resultado!W16+PLANEL_GerCrit_Resultado!W28+PLANEL_GerCrit_Resultado!W628+PLANEL_GerCrit_Resultado!W712</f>
        <v>14845.663017999999</v>
      </c>
      <c r="T14" s="24">
        <f>PLANEL_GerCrit_Resultado!X16+PLANEL_GerCrit_Resultado!X28+PLANEL_GerCrit_Resultado!X628+PLANEL_GerCrit_Resultado!X712</f>
        <v>15038.294469</v>
      </c>
      <c r="U14" s="24">
        <f>PLANEL_GerCrit_Resultado!Y16+PLANEL_GerCrit_Resultado!Y28+PLANEL_GerCrit_Resultado!Y628+PLANEL_GerCrit_Resultado!Y712</f>
        <v>15205.800079000001</v>
      </c>
      <c r="V14" s="24">
        <f>PLANEL_GerCrit_Resultado!Z16+PLANEL_GerCrit_Resultado!Z28+PLANEL_GerCrit_Resultado!Z628+PLANEL_GerCrit_Resultado!Z712</f>
        <v>15390.654484000001</v>
      </c>
      <c r="W14" s="24">
        <f>PLANEL_GerCrit_Resultado!AA16+PLANEL_GerCrit_Resultado!AA28+PLANEL_GerCrit_Resultado!AA628+PLANEL_GerCrit_Resultado!AA712</f>
        <v>15552.775984</v>
      </c>
      <c r="X14" s="24">
        <f>PLANEL_GerCrit_Resultado!AB16+PLANEL_GerCrit_Resultado!AB28+PLANEL_GerCrit_Resultado!AB628+PLANEL_GerCrit_Resultado!AB712</f>
        <v>15963.882829</v>
      </c>
      <c r="Y14" s="24">
        <f>PLANEL_GerCrit_Resultado!AC16+PLANEL_GerCrit_Resultado!AC28+PLANEL_GerCrit_Resultado!AC628+PLANEL_GerCrit_Resultado!AC712</f>
        <v>16015.929215</v>
      </c>
      <c r="Z14" s="24">
        <f>PLANEL_GerCrit_Resultado!AD16+PLANEL_GerCrit_Resultado!AD28+PLANEL_GerCrit_Resultado!AD628+PLANEL_GerCrit_Resultado!AD712</f>
        <v>16085.922631000001</v>
      </c>
      <c r="AA14" s="24">
        <f>PLANEL_GerCrit_Resultado!AE16+PLANEL_GerCrit_Resultado!AE28+PLANEL_GerCrit_Resultado!AE628+PLANEL_GerCrit_Resultado!AE712</f>
        <v>16143.951360000001</v>
      </c>
      <c r="AB14" s="24">
        <f>PLANEL_GerCrit_Resultado!AF16+PLANEL_GerCrit_Resultado!AF28+PLANEL_GerCrit_Resultado!AF628+PLANEL_GerCrit_Resultado!AF712</f>
        <v>16232.490039</v>
      </c>
      <c r="AC14" s="24">
        <f>PLANEL_GerCrit_Resultado!AG16+PLANEL_GerCrit_Resultado!AG28+PLANEL_GerCrit_Resultado!AG628+PLANEL_GerCrit_Resultado!AG712</f>
        <v>16289.920534000001</v>
      </c>
      <c r="AD14" s="24">
        <f>PLANEL_GerCrit_Resultado!AH16+PLANEL_GerCrit_Resultado!AH28+PLANEL_GerCrit_Resultado!AH628+PLANEL_GerCrit_Resultado!AH712</f>
        <v>16370.083933</v>
      </c>
      <c r="AE14" s="24">
        <f>PLANEL_GerCrit_Resultado!AI16+PLANEL_GerCrit_Resultado!AI28+PLANEL_GerCrit_Resultado!AI628+PLANEL_GerCrit_Resultado!AI712</f>
        <v>16437.086176000001</v>
      </c>
      <c r="AF14" s="24">
        <f>PLANEL_GerCrit_Resultado!AJ16+PLANEL_GerCrit_Resultado!AJ28+PLANEL_GerCrit_Resultado!AJ628+PLANEL_GerCrit_Resultado!AJ712</f>
        <v>16513.660169000002</v>
      </c>
      <c r="AG14" s="24">
        <f>PLANEL_GerCrit_Resultado!AK16+PLANEL_GerCrit_Resultado!AK28+PLANEL_GerCrit_Resultado!AK628+PLANEL_GerCrit_Resultado!AK712</f>
        <v>16549.554229000001</v>
      </c>
      <c r="AH14" s="24">
        <f>PLANEL_GerCrit_Resultado!AL16+PLANEL_GerCrit_Resultado!AL28+PLANEL_GerCrit_Resultado!AL628+PLANEL_GerCrit_Resultado!AL712</f>
        <v>16836.706702000003</v>
      </c>
      <c r="AI14" s="24">
        <f>PLANEL_GerCrit_Resultado!AM16+PLANEL_GerCrit_Resultado!AM28+PLANEL_GerCrit_Resultado!AM628+PLANEL_GerCrit_Resultado!AM712</f>
        <v>16881.574275999999</v>
      </c>
      <c r="AJ14" s="24">
        <f>PLANEL_GerCrit_Resultado!AN16+PLANEL_GerCrit_Resultado!AN28+PLANEL_GerCrit_Resultado!AN628+PLANEL_GerCrit_Resultado!AN712</f>
        <v>16933.022427</v>
      </c>
      <c r="AK14" s="24">
        <f>PLANEL_GerCrit_Resultado!AO16+PLANEL_GerCrit_Resultado!AO28+PLANEL_GerCrit_Resultado!AO628+PLANEL_GerCrit_Resultado!AO712</f>
        <v>17012.587592</v>
      </c>
      <c r="AL14" s="24">
        <f>PLANEL_GerCrit_Resultado!AP16+PLANEL_GerCrit_Resultado!AP28+PLANEL_GerCrit_Resultado!AP628+PLANEL_GerCrit_Resultado!AP712</f>
        <v>17077.196898000002</v>
      </c>
    </row>
    <row r="15" spans="2:38" x14ac:dyDescent="0.3">
      <c r="B15" s="23" t="s">
        <v>53</v>
      </c>
      <c r="C15" s="24">
        <f>PLANEL_GerCrit_Resultado!G376</f>
        <v>318.66608919999999</v>
      </c>
      <c r="D15" s="24">
        <f>PLANEL_GerCrit_Resultado!H376</f>
        <v>310.6888242</v>
      </c>
      <c r="E15" s="24">
        <f>PLANEL_GerCrit_Resultado!I376</f>
        <v>311.50521420000001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640.93476989999999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637.06446989999995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347.95316070000001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3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3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7840.1248514999997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11024.7099292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12335.256501200001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12333.3921649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12333.3921649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14299.9470533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15850.148831499999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16495.038392499999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20059.767638500001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21920.805526499997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24042.586871899999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26187.802114799997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28592.919727499997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30824.2774857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32979.536614199998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35452.279763899998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37490.777806899998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37320.417280499998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42193.429517420002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45029.831225000002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47268.897576000003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49855.158805999999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53644.060186000002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56721.682816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59404.676046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60477.242706000005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60994.490615999995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63774.852306000001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66802.713315999994</v>
      </c>
    </row>
    <row r="18" spans="2:40" x14ac:dyDescent="0.3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3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3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5145.8160859999998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5145.8160859999998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5145.8160859999998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5145.8160859999998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5145.8160859999998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5145.8160859999998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5145.8160859999998</v>
      </c>
    </row>
    <row r="21" spans="2:40" x14ac:dyDescent="0.3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3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3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3">
      <c r="B24" s="27" t="s">
        <v>9</v>
      </c>
      <c r="C24" s="28">
        <f t="shared" ref="C24:AL24" si="0">SUM(C4:C23)</f>
        <v>63888.170815496007</v>
      </c>
      <c r="D24" s="28">
        <f t="shared" si="0"/>
        <v>65880.315630295983</v>
      </c>
      <c r="E24" s="28">
        <f t="shared" si="0"/>
        <v>67055.637119100007</v>
      </c>
      <c r="F24" s="28">
        <f t="shared" si="0"/>
        <v>68156.638841589986</v>
      </c>
      <c r="G24" s="28">
        <f t="shared" si="0"/>
        <v>73155.516371500009</v>
      </c>
      <c r="H24" s="28">
        <f t="shared" si="0"/>
        <v>76830.758370700001</v>
      </c>
      <c r="I24" s="28">
        <f t="shared" si="0"/>
        <v>80600.493204199985</v>
      </c>
      <c r="J24" s="28">
        <f t="shared" si="0"/>
        <v>83873.920424700016</v>
      </c>
      <c r="K24" s="28">
        <f t="shared" si="0"/>
        <v>87308.497597540001</v>
      </c>
      <c r="L24" s="28">
        <f t="shared" si="0"/>
        <v>90801.366165540006</v>
      </c>
      <c r="M24" s="28">
        <f t="shared" si="0"/>
        <v>94390.791655700014</v>
      </c>
      <c r="N24" s="28">
        <f t="shared" si="0"/>
        <v>97479.444531400004</v>
      </c>
      <c r="O24" s="28">
        <f t="shared" si="0"/>
        <v>100376.12394850001</v>
      </c>
      <c r="P24" s="28">
        <f t="shared" si="0"/>
        <v>103383.07123860001</v>
      </c>
      <c r="Q24" s="28">
        <f t="shared" si="0"/>
        <v>106477.11300320001</v>
      </c>
      <c r="R24" s="28">
        <f t="shared" si="0"/>
        <v>109672.58648716001</v>
      </c>
      <c r="S24" s="28">
        <f t="shared" si="0"/>
        <v>113023.07135589002</v>
      </c>
      <c r="T24" s="28">
        <f t="shared" si="0"/>
        <v>116432.61460122002</v>
      </c>
      <c r="U24" s="28">
        <f t="shared" si="0"/>
        <v>119841.82059120001</v>
      </c>
      <c r="V24" s="28">
        <f t="shared" si="0"/>
        <v>123355.34069079999</v>
      </c>
      <c r="W24" s="28">
        <f t="shared" si="0"/>
        <v>126990.20261280001</v>
      </c>
      <c r="X24" s="28">
        <f t="shared" si="0"/>
        <v>130866.58353559999</v>
      </c>
      <c r="Y24" s="28">
        <f t="shared" si="0"/>
        <v>134691.0346441</v>
      </c>
      <c r="Z24" s="28">
        <f t="shared" si="0"/>
        <v>138544.16191215001</v>
      </c>
      <c r="AA24" s="28">
        <f t="shared" si="0"/>
        <v>142249.00777650002</v>
      </c>
      <c r="AB24" s="76">
        <f t="shared" si="0"/>
        <v>145923.49736362</v>
      </c>
      <c r="AC24" s="28">
        <f t="shared" si="0"/>
        <v>149167.20937150001</v>
      </c>
      <c r="AD24" s="28">
        <f t="shared" si="0"/>
        <v>152419.91350460003</v>
      </c>
      <c r="AE24" s="28">
        <f t="shared" si="0"/>
        <v>155684.65578680002</v>
      </c>
      <c r="AF24" s="28">
        <f t="shared" si="0"/>
        <v>159011.85632970004</v>
      </c>
      <c r="AG24" s="28">
        <f t="shared" si="0"/>
        <v>162404.91837470001</v>
      </c>
      <c r="AH24" s="28">
        <f t="shared" si="0"/>
        <v>165819.9292751</v>
      </c>
      <c r="AI24" s="28">
        <f t="shared" si="0"/>
        <v>169202.89664510003</v>
      </c>
      <c r="AJ24" s="28">
        <f t="shared" si="0"/>
        <v>172913.73330950001</v>
      </c>
      <c r="AK24" s="28">
        <f t="shared" si="0"/>
        <v>176479.48561899998</v>
      </c>
      <c r="AL24" s="28">
        <f t="shared" si="0"/>
        <v>180004.12678709999</v>
      </c>
    </row>
    <row r="26" spans="2:40" x14ac:dyDescent="0.3">
      <c r="D26" s="1"/>
    </row>
    <row r="27" spans="2:40" x14ac:dyDescent="0.3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3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3">
      <c r="B29" s="16" t="s">
        <v>1</v>
      </c>
      <c r="C29" s="47">
        <f>IF(PLANEL_Pot_anual!C4&lt;&gt;0,C4/PLANEL_Pot_anual!C4,0)</f>
        <v>0.46788377998997333</v>
      </c>
      <c r="D29" s="47">
        <f>IF(PLANEL_Pot_anual!D4&lt;&gt;0,D4/PLANEL_Pot_anual!D4,0)</f>
        <v>0.493735732170141</v>
      </c>
      <c r="E29" s="47">
        <f>IF(PLANEL_Pot_anual!E4&lt;&gt;0,E4/PLANEL_Pot_anual!E4,0)</f>
        <v>0.49610114834887914</v>
      </c>
      <c r="F29" s="47">
        <f>IF(PLANEL_Pot_anual!F4&lt;&gt;0,F4/PLANEL_Pot_anual!F4,0)</f>
        <v>0.45561421232444571</v>
      </c>
      <c r="G29" s="47">
        <f>IF(PLANEL_Pot_anual!G4&lt;&gt;0,G4/PLANEL_Pot_anual!G4,0)</f>
        <v>0.4615563413440551</v>
      </c>
      <c r="H29" s="47">
        <f>IF(PLANEL_Pot_anual!H4&lt;&gt;0,H4/PLANEL_Pot_anual!H4,0)</f>
        <v>0.47485268146406556</v>
      </c>
      <c r="I29" s="47">
        <f>IF(PLANEL_Pot_anual!I4&lt;&gt;0,I4/PLANEL_Pot_anual!I4,0)</f>
        <v>0.48505868997389068</v>
      </c>
      <c r="J29" s="47">
        <f>IF(PLANEL_Pot_anual!J4&lt;&gt;0,J4/PLANEL_Pot_anual!J4,0)</f>
        <v>0.48757633557551577</v>
      </c>
      <c r="K29" s="47">
        <f>IF(PLANEL_Pot_anual!K4&lt;&gt;0,K4/PLANEL_Pot_anual!K4,0)</f>
        <v>0.49385072895661775</v>
      </c>
      <c r="L29" s="47">
        <f>IF(PLANEL_Pot_anual!L4&lt;&gt;0,L4/PLANEL_Pot_anual!L4,0)</f>
        <v>0.49416018452231947</v>
      </c>
      <c r="M29" s="47">
        <f>IF(PLANEL_Pot_anual!M4&lt;&gt;0,M4/PLANEL_Pot_anual!M4,0)</f>
        <v>0.49494820512061427</v>
      </c>
      <c r="N29" s="47">
        <f>IF(PLANEL_Pot_anual!N4&lt;&gt;0,N4/PLANEL_Pot_anual!N4,0)</f>
        <v>0.49213781193934952</v>
      </c>
      <c r="O29" s="47">
        <f>IF(PLANEL_Pot_anual!O4&lt;&gt;0,O4/PLANEL_Pot_anual!O4,0)</f>
        <v>0.48983626284871079</v>
      </c>
      <c r="P29" s="47">
        <f>IF(PLANEL_Pot_anual!P4&lt;&gt;0,P4/PLANEL_Pot_anual!P4,0)</f>
        <v>0.49190375298985062</v>
      </c>
      <c r="Q29" s="47">
        <f>IF(PLANEL_Pot_anual!Q4&lt;&gt;0,Q4/PLANEL_Pot_anual!Q4,0)</f>
        <v>0.50018888061133127</v>
      </c>
      <c r="R29" s="47">
        <f>IF(PLANEL_Pot_anual!R4&lt;&gt;0,R4/PLANEL_Pot_anual!R4,0)</f>
        <v>0.49676362293363557</v>
      </c>
      <c r="S29" s="47">
        <f>IF(PLANEL_Pot_anual!S4&lt;&gt;0,S4/PLANEL_Pot_anual!S4,0)</f>
        <v>0.49948599172532426</v>
      </c>
      <c r="T29" s="47">
        <f>IF(PLANEL_Pot_anual!T4&lt;&gt;0,T4/PLANEL_Pot_anual!T4,0)</f>
        <v>0.49828116367475161</v>
      </c>
      <c r="U29" s="47">
        <f>IF(PLANEL_Pot_anual!U4&lt;&gt;0,U4/PLANEL_Pot_anual!U4,0)</f>
        <v>0.49941469895598978</v>
      </c>
      <c r="V29" s="47">
        <f>IF(PLANEL_Pot_anual!V4&lt;&gt;0,V4/PLANEL_Pot_anual!V4,0)</f>
        <v>0.50196946362249495</v>
      </c>
      <c r="W29" s="47">
        <f>IF(PLANEL_Pot_anual!W4&lt;&gt;0,W4/PLANEL_Pot_anual!W4,0)</f>
        <v>0.50226715861860904</v>
      </c>
      <c r="X29" s="47">
        <f>IF(PLANEL_Pot_anual!X4&lt;&gt;0,X4/PLANEL_Pot_anual!X4,0)</f>
        <v>0.50274197023372291</v>
      </c>
      <c r="Y29" s="47">
        <f>IF(PLANEL_Pot_anual!Y4&lt;&gt;0,Y4/PLANEL_Pot_anual!Y4,0)</f>
        <v>0.50350302157756788</v>
      </c>
      <c r="Z29" s="47">
        <f>IF(PLANEL_Pot_anual!Z4&lt;&gt;0,Z4/PLANEL_Pot_anual!Z4,0)</f>
        <v>0.50492243792294789</v>
      </c>
      <c r="AA29" s="47">
        <f>IF(PLANEL_Pot_anual!AA4&lt;&gt;0,AA4/PLANEL_Pot_anual!AA4,0)</f>
        <v>0.50313139209663027</v>
      </c>
      <c r="AB29" s="77">
        <f>IF(PLANEL_Pot_anual!AB4&lt;&gt;0,AB4/PLANEL_Pot_anual!AB4,0)</f>
        <v>0.49936684201966525</v>
      </c>
      <c r="AC29" s="47">
        <f>IF(PLANEL_Pot_anual!AC4&lt;&gt;0,AC4/PLANEL_Pot_anual!AC4,0)</f>
        <v>0.49996129649639781</v>
      </c>
      <c r="AD29" s="47">
        <f>IF(PLANEL_Pot_anual!AD4&lt;&gt;0,AD4/PLANEL_Pot_anual!AD4,0)</f>
        <v>0.49810986643695687</v>
      </c>
      <c r="AE29" s="47">
        <f>IF(PLANEL_Pot_anual!AE4&lt;&gt;0,AE4/PLANEL_Pot_anual!AE4,0)</f>
        <v>0.49734798190256807</v>
      </c>
      <c r="AF29" s="47">
        <f>IF(PLANEL_Pot_anual!AF4&lt;&gt;0,AF4/PLANEL_Pot_anual!AF4,0)</f>
        <v>0.49570994913518113</v>
      </c>
      <c r="AG29" s="47">
        <f>IF(PLANEL_Pot_anual!AG4&lt;&gt;0,AG4/PLANEL_Pot_anual!AG4,0)</f>
        <v>0.49672393060733255</v>
      </c>
      <c r="AH29" s="47">
        <f>IF(PLANEL_Pot_anual!AH4&lt;&gt;0,AH4/PLANEL_Pot_anual!AH4,0)</f>
        <v>0.49802686594251122</v>
      </c>
      <c r="AI29" s="47">
        <f>IF(PLANEL_Pot_anual!AI4&lt;&gt;0,AI4/PLANEL_Pot_anual!AI4,0)</f>
        <v>0.50098076071940345</v>
      </c>
      <c r="AJ29" s="47">
        <f>IF(PLANEL_Pot_anual!AJ4&lt;&gt;0,AJ4/PLANEL_Pot_anual!AJ4,0)</f>
        <v>0.50210082001159695</v>
      </c>
      <c r="AK29" s="47">
        <f>IF(PLANEL_Pot_anual!AK4&lt;&gt;0,AK4/PLANEL_Pot_anual!AK4,0)</f>
        <v>0.4969823480730492</v>
      </c>
      <c r="AL29" s="47">
        <f>IF(PLANEL_Pot_anual!AL4&lt;&gt;0,AL4/PLANEL_Pot_anual!AL4,0)</f>
        <v>0.49099629660056721</v>
      </c>
      <c r="AM29" s="46"/>
      <c r="AN29" s="1"/>
    </row>
    <row r="30" spans="2:40" x14ac:dyDescent="0.3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0.51886894761939995</v>
      </c>
      <c r="F30" s="47">
        <f>IF(PLANEL_Pot_anual!F5&lt;&gt;0,F5/PLANEL_Pot_anual!F5,0)</f>
        <v>0.516147873912009</v>
      </c>
      <c r="G30" s="47">
        <f>IF(PLANEL_Pot_anual!G5&lt;&gt;0,G5/PLANEL_Pot_anual!G5,0)</f>
        <v>0.5183028411233972</v>
      </c>
      <c r="H30" s="47">
        <f>IF(PLANEL_Pot_anual!H5&lt;&gt;0,H5/PLANEL_Pot_anual!H5,0)</f>
        <v>0.51157172840053389</v>
      </c>
      <c r="I30" s="47">
        <f>IF(PLANEL_Pot_anual!I5&lt;&gt;0,I5/PLANEL_Pot_anual!I5,0)</f>
        <v>0.50568175105698188</v>
      </c>
      <c r="J30" s="47">
        <f>IF(PLANEL_Pot_anual!J5&lt;&gt;0,J5/PLANEL_Pot_anual!J5,0)</f>
        <v>0.50203282138203997</v>
      </c>
      <c r="K30" s="47">
        <f>IF(PLANEL_Pot_anual!K5&lt;&gt;0,K5/PLANEL_Pot_anual!K5,0)</f>
        <v>0.44895530252400478</v>
      </c>
      <c r="L30" s="47">
        <f>IF(PLANEL_Pot_anual!L5&lt;&gt;0,L5/PLANEL_Pot_anual!L5,0)</f>
        <v>0.45720592526277698</v>
      </c>
      <c r="M30" s="47">
        <f>IF(PLANEL_Pot_anual!M5&lt;&gt;0,M5/PLANEL_Pot_anual!M5,0)</f>
        <v>0.4685447068447075</v>
      </c>
      <c r="N30" s="47">
        <f>IF(PLANEL_Pot_anual!N5&lt;&gt;0,N5/PLANEL_Pot_anual!N5,0)</f>
        <v>0.4854012592332474</v>
      </c>
      <c r="O30" s="47">
        <f>IF(PLANEL_Pot_anual!O5&lt;&gt;0,O5/PLANEL_Pot_anual!O5,0)</f>
        <v>0.51157336119407748</v>
      </c>
      <c r="P30" s="47">
        <f>IF(PLANEL_Pot_anual!P5&lt;&gt;0,P5/PLANEL_Pot_anual!P5,0)</f>
        <v>0.51253650522982275</v>
      </c>
      <c r="Q30" s="47">
        <f>IF(PLANEL_Pot_anual!Q5&lt;&gt;0,Q5/PLANEL_Pot_anual!Q5,0)</f>
        <v>0.46857674937679983</v>
      </c>
      <c r="R30" s="47">
        <f>IF(PLANEL_Pot_anual!R5&lt;&gt;0,R5/PLANEL_Pot_anual!R5,0)</f>
        <v>0.46754826762344598</v>
      </c>
      <c r="S30" s="47">
        <f>IF(PLANEL_Pot_anual!S5&lt;&gt;0,S5/PLANEL_Pot_anual!S5,0)</f>
        <v>0.46857674937679983</v>
      </c>
      <c r="T30" s="47">
        <f>IF(PLANEL_Pot_anual!T5&lt;&gt;0,T5/PLANEL_Pot_anual!T5,0)</f>
        <v>0.498581841847478</v>
      </c>
      <c r="U30" s="47">
        <f>IF(PLANEL_Pot_anual!U5&lt;&gt;0,U5/PLANEL_Pot_anual!U5,0)</f>
        <v>0.50847363650923738</v>
      </c>
      <c r="V30" s="47">
        <f>IF(PLANEL_Pot_anual!V5&lt;&gt;0,V5/PLANEL_Pot_anual!V5,0)</f>
        <v>0.51259786592025236</v>
      </c>
      <c r="W30" s="47">
        <f>IF(PLANEL_Pot_anual!W5&lt;&gt;0,W5/PLANEL_Pot_anual!W5,0)</f>
        <v>0.51162809679815568</v>
      </c>
      <c r="X30" s="47">
        <f>IF(PLANEL_Pot_anual!X5&lt;&gt;0,X5/PLANEL_Pot_anual!X5,0)</f>
        <v>0.51261054153083641</v>
      </c>
      <c r="Y30" s="47">
        <f>IF(PLANEL_Pot_anual!Y5&lt;&gt;0,Y5/PLANEL_Pot_anual!Y5,0)</f>
        <v>0.51261054153083641</v>
      </c>
      <c r="Z30" s="47">
        <f>IF(PLANEL_Pot_anual!Z5&lt;&gt;0,Z5/PLANEL_Pot_anual!Z5,0)</f>
        <v>0.51261054153083641</v>
      </c>
      <c r="AA30" s="47">
        <f>IF(PLANEL_Pot_anual!AA5&lt;&gt;0,AA5/PLANEL_Pot_anual!AA5,0)</f>
        <v>0.5125382380824548</v>
      </c>
      <c r="AB30" s="77">
        <f>IF(PLANEL_Pot_anual!AB5&lt;&gt;0,AB5/PLANEL_Pot_anual!AB5,0)</f>
        <v>0.51253588227829017</v>
      </c>
      <c r="AC30" s="47">
        <f>IF(PLANEL_Pot_anual!AC5&lt;&gt;0,AC5/PLANEL_Pot_anual!AC5,0)</f>
        <v>0.49828590171221787</v>
      </c>
      <c r="AD30" s="47">
        <f>IF(PLANEL_Pot_anual!AD5&lt;&gt;0,AD5/PLANEL_Pot_anual!AD5,0)</f>
        <v>0.51261054153083641</v>
      </c>
      <c r="AE30" s="47">
        <f>IF(PLANEL_Pot_anual!AE5&lt;&gt;0,AE5/PLANEL_Pot_anual!AE5,0)</f>
        <v>0.5125382380824548</v>
      </c>
      <c r="AF30" s="47">
        <f>IF(PLANEL_Pot_anual!AF5&lt;&gt;0,AF5/PLANEL_Pot_anual!AF5,0)</f>
        <v>0.51257316905754902</v>
      </c>
      <c r="AG30" s="47">
        <f>IF(PLANEL_Pot_anual!AG5&lt;&gt;0,AG5/PLANEL_Pot_anual!AG5,0)</f>
        <v>0.51257552486171365</v>
      </c>
      <c r="AH30" s="47">
        <f>IF(PLANEL_Pot_anual!AH5&lt;&gt;0,AH5/PLANEL_Pot_anual!AH5,0)</f>
        <v>0.51257552486171365</v>
      </c>
      <c r="AI30" s="47">
        <f>IF(PLANEL_Pot_anual!AI5&lt;&gt;0,AI5/PLANEL_Pot_anual!AI5,0)</f>
        <v>0.51163978088761686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0.51163978088761686</v>
      </c>
      <c r="AL30" s="47">
        <f>IF(PLANEL_Pot_anual!AL5&lt;&gt;0,AL5/PLANEL_Pot_anual!AL5,0)</f>
        <v>0.51061129913426295</v>
      </c>
      <c r="AM30" s="46"/>
      <c r="AN30" s="1"/>
    </row>
    <row r="31" spans="2:40" x14ac:dyDescent="0.3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3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0.47481019093573407</v>
      </c>
      <c r="E32" s="48">
        <f>IF(PLANEL_Pot_anual!E7&lt;&gt;0,E7/PLANEL_Pot_anual!E7,0)</f>
        <v>0.51080607129325284</v>
      </c>
      <c r="F32" s="48">
        <f>IF(PLANEL_Pot_anual!F7&lt;&gt;0,F7/PLANEL_Pot_anual!F7,0)</f>
        <v>0.35748226059306293</v>
      </c>
      <c r="G32" s="48">
        <f>IF(PLANEL_Pot_anual!G7&lt;&gt;0,G7/PLANEL_Pot_anual!G7,0)</f>
        <v>0.40151121892114577</v>
      </c>
      <c r="H32" s="48">
        <f>IF(PLANEL_Pot_anual!H7&lt;&gt;0,H7/PLANEL_Pot_anual!H7,0)</f>
        <v>0.40882836173171</v>
      </c>
      <c r="I32" s="48">
        <f>IF(PLANEL_Pot_anual!I7&lt;&gt;0,I7/PLANEL_Pot_anual!I7,0)</f>
        <v>0.46043274206790008</v>
      </c>
      <c r="J32" s="48">
        <f>IF(PLANEL_Pot_anual!J7&lt;&gt;0,J7/PLANEL_Pot_anual!J7,0)</f>
        <v>0.48757611310053622</v>
      </c>
      <c r="K32" s="48">
        <f>IF(PLANEL_Pot_anual!K7&lt;&gt;0,K7/PLANEL_Pot_anual!K7,0)</f>
        <v>0.49784804959099604</v>
      </c>
      <c r="L32" s="48">
        <f>IF(PLANEL_Pot_anual!L7&lt;&gt;0,L7/PLANEL_Pot_anual!L7,0)</f>
        <v>0.47568542700914396</v>
      </c>
      <c r="M32" s="48">
        <f>IF(PLANEL_Pot_anual!M7&lt;&gt;0,M7/PLANEL_Pot_anual!M7,0)</f>
        <v>0.40799476068099844</v>
      </c>
      <c r="N32" s="48">
        <f>IF(PLANEL_Pot_anual!N7&lt;&gt;0,N7/PLANEL_Pot_anual!N7,0)</f>
        <v>0.37511559593299693</v>
      </c>
      <c r="O32" s="48">
        <f>IF(PLANEL_Pot_anual!O7&lt;&gt;0,O7/PLANEL_Pot_anual!O7,0)</f>
        <v>0.37913260478711591</v>
      </c>
      <c r="P32" s="48">
        <f>IF(PLANEL_Pot_anual!P7&lt;&gt;0,P7/PLANEL_Pot_anual!P7,0)</f>
        <v>0.39189926625400306</v>
      </c>
      <c r="Q32" s="48">
        <f>IF(PLANEL_Pot_anual!Q7&lt;&gt;0,Q7/PLANEL_Pot_anual!Q7,0)</f>
        <v>0.45540143694342344</v>
      </c>
      <c r="R32" s="48">
        <f>IF(PLANEL_Pot_anual!R7&lt;&gt;0,R7/PLANEL_Pot_anual!R7,0)</f>
        <v>0.3818488674217837</v>
      </c>
      <c r="S32" s="48">
        <f>IF(PLANEL_Pot_anual!S7&lt;&gt;0,S7/PLANEL_Pot_anual!S7,0)</f>
        <v>0.44836855889014071</v>
      </c>
      <c r="T32" s="48">
        <f>IF(PLANEL_Pot_anual!T7&lt;&gt;0,T7/PLANEL_Pot_anual!T7,0)</f>
        <v>0.475899510363333</v>
      </c>
      <c r="U32" s="48">
        <f>IF(PLANEL_Pot_anual!U7&lt;&gt;0,U7/PLANEL_Pot_anual!U7,0)</f>
        <v>0.50021905734055172</v>
      </c>
      <c r="V32" s="48">
        <f>IF(PLANEL_Pot_anual!V7&lt;&gt;0,V7/PLANEL_Pot_anual!V7,0)</f>
        <v>0.50636305082346955</v>
      </c>
      <c r="W32" s="48">
        <f>IF(PLANEL_Pot_anual!W7&lt;&gt;0,W7/PLANEL_Pot_anual!W7,0)</f>
        <v>0.54279114955960772</v>
      </c>
      <c r="X32" s="48">
        <f>IF(PLANEL_Pot_anual!X7&lt;&gt;0,X7/PLANEL_Pot_anual!X7,0)</f>
        <v>0.53867803222115451</v>
      </c>
      <c r="Y32" s="48">
        <f>IF(PLANEL_Pot_anual!Y7&lt;&gt;0,Y7/PLANEL_Pot_anual!Y7,0)</f>
        <v>0.52641517066103127</v>
      </c>
      <c r="Z32" s="48">
        <f>IF(PLANEL_Pot_anual!Z7&lt;&gt;0,Z7/PLANEL_Pot_anual!Z7,0)</f>
        <v>0.52103943441991585</v>
      </c>
      <c r="AA32" s="48">
        <f>IF(PLANEL_Pot_anual!AA7&lt;&gt;0,AA7/PLANEL_Pot_anual!AA7,0)</f>
        <v>0.56824471875403348</v>
      </c>
      <c r="AB32" s="48">
        <f>IF(PLANEL_Pot_anual!AB7&lt;&gt;0,AB7/PLANEL_Pot_anual!AB7,0)</f>
        <v>0.46578680265283501</v>
      </c>
      <c r="AC32" s="48">
        <f>IF(PLANEL_Pot_anual!AC7&lt;&gt;0,AC7/PLANEL_Pot_anual!AC7,0)</f>
        <v>0.42771569493870948</v>
      </c>
      <c r="AD32" s="48">
        <f>IF(PLANEL_Pot_anual!AD7&lt;&gt;0,AD7/PLANEL_Pot_anual!AD7,0)</f>
        <v>0.40995828887089714</v>
      </c>
      <c r="AE32" s="48">
        <f>IF(PLANEL_Pot_anual!AE7&lt;&gt;0,AE7/PLANEL_Pot_anual!AE7,0)</f>
        <v>0.38022620575313298</v>
      </c>
      <c r="AF32" s="48">
        <f>IF(PLANEL_Pot_anual!AF7&lt;&gt;0,AF7/PLANEL_Pot_anual!AF7,0)</f>
        <v>0.34508482077334329</v>
      </c>
      <c r="AG32" s="48">
        <f>IF(PLANEL_Pot_anual!AG7&lt;&gt;0,AG7/PLANEL_Pot_anual!AG7,0)</f>
        <v>0.36830250962776911</v>
      </c>
      <c r="AH32" s="48">
        <f>IF(PLANEL_Pot_anual!AH7&lt;&gt;0,AH7/PLANEL_Pot_anual!AH7,0)</f>
        <v>0.39421455486169599</v>
      </c>
      <c r="AI32" s="48">
        <f>IF(PLANEL_Pot_anual!AI7&lt;&gt;0,AI7/PLANEL_Pot_anual!AI7,0)</f>
        <v>0.46054649911039958</v>
      </c>
      <c r="AJ32" s="48">
        <f>IF(PLANEL_Pot_anual!AJ7&lt;&gt;0,AJ7/PLANEL_Pot_anual!AJ7,0)</f>
        <v>0.5472395735781117</v>
      </c>
      <c r="AK32" s="48">
        <f>IF(PLANEL_Pot_anual!AK7&lt;&gt;0,AK7/PLANEL_Pot_anual!AK7,0)</f>
        <v>0.57998770115801457</v>
      </c>
      <c r="AL32" s="48">
        <f>IF(PLANEL_Pot_anual!AL7&lt;&gt;0,AL7/PLANEL_Pot_anual!AL7,0)</f>
        <v>0.6131401623045214</v>
      </c>
      <c r="AM32" s="46"/>
    </row>
    <row r="33" spans="2:39" x14ac:dyDescent="0.3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3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0.55604830687114426</v>
      </c>
      <c r="K34" s="49">
        <f>IF(PLANEL_Pot_anual!K9&lt;&gt;0,K9/PLANEL_Pot_anual!K9,0)</f>
        <v>0.57505525923920398</v>
      </c>
      <c r="L34" s="49">
        <f>IF(PLANEL_Pot_anual!L9&lt;&gt;0,L9/PLANEL_Pot_anual!L9,0)</f>
        <v>0.55604830687114426</v>
      </c>
      <c r="M34" s="49">
        <f>IF(PLANEL_Pot_anual!M9&lt;&gt;0,M9/PLANEL_Pot_anual!M9,0)</f>
        <v>0.57505699636426921</v>
      </c>
      <c r="N34" s="49">
        <f>IF(PLANEL_Pot_anual!N9&lt;&gt;0,N9/PLANEL_Pot_anual!N9,0)</f>
        <v>0.57472957705621841</v>
      </c>
      <c r="O34" s="49">
        <f>IF(PLANEL_Pot_anual!O9&lt;&gt;0,O9/PLANEL_Pot_anual!O9,0)</f>
        <v>0.59363713280086627</v>
      </c>
      <c r="P34" s="49">
        <f>IF(PLANEL_Pot_anual!P9&lt;&gt;0,P9/PLANEL_Pot_anual!P9,0)</f>
        <v>0.59373826654934336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3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0.31931008516673581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0.61100474470734745</v>
      </c>
      <c r="M35" s="49">
        <f>IF(PLANEL_Pot_anual!M10&lt;&gt;0,M10/PLANEL_Pot_anual!M10,0)</f>
        <v>0.64413445053272445</v>
      </c>
      <c r="N35" s="49">
        <f>IF(PLANEL_Pot_anual!N10&lt;&gt;0,N10/PLANEL_Pot_anual!N10,0)</f>
        <v>0.63797330531340801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0.64413445053272445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3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0.88589930486008828</v>
      </c>
      <c r="AM36" s="46"/>
    </row>
    <row r="37" spans="2:39" x14ac:dyDescent="0.3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2.0140451383558879E-2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3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3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0.34769025401416803</v>
      </c>
      <c r="K39" s="52">
        <f>IF(PLANEL_Pot_anual!K14&lt;&gt;0,K14/PLANEL_Pot_anual!K14,0)</f>
        <v>0.34769025401416803</v>
      </c>
      <c r="L39" s="52">
        <f>IF(PLANEL_Pot_anual!L14&lt;&gt;0,L14/PLANEL_Pot_anual!L14,0)</f>
        <v>0.50263960693465581</v>
      </c>
      <c r="M39" s="52">
        <f>IF(PLANEL_Pot_anual!M14&lt;&gt;0,M14/PLANEL_Pot_anual!M14,0)</f>
        <v>0.53044875108621026</v>
      </c>
      <c r="N39" s="52">
        <f>IF(PLANEL_Pot_anual!N14&lt;&gt;0,N14/PLANEL_Pot_anual!N14,0)</f>
        <v>0.53979991807518368</v>
      </c>
      <c r="O39" s="52">
        <f>IF(PLANEL_Pot_anual!O14&lt;&gt;0,O14/PLANEL_Pot_anual!O14,0)</f>
        <v>0.5407861424711109</v>
      </c>
      <c r="P39" s="52">
        <f>IF(PLANEL_Pot_anual!P14&lt;&gt;0,P14/PLANEL_Pot_anual!P14,0)</f>
        <v>0.54177259331125704</v>
      </c>
      <c r="Q39" s="52">
        <f>IF(PLANEL_Pot_anual!Q14&lt;&gt;0,Q14/PLANEL_Pot_anual!Q14,0)</f>
        <v>0.54271663995686847</v>
      </c>
      <c r="R39" s="52">
        <f>IF(PLANEL_Pot_anual!R14&lt;&gt;0,R14/PLANEL_Pot_anual!R14,0)</f>
        <v>0.54361642776291186</v>
      </c>
      <c r="S39" s="52">
        <f>IF(PLANEL_Pot_anual!S14&lt;&gt;0,S14/PLANEL_Pot_anual!S14,0)</f>
        <v>0.58491617951037911</v>
      </c>
      <c r="T39" s="52">
        <f>IF(PLANEL_Pot_anual!T14&lt;&gt;0,T14/PLANEL_Pot_anual!T14,0)</f>
        <v>0.58508302649958144</v>
      </c>
      <c r="U39" s="52">
        <f>IF(PLANEL_Pot_anual!U14&lt;&gt;0,U14/PLANEL_Pot_anual!U14,0)</f>
        <v>0.5852247493755145</v>
      </c>
      <c r="V39" s="52">
        <f>IF(PLANEL_Pot_anual!V14&lt;&gt;0,V14/PLANEL_Pot_anual!V14,0)</f>
        <v>0.58537764691675398</v>
      </c>
      <c r="W39" s="52">
        <f>IF(PLANEL_Pot_anual!W14&lt;&gt;0,W14/PLANEL_Pot_anual!W14,0)</f>
        <v>0.58550881353515949</v>
      </c>
      <c r="X39" s="52">
        <f>IF(PLANEL_Pot_anual!X14&lt;&gt;0,X14/PLANEL_Pot_anual!X14,0)</f>
        <v>0.5982343199925052</v>
      </c>
      <c r="Y39" s="52">
        <f>IF(PLANEL_Pot_anual!Y14&lt;&gt;0,Y14/PLANEL_Pot_anual!Y14,0)</f>
        <v>0.59823431999850596</v>
      </c>
      <c r="Z39" s="52">
        <f>IF(PLANEL_Pot_anual!Z14&lt;&gt;0,Z14/PLANEL_Pot_anual!Z14,0)</f>
        <v>0.59823432001933885</v>
      </c>
      <c r="AA39" s="52">
        <f>IF(PLANEL_Pot_anual!AA14&lt;&gt;0,AA14/PLANEL_Pot_anual!AA14,0)</f>
        <v>0.59823432001778698</v>
      </c>
      <c r="AB39" s="82">
        <f>IF(PLANEL_Pot_anual!AB14&lt;&gt;0,AB14/PLANEL_Pot_anual!AB14,0)</f>
        <v>0.59823432000442256</v>
      </c>
      <c r="AC39" s="52">
        <f>IF(PLANEL_Pot_anual!AC14&lt;&gt;0,AC14/PLANEL_Pot_anual!AC14,0)</f>
        <v>0.59823432001468968</v>
      </c>
      <c r="AD39" s="52">
        <f>IF(PLANEL_Pot_anual!AD14&lt;&gt;0,AD14/PLANEL_Pot_anual!AD14,0)</f>
        <v>0.59823432001900312</v>
      </c>
      <c r="AE39" s="52">
        <f>IF(PLANEL_Pot_anual!AE14&lt;&gt;0,AE14/PLANEL_Pot_anual!AE14,0)</f>
        <v>0.59823431998835352</v>
      </c>
      <c r="AF39" s="52">
        <f>IF(PLANEL_Pot_anual!AF14&lt;&gt;0,AF14/PLANEL_Pot_anual!AF14,0)</f>
        <v>0.59823431998985666</v>
      </c>
      <c r="AG39" s="52">
        <f>IF(PLANEL_Pot_anual!AG14&lt;&gt;0,AG14/PLANEL_Pot_anual!AG14,0)</f>
        <v>0.59823432001879706</v>
      </c>
      <c r="AH39" s="52">
        <f>IF(PLANEL_Pot_anual!AH14&lt;&gt;0,AH14/PLANEL_Pot_anual!AH14,0)</f>
        <v>0.59823431999715759</v>
      </c>
      <c r="AI39" s="52">
        <f>IF(PLANEL_Pot_anual!AI14&lt;&gt;0,AI14/PLANEL_Pot_anual!AI14,0)</f>
        <v>0.59823431999716503</v>
      </c>
      <c r="AJ39" s="52">
        <f>IF(PLANEL_Pot_anual!AJ14&lt;&gt;0,AJ14/PLANEL_Pot_anual!AJ14,0)</f>
        <v>0.59823431997880228</v>
      </c>
      <c r="AK39" s="52">
        <f>IF(PLANEL_Pot_anual!AK14&lt;&gt;0,AK14/PLANEL_Pot_anual!AK14,0)</f>
        <v>0.59823431999437371</v>
      </c>
      <c r="AL39" s="52">
        <f>IF(PLANEL_Pot_anual!AL14&lt;&gt;0,AL14/PLANEL_Pot_anual!AL14,0)</f>
        <v>0.59823431997477761</v>
      </c>
      <c r="AM39" s="46"/>
    </row>
    <row r="40" spans="2:39" x14ac:dyDescent="0.3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0.94091103634161122</v>
      </c>
      <c r="E40" s="52">
        <f>IF(PLANEL_Pot_anual!E15&lt;&gt;0,E15/PLANEL_Pot_anual!E15,0)</f>
        <v>0.9433834470018172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0.91796033126801146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3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3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0.44825510175001737</v>
      </c>
      <c r="K42" s="51">
        <f>IF(PLANEL_Pot_anual!K17&lt;&gt;0,K17/PLANEL_Pot_anual!K17,0)</f>
        <v>0.45091810931372311</v>
      </c>
      <c r="L42" s="51">
        <f>IF(PLANEL_Pot_anual!L17&lt;&gt;0,L17/PLANEL_Pot_anual!L17,0)</f>
        <v>0.45161987901220668</v>
      </c>
      <c r="M42" s="51">
        <f>IF(PLANEL_Pot_anual!M17&lt;&gt;0,M17/PLANEL_Pot_anual!M17,0)</f>
        <v>0.45163099051406752</v>
      </c>
      <c r="N42" s="51">
        <f>IF(PLANEL_Pot_anual!N17&lt;&gt;0,N17/PLANEL_Pot_anual!N17,0)</f>
        <v>0.45163099051406752</v>
      </c>
      <c r="O42" s="51">
        <f>IF(PLANEL_Pot_anual!O17&lt;&gt;0,O17/PLANEL_Pot_anual!O17,0)</f>
        <v>0.45279049035746105</v>
      </c>
      <c r="P42" s="51">
        <f>IF(PLANEL_Pot_anual!P17&lt;&gt;0,P17/PLANEL_Pot_anual!P17,0)</f>
        <v>0.45326208923287237</v>
      </c>
      <c r="Q42" s="51">
        <f>IF(PLANEL_Pot_anual!Q17&lt;&gt;0,Q17/PLANEL_Pot_anual!Q17,0)</f>
        <v>0.45343386958670251</v>
      </c>
      <c r="R42" s="51">
        <f>IF(PLANEL_Pot_anual!R17&lt;&gt;0,R17/PLANEL_Pot_anual!R17,0)</f>
        <v>0.4541777237944486</v>
      </c>
      <c r="S42" s="51">
        <f>IF(PLANEL_Pot_anual!S17&lt;&gt;0,S17/PLANEL_Pot_anual!S17,0)</f>
        <v>0.4545261312812357</v>
      </c>
      <c r="T42" s="51">
        <f>IF(PLANEL_Pot_anual!T17&lt;&gt;0,T17/PLANEL_Pot_anual!T17,0)</f>
        <v>0.45517610352504329</v>
      </c>
      <c r="U42" s="51">
        <f>IF(PLANEL_Pot_anual!U17&lt;&gt;0,U17/PLANEL_Pot_anual!U17,0)</f>
        <v>0.45564498224698519</v>
      </c>
      <c r="V42" s="51">
        <f>IF(PLANEL_Pot_anual!V17&lt;&gt;0,V17/PLANEL_Pot_anual!V17,0)</f>
        <v>0.45610228887787913</v>
      </c>
      <c r="W42" s="51">
        <f>IF(PLANEL_Pot_anual!W17&lt;&gt;0,W17/PLANEL_Pot_anual!W17,0)</f>
        <v>0.45680803793675506</v>
      </c>
      <c r="X42" s="51">
        <f>IF(PLANEL_Pot_anual!X17&lt;&gt;0,X17/PLANEL_Pot_anual!X17,0)</f>
        <v>0.45691016216554697</v>
      </c>
      <c r="Y42" s="51">
        <f>IF(PLANEL_Pot_anual!Y17&lt;&gt;0,Y17/PLANEL_Pot_anual!Y17,0)</f>
        <v>0.45724437412097285</v>
      </c>
      <c r="Z42" s="51">
        <f>IF(PLANEL_Pot_anual!Z17&lt;&gt;0,Z17/PLANEL_Pot_anual!Z17,0)</f>
        <v>0.45726562035294316</v>
      </c>
      <c r="AA42" s="51">
        <f>IF(PLANEL_Pot_anual!AA17&lt;&gt;0,AA17/PLANEL_Pot_anual!AA17,0)</f>
        <v>0.4575754789624209</v>
      </c>
      <c r="AB42" s="81">
        <f>IF(PLANEL_Pot_anual!AB17&lt;&gt;0,AB17/PLANEL_Pot_anual!AB17,0)</f>
        <v>0.45760945715874207</v>
      </c>
      <c r="AC42" s="51">
        <f>IF(PLANEL_Pot_anual!AC17&lt;&gt;0,AC17/PLANEL_Pot_anual!AC17,0)</f>
        <v>0.457611000004083</v>
      </c>
      <c r="AD42" s="51">
        <f>IF(PLANEL_Pot_anual!AD17&lt;&gt;0,AD17/PLANEL_Pot_anual!AD17,0)</f>
        <v>0.45761100004516514</v>
      </c>
      <c r="AE42" s="51">
        <f>IF(PLANEL_Pot_anual!AE17&lt;&gt;0,AE17/PLANEL_Pot_anual!AE17,0)</f>
        <v>0.45761099995376098</v>
      </c>
      <c r="AF42" s="51">
        <f>IF(PLANEL_Pot_anual!AF17&lt;&gt;0,AF17/PLANEL_Pot_anual!AF17,0)</f>
        <v>0.45761100005322997</v>
      </c>
      <c r="AG42" s="51">
        <f>IF(PLANEL_Pot_anual!AG17&lt;&gt;0,AG17/PLANEL_Pot_anual!AG17,0)</f>
        <v>0.45761099997883747</v>
      </c>
      <c r="AH42" s="51">
        <f>IF(PLANEL_Pot_anual!AH17&lt;&gt;0,AH17/PLANEL_Pot_anual!AH17,0)</f>
        <v>0.45761099997123289</v>
      </c>
      <c r="AI42" s="51">
        <f>IF(PLANEL_Pot_anual!AI17&lt;&gt;0,AI17/PLANEL_Pot_anual!AI17,0)</f>
        <v>0.45761099997446225</v>
      </c>
      <c r="AJ42" s="51">
        <f>IF(PLANEL_Pot_anual!AJ17&lt;&gt;0,AJ17/PLANEL_Pot_anual!AJ17,0)</f>
        <v>0.45761099998313348</v>
      </c>
      <c r="AK42" s="51">
        <f>IF(PLANEL_Pot_anual!AK17&lt;&gt;0,AK17/PLANEL_Pot_anual!AK17,0)</f>
        <v>0.45761099997827936</v>
      </c>
      <c r="AL42" s="51">
        <f>IF(PLANEL_Pot_anual!AL17&lt;&gt;0,AL17/PLANEL_Pot_anual!AL17,0)</f>
        <v>0.45761099999705535</v>
      </c>
      <c r="AM42" s="46"/>
    </row>
    <row r="43" spans="2:39" x14ac:dyDescent="0.3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3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3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0.2813256599230381</v>
      </c>
      <c r="AG45" s="53">
        <f>IF(PLANEL_Pot_anual!AG20&lt;&gt;0,AG20/PLANEL_Pot_anual!AG20,0)</f>
        <v>0.2813256599230381</v>
      </c>
      <c r="AH45" s="53">
        <f>IF(PLANEL_Pot_anual!AH20&lt;&gt;0,AH20/PLANEL_Pot_anual!AH20,0)</f>
        <v>0.2813256599230381</v>
      </c>
      <c r="AI45" s="53">
        <f>IF(PLANEL_Pot_anual!AI20&lt;&gt;0,AI20/PLANEL_Pot_anual!AI20,0)</f>
        <v>0.2813256599230381</v>
      </c>
      <c r="AJ45" s="53">
        <f>IF(PLANEL_Pot_anual!AJ20&lt;&gt;0,AJ20/PLANEL_Pot_anual!AJ20,0)</f>
        <v>0.2813256599230381</v>
      </c>
      <c r="AK45" s="53">
        <f>IF(PLANEL_Pot_anual!AK20&lt;&gt;0,AK20/PLANEL_Pot_anual!AK20,0)</f>
        <v>0.2813256599230381</v>
      </c>
      <c r="AL45" s="53">
        <f>IF(PLANEL_Pot_anual!AL20&lt;&gt;0,AL20/PLANEL_Pot_anual!AL20,0)</f>
        <v>0.2813256599230381</v>
      </c>
      <c r="AM45" s="46"/>
    </row>
    <row r="46" spans="2:39" x14ac:dyDescent="0.3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3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3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3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4.4" x14ac:dyDescent="0.3"/>
  <cols>
    <col min="1" max="1" width="17.33203125" customWidth="1"/>
    <col min="2" max="40" width="13.88671875" customWidth="1"/>
  </cols>
  <sheetData>
    <row r="2" spans="1:40" x14ac:dyDescent="0.3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3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3">
      <c r="A4" s="229" t="s">
        <v>6</v>
      </c>
      <c r="B4" s="58">
        <v>3509.5044459999999</v>
      </c>
      <c r="C4" s="58">
        <v>3587.4660180000001</v>
      </c>
      <c r="D4" s="58">
        <v>4020.302522</v>
      </c>
      <c r="E4" s="58">
        <v>4211.9282219999996</v>
      </c>
      <c r="F4" s="58">
        <v>4352.6952419999998</v>
      </c>
      <c r="G4" s="58">
        <v>4391.6600710000002</v>
      </c>
      <c r="H4" s="58">
        <v>4479.6682220000002</v>
      </c>
      <c r="I4" s="58">
        <v>4911.6965819999996</v>
      </c>
      <c r="J4" s="58">
        <v>4918.5395820000003</v>
      </c>
      <c r="K4" s="58">
        <v>5131.3340820000003</v>
      </c>
      <c r="L4" s="58">
        <v>5301.3340820000003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7865.2444999999998</v>
      </c>
      <c r="AE4" s="58">
        <v>7865.2444999999998</v>
      </c>
      <c r="AF4" s="58">
        <v>7865.2444999999998</v>
      </c>
      <c r="AG4" s="58">
        <v>7695.2444999999998</v>
      </c>
      <c r="AH4" s="58">
        <v>7865.2444999999998</v>
      </c>
      <c r="AI4" s="58">
        <v>7525.2444999999998</v>
      </c>
      <c r="AJ4" s="58">
        <v>7512.3</v>
      </c>
      <c r="AK4" s="58">
        <v>7648.3</v>
      </c>
      <c r="AL4" s="58">
        <v>7512.3</v>
      </c>
      <c r="AM4" s="58">
        <v>6662.3</v>
      </c>
      <c r="AN4" s="58">
        <v>7648.3</v>
      </c>
    </row>
    <row r="5" spans="1:40" x14ac:dyDescent="0.3">
      <c r="A5" s="229" t="s">
        <v>4</v>
      </c>
      <c r="B5" s="58">
        <v>2380.3200000000002</v>
      </c>
      <c r="C5" s="58">
        <v>2106.5700000000002</v>
      </c>
      <c r="D5" s="58">
        <v>1840.095</v>
      </c>
      <c r="E5" s="58">
        <v>2108.0700000000002</v>
      </c>
      <c r="F5" s="58">
        <v>2108.0700000000002</v>
      </c>
      <c r="G5" s="58">
        <v>1709.3838989999999</v>
      </c>
      <c r="H5" s="58">
        <v>1910.07</v>
      </c>
      <c r="I5" s="58">
        <v>2365.2449999999999</v>
      </c>
      <c r="J5" s="58">
        <v>2186.9269610000001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1821</v>
      </c>
      <c r="W5" s="58">
        <v>1821</v>
      </c>
      <c r="X5" s="58">
        <v>1821</v>
      </c>
      <c r="Y5" s="58">
        <v>1821</v>
      </c>
      <c r="Z5" s="58">
        <v>1821</v>
      </c>
      <c r="AA5" s="58">
        <v>1821</v>
      </c>
      <c r="AB5" s="58">
        <v>1821</v>
      </c>
      <c r="AC5" s="58">
        <v>1821</v>
      </c>
      <c r="AD5" s="58">
        <v>1821</v>
      </c>
      <c r="AE5" s="58">
        <v>1551</v>
      </c>
      <c r="AF5" s="58">
        <v>1551</v>
      </c>
      <c r="AG5" s="58">
        <v>1821</v>
      </c>
      <c r="AH5" s="58">
        <v>1821</v>
      </c>
      <c r="AI5" s="58">
        <v>1821</v>
      </c>
      <c r="AJ5" s="58">
        <v>1821</v>
      </c>
      <c r="AK5" s="58">
        <v>1551</v>
      </c>
      <c r="AL5" s="58">
        <v>1821</v>
      </c>
      <c r="AM5" s="58">
        <v>1821</v>
      </c>
      <c r="AN5" s="58">
        <v>1551</v>
      </c>
    </row>
    <row r="6" spans="1:40" x14ac:dyDescent="0.3">
      <c r="A6" s="229" t="s">
        <v>7</v>
      </c>
      <c r="B6" s="58">
        <v>163.36551650000001</v>
      </c>
      <c r="C6" s="58">
        <v>183.45145059999999</v>
      </c>
      <c r="D6" s="58">
        <v>292.7680565</v>
      </c>
      <c r="E6" s="58">
        <v>337.77280150000001</v>
      </c>
      <c r="F6" s="58">
        <v>432.40484830000003</v>
      </c>
      <c r="G6" s="58">
        <v>435.89209629999999</v>
      </c>
      <c r="H6" s="58">
        <v>506.17144389999999</v>
      </c>
      <c r="I6" s="58">
        <v>954.39557779999996</v>
      </c>
      <c r="J6" s="58">
        <v>869.83573139999999</v>
      </c>
      <c r="K6" s="58">
        <v>960.36230780000005</v>
      </c>
      <c r="L6" s="58">
        <v>960.36230780000005</v>
      </c>
      <c r="M6" s="58">
        <v>960.36230780000005</v>
      </c>
      <c r="N6" s="58">
        <v>1729.7989480000001</v>
      </c>
      <c r="O6" s="58">
        <v>3813.9382489999998</v>
      </c>
      <c r="P6" s="58">
        <v>4971.8695989999997</v>
      </c>
      <c r="Q6" s="58">
        <v>6328.5355600000003</v>
      </c>
      <c r="R6" s="58">
        <v>6327.5722100000003</v>
      </c>
      <c r="S6" s="58">
        <v>6610.7870720000001</v>
      </c>
      <c r="T6" s="58">
        <v>8006.4984850000001</v>
      </c>
      <c r="U6" s="58">
        <v>8596.2148089999991</v>
      </c>
      <c r="V6" s="58">
        <v>9062.9457010000006</v>
      </c>
      <c r="W6" s="58">
        <v>10107.59461</v>
      </c>
      <c r="X6" s="58">
        <v>10830.07058</v>
      </c>
      <c r="Y6" s="58">
        <v>12022.848110000001</v>
      </c>
      <c r="Z6" s="58">
        <v>12930.031999999999</v>
      </c>
      <c r="AA6" s="58">
        <v>14011.86505</v>
      </c>
      <c r="AB6" s="58">
        <v>14437.72731</v>
      </c>
      <c r="AC6" s="58">
        <v>14140.61326</v>
      </c>
      <c r="AD6" s="58">
        <v>20916.952430000001</v>
      </c>
      <c r="AE6" s="58">
        <v>22135.5167</v>
      </c>
      <c r="AF6" s="58">
        <v>29823.933860000001</v>
      </c>
      <c r="AG6" s="58">
        <v>31437.528310000002</v>
      </c>
      <c r="AH6" s="58">
        <v>31753.61364</v>
      </c>
      <c r="AI6" s="58">
        <v>32083.497159999999</v>
      </c>
      <c r="AJ6" s="58">
        <v>32507.09189</v>
      </c>
      <c r="AK6" s="58">
        <v>32835.908239999997</v>
      </c>
      <c r="AL6" s="58">
        <v>33175.004930000003</v>
      </c>
      <c r="AM6" s="58">
        <v>34709.192349999998</v>
      </c>
      <c r="AN6" s="58">
        <v>37033.91835</v>
      </c>
    </row>
    <row r="7" spans="1:40" x14ac:dyDescent="0.3">
      <c r="A7" s="229" t="s">
        <v>3</v>
      </c>
      <c r="B7" s="58">
        <v>10406.97884</v>
      </c>
      <c r="C7" s="58">
        <v>10091.803830000001</v>
      </c>
      <c r="D7" s="58">
        <v>10000.18333</v>
      </c>
      <c r="E7" s="58">
        <v>10651.664769999999</v>
      </c>
      <c r="F7" s="58">
        <v>11022.0314</v>
      </c>
      <c r="G7" s="58">
        <v>10576.7505</v>
      </c>
      <c r="H7" s="58">
        <v>10703.965200000001</v>
      </c>
      <c r="I7" s="58">
        <v>10127.567719999999</v>
      </c>
      <c r="J7" s="58">
        <v>11060.593500000001</v>
      </c>
      <c r="K7" s="58">
        <v>12879.45465</v>
      </c>
      <c r="L7" s="58">
        <v>13096.951730000001</v>
      </c>
      <c r="M7" s="58">
        <v>15630.736699999999</v>
      </c>
      <c r="N7" s="58">
        <v>17905.35009</v>
      </c>
      <c r="O7" s="58">
        <v>17905.634330000001</v>
      </c>
      <c r="P7" s="58">
        <v>17905.918570000002</v>
      </c>
      <c r="Q7" s="58">
        <v>17905.918570000002</v>
      </c>
      <c r="R7" s="58">
        <v>18338.78469</v>
      </c>
      <c r="S7" s="58">
        <v>19183.891940000001</v>
      </c>
      <c r="T7" s="58">
        <v>19183.891940000001</v>
      </c>
      <c r="U7" s="58">
        <v>19871.187809999999</v>
      </c>
      <c r="V7" s="58">
        <v>20747.599010000002</v>
      </c>
      <c r="W7" s="58">
        <v>21624.010200000001</v>
      </c>
      <c r="X7" s="58">
        <v>22500.61089</v>
      </c>
      <c r="Y7" s="58">
        <v>23261.580010000001</v>
      </c>
      <c r="Z7" s="58">
        <v>24459.800299999999</v>
      </c>
      <c r="AA7" s="58">
        <v>26456.91503</v>
      </c>
      <c r="AB7" s="58">
        <v>28778.302199999998</v>
      </c>
      <c r="AC7" s="58">
        <v>33361.774850000002</v>
      </c>
      <c r="AD7" s="58">
        <v>33889.516510000001</v>
      </c>
      <c r="AE7" s="58">
        <v>34232.785450000003</v>
      </c>
      <c r="AF7" s="58">
        <v>34437.439310000002</v>
      </c>
      <c r="AG7" s="58">
        <v>35334.694880000003</v>
      </c>
      <c r="AH7" s="58">
        <v>34776.63725</v>
      </c>
      <c r="AI7" s="58">
        <v>38247.032959999997</v>
      </c>
      <c r="AJ7" s="58">
        <v>37473.896159999997</v>
      </c>
      <c r="AK7" s="58">
        <v>39307.809609999997</v>
      </c>
      <c r="AL7" s="58">
        <v>40184.292869999997</v>
      </c>
      <c r="AM7" s="58">
        <v>38403.547530000003</v>
      </c>
      <c r="AN7" s="58">
        <v>39177.879130000001</v>
      </c>
    </row>
    <row r="8" spans="1:40" x14ac:dyDescent="0.3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3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3">
      <c r="A10" s="229" t="s">
        <v>58</v>
      </c>
      <c r="B10" s="58">
        <v>3605.9614310000002</v>
      </c>
      <c r="C10" s="58">
        <v>3843.5284569999999</v>
      </c>
      <c r="D10" s="58">
        <v>4175.3617590000003</v>
      </c>
      <c r="E10" s="58">
        <v>4156.0356899999997</v>
      </c>
      <c r="F10" s="58">
        <v>4044.6773779999999</v>
      </c>
      <c r="G10" s="58">
        <v>4482.2778770000004</v>
      </c>
      <c r="H10" s="58">
        <v>3225.2947300000001</v>
      </c>
      <c r="I10" s="58">
        <v>4390.9416190000002</v>
      </c>
      <c r="J10" s="58">
        <v>4419.6354240000001</v>
      </c>
      <c r="K10" s="58">
        <v>4870.2674809999999</v>
      </c>
      <c r="L10" s="58">
        <v>4870.2674809999999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3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2499.255431</v>
      </c>
      <c r="O11" s="58">
        <v>6711.477793</v>
      </c>
      <c r="P11" s="58">
        <v>7785.6168019999996</v>
      </c>
      <c r="Q11" s="58">
        <v>11049.732379999999</v>
      </c>
      <c r="R11" s="58">
        <v>11140.111419999999</v>
      </c>
      <c r="S11" s="58">
        <v>11637.61002</v>
      </c>
      <c r="T11" s="58">
        <v>12901.81905</v>
      </c>
      <c r="U11" s="58">
        <v>16368.34708</v>
      </c>
      <c r="V11" s="58">
        <v>18419.836810000001</v>
      </c>
      <c r="W11" s="58">
        <v>19804.46948</v>
      </c>
      <c r="X11" s="58">
        <v>21924.034930000002</v>
      </c>
      <c r="Y11" s="58">
        <v>23874.061570000002</v>
      </c>
      <c r="Z11" s="58">
        <v>26148.884040000001</v>
      </c>
      <c r="AA11" s="58">
        <v>27398.055680000001</v>
      </c>
      <c r="AB11" s="58">
        <v>29048.157920000001</v>
      </c>
      <c r="AC11" s="58">
        <v>29617.280729999999</v>
      </c>
      <c r="AD11" s="58">
        <v>28754.200440000001</v>
      </c>
      <c r="AE11" s="58">
        <v>29617.280729999999</v>
      </c>
      <c r="AF11" s="58">
        <v>29617.280729999999</v>
      </c>
      <c r="AG11" s="58">
        <v>29312.483120000001</v>
      </c>
      <c r="AH11" s="58">
        <v>32861.547570000002</v>
      </c>
      <c r="AI11" s="58">
        <v>38022.477740000002</v>
      </c>
      <c r="AJ11" s="58">
        <v>41918.15079</v>
      </c>
      <c r="AK11" s="58">
        <v>41975.748290000003</v>
      </c>
      <c r="AL11" s="58">
        <v>47932.412060000002</v>
      </c>
      <c r="AM11" s="58">
        <v>53017.203110000002</v>
      </c>
      <c r="AN11" s="58">
        <v>50719.754560000001</v>
      </c>
    </row>
    <row r="12" spans="1:40" x14ac:dyDescent="0.3">
      <c r="A12" s="229" t="s">
        <v>2</v>
      </c>
      <c r="B12" s="58">
        <v>4562.0794260000002</v>
      </c>
      <c r="C12" s="58">
        <v>4438.270383</v>
      </c>
      <c r="D12" s="58">
        <v>4583.5099259999997</v>
      </c>
      <c r="E12" s="58">
        <v>4584.4069259999997</v>
      </c>
      <c r="F12" s="58">
        <v>4667.6015260000004</v>
      </c>
      <c r="G12" s="58">
        <v>4898.7023259999996</v>
      </c>
      <c r="H12" s="58">
        <v>4943.4532259999996</v>
      </c>
      <c r="I12" s="58">
        <v>5200.1661260000001</v>
      </c>
      <c r="J12" s="58">
        <v>5285.4071020000001</v>
      </c>
      <c r="K12" s="58">
        <v>6555.2299139999996</v>
      </c>
      <c r="L12" s="58">
        <v>10453.533729999999</v>
      </c>
      <c r="M12" s="58">
        <v>11835.15223</v>
      </c>
      <c r="N12" s="58">
        <v>11835.15223</v>
      </c>
      <c r="O12" s="58">
        <v>11835.15223</v>
      </c>
      <c r="P12" s="58">
        <v>11835.15223</v>
      </c>
      <c r="Q12" s="58">
        <v>13070.69988</v>
      </c>
      <c r="R12" s="58">
        <v>13179.66217</v>
      </c>
      <c r="S12" s="58">
        <v>14754.47459</v>
      </c>
      <c r="T12" s="58">
        <v>14930.228730000001</v>
      </c>
      <c r="U12" s="58">
        <v>14930.228730000001</v>
      </c>
      <c r="V12" s="58">
        <v>14930.228730000001</v>
      </c>
      <c r="W12" s="58">
        <v>14930.228730000001</v>
      </c>
      <c r="X12" s="58">
        <v>14930.228730000001</v>
      </c>
      <c r="Y12" s="58">
        <v>14930.228730000001</v>
      </c>
      <c r="Z12" s="58">
        <v>14930.228730000001</v>
      </c>
      <c r="AA12" s="58">
        <v>14930.228730000001</v>
      </c>
      <c r="AB12" s="58">
        <v>14930.228730000001</v>
      </c>
      <c r="AC12" s="58">
        <v>14930.228730000001</v>
      </c>
      <c r="AD12" s="58">
        <v>13007.21026</v>
      </c>
      <c r="AE12" s="58">
        <v>14930.228730000001</v>
      </c>
      <c r="AF12" s="58">
        <v>14569.92663</v>
      </c>
      <c r="AG12" s="58">
        <v>13391.28039</v>
      </c>
      <c r="AH12" s="58">
        <v>13642.13673</v>
      </c>
      <c r="AI12" s="58">
        <v>9952.8671759999997</v>
      </c>
      <c r="AJ12" s="58">
        <v>10160.64603</v>
      </c>
      <c r="AK12" s="58">
        <v>14516.96292</v>
      </c>
      <c r="AL12" s="58">
        <v>11015.024230000001</v>
      </c>
      <c r="AM12" s="58">
        <v>13642.13673</v>
      </c>
      <c r="AN12" s="58">
        <v>14930.228730000001</v>
      </c>
    </row>
    <row r="13" spans="1:40" x14ac:dyDescent="0.3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3.1406000000000001</v>
      </c>
      <c r="F13" s="58">
        <v>4.1406000000000001</v>
      </c>
      <c r="G13" s="58">
        <v>150.08760000000001</v>
      </c>
      <c r="H13" s="58">
        <v>200.32640000000001</v>
      </c>
      <c r="I13" s="58">
        <v>434.26900000000001</v>
      </c>
      <c r="J13" s="58">
        <v>422.86900000000003</v>
      </c>
      <c r="K13" s="58">
        <v>434.26900000000001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9499.6141289999996</v>
      </c>
      <c r="AC13" s="58">
        <v>10396.3578</v>
      </c>
      <c r="AD13" s="58">
        <v>11431.497160000001</v>
      </c>
      <c r="AE13" s="58">
        <v>12399.737649999999</v>
      </c>
      <c r="AF13" s="58">
        <v>12958.337939999999</v>
      </c>
      <c r="AG13" s="58">
        <v>13943.28334</v>
      </c>
      <c r="AH13" s="58">
        <v>14953.568520000001</v>
      </c>
      <c r="AI13" s="58">
        <v>15985.278109999999</v>
      </c>
      <c r="AJ13" s="58">
        <v>17029.81393</v>
      </c>
      <c r="AK13" s="58">
        <v>17481.842189999999</v>
      </c>
      <c r="AL13" s="58">
        <v>17481.842189999999</v>
      </c>
      <c r="AM13" s="58">
        <v>15949.84909</v>
      </c>
      <c r="AN13" s="58">
        <v>17481.842189999999</v>
      </c>
    </row>
    <row r="14" spans="1:40" x14ac:dyDescent="0.3">
      <c r="A14" s="229" t="s">
        <v>1</v>
      </c>
      <c r="B14" s="58">
        <v>54155.230340000002</v>
      </c>
      <c r="C14" s="58">
        <v>56158.270660000002</v>
      </c>
      <c r="D14" s="58">
        <v>60197.331339999997</v>
      </c>
      <c r="E14" s="58">
        <v>59111.039810000002</v>
      </c>
      <c r="F14" s="58">
        <v>58069.174099999997</v>
      </c>
      <c r="G14" s="58">
        <v>61962.04163</v>
      </c>
      <c r="H14" s="58">
        <v>64763.574809999998</v>
      </c>
      <c r="I14" s="58">
        <v>67390.743749999994</v>
      </c>
      <c r="J14" s="58">
        <v>71701.627800000002</v>
      </c>
      <c r="K14" s="58">
        <v>72452.436830000006</v>
      </c>
      <c r="L14" s="58">
        <v>72648.118340000001</v>
      </c>
      <c r="M14" s="58">
        <v>73480.288969999994</v>
      </c>
      <c r="N14" s="58">
        <v>74039.86937</v>
      </c>
      <c r="O14" s="58">
        <v>74095.145869999993</v>
      </c>
      <c r="P14" s="58">
        <v>74922.012870000006</v>
      </c>
      <c r="Q14" s="58">
        <v>75047.592869999993</v>
      </c>
      <c r="R14" s="58">
        <v>78795.714800000002</v>
      </c>
      <c r="S14" s="58">
        <v>79882.827120000002</v>
      </c>
      <c r="T14" s="58">
        <v>80518.352939999997</v>
      </c>
      <c r="U14" s="58">
        <v>80657.006850000005</v>
      </c>
      <c r="V14" s="58">
        <v>80657.006850000005</v>
      </c>
      <c r="W14" s="58">
        <v>80988.124800000005</v>
      </c>
      <c r="X14" s="58">
        <v>81054.966220000002</v>
      </c>
      <c r="Y14" s="58">
        <v>81054.966220000002</v>
      </c>
      <c r="Z14" s="58">
        <v>80884.318960000004</v>
      </c>
      <c r="AA14" s="58">
        <v>80777.180529999998</v>
      </c>
      <c r="AB14" s="58">
        <v>80858.100820000007</v>
      </c>
      <c r="AC14" s="58">
        <v>80350.687990000006</v>
      </c>
      <c r="AD14" s="58">
        <v>80167.211370000005</v>
      </c>
      <c r="AE14" s="58">
        <v>79881.888189999998</v>
      </c>
      <c r="AF14" s="58">
        <v>76574.641369999998</v>
      </c>
      <c r="AG14" s="58">
        <v>79299.340530000001</v>
      </c>
      <c r="AH14" s="58">
        <v>79527.239170000001</v>
      </c>
      <c r="AI14" s="58">
        <v>78616.348580000005</v>
      </c>
      <c r="AJ14" s="58">
        <v>78953.854059999998</v>
      </c>
      <c r="AK14" s="58">
        <v>77175.546189999994</v>
      </c>
      <c r="AL14" s="58">
        <v>79005.936560000002</v>
      </c>
      <c r="AM14" s="58">
        <v>79361.544420000006</v>
      </c>
      <c r="AN14" s="58">
        <v>79779.645409999997</v>
      </c>
    </row>
    <row r="15" spans="1:40" x14ac:dyDescent="0.3">
      <c r="A15" s="229" t="s">
        <v>645</v>
      </c>
      <c r="B15" s="58">
        <v>80887.387443500003</v>
      </c>
      <c r="C15" s="58">
        <v>82513.308242600004</v>
      </c>
      <c r="D15" s="58">
        <v>87215.223577500001</v>
      </c>
      <c r="E15" s="58">
        <v>87267.589863500005</v>
      </c>
      <c r="F15" s="58">
        <v>86804.326138299992</v>
      </c>
      <c r="G15" s="58">
        <v>90710.3270433</v>
      </c>
      <c r="H15" s="58">
        <v>92836.055075900003</v>
      </c>
      <c r="I15" s="58">
        <v>97878.556418799999</v>
      </c>
      <c r="J15" s="58">
        <v>102968.96614440001</v>
      </c>
      <c r="K15" s="58">
        <v>108022.20530880001</v>
      </c>
      <c r="L15" s="58">
        <v>112503.68771480001</v>
      </c>
      <c r="M15" s="58">
        <v>117242.17510679999</v>
      </c>
      <c r="N15" s="58">
        <v>122114.84695000001</v>
      </c>
      <c r="O15" s="58">
        <v>127184.67443999999</v>
      </c>
      <c r="P15" s="58">
        <v>131587.658968</v>
      </c>
      <c r="Q15" s="58">
        <v>135780.1022242</v>
      </c>
      <c r="R15" s="58">
        <v>140139.21596500001</v>
      </c>
      <c r="S15" s="58">
        <v>144596.47501699999</v>
      </c>
      <c r="T15" s="58">
        <v>149189.12813099998</v>
      </c>
      <c r="U15" s="58">
        <v>153972.833885</v>
      </c>
      <c r="V15" s="58">
        <v>158797.17406600001</v>
      </c>
      <c r="W15" s="58">
        <v>163593.44624100003</v>
      </c>
      <c r="X15" s="58">
        <v>168566.01825600001</v>
      </c>
      <c r="Y15" s="58">
        <v>173690.13692600001</v>
      </c>
      <c r="Z15" s="58">
        <v>179137.84548700001</v>
      </c>
      <c r="AA15" s="58">
        <v>184539.14573699998</v>
      </c>
      <c r="AB15" s="58">
        <v>190085.56919400001</v>
      </c>
      <c r="AC15" s="58">
        <v>195466.38144500001</v>
      </c>
      <c r="AD15" s="58">
        <v>200836.026255</v>
      </c>
      <c r="AE15" s="58">
        <v>205596.875535</v>
      </c>
      <c r="AF15" s="58">
        <v>210380.997925</v>
      </c>
      <c r="AG15" s="58">
        <v>215218.04865499999</v>
      </c>
      <c r="AH15" s="58">
        <v>220184.18096500001</v>
      </c>
      <c r="AI15" s="58">
        <v>225236.93981100002</v>
      </c>
      <c r="AJ15" s="58">
        <v>230359.94644500001</v>
      </c>
      <c r="AK15" s="58">
        <v>235476.31102499997</v>
      </c>
      <c r="AL15" s="58">
        <v>241111.006425</v>
      </c>
      <c r="AM15" s="58">
        <v>246549.96681499999</v>
      </c>
      <c r="AN15" s="58">
        <v>251305.76195499999</v>
      </c>
    </row>
    <row r="17" spans="1:40" x14ac:dyDescent="0.3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3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3">
      <c r="A19" t="str">
        <f t="shared" ref="A19:AN19" si="2">A4</f>
        <v>Biomassa</v>
      </c>
      <c r="B19" s="58">
        <f t="shared" si="2"/>
        <v>3509.5044459999999</v>
      </c>
      <c r="C19" s="58">
        <f t="shared" si="2"/>
        <v>3587.4660180000001</v>
      </c>
      <c r="D19" s="58">
        <f t="shared" si="2"/>
        <v>4020.302522</v>
      </c>
      <c r="E19" s="58">
        <f t="shared" si="2"/>
        <v>4211.9282219999996</v>
      </c>
      <c r="F19" s="58">
        <f t="shared" si="2"/>
        <v>4352.6952419999998</v>
      </c>
      <c r="G19" s="58">
        <f t="shared" si="2"/>
        <v>4391.6600710000002</v>
      </c>
      <c r="H19" s="58">
        <f t="shared" si="2"/>
        <v>4479.6682220000002</v>
      </c>
      <c r="I19" s="58">
        <f t="shared" si="2"/>
        <v>4911.6965819999996</v>
      </c>
      <c r="J19" s="58">
        <f t="shared" si="2"/>
        <v>4918.5395820000003</v>
      </c>
      <c r="K19" s="58">
        <f t="shared" si="2"/>
        <v>5131.3340820000003</v>
      </c>
      <c r="L19" s="58">
        <f t="shared" si="2"/>
        <v>5301.3340820000003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7865.2444999999998</v>
      </c>
      <c r="AE19" s="58">
        <f t="shared" si="2"/>
        <v>7865.2444999999998</v>
      </c>
      <c r="AF19" s="58">
        <f t="shared" si="2"/>
        <v>7865.2444999999998</v>
      </c>
      <c r="AG19" s="58">
        <f t="shared" si="2"/>
        <v>7695.2444999999998</v>
      </c>
      <c r="AH19" s="58">
        <f t="shared" si="2"/>
        <v>7865.2444999999998</v>
      </c>
      <c r="AI19" s="58">
        <f t="shared" si="2"/>
        <v>7525.2444999999998</v>
      </c>
      <c r="AJ19" s="58">
        <f t="shared" si="2"/>
        <v>7512.3</v>
      </c>
      <c r="AK19" s="58">
        <f t="shared" si="2"/>
        <v>7648.3</v>
      </c>
      <c r="AL19" s="58">
        <f t="shared" si="2"/>
        <v>7512.3</v>
      </c>
      <c r="AM19" s="58">
        <f t="shared" si="2"/>
        <v>6662.3</v>
      </c>
      <c r="AN19" s="58">
        <f t="shared" si="2"/>
        <v>7648.3</v>
      </c>
    </row>
    <row r="20" spans="1:40" x14ac:dyDescent="0.3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2106.5700000000002</v>
      </c>
      <c r="D20" s="58">
        <f t="shared" si="3"/>
        <v>1840.095</v>
      </c>
      <c r="E20" s="58">
        <f t="shared" si="3"/>
        <v>2108.0700000000002</v>
      </c>
      <c r="F20" s="58">
        <f t="shared" si="3"/>
        <v>2108.0700000000002</v>
      </c>
      <c r="G20" s="58">
        <f t="shared" si="3"/>
        <v>1709.3838989999999</v>
      </c>
      <c r="H20" s="58">
        <f t="shared" si="3"/>
        <v>1910.07</v>
      </c>
      <c r="I20" s="58">
        <f t="shared" si="3"/>
        <v>2365.2449999999999</v>
      </c>
      <c r="J20" s="58">
        <f t="shared" si="3"/>
        <v>2186.9269610000001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1821</v>
      </c>
      <c r="W20" s="58">
        <f t="shared" si="3"/>
        <v>1821</v>
      </c>
      <c r="X20" s="58">
        <f t="shared" si="3"/>
        <v>1821</v>
      </c>
      <c r="Y20" s="58">
        <f t="shared" si="3"/>
        <v>1821</v>
      </c>
      <c r="Z20" s="58">
        <f t="shared" si="3"/>
        <v>1821</v>
      </c>
      <c r="AA20" s="58">
        <f t="shared" si="3"/>
        <v>1821</v>
      </c>
      <c r="AB20" s="58">
        <f t="shared" si="3"/>
        <v>1821</v>
      </c>
      <c r="AC20" s="58">
        <f t="shared" si="3"/>
        <v>1821</v>
      </c>
      <c r="AD20" s="58">
        <f t="shared" si="3"/>
        <v>1821</v>
      </c>
      <c r="AE20" s="58">
        <f t="shared" si="3"/>
        <v>1551</v>
      </c>
      <c r="AF20" s="58">
        <f t="shared" si="3"/>
        <v>1551</v>
      </c>
      <c r="AG20" s="58">
        <f t="shared" si="3"/>
        <v>1821</v>
      </c>
      <c r="AH20" s="58">
        <f t="shared" si="3"/>
        <v>1821</v>
      </c>
      <c r="AI20" s="58">
        <f t="shared" si="3"/>
        <v>1821</v>
      </c>
      <c r="AJ20" s="58">
        <f t="shared" si="3"/>
        <v>1821</v>
      </c>
      <c r="AK20" s="58">
        <f t="shared" si="3"/>
        <v>1551</v>
      </c>
      <c r="AL20" s="58">
        <f t="shared" si="3"/>
        <v>1821</v>
      </c>
      <c r="AM20" s="58">
        <f t="shared" si="3"/>
        <v>1821</v>
      </c>
      <c r="AN20" s="58">
        <f t="shared" si="3"/>
        <v>1551</v>
      </c>
    </row>
    <row r="21" spans="1:40" x14ac:dyDescent="0.3">
      <c r="A21" t="str">
        <f t="shared" ref="A21:AN21" si="4">A6</f>
        <v>Eólica</v>
      </c>
      <c r="B21" s="58">
        <f t="shared" si="4"/>
        <v>163.36551650000001</v>
      </c>
      <c r="C21" s="58">
        <f t="shared" si="4"/>
        <v>183.45145059999999</v>
      </c>
      <c r="D21" s="58">
        <f t="shared" si="4"/>
        <v>292.7680565</v>
      </c>
      <c r="E21" s="58">
        <f t="shared" si="4"/>
        <v>337.77280150000001</v>
      </c>
      <c r="F21" s="58">
        <f t="shared" si="4"/>
        <v>432.40484830000003</v>
      </c>
      <c r="G21" s="58">
        <f t="shared" si="4"/>
        <v>435.89209629999999</v>
      </c>
      <c r="H21" s="58">
        <f t="shared" si="4"/>
        <v>506.17144389999999</v>
      </c>
      <c r="I21" s="58">
        <f t="shared" si="4"/>
        <v>954.39557779999996</v>
      </c>
      <c r="J21" s="58">
        <f t="shared" si="4"/>
        <v>869.83573139999999</v>
      </c>
      <c r="K21" s="58">
        <f t="shared" si="4"/>
        <v>960.36230780000005</v>
      </c>
      <c r="L21" s="58">
        <f t="shared" si="4"/>
        <v>960.36230780000005</v>
      </c>
      <c r="M21" s="58">
        <f t="shared" si="4"/>
        <v>960.36230780000005</v>
      </c>
      <c r="N21" s="58">
        <f t="shared" si="4"/>
        <v>1729.7989480000001</v>
      </c>
      <c r="O21" s="58">
        <f t="shared" si="4"/>
        <v>3813.9382489999998</v>
      </c>
      <c r="P21" s="58">
        <f t="shared" si="4"/>
        <v>4971.8695989999997</v>
      </c>
      <c r="Q21" s="58">
        <f t="shared" si="4"/>
        <v>6328.5355600000003</v>
      </c>
      <c r="R21" s="58">
        <f t="shared" si="4"/>
        <v>6327.5722100000003</v>
      </c>
      <c r="S21" s="58">
        <f t="shared" si="4"/>
        <v>6610.7870720000001</v>
      </c>
      <c r="T21" s="58">
        <f t="shared" si="4"/>
        <v>8006.4984850000001</v>
      </c>
      <c r="U21" s="58">
        <f t="shared" si="4"/>
        <v>8596.2148089999991</v>
      </c>
      <c r="V21" s="58">
        <f t="shared" si="4"/>
        <v>9062.9457010000006</v>
      </c>
      <c r="W21" s="58">
        <f t="shared" si="4"/>
        <v>10107.59461</v>
      </c>
      <c r="X21" s="58">
        <f t="shared" si="4"/>
        <v>10830.07058</v>
      </c>
      <c r="Y21" s="58">
        <f t="shared" si="4"/>
        <v>12022.848110000001</v>
      </c>
      <c r="Z21" s="58">
        <f t="shared" si="4"/>
        <v>12930.031999999999</v>
      </c>
      <c r="AA21" s="58">
        <f t="shared" si="4"/>
        <v>14011.86505</v>
      </c>
      <c r="AB21" s="58">
        <f t="shared" si="4"/>
        <v>14437.72731</v>
      </c>
      <c r="AC21" s="58">
        <f t="shared" si="4"/>
        <v>14140.61326</v>
      </c>
      <c r="AD21" s="58">
        <f t="shared" si="4"/>
        <v>20916.952430000001</v>
      </c>
      <c r="AE21" s="58">
        <f t="shared" si="4"/>
        <v>22135.5167</v>
      </c>
      <c r="AF21" s="58">
        <f t="shared" si="4"/>
        <v>29823.933860000001</v>
      </c>
      <c r="AG21" s="58">
        <f t="shared" si="4"/>
        <v>31437.528310000002</v>
      </c>
      <c r="AH21" s="58">
        <f t="shared" si="4"/>
        <v>31753.61364</v>
      </c>
      <c r="AI21" s="58">
        <f t="shared" si="4"/>
        <v>32083.497159999999</v>
      </c>
      <c r="AJ21" s="58">
        <f t="shared" si="4"/>
        <v>32507.09189</v>
      </c>
      <c r="AK21" s="58">
        <f t="shared" si="4"/>
        <v>32835.908239999997</v>
      </c>
      <c r="AL21" s="58">
        <f t="shared" si="4"/>
        <v>33175.004930000003</v>
      </c>
      <c r="AM21" s="58">
        <f t="shared" si="4"/>
        <v>34709.192349999998</v>
      </c>
      <c r="AN21" s="58">
        <f t="shared" si="4"/>
        <v>37033.91835</v>
      </c>
    </row>
    <row r="22" spans="1:40" x14ac:dyDescent="0.3">
      <c r="A22" t="str">
        <f t="shared" ref="A22:AN22" si="5">A7</f>
        <v>Gás Natural</v>
      </c>
      <c r="B22" s="58">
        <f t="shared" si="5"/>
        <v>10406.97884</v>
      </c>
      <c r="C22" s="58">
        <f t="shared" si="5"/>
        <v>10091.803830000001</v>
      </c>
      <c r="D22" s="58">
        <f t="shared" si="5"/>
        <v>10000.18333</v>
      </c>
      <c r="E22" s="58">
        <f t="shared" si="5"/>
        <v>10651.664769999999</v>
      </c>
      <c r="F22" s="58">
        <f t="shared" si="5"/>
        <v>11022.0314</v>
      </c>
      <c r="G22" s="58">
        <f t="shared" si="5"/>
        <v>10576.7505</v>
      </c>
      <c r="H22" s="58">
        <f t="shared" si="5"/>
        <v>10703.965200000001</v>
      </c>
      <c r="I22" s="58">
        <f t="shared" si="5"/>
        <v>10127.567719999999</v>
      </c>
      <c r="J22" s="58">
        <f t="shared" si="5"/>
        <v>11060.593500000001</v>
      </c>
      <c r="K22" s="58">
        <f t="shared" si="5"/>
        <v>12879.45465</v>
      </c>
      <c r="L22" s="58">
        <f t="shared" si="5"/>
        <v>13096.951730000001</v>
      </c>
      <c r="M22" s="58">
        <f t="shared" si="5"/>
        <v>15630.736699999999</v>
      </c>
      <c r="N22" s="58">
        <f t="shared" si="5"/>
        <v>17905.35009</v>
      </c>
      <c r="O22" s="58">
        <f t="shared" si="5"/>
        <v>17905.634330000001</v>
      </c>
      <c r="P22" s="58">
        <f t="shared" si="5"/>
        <v>17905.918570000002</v>
      </c>
      <c r="Q22" s="58">
        <f t="shared" si="5"/>
        <v>17905.918570000002</v>
      </c>
      <c r="R22" s="58">
        <f t="shared" si="5"/>
        <v>18338.78469</v>
      </c>
      <c r="S22" s="58">
        <f t="shared" si="5"/>
        <v>19183.891940000001</v>
      </c>
      <c r="T22" s="58">
        <f t="shared" si="5"/>
        <v>19183.891940000001</v>
      </c>
      <c r="U22" s="58">
        <f t="shared" si="5"/>
        <v>19871.187809999999</v>
      </c>
      <c r="V22" s="58">
        <f t="shared" si="5"/>
        <v>20747.599010000002</v>
      </c>
      <c r="W22" s="58">
        <f t="shared" si="5"/>
        <v>21624.010200000001</v>
      </c>
      <c r="X22" s="58">
        <f t="shared" si="5"/>
        <v>22500.61089</v>
      </c>
      <c r="Y22" s="58">
        <f t="shared" si="5"/>
        <v>23261.580010000001</v>
      </c>
      <c r="Z22" s="58">
        <f t="shared" si="5"/>
        <v>24459.800299999999</v>
      </c>
      <c r="AA22" s="58">
        <f t="shared" si="5"/>
        <v>26456.91503</v>
      </c>
      <c r="AB22" s="58">
        <f t="shared" si="5"/>
        <v>28778.302199999998</v>
      </c>
      <c r="AC22" s="58">
        <f t="shared" si="5"/>
        <v>33361.774850000002</v>
      </c>
      <c r="AD22" s="58">
        <f t="shared" si="5"/>
        <v>33889.516510000001</v>
      </c>
      <c r="AE22" s="58">
        <f t="shared" si="5"/>
        <v>34232.785450000003</v>
      </c>
      <c r="AF22" s="58">
        <f t="shared" si="5"/>
        <v>34437.439310000002</v>
      </c>
      <c r="AG22" s="58">
        <f t="shared" si="5"/>
        <v>35334.694880000003</v>
      </c>
      <c r="AH22" s="58">
        <f t="shared" si="5"/>
        <v>34776.63725</v>
      </c>
      <c r="AI22" s="58">
        <f t="shared" si="5"/>
        <v>38247.032959999997</v>
      </c>
      <c r="AJ22" s="58">
        <f t="shared" si="5"/>
        <v>37473.896159999997</v>
      </c>
      <c r="AK22" s="58">
        <f t="shared" si="5"/>
        <v>39307.809609999997</v>
      </c>
      <c r="AL22" s="58">
        <f t="shared" si="5"/>
        <v>40184.292869999997</v>
      </c>
      <c r="AM22" s="58">
        <f t="shared" si="5"/>
        <v>38403.547530000003</v>
      </c>
      <c r="AN22" s="58">
        <f t="shared" si="5"/>
        <v>39177.879130000001</v>
      </c>
    </row>
    <row r="23" spans="1:40" x14ac:dyDescent="0.3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3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3">
      <c r="A25" t="str">
        <f t="shared" ref="A25:AN25" si="8">A10</f>
        <v>Óleos Comb</v>
      </c>
      <c r="B25" s="58">
        <f t="shared" si="8"/>
        <v>3605.9614310000002</v>
      </c>
      <c r="C25" s="58">
        <f t="shared" si="8"/>
        <v>3843.5284569999999</v>
      </c>
      <c r="D25" s="58">
        <f t="shared" si="8"/>
        <v>4175.3617590000003</v>
      </c>
      <c r="E25" s="58">
        <f t="shared" si="8"/>
        <v>4156.0356899999997</v>
      </c>
      <c r="F25" s="58">
        <f t="shared" si="8"/>
        <v>4044.6773779999999</v>
      </c>
      <c r="G25" s="58">
        <f t="shared" si="8"/>
        <v>4482.2778770000004</v>
      </c>
      <c r="H25" s="58">
        <f t="shared" si="8"/>
        <v>3225.2947300000001</v>
      </c>
      <c r="I25" s="58">
        <f t="shared" si="8"/>
        <v>4390.9416190000002</v>
      </c>
      <c r="J25" s="58">
        <f t="shared" si="8"/>
        <v>4419.6354240000001</v>
      </c>
      <c r="K25" s="58">
        <f t="shared" si="8"/>
        <v>4870.2674809999999</v>
      </c>
      <c r="L25" s="58">
        <f t="shared" si="8"/>
        <v>4870.2674809999999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3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2499.255431</v>
      </c>
      <c r="O26" s="58">
        <f t="shared" si="9"/>
        <v>6711.477793</v>
      </c>
      <c r="P26" s="58">
        <f t="shared" si="9"/>
        <v>7785.6168019999996</v>
      </c>
      <c r="Q26" s="58">
        <f t="shared" si="9"/>
        <v>11049.732379999999</v>
      </c>
      <c r="R26" s="58">
        <f t="shared" si="9"/>
        <v>11140.111419999999</v>
      </c>
      <c r="S26" s="58">
        <f t="shared" si="9"/>
        <v>11637.61002</v>
      </c>
      <c r="T26" s="58">
        <f t="shared" si="9"/>
        <v>12901.81905</v>
      </c>
      <c r="U26" s="58">
        <f t="shared" si="9"/>
        <v>16368.34708</v>
      </c>
      <c r="V26" s="58">
        <f t="shared" si="9"/>
        <v>18419.836810000001</v>
      </c>
      <c r="W26" s="58">
        <f t="shared" si="9"/>
        <v>19804.46948</v>
      </c>
      <c r="X26" s="58">
        <f t="shared" si="9"/>
        <v>21924.034930000002</v>
      </c>
      <c r="Y26" s="58">
        <f t="shared" si="9"/>
        <v>23874.061570000002</v>
      </c>
      <c r="Z26" s="58">
        <f t="shared" si="9"/>
        <v>26148.884040000001</v>
      </c>
      <c r="AA26" s="58">
        <f t="shared" si="9"/>
        <v>27398.055680000001</v>
      </c>
      <c r="AB26" s="58">
        <f t="shared" si="9"/>
        <v>29048.157920000001</v>
      </c>
      <c r="AC26" s="58">
        <f t="shared" si="9"/>
        <v>29617.280729999999</v>
      </c>
      <c r="AD26" s="58">
        <f t="shared" si="9"/>
        <v>28754.200440000001</v>
      </c>
      <c r="AE26" s="58">
        <f t="shared" si="9"/>
        <v>29617.280729999999</v>
      </c>
      <c r="AF26" s="58">
        <f t="shared" si="9"/>
        <v>29617.280729999999</v>
      </c>
      <c r="AG26" s="58">
        <f t="shared" si="9"/>
        <v>29312.483120000001</v>
      </c>
      <c r="AH26" s="58">
        <f t="shared" si="9"/>
        <v>32861.547570000002</v>
      </c>
      <c r="AI26" s="58">
        <f t="shared" si="9"/>
        <v>38022.477740000002</v>
      </c>
      <c r="AJ26" s="58">
        <f t="shared" si="9"/>
        <v>41918.15079</v>
      </c>
      <c r="AK26" s="58">
        <f t="shared" si="9"/>
        <v>41975.748290000003</v>
      </c>
      <c r="AL26" s="58">
        <f t="shared" si="9"/>
        <v>47932.412060000002</v>
      </c>
      <c r="AM26" s="58">
        <f t="shared" si="9"/>
        <v>53017.203110000002</v>
      </c>
      <c r="AN26" s="58">
        <f t="shared" si="9"/>
        <v>50719.754560000001</v>
      </c>
    </row>
    <row r="27" spans="1:40" x14ac:dyDescent="0.3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4667.6015260000004</v>
      </c>
      <c r="G27" s="58">
        <f t="shared" si="10"/>
        <v>4898.7023259999996</v>
      </c>
      <c r="H27" s="58">
        <f t="shared" si="10"/>
        <v>4943.4532259999996</v>
      </c>
      <c r="I27" s="58">
        <f t="shared" si="10"/>
        <v>5200.1661260000001</v>
      </c>
      <c r="J27" s="58">
        <f t="shared" si="10"/>
        <v>5285.4071020000001</v>
      </c>
      <c r="K27" s="58">
        <f t="shared" si="10"/>
        <v>6555.2299139999996</v>
      </c>
      <c r="L27" s="58">
        <f t="shared" si="10"/>
        <v>10453.533729999999</v>
      </c>
      <c r="M27" s="58">
        <f t="shared" si="10"/>
        <v>11835.15223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13070.69988</v>
      </c>
      <c r="R27" s="58">
        <f t="shared" si="10"/>
        <v>13179.66217</v>
      </c>
      <c r="S27" s="58">
        <f t="shared" si="10"/>
        <v>14754.47459</v>
      </c>
      <c r="T27" s="58">
        <f t="shared" si="10"/>
        <v>14930.228730000001</v>
      </c>
      <c r="U27" s="58">
        <f t="shared" si="10"/>
        <v>14930.228730000001</v>
      </c>
      <c r="V27" s="58">
        <f t="shared" si="10"/>
        <v>14930.228730000001</v>
      </c>
      <c r="W27" s="58">
        <f t="shared" si="10"/>
        <v>14930.228730000001</v>
      </c>
      <c r="X27" s="58">
        <f t="shared" si="10"/>
        <v>14930.228730000001</v>
      </c>
      <c r="Y27" s="58">
        <f t="shared" si="10"/>
        <v>14930.228730000001</v>
      </c>
      <c r="Z27" s="58">
        <f t="shared" si="10"/>
        <v>14930.228730000001</v>
      </c>
      <c r="AA27" s="58">
        <f t="shared" si="10"/>
        <v>14930.228730000001</v>
      </c>
      <c r="AB27" s="58">
        <f t="shared" si="10"/>
        <v>14930.228730000001</v>
      </c>
      <c r="AC27" s="58">
        <f t="shared" si="10"/>
        <v>14930.228730000001</v>
      </c>
      <c r="AD27" s="58">
        <f t="shared" si="10"/>
        <v>13007.21026</v>
      </c>
      <c r="AE27" s="58">
        <f t="shared" si="10"/>
        <v>14930.228730000001</v>
      </c>
      <c r="AF27" s="58">
        <f t="shared" si="10"/>
        <v>14569.92663</v>
      </c>
      <c r="AG27" s="58">
        <f t="shared" si="10"/>
        <v>13391.28039</v>
      </c>
      <c r="AH27" s="58">
        <f t="shared" si="10"/>
        <v>13642.13673</v>
      </c>
      <c r="AI27" s="58">
        <f t="shared" si="10"/>
        <v>9952.8671759999997</v>
      </c>
      <c r="AJ27" s="58">
        <f t="shared" si="10"/>
        <v>10160.64603</v>
      </c>
      <c r="AK27" s="58">
        <f t="shared" si="10"/>
        <v>14516.96292</v>
      </c>
      <c r="AL27" s="58">
        <f t="shared" si="10"/>
        <v>11015.024230000001</v>
      </c>
      <c r="AM27" s="58">
        <f t="shared" si="10"/>
        <v>13642.13673</v>
      </c>
      <c r="AN27" s="58">
        <f t="shared" si="10"/>
        <v>14930.228730000001</v>
      </c>
    </row>
    <row r="28" spans="1:40" x14ac:dyDescent="0.3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3.1406000000000001</v>
      </c>
      <c r="F28" s="58">
        <f t="shared" si="11"/>
        <v>4.1406000000000001</v>
      </c>
      <c r="G28" s="58">
        <f t="shared" si="11"/>
        <v>150.08760000000001</v>
      </c>
      <c r="H28" s="58">
        <f t="shared" si="11"/>
        <v>200.32640000000001</v>
      </c>
      <c r="I28" s="58">
        <f t="shared" si="11"/>
        <v>434.26900000000001</v>
      </c>
      <c r="J28" s="58">
        <f t="shared" si="11"/>
        <v>422.86900000000003</v>
      </c>
      <c r="K28" s="58">
        <f t="shared" si="11"/>
        <v>434.26900000000001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9499.6141289999996</v>
      </c>
      <c r="AC28" s="58">
        <f t="shared" si="11"/>
        <v>10396.3578</v>
      </c>
      <c r="AD28" s="58">
        <f t="shared" si="11"/>
        <v>11431.497160000001</v>
      </c>
      <c r="AE28" s="58">
        <f t="shared" si="11"/>
        <v>12399.737649999999</v>
      </c>
      <c r="AF28" s="58">
        <f t="shared" si="11"/>
        <v>12958.337939999999</v>
      </c>
      <c r="AG28" s="58">
        <f t="shared" si="11"/>
        <v>13943.28334</v>
      </c>
      <c r="AH28" s="58">
        <f t="shared" si="11"/>
        <v>14953.568520000001</v>
      </c>
      <c r="AI28" s="58">
        <f t="shared" si="11"/>
        <v>15985.278109999999</v>
      </c>
      <c r="AJ28" s="58">
        <f t="shared" si="11"/>
        <v>17029.81393</v>
      </c>
      <c r="AK28" s="58">
        <f t="shared" si="11"/>
        <v>17481.842189999999</v>
      </c>
      <c r="AL28" s="58">
        <f t="shared" si="11"/>
        <v>17481.842189999999</v>
      </c>
      <c r="AM28" s="58">
        <f t="shared" si="11"/>
        <v>15949.84909</v>
      </c>
      <c r="AN28" s="58">
        <f t="shared" si="11"/>
        <v>17481.842189999999</v>
      </c>
    </row>
    <row r="29" spans="1:40" x14ac:dyDescent="0.3">
      <c r="A29" t="str">
        <f t="shared" ref="A29:AN29" si="12">A14</f>
        <v>UHE</v>
      </c>
      <c r="B29" s="58">
        <f t="shared" si="12"/>
        <v>54155.230340000002</v>
      </c>
      <c r="C29" s="58">
        <f t="shared" si="12"/>
        <v>56158.270660000002</v>
      </c>
      <c r="D29" s="58">
        <f t="shared" si="12"/>
        <v>60197.331339999997</v>
      </c>
      <c r="E29" s="58">
        <f t="shared" si="12"/>
        <v>59111.039810000002</v>
      </c>
      <c r="F29" s="58">
        <f t="shared" si="12"/>
        <v>58069.174099999997</v>
      </c>
      <c r="G29" s="58">
        <f t="shared" si="12"/>
        <v>61962.04163</v>
      </c>
      <c r="H29" s="58">
        <f t="shared" si="12"/>
        <v>64763.574809999998</v>
      </c>
      <c r="I29" s="58">
        <f t="shared" si="12"/>
        <v>67390.743749999994</v>
      </c>
      <c r="J29" s="58">
        <f t="shared" si="12"/>
        <v>71701.627800000002</v>
      </c>
      <c r="K29" s="58">
        <f t="shared" si="12"/>
        <v>72452.436830000006</v>
      </c>
      <c r="L29" s="58">
        <f t="shared" si="12"/>
        <v>72648.118340000001</v>
      </c>
      <c r="M29" s="58">
        <f t="shared" si="12"/>
        <v>73480.288969999994</v>
      </c>
      <c r="N29" s="58">
        <f t="shared" si="12"/>
        <v>74039.86937</v>
      </c>
      <c r="O29" s="58">
        <f t="shared" si="12"/>
        <v>74095.145869999993</v>
      </c>
      <c r="P29" s="58">
        <f t="shared" si="12"/>
        <v>74922.012870000006</v>
      </c>
      <c r="Q29" s="58">
        <f t="shared" si="12"/>
        <v>75047.592869999993</v>
      </c>
      <c r="R29" s="58">
        <f t="shared" si="12"/>
        <v>78795.714800000002</v>
      </c>
      <c r="S29" s="58">
        <f t="shared" si="12"/>
        <v>79882.827120000002</v>
      </c>
      <c r="T29" s="58">
        <f t="shared" si="12"/>
        <v>80518.352939999997</v>
      </c>
      <c r="U29" s="58">
        <f t="shared" si="12"/>
        <v>80657.006850000005</v>
      </c>
      <c r="V29" s="58">
        <f t="shared" si="12"/>
        <v>80657.006850000005</v>
      </c>
      <c r="W29" s="58">
        <f t="shared" si="12"/>
        <v>80988.124800000005</v>
      </c>
      <c r="X29" s="58">
        <f t="shared" si="12"/>
        <v>81054.966220000002</v>
      </c>
      <c r="Y29" s="58">
        <f t="shared" si="12"/>
        <v>81054.966220000002</v>
      </c>
      <c r="Z29" s="58">
        <f t="shared" si="12"/>
        <v>80884.318960000004</v>
      </c>
      <c r="AA29" s="58">
        <f t="shared" si="12"/>
        <v>80777.180529999998</v>
      </c>
      <c r="AB29" s="58">
        <f t="shared" si="12"/>
        <v>80858.100820000007</v>
      </c>
      <c r="AC29" s="58">
        <f t="shared" si="12"/>
        <v>80350.687990000006</v>
      </c>
      <c r="AD29" s="58">
        <f t="shared" si="12"/>
        <v>80167.211370000005</v>
      </c>
      <c r="AE29" s="58">
        <f t="shared" si="12"/>
        <v>79881.888189999998</v>
      </c>
      <c r="AF29" s="58">
        <f t="shared" si="12"/>
        <v>76574.641369999998</v>
      </c>
      <c r="AG29" s="58">
        <f t="shared" si="12"/>
        <v>79299.340530000001</v>
      </c>
      <c r="AH29" s="58">
        <f t="shared" si="12"/>
        <v>79527.239170000001</v>
      </c>
      <c r="AI29" s="58">
        <f t="shared" si="12"/>
        <v>78616.348580000005</v>
      </c>
      <c r="AJ29" s="58">
        <f t="shared" si="12"/>
        <v>78953.854059999998</v>
      </c>
      <c r="AK29" s="58">
        <f t="shared" si="12"/>
        <v>77175.546189999994</v>
      </c>
      <c r="AL29" s="58">
        <f t="shared" si="12"/>
        <v>79005.936560000002</v>
      </c>
      <c r="AM29" s="58">
        <f t="shared" si="12"/>
        <v>79361.544420000006</v>
      </c>
      <c r="AN29" s="58">
        <f t="shared" si="12"/>
        <v>79779.645409999997</v>
      </c>
    </row>
    <row r="30" spans="1:40" x14ac:dyDescent="0.3">
      <c r="A30" t="str">
        <f t="shared" ref="A30:AN30" si="13">A15</f>
        <v>Total Geral</v>
      </c>
      <c r="B30" s="58">
        <f t="shared" si="13"/>
        <v>80887.387443500003</v>
      </c>
      <c r="C30" s="58">
        <f t="shared" si="13"/>
        <v>82513.308242600004</v>
      </c>
      <c r="D30" s="58">
        <f t="shared" si="13"/>
        <v>87215.223577500001</v>
      </c>
      <c r="E30" s="58">
        <f t="shared" si="13"/>
        <v>87267.589863500005</v>
      </c>
      <c r="F30" s="58">
        <f t="shared" si="13"/>
        <v>86804.326138299992</v>
      </c>
      <c r="G30" s="58">
        <f t="shared" si="13"/>
        <v>90710.3270433</v>
      </c>
      <c r="H30" s="58">
        <f t="shared" si="13"/>
        <v>92836.055075900003</v>
      </c>
      <c r="I30" s="58">
        <f t="shared" si="13"/>
        <v>97878.556418799999</v>
      </c>
      <c r="J30" s="58">
        <f t="shared" si="13"/>
        <v>102968.96614440001</v>
      </c>
      <c r="K30" s="58">
        <f t="shared" si="13"/>
        <v>108022.20530880001</v>
      </c>
      <c r="L30" s="58">
        <f t="shared" si="13"/>
        <v>112503.68771480001</v>
      </c>
      <c r="M30" s="58">
        <f t="shared" si="13"/>
        <v>117242.17510679999</v>
      </c>
      <c r="N30" s="58">
        <f t="shared" si="13"/>
        <v>122114.84695000001</v>
      </c>
      <c r="O30" s="58">
        <f t="shared" si="13"/>
        <v>127184.67443999999</v>
      </c>
      <c r="P30" s="58">
        <f t="shared" si="13"/>
        <v>131587.658968</v>
      </c>
      <c r="Q30" s="58">
        <f t="shared" si="13"/>
        <v>135780.1022242</v>
      </c>
      <c r="R30" s="58">
        <f t="shared" si="13"/>
        <v>140139.21596500001</v>
      </c>
      <c r="S30" s="58">
        <f t="shared" si="13"/>
        <v>144596.47501699999</v>
      </c>
      <c r="T30" s="58">
        <f t="shared" si="13"/>
        <v>149189.12813099998</v>
      </c>
      <c r="U30" s="58">
        <f t="shared" si="13"/>
        <v>153972.833885</v>
      </c>
      <c r="V30" s="58">
        <f t="shared" si="13"/>
        <v>158797.17406600001</v>
      </c>
      <c r="W30" s="58">
        <f t="shared" si="13"/>
        <v>163593.44624100003</v>
      </c>
      <c r="X30" s="58">
        <f t="shared" si="13"/>
        <v>168566.01825600001</v>
      </c>
      <c r="Y30" s="58">
        <f t="shared" si="13"/>
        <v>173690.13692600001</v>
      </c>
      <c r="Z30" s="58">
        <f t="shared" si="13"/>
        <v>179137.84548700001</v>
      </c>
      <c r="AA30" s="58">
        <f t="shared" si="13"/>
        <v>184539.14573699998</v>
      </c>
      <c r="AB30" s="58">
        <f t="shared" si="13"/>
        <v>190085.56919400001</v>
      </c>
      <c r="AC30" s="58">
        <f t="shared" si="13"/>
        <v>195466.38144500001</v>
      </c>
      <c r="AD30" s="58">
        <f t="shared" si="13"/>
        <v>200836.026255</v>
      </c>
      <c r="AE30" s="58">
        <f t="shared" si="13"/>
        <v>205596.875535</v>
      </c>
      <c r="AF30" s="58">
        <f t="shared" si="13"/>
        <v>210380.997925</v>
      </c>
      <c r="AG30" s="58">
        <f t="shared" si="13"/>
        <v>215218.04865499999</v>
      </c>
      <c r="AH30" s="58">
        <f t="shared" si="13"/>
        <v>220184.18096500001</v>
      </c>
      <c r="AI30" s="58">
        <f t="shared" si="13"/>
        <v>225236.93981100002</v>
      </c>
      <c r="AJ30" s="58">
        <f t="shared" si="13"/>
        <v>230359.94644500001</v>
      </c>
      <c r="AK30" s="58">
        <f t="shared" si="13"/>
        <v>235476.31102499997</v>
      </c>
      <c r="AL30" s="58">
        <f t="shared" si="13"/>
        <v>241111.006425</v>
      </c>
      <c r="AM30" s="58">
        <f t="shared" si="13"/>
        <v>246549.96681499999</v>
      </c>
      <c r="AN30" s="58">
        <f t="shared" si="13"/>
        <v>251305.76195499999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8671875" defaultRowHeight="14.4" x14ac:dyDescent="0.3"/>
  <cols>
    <col min="1" max="1" width="2.88671875" style="33" customWidth="1"/>
    <col min="2" max="2" width="23.5546875" style="33" bestFit="1" customWidth="1"/>
    <col min="3" max="3" width="14.6640625" style="33" customWidth="1"/>
    <col min="4" max="159" width="13.6640625" style="33" customWidth="1"/>
    <col min="160" max="16384" width="8.88671875" style="33"/>
  </cols>
  <sheetData>
    <row r="1" spans="1:159" s="56" customFormat="1" x14ac:dyDescent="0.3">
      <c r="A1" s="55" t="s">
        <v>74</v>
      </c>
    </row>
    <row r="2" spans="1:159" x14ac:dyDescent="0.3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3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3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3">
      <c r="B5" s="33" t="s">
        <v>251</v>
      </c>
      <c r="C5" s="4"/>
    </row>
    <row r="6" spans="1:159" x14ac:dyDescent="0.3">
      <c r="B6" s="33" t="s">
        <v>1</v>
      </c>
      <c r="C6" s="58">
        <v>51653.641869999999</v>
      </c>
      <c r="D6" s="58">
        <v>50662.054479999999</v>
      </c>
      <c r="E6" s="58">
        <v>49765.106200000002</v>
      </c>
      <c r="F6" s="58">
        <v>50869.370040000002</v>
      </c>
      <c r="G6" s="58">
        <v>53915.205900000001</v>
      </c>
      <c r="H6" s="58">
        <v>54290.132729999998</v>
      </c>
      <c r="I6" s="58">
        <v>51958.98732</v>
      </c>
      <c r="J6" s="58">
        <v>52486.549709999999</v>
      </c>
      <c r="K6" s="58">
        <v>57502.009940000004</v>
      </c>
      <c r="L6" s="58">
        <v>55056.250480000002</v>
      </c>
      <c r="M6" s="58">
        <v>52174.643640000002</v>
      </c>
      <c r="N6" s="58">
        <v>55280.437080000003</v>
      </c>
      <c r="O6" s="58">
        <v>56183.551480000002</v>
      </c>
      <c r="P6" s="58">
        <v>54204.752520000002</v>
      </c>
      <c r="Q6" s="58">
        <v>53605.059079999999</v>
      </c>
      <c r="R6" s="58">
        <v>54782.571430000004</v>
      </c>
      <c r="S6" s="58">
        <v>52954.315620000001</v>
      </c>
      <c r="T6" s="58">
        <v>55549.653550000003</v>
      </c>
      <c r="U6" s="58">
        <v>52089.911769999999</v>
      </c>
      <c r="V6" s="58">
        <v>52694.559119999998</v>
      </c>
      <c r="W6" s="58">
        <v>57218.197240000001</v>
      </c>
      <c r="X6" s="58">
        <v>56774.881220000003</v>
      </c>
      <c r="Y6" s="58">
        <v>54166.589890000003</v>
      </c>
      <c r="Z6" s="58">
        <v>55607.117149999998</v>
      </c>
      <c r="AA6" s="58">
        <v>60823.546029999998</v>
      </c>
      <c r="AB6" s="58">
        <v>63236.811410000002</v>
      </c>
      <c r="AC6" s="58">
        <v>55427.234570000001</v>
      </c>
      <c r="AD6" s="58">
        <v>61551.515420000003</v>
      </c>
      <c r="AE6" s="58">
        <v>70555.640060000005</v>
      </c>
      <c r="AF6" s="58">
        <v>67084.068490000005</v>
      </c>
      <c r="AG6" s="58">
        <v>60356.66964</v>
      </c>
      <c r="AH6" s="58">
        <v>63066.019970000001</v>
      </c>
      <c r="AI6" s="58">
        <v>69314.384449999998</v>
      </c>
      <c r="AJ6" s="58">
        <v>67544.639049999998</v>
      </c>
      <c r="AK6" s="58">
        <v>66164.793690000006</v>
      </c>
      <c r="AL6" s="58">
        <v>66638.171919999993</v>
      </c>
      <c r="AM6" s="58">
        <v>72440.424759999994</v>
      </c>
      <c r="AN6" s="58">
        <v>69568.408670000004</v>
      </c>
      <c r="AO6" s="58">
        <v>69100.972529999999</v>
      </c>
      <c r="AP6" s="58">
        <v>69979.224549999999</v>
      </c>
      <c r="AQ6" s="58">
        <v>68713.193539999993</v>
      </c>
      <c r="AR6" s="58">
        <v>71105.369399999996</v>
      </c>
      <c r="AS6" s="58">
        <v>68949.052849999993</v>
      </c>
      <c r="AT6" s="58">
        <v>70933.325760000007</v>
      </c>
      <c r="AU6" s="58">
        <v>74975.726339999994</v>
      </c>
      <c r="AV6" s="58">
        <v>71392.294739999998</v>
      </c>
      <c r="AW6" s="58">
        <v>70356.737179999996</v>
      </c>
      <c r="AX6" s="58">
        <v>71567.101330000005</v>
      </c>
      <c r="AY6" s="58">
        <v>76283.128200000006</v>
      </c>
      <c r="AZ6" s="58">
        <v>76057.913579999993</v>
      </c>
      <c r="BA6" s="58">
        <v>71489.005399999995</v>
      </c>
      <c r="BB6" s="58">
        <v>73277.477270000003</v>
      </c>
      <c r="BC6" s="58">
        <v>78377.793420000002</v>
      </c>
      <c r="BD6" s="58">
        <v>76357.314159999994</v>
      </c>
      <c r="BE6" s="58">
        <v>71683.506129999994</v>
      </c>
      <c r="BF6" s="58">
        <v>73323.881129999994</v>
      </c>
      <c r="BG6" s="58">
        <v>80649.879390000002</v>
      </c>
      <c r="BH6" s="58">
        <v>76661.489050000004</v>
      </c>
      <c r="BI6" s="58">
        <v>72105.418250000002</v>
      </c>
      <c r="BJ6" s="58">
        <v>73707.997430000003</v>
      </c>
      <c r="BK6" s="58">
        <v>77979.025569999998</v>
      </c>
      <c r="BL6" s="58">
        <v>75733.930429999993</v>
      </c>
      <c r="BM6" s="58">
        <v>72446.662909999999</v>
      </c>
      <c r="BN6" s="58">
        <v>74137.818119999996</v>
      </c>
      <c r="BO6" s="58">
        <v>79692.009390000007</v>
      </c>
      <c r="BP6" s="58">
        <v>76417.730030000006</v>
      </c>
      <c r="BQ6" s="58">
        <v>73901.288199999995</v>
      </c>
      <c r="BR6" s="58">
        <v>75517.080289999998</v>
      </c>
      <c r="BS6" s="58">
        <v>83404.350030000001</v>
      </c>
      <c r="BT6" s="58">
        <v>81813.290989999994</v>
      </c>
      <c r="BU6" s="58">
        <v>77178.602450000006</v>
      </c>
      <c r="BV6" s="58">
        <v>78743.73487</v>
      </c>
      <c r="BW6" s="58">
        <v>87414.763739999995</v>
      </c>
      <c r="BX6" s="58">
        <v>83669.887849999999</v>
      </c>
      <c r="BY6" s="58">
        <v>78526.288530000005</v>
      </c>
      <c r="BZ6" s="58">
        <v>80605.987269999998</v>
      </c>
      <c r="CA6" s="58">
        <v>86196.393880000003</v>
      </c>
      <c r="CB6" s="58">
        <v>81191.251409999997</v>
      </c>
      <c r="CC6" s="58">
        <v>78163.604980000004</v>
      </c>
      <c r="CD6" s="58">
        <v>80605.987269999998</v>
      </c>
      <c r="CE6" s="58">
        <v>86479.403290000002</v>
      </c>
      <c r="CF6" s="58">
        <v>79872.711060000001</v>
      </c>
      <c r="CG6" s="58">
        <v>78903.31925</v>
      </c>
      <c r="CH6" s="58">
        <v>80605.987269999998</v>
      </c>
      <c r="CI6" s="58">
        <v>86804.540699999998</v>
      </c>
      <c r="CJ6" s="58">
        <v>83883.731280000007</v>
      </c>
      <c r="CK6" s="58">
        <v>78240.066170000006</v>
      </c>
      <c r="CL6" s="58">
        <v>80605.987269999998</v>
      </c>
      <c r="CM6" s="58">
        <v>87276.783620000002</v>
      </c>
      <c r="CN6" s="58">
        <v>81916.282869999995</v>
      </c>
      <c r="CO6" s="58">
        <v>78185.461609999998</v>
      </c>
      <c r="CP6" s="58">
        <v>80605.987269999998</v>
      </c>
      <c r="CQ6" s="58">
        <v>87880.037429999997</v>
      </c>
      <c r="CR6" s="58">
        <v>84350.610560000001</v>
      </c>
      <c r="CS6" s="58">
        <v>78815.903099999996</v>
      </c>
      <c r="CT6" s="58">
        <v>80751.818669999993</v>
      </c>
      <c r="CU6" s="58">
        <v>89278.130739999993</v>
      </c>
      <c r="CV6" s="58">
        <v>84917.116309999998</v>
      </c>
      <c r="CW6" s="58">
        <v>79108.108689999994</v>
      </c>
      <c r="CX6" s="58">
        <v>81741.102639999997</v>
      </c>
      <c r="CY6" s="58">
        <v>90745.819140000007</v>
      </c>
      <c r="CZ6" s="58">
        <v>85585.731679999997</v>
      </c>
      <c r="DA6" s="58">
        <v>78065.353690000004</v>
      </c>
      <c r="DB6" s="58">
        <v>82734.797990000006</v>
      </c>
      <c r="DC6" s="58">
        <v>92401.787490000002</v>
      </c>
      <c r="DD6" s="58">
        <v>82931.120160000006</v>
      </c>
      <c r="DE6" s="58">
        <v>80608.68634</v>
      </c>
      <c r="DF6" s="58">
        <v>83943.215729999996</v>
      </c>
      <c r="DG6" s="58">
        <v>95482.539189999996</v>
      </c>
      <c r="DH6" s="58">
        <v>85203.1158</v>
      </c>
      <c r="DI6" s="58">
        <v>80109.400080000007</v>
      </c>
      <c r="DJ6" s="58">
        <v>86951.367790000004</v>
      </c>
      <c r="DK6" s="58">
        <v>96103.647719999994</v>
      </c>
      <c r="DL6" s="58">
        <v>86764.942370000004</v>
      </c>
      <c r="DM6" s="58">
        <v>81225.230930000005</v>
      </c>
      <c r="DN6" s="58">
        <v>86951.367790000004</v>
      </c>
      <c r="DO6" s="58">
        <v>96374.573850000001</v>
      </c>
      <c r="DP6" s="58">
        <v>87834.643240000005</v>
      </c>
      <c r="DQ6" s="58">
        <v>81614.63003</v>
      </c>
      <c r="DR6" s="58">
        <v>86951.367790000004</v>
      </c>
      <c r="DS6" s="58">
        <v>96701.285749999995</v>
      </c>
      <c r="DT6" s="58">
        <v>88365.891489999995</v>
      </c>
      <c r="DU6" s="58">
        <v>81462.820680000004</v>
      </c>
      <c r="DV6" s="58">
        <v>87107.950670000006</v>
      </c>
      <c r="DW6" s="58">
        <v>97087.543869999994</v>
      </c>
      <c r="DX6" s="58">
        <v>89454.765060000005</v>
      </c>
      <c r="DY6" s="58">
        <v>81381.944369999997</v>
      </c>
      <c r="DZ6" s="58">
        <v>87263.829660000003</v>
      </c>
      <c r="EA6" s="58">
        <v>97550.035990000004</v>
      </c>
      <c r="EB6" s="58">
        <v>89750.715670000005</v>
      </c>
      <c r="EC6" s="58">
        <v>82355.40466</v>
      </c>
      <c r="ED6" s="58">
        <v>87100.31465</v>
      </c>
      <c r="EE6" s="58">
        <v>98107.222049999997</v>
      </c>
      <c r="EF6" s="58">
        <v>89893.345149999994</v>
      </c>
      <c r="EG6" s="58">
        <v>80765.280490000005</v>
      </c>
      <c r="EH6" s="58">
        <v>87096.751239999998</v>
      </c>
      <c r="EI6" s="58">
        <v>98652.110329999996</v>
      </c>
      <c r="EJ6" s="58">
        <v>90044.777430000002</v>
      </c>
      <c r="EK6" s="58">
        <v>80856.825190000003</v>
      </c>
      <c r="EL6" s="58">
        <v>87273.181760000007</v>
      </c>
      <c r="EM6" s="58">
        <v>99281.161999999997</v>
      </c>
      <c r="EN6" s="58">
        <v>90385.946490000002</v>
      </c>
      <c r="EO6" s="58">
        <v>82354.940350000004</v>
      </c>
      <c r="EP6" s="58">
        <v>88176.085529999997</v>
      </c>
      <c r="EQ6" s="58">
        <v>100183.8673</v>
      </c>
      <c r="ER6" s="58">
        <v>91005.42813</v>
      </c>
      <c r="ES6" s="58">
        <v>82176.150899999993</v>
      </c>
      <c r="ET6" s="58">
        <v>88322.525909999997</v>
      </c>
      <c r="EU6" s="58">
        <v>101168.0125</v>
      </c>
      <c r="EV6" s="58">
        <v>91568.544729999994</v>
      </c>
      <c r="EW6" s="58">
        <v>81578.184959999999</v>
      </c>
      <c r="EX6" s="58">
        <v>89193.418120000002</v>
      </c>
      <c r="EY6" s="58">
        <v>101981.8627</v>
      </c>
      <c r="EZ6" s="58">
        <v>91944.444489999994</v>
      </c>
      <c r="FA6" s="58">
        <v>80674.529479999997</v>
      </c>
      <c r="FB6" s="58">
        <v>89079.979680000004</v>
      </c>
    </row>
    <row r="7" spans="1:159" x14ac:dyDescent="0.3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4296.4449610000001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4561.7519080000002</v>
      </c>
      <c r="P7" s="58">
        <v>4652.8540320000002</v>
      </c>
      <c r="Q7" s="58">
        <v>4600.4103180000002</v>
      </c>
      <c r="R7" s="58">
        <v>4562.9764260000002</v>
      </c>
      <c r="S7" s="58">
        <v>4709.5111079999997</v>
      </c>
      <c r="T7" s="58">
        <v>4807.7916320000004</v>
      </c>
      <c r="U7" s="58">
        <v>4815.2895239999998</v>
      </c>
      <c r="V7" s="58">
        <v>4809.1847260000004</v>
      </c>
      <c r="W7" s="58">
        <v>4864.1851079999997</v>
      </c>
      <c r="X7" s="58">
        <v>4962.4549319999996</v>
      </c>
      <c r="Y7" s="58">
        <v>4867.5879240000004</v>
      </c>
      <c r="Z7" s="58">
        <v>4867.3073260000001</v>
      </c>
      <c r="AA7" s="58">
        <v>4714.6409880000001</v>
      </c>
      <c r="AB7" s="58">
        <v>1982.2966590000001</v>
      </c>
      <c r="AC7" s="58">
        <v>4976.5107180000005</v>
      </c>
      <c r="AD7" s="58">
        <v>5059.8664259999996</v>
      </c>
      <c r="AE7" s="58">
        <v>5325.170048</v>
      </c>
      <c r="AF7" s="58">
        <v>5233.3258919999998</v>
      </c>
      <c r="AG7" s="58">
        <v>5170.8303239999996</v>
      </c>
      <c r="AH7" s="58">
        <v>3720.3070990000001</v>
      </c>
      <c r="AI7" s="58">
        <v>5200.8806139999997</v>
      </c>
      <c r="AJ7" s="58">
        <v>5428.8141500000002</v>
      </c>
      <c r="AK7" s="58">
        <v>3803.8001640000002</v>
      </c>
      <c r="AL7" s="58">
        <v>5298.1742880000002</v>
      </c>
      <c r="AM7" s="58">
        <v>5325.5171490000002</v>
      </c>
      <c r="AN7" s="58">
        <v>7726.4919680000003</v>
      </c>
      <c r="AO7" s="58">
        <v>5971.2548720000004</v>
      </c>
      <c r="AP7" s="58">
        <v>5260.3741259999997</v>
      </c>
      <c r="AQ7" s="58">
        <v>9175.0001080000002</v>
      </c>
      <c r="AR7" s="58">
        <v>9475.9570320000003</v>
      </c>
      <c r="AS7" s="58">
        <v>6930.0531680000004</v>
      </c>
      <c r="AT7" s="58">
        <v>9258.9682260000009</v>
      </c>
      <c r="AU7" s="58">
        <v>5257.9151080000001</v>
      </c>
      <c r="AV7" s="58">
        <v>9463.2333319999998</v>
      </c>
      <c r="AW7" s="58">
        <v>9157.6521389999998</v>
      </c>
      <c r="AX7" s="58">
        <v>9176.9856259999997</v>
      </c>
      <c r="AY7" s="58">
        <v>9177.6881080000003</v>
      </c>
      <c r="AZ7" s="58">
        <v>6518.8653450000002</v>
      </c>
      <c r="BA7" s="58">
        <v>9275.8119179999994</v>
      </c>
      <c r="BB7" s="58">
        <v>9258.9682260000009</v>
      </c>
      <c r="BC7" s="58">
        <v>12068.66855</v>
      </c>
      <c r="BD7" s="58">
        <v>10324.97573</v>
      </c>
      <c r="BE7" s="58">
        <v>11419.63033</v>
      </c>
      <c r="BF7" s="58">
        <v>11835.15223</v>
      </c>
      <c r="BG7" s="58">
        <v>8575.1801630000009</v>
      </c>
      <c r="BH7" s="58">
        <v>10688.90272</v>
      </c>
      <c r="BI7" s="58">
        <v>11332.977940000001</v>
      </c>
      <c r="BJ7" s="58">
        <v>11835.15223</v>
      </c>
      <c r="BK7" s="58">
        <v>12068.746359999999</v>
      </c>
      <c r="BL7" s="58">
        <v>12067.26679</v>
      </c>
      <c r="BM7" s="58">
        <v>11094.89054</v>
      </c>
      <c r="BN7" s="58">
        <v>11835.15223</v>
      </c>
      <c r="BO7" s="58">
        <v>12068.802180000001</v>
      </c>
      <c r="BP7" s="58">
        <v>12005.447829999999</v>
      </c>
      <c r="BQ7" s="58">
        <v>11575.760200000001</v>
      </c>
      <c r="BR7" s="58">
        <v>11835.15223</v>
      </c>
      <c r="BS7" s="58">
        <v>11716.64774</v>
      </c>
      <c r="BT7" s="58">
        <v>12083.38747</v>
      </c>
      <c r="BU7" s="58">
        <v>10504.12451</v>
      </c>
      <c r="BV7" s="58">
        <v>11835.15223</v>
      </c>
      <c r="BW7" s="58">
        <v>12071.490180000001</v>
      </c>
      <c r="BX7" s="58">
        <v>8022.2603099999997</v>
      </c>
      <c r="BY7" s="58">
        <v>11549.40274</v>
      </c>
      <c r="BZ7" s="58">
        <v>11835.15223</v>
      </c>
      <c r="CA7" s="58">
        <v>12069.783949999999</v>
      </c>
      <c r="CB7" s="58">
        <v>12138.25181</v>
      </c>
      <c r="CC7" s="58">
        <v>11386.907709999999</v>
      </c>
      <c r="CD7" s="58">
        <v>11835.15223</v>
      </c>
      <c r="CE7" s="58">
        <v>11976.38747</v>
      </c>
      <c r="CF7" s="58">
        <v>12068.03242</v>
      </c>
      <c r="CG7" s="58">
        <v>11911.18124</v>
      </c>
      <c r="CH7" s="58">
        <v>11835.15223</v>
      </c>
      <c r="CI7" s="58">
        <v>12071.490180000001</v>
      </c>
      <c r="CJ7" s="58">
        <v>9417.1559369999995</v>
      </c>
      <c r="CK7" s="58">
        <v>9726.5739539999995</v>
      </c>
      <c r="CL7" s="58">
        <v>11835.15223</v>
      </c>
      <c r="CM7" s="58">
        <v>12071.490180000001</v>
      </c>
      <c r="CN7" s="58">
        <v>9358.4612699999998</v>
      </c>
      <c r="CO7" s="58">
        <v>9343.6132379999999</v>
      </c>
      <c r="CP7" s="58">
        <v>11835.15223</v>
      </c>
      <c r="CQ7" s="58">
        <v>12071.490180000001</v>
      </c>
      <c r="CR7" s="58">
        <v>9608.2712420000007</v>
      </c>
      <c r="CS7" s="58">
        <v>8597.3313949999992</v>
      </c>
      <c r="CT7" s="58">
        <v>11835.15223</v>
      </c>
      <c r="CU7" s="58">
        <v>12072.83035</v>
      </c>
      <c r="CV7" s="58">
        <v>8022.9143100000001</v>
      </c>
      <c r="CW7" s="58">
        <v>11778.91051</v>
      </c>
      <c r="CX7" s="58">
        <v>11835.15223</v>
      </c>
      <c r="CY7" s="58">
        <v>12072.83035</v>
      </c>
      <c r="CZ7" s="58">
        <v>8022.9143100000001</v>
      </c>
      <c r="DA7" s="58">
        <v>11911.18124</v>
      </c>
      <c r="DB7" s="58">
        <v>11835.15223</v>
      </c>
      <c r="DC7" s="58">
        <v>12072.83035</v>
      </c>
      <c r="DD7" s="58">
        <v>12068.00799</v>
      </c>
      <c r="DE7" s="58">
        <v>8908.1514630000001</v>
      </c>
      <c r="DF7" s="58">
        <v>11835.15223</v>
      </c>
      <c r="DG7" s="58">
        <v>12072.83035</v>
      </c>
      <c r="DH7" s="58">
        <v>12056.811750000001</v>
      </c>
      <c r="DI7" s="58">
        <v>11910.938239999999</v>
      </c>
      <c r="DJ7" s="58">
        <v>11835.15223</v>
      </c>
      <c r="DK7" s="58">
        <v>12069.783949999999</v>
      </c>
      <c r="DL7" s="58">
        <v>11977.6967</v>
      </c>
      <c r="DM7" s="58">
        <v>11854.93584</v>
      </c>
      <c r="DN7" s="58">
        <v>11835.15223</v>
      </c>
      <c r="DO7" s="58">
        <v>12072.83035</v>
      </c>
      <c r="DP7" s="58">
        <v>12139.132809999999</v>
      </c>
      <c r="DQ7" s="58">
        <v>10346.624809999999</v>
      </c>
      <c r="DR7" s="58">
        <v>11835.15223</v>
      </c>
      <c r="DS7" s="58">
        <v>12072.83035</v>
      </c>
      <c r="DT7" s="58">
        <v>12139.132809999999</v>
      </c>
      <c r="DU7" s="58">
        <v>11236.661400000001</v>
      </c>
      <c r="DV7" s="58">
        <v>11835.15223</v>
      </c>
      <c r="DW7" s="58">
        <v>12072.83035</v>
      </c>
      <c r="DX7" s="58">
        <v>12139.132809999999</v>
      </c>
      <c r="DY7" s="58">
        <v>11650.123659999999</v>
      </c>
      <c r="DZ7" s="58">
        <v>11835.15223</v>
      </c>
      <c r="EA7" s="58">
        <v>12069.783949999999</v>
      </c>
      <c r="EB7" s="58">
        <v>12139.132809999999</v>
      </c>
      <c r="EC7" s="58">
        <v>11804.06524</v>
      </c>
      <c r="ED7" s="58">
        <v>11835.15223</v>
      </c>
      <c r="EE7" s="58">
        <v>12072.83035</v>
      </c>
      <c r="EF7" s="58">
        <v>12139.132809999999</v>
      </c>
      <c r="EG7" s="58">
        <v>11602.523279999999</v>
      </c>
      <c r="EH7" s="58">
        <v>11835.15223</v>
      </c>
      <c r="EI7" s="58">
        <v>12072.83035</v>
      </c>
      <c r="EJ7" s="58">
        <v>12139.132809999999</v>
      </c>
      <c r="EK7" s="58">
        <v>11272.617</v>
      </c>
      <c r="EL7" s="58">
        <v>11835.15223</v>
      </c>
      <c r="EM7" s="58">
        <v>12072.83035</v>
      </c>
      <c r="EN7" s="58">
        <v>12139.132809999999</v>
      </c>
      <c r="EO7" s="58">
        <v>9274.0507780000007</v>
      </c>
      <c r="EP7" s="58">
        <v>11200.95918</v>
      </c>
      <c r="EQ7" s="58">
        <v>12072.83035</v>
      </c>
      <c r="ER7" s="58">
        <v>12139.132809999999</v>
      </c>
      <c r="ES7" s="58">
        <v>11911.18124</v>
      </c>
      <c r="ET7" s="58">
        <v>11835.15223</v>
      </c>
      <c r="EU7" s="58">
        <v>12069.783949999999</v>
      </c>
      <c r="EV7" s="58">
        <v>12139.132809999999</v>
      </c>
      <c r="EW7" s="58">
        <v>10480.30507</v>
      </c>
      <c r="EX7" s="58">
        <v>11835.15223</v>
      </c>
      <c r="EY7" s="58">
        <v>12069.783949999999</v>
      </c>
      <c r="EZ7" s="58">
        <v>12139.132809999999</v>
      </c>
      <c r="FA7" s="58">
        <v>11441.34303</v>
      </c>
      <c r="FB7" s="58">
        <v>11787.43273</v>
      </c>
    </row>
    <row r="8" spans="1:159" x14ac:dyDescent="0.3">
      <c r="B8" s="33" t="s">
        <v>3</v>
      </c>
      <c r="C8" s="58">
        <v>10285.27752</v>
      </c>
      <c r="D8" s="58">
        <v>8316.682116</v>
      </c>
      <c r="E8" s="58">
        <v>9520.7092059999995</v>
      </c>
      <c r="F8" s="58">
        <v>9449.9865919999993</v>
      </c>
      <c r="G8" s="58">
        <v>10146.851919999999</v>
      </c>
      <c r="H8" s="58">
        <v>7370.1812479999999</v>
      </c>
      <c r="I8" s="58">
        <v>9234.6263070000005</v>
      </c>
      <c r="J8" s="58">
        <v>9186.1157629999998</v>
      </c>
      <c r="K8" s="58">
        <v>10146.851919999999</v>
      </c>
      <c r="L8" s="58">
        <v>9335.4148399999995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8832.2211929999994</v>
      </c>
      <c r="R8" s="58">
        <v>9970.7169620000004</v>
      </c>
      <c r="S8" s="58">
        <v>11202.46579</v>
      </c>
      <c r="T8" s="58">
        <v>10011.859179999999</v>
      </c>
      <c r="U8" s="58">
        <v>9107.4756230000003</v>
      </c>
      <c r="V8" s="58">
        <v>10767.06681</v>
      </c>
      <c r="W8" s="58">
        <v>11596.19759</v>
      </c>
      <c r="X8" s="58">
        <v>10092.35225</v>
      </c>
      <c r="Y8" s="58">
        <v>9655.0194379999994</v>
      </c>
      <c r="Z8" s="58">
        <v>11291.302820000001</v>
      </c>
      <c r="AA8" s="58">
        <v>9019.3607680000005</v>
      </c>
      <c r="AB8" s="58">
        <v>6894.3610719999997</v>
      </c>
      <c r="AC8" s="58">
        <v>10021.97517</v>
      </c>
      <c r="AD8" s="58">
        <v>8140.6781929999997</v>
      </c>
      <c r="AE8" s="58">
        <v>4550.705903</v>
      </c>
      <c r="AF8" s="58">
        <v>3353.2969830000002</v>
      </c>
      <c r="AG8" s="58">
        <v>9189.2424190000002</v>
      </c>
      <c r="AH8" s="58">
        <v>9764.1681619999999</v>
      </c>
      <c r="AI8" s="58">
        <v>8273.4164089999995</v>
      </c>
      <c r="AJ8" s="58">
        <v>10150.453460000001</v>
      </c>
      <c r="AK8" s="58">
        <v>10496.88399</v>
      </c>
      <c r="AL8" s="58">
        <v>8071.4595410000002</v>
      </c>
      <c r="AM8" s="58">
        <v>12037.531419999999</v>
      </c>
      <c r="AN8" s="58">
        <v>5865.3032080000003</v>
      </c>
      <c r="AO8" s="58">
        <v>11004.97514</v>
      </c>
      <c r="AP8" s="58">
        <v>10375.761049999999</v>
      </c>
      <c r="AQ8" s="58">
        <v>12880.02313</v>
      </c>
      <c r="AR8" s="58">
        <v>5057.6979339999998</v>
      </c>
      <c r="AS8" s="58">
        <v>10316.54408</v>
      </c>
      <c r="AT8" s="58">
        <v>8549.0303349999995</v>
      </c>
      <c r="AU8" s="58">
        <v>12879.928389999999</v>
      </c>
      <c r="AV8" s="58">
        <v>9556.0086599999995</v>
      </c>
      <c r="AW8" s="58">
        <v>10027.470509999999</v>
      </c>
      <c r="AX8" s="58">
        <v>10516.19601</v>
      </c>
      <c r="AY8" s="58">
        <v>12858.79977</v>
      </c>
      <c r="AZ8" s="58">
        <v>10925.245080000001</v>
      </c>
      <c r="BA8" s="58">
        <v>12622.879349999999</v>
      </c>
      <c r="BB8" s="58">
        <v>12273.42412</v>
      </c>
      <c r="BC8" s="58">
        <v>10275.14056</v>
      </c>
      <c r="BD8" s="58">
        <v>10315.78709</v>
      </c>
      <c r="BE8" s="58">
        <v>11830.983609999999</v>
      </c>
      <c r="BF8" s="58">
        <v>12045.11218</v>
      </c>
      <c r="BG8" s="58">
        <v>12619.46299</v>
      </c>
      <c r="BH8" s="58">
        <v>11921.176450000001</v>
      </c>
      <c r="BI8" s="58">
        <v>12619.46299</v>
      </c>
      <c r="BJ8" s="58">
        <v>12619.46299</v>
      </c>
      <c r="BK8" s="58">
        <v>13225.092280000001</v>
      </c>
      <c r="BL8" s="58">
        <v>9973.9821019999999</v>
      </c>
      <c r="BM8" s="58">
        <v>13225.092280000001</v>
      </c>
      <c r="BN8" s="58">
        <v>13225.092280000001</v>
      </c>
      <c r="BO8" s="58">
        <v>13224.90278</v>
      </c>
      <c r="BP8" s="58">
        <v>11690.946330000001</v>
      </c>
      <c r="BQ8" s="58">
        <v>13198.373579999999</v>
      </c>
      <c r="BR8" s="58">
        <v>13224.90278</v>
      </c>
      <c r="BS8" s="58">
        <v>13224.90278</v>
      </c>
      <c r="BT8" s="58">
        <v>13224.90278</v>
      </c>
      <c r="BU8" s="58">
        <v>13224.90278</v>
      </c>
      <c r="BV8" s="58">
        <v>13224.90278</v>
      </c>
      <c r="BW8" s="58">
        <v>13224.90278</v>
      </c>
      <c r="BX8" s="58">
        <v>12490.61232</v>
      </c>
      <c r="BY8" s="58">
        <v>12195.001200000001</v>
      </c>
      <c r="BZ8" s="58">
        <v>13224.90278</v>
      </c>
      <c r="CA8" s="58">
        <v>12867.13752</v>
      </c>
      <c r="CB8" s="58">
        <v>11676.16577</v>
      </c>
      <c r="CC8" s="58">
        <v>12299.602059999999</v>
      </c>
      <c r="CD8" s="58">
        <v>13035.78746</v>
      </c>
      <c r="CE8" s="58">
        <v>13912.19865</v>
      </c>
      <c r="CF8" s="58">
        <v>13071.317639999999</v>
      </c>
      <c r="CG8" s="58">
        <v>12575.316279999999</v>
      </c>
      <c r="CH8" s="58">
        <v>13912.19865</v>
      </c>
      <c r="CI8" s="58">
        <v>14788.609839999999</v>
      </c>
      <c r="CJ8" s="58">
        <v>14788.609839999999</v>
      </c>
      <c r="CK8" s="58">
        <v>14788.609839999999</v>
      </c>
      <c r="CL8" s="58">
        <v>14788.609839999999</v>
      </c>
      <c r="CM8" s="58">
        <v>15665.21053</v>
      </c>
      <c r="CN8" s="58">
        <v>15665.21053</v>
      </c>
      <c r="CO8" s="58">
        <v>15665.21053</v>
      </c>
      <c r="CP8" s="58">
        <v>15665.21053</v>
      </c>
      <c r="CQ8" s="58">
        <v>16361.602129999999</v>
      </c>
      <c r="CR8" s="58">
        <v>15656.683290000001</v>
      </c>
      <c r="CS8" s="58">
        <v>16181.58253</v>
      </c>
      <c r="CT8" s="58">
        <v>16361.602129999999</v>
      </c>
      <c r="CU8" s="58">
        <v>17057.993719999999</v>
      </c>
      <c r="CV8" s="58">
        <v>16653.42337</v>
      </c>
      <c r="CW8" s="58">
        <v>17057.993719999999</v>
      </c>
      <c r="CX8" s="58">
        <v>17057.993719999999</v>
      </c>
      <c r="CY8" s="58">
        <v>17754.574820000002</v>
      </c>
      <c r="CZ8" s="58">
        <v>17754.574820000002</v>
      </c>
      <c r="DA8" s="58">
        <v>16059.54819</v>
      </c>
      <c r="DB8" s="58">
        <v>17754.574820000002</v>
      </c>
      <c r="DC8" s="58">
        <v>18450.966410000001</v>
      </c>
      <c r="DD8" s="58">
        <v>18101.63365</v>
      </c>
      <c r="DE8" s="58">
        <v>17799.10598</v>
      </c>
      <c r="DF8" s="58">
        <v>18450.966410000001</v>
      </c>
      <c r="DG8" s="58">
        <v>19076.693200000002</v>
      </c>
      <c r="DH8" s="58">
        <v>19071.482100000001</v>
      </c>
      <c r="DI8" s="58">
        <v>18529.456920000001</v>
      </c>
      <c r="DJ8" s="58">
        <v>19076.693200000002</v>
      </c>
      <c r="DK8" s="58">
        <v>19266.18751</v>
      </c>
      <c r="DL8" s="58">
        <v>19266.18751</v>
      </c>
      <c r="DM8" s="58">
        <v>18362.299640000001</v>
      </c>
      <c r="DN8" s="58">
        <v>19266.18751</v>
      </c>
      <c r="DO8" s="58">
        <v>19450.281230000001</v>
      </c>
      <c r="DP8" s="58">
        <v>18925.381990000002</v>
      </c>
      <c r="DQ8" s="58">
        <v>19450.281230000001</v>
      </c>
      <c r="DR8" s="58">
        <v>19450.281230000001</v>
      </c>
      <c r="DS8" s="58">
        <v>19639.775539999999</v>
      </c>
      <c r="DT8" s="58">
        <v>19639.775539999999</v>
      </c>
      <c r="DU8" s="58">
        <v>19459.755949999999</v>
      </c>
      <c r="DV8" s="58">
        <v>19639.775539999999</v>
      </c>
      <c r="DW8" s="58">
        <v>19829.26986</v>
      </c>
      <c r="DX8" s="58">
        <v>19829.26986</v>
      </c>
      <c r="DY8" s="58">
        <v>19829.26986</v>
      </c>
      <c r="DZ8" s="58">
        <v>19829.26986</v>
      </c>
      <c r="EA8" s="58">
        <v>19829.26986</v>
      </c>
      <c r="EB8" s="58">
        <v>19829.26986</v>
      </c>
      <c r="EC8" s="58">
        <v>19829.26986</v>
      </c>
      <c r="ED8" s="58">
        <v>19829.26986</v>
      </c>
      <c r="EE8" s="58">
        <v>19485.14819</v>
      </c>
      <c r="EF8" s="58">
        <v>19485.14819</v>
      </c>
      <c r="EG8" s="58">
        <v>19059.733459999999</v>
      </c>
      <c r="EH8" s="58">
        <v>19485.14819</v>
      </c>
      <c r="EI8" s="58">
        <v>19485.14819</v>
      </c>
      <c r="EJ8" s="58">
        <v>19485.14819</v>
      </c>
      <c r="EK8" s="58">
        <v>18894.8734</v>
      </c>
      <c r="EL8" s="58">
        <v>19338.571759999999</v>
      </c>
      <c r="EM8" s="58">
        <v>19485.14819</v>
      </c>
      <c r="EN8" s="58">
        <v>19485.14819</v>
      </c>
      <c r="EO8" s="58">
        <v>19485.14819</v>
      </c>
      <c r="EP8" s="58">
        <v>19485.14819</v>
      </c>
      <c r="EQ8" s="58">
        <v>19485.14819</v>
      </c>
      <c r="ER8" s="58">
        <v>19485.14819</v>
      </c>
      <c r="ES8" s="58">
        <v>19485.14819</v>
      </c>
      <c r="ET8" s="58">
        <v>19485.14819</v>
      </c>
      <c r="EU8" s="58">
        <v>19485.14819</v>
      </c>
      <c r="EV8" s="58">
        <v>19485.14819</v>
      </c>
      <c r="EW8" s="58">
        <v>19485.14819</v>
      </c>
      <c r="EX8" s="58">
        <v>19402.71816</v>
      </c>
      <c r="EY8" s="58">
        <v>19485.14819</v>
      </c>
      <c r="EZ8" s="58">
        <v>19485.14819</v>
      </c>
      <c r="FA8" s="58">
        <v>19125.108990000001</v>
      </c>
      <c r="FB8" s="58">
        <v>19485.14819</v>
      </c>
    </row>
    <row r="9" spans="1:159" x14ac:dyDescent="0.3">
      <c r="B9" s="33" t="s">
        <v>4</v>
      </c>
      <c r="C9" s="58">
        <v>2200.7904629999998</v>
      </c>
      <c r="D9" s="58">
        <v>2095.2449999999999</v>
      </c>
      <c r="E9" s="58">
        <v>2089.3200000000002</v>
      </c>
      <c r="F9" s="58">
        <v>2017.816804</v>
      </c>
      <c r="G9" s="58">
        <v>1807.8</v>
      </c>
      <c r="H9" s="58">
        <v>1841.7449999999999</v>
      </c>
      <c r="I9" s="58">
        <v>2281.3200000000002</v>
      </c>
      <c r="J9" s="58">
        <v>1977.3</v>
      </c>
      <c r="K9" s="58">
        <v>2106.5700000000002</v>
      </c>
      <c r="L9" s="58">
        <v>2290.3200000000002</v>
      </c>
      <c r="M9" s="58">
        <v>2305.3200000000002</v>
      </c>
      <c r="N9" s="58">
        <v>2380.3200000000002</v>
      </c>
      <c r="O9" s="58">
        <v>2281.3200000000002</v>
      </c>
      <c r="P9" s="58">
        <v>2035.2449999999999</v>
      </c>
      <c r="Q9" s="58">
        <v>2007.57</v>
      </c>
      <c r="R9" s="58">
        <v>2380.3200000000002</v>
      </c>
      <c r="S9" s="58">
        <v>2013.57</v>
      </c>
      <c r="T9" s="58">
        <v>1290.4949999999999</v>
      </c>
      <c r="U9" s="58">
        <v>2011.2449999999999</v>
      </c>
      <c r="V9" s="58">
        <v>2305.3200000000002</v>
      </c>
      <c r="W9" s="58">
        <v>1797.1090690000001</v>
      </c>
      <c r="X9" s="58">
        <v>1403.552948</v>
      </c>
      <c r="Y9" s="58">
        <v>2095.2449999999999</v>
      </c>
      <c r="Z9" s="58">
        <v>1840.095</v>
      </c>
      <c r="AA9" s="58">
        <v>1556.0058670000001</v>
      </c>
      <c r="AB9" s="58">
        <v>2110.2449999999999</v>
      </c>
      <c r="AC9" s="58">
        <v>2168.8200000000002</v>
      </c>
      <c r="AD9" s="58">
        <v>1840.095</v>
      </c>
      <c r="AE9" s="58">
        <v>2363.0700000000002</v>
      </c>
      <c r="AF9" s="58">
        <v>2365.2449999999999</v>
      </c>
      <c r="AG9" s="58">
        <v>2365.2449999999999</v>
      </c>
      <c r="AH9" s="58">
        <v>2271.3000000000002</v>
      </c>
      <c r="AI9" s="58">
        <v>1981.7249999999999</v>
      </c>
      <c r="AJ9" s="58">
        <v>2361.5700000000002</v>
      </c>
      <c r="AK9" s="58">
        <v>1821.345</v>
      </c>
      <c r="AL9" s="58">
        <v>2623.1986929999998</v>
      </c>
      <c r="AM9" s="58">
        <v>2016.4949999999999</v>
      </c>
      <c r="AN9" s="58">
        <v>2635.32</v>
      </c>
      <c r="AO9" s="58">
        <v>2213.2382510000002</v>
      </c>
      <c r="AP9" s="58">
        <v>2635.32</v>
      </c>
      <c r="AQ9" s="58">
        <v>2635.32</v>
      </c>
      <c r="AR9" s="58">
        <v>2365.2449999999999</v>
      </c>
      <c r="AS9" s="58">
        <v>2635.32</v>
      </c>
      <c r="AT9" s="58">
        <v>2635.32</v>
      </c>
      <c r="AU9" s="58">
        <v>2635.32</v>
      </c>
      <c r="AV9" s="58">
        <v>2077.8031500000002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2365.2449999999999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2635.32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2365.2449999999999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0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0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3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531.29521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531.29521</v>
      </c>
      <c r="U10" s="58">
        <v>1270.3483269999999</v>
      </c>
      <c r="V10" s="58">
        <v>1273.6339250000001</v>
      </c>
      <c r="W10" s="58">
        <v>1813.1387500000001</v>
      </c>
      <c r="X10" s="58">
        <v>690.65658929999995</v>
      </c>
      <c r="Y10" s="58">
        <v>1433.0893369999999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531.29521</v>
      </c>
      <c r="AE10" s="58">
        <v>0</v>
      </c>
      <c r="AF10" s="58">
        <v>531.29521</v>
      </c>
      <c r="AG10" s="58">
        <v>1651.996044</v>
      </c>
      <c r="AH10" s="58">
        <v>1651.996044</v>
      </c>
      <c r="AI10" s="58">
        <v>1813.1387500000001</v>
      </c>
      <c r="AJ10" s="58">
        <v>0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3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4501.7010440000004</v>
      </c>
      <c r="G11" s="58">
        <v>3750.6725929999998</v>
      </c>
      <c r="H11" s="58">
        <v>4120.3437409999997</v>
      </c>
      <c r="I11" s="58">
        <v>3859.3563589999999</v>
      </c>
      <c r="J11" s="58">
        <v>4177.9500120000002</v>
      </c>
      <c r="K11" s="58">
        <v>4140.2293879999997</v>
      </c>
      <c r="L11" s="58">
        <v>3738.5948910000002</v>
      </c>
      <c r="M11" s="58">
        <v>4474.9242139999997</v>
      </c>
      <c r="N11" s="58">
        <v>4189.69866</v>
      </c>
      <c r="O11" s="58">
        <v>4204.8102950000002</v>
      </c>
      <c r="P11" s="58">
        <v>3974.8349699999999</v>
      </c>
      <c r="Q11" s="58">
        <v>4500.6588259999999</v>
      </c>
      <c r="R11" s="58">
        <v>4082.4448790000001</v>
      </c>
      <c r="S11" s="58">
        <v>4583.41993</v>
      </c>
      <c r="T11" s="58">
        <v>2812.177952</v>
      </c>
      <c r="U11" s="58">
        <v>3989.4031719999998</v>
      </c>
      <c r="V11" s="58">
        <v>3923.3644039999999</v>
      </c>
      <c r="W11" s="58">
        <v>4440.8108769999999</v>
      </c>
      <c r="X11" s="58">
        <v>3805.783183</v>
      </c>
      <c r="Y11" s="58">
        <v>4499.9529350000003</v>
      </c>
      <c r="Z11" s="58">
        <v>4126.0285709999998</v>
      </c>
      <c r="AA11" s="58">
        <v>4396.1048030000002</v>
      </c>
      <c r="AB11" s="58">
        <v>4423.2503989999996</v>
      </c>
      <c r="AC11" s="58">
        <v>4483.4359750000003</v>
      </c>
      <c r="AD11" s="58">
        <v>3596.3736490000001</v>
      </c>
      <c r="AE11" s="58">
        <v>4645.5264539999998</v>
      </c>
      <c r="AF11" s="58">
        <v>4133.3241019999996</v>
      </c>
      <c r="AG11" s="58">
        <v>3974.1488800000002</v>
      </c>
      <c r="AH11" s="58">
        <v>4413.8704310000003</v>
      </c>
      <c r="AI11" s="58">
        <v>4081.7337389999998</v>
      </c>
      <c r="AJ11" s="58">
        <v>3684.586988</v>
      </c>
      <c r="AK11" s="58">
        <v>4408.0336219999999</v>
      </c>
      <c r="AL11" s="58">
        <v>4552.6599820000001</v>
      </c>
      <c r="AM11" s="58">
        <v>4326.8344090000001</v>
      </c>
      <c r="AN11" s="58">
        <v>4665.4241300000003</v>
      </c>
      <c r="AO11" s="58">
        <v>4051.8269650000002</v>
      </c>
      <c r="AP11" s="58">
        <v>4159.0005810000002</v>
      </c>
      <c r="AQ11" s="58">
        <v>4408.5166799999997</v>
      </c>
      <c r="AR11" s="58">
        <v>4555.8964169999999</v>
      </c>
      <c r="AS11" s="58">
        <v>4819.956741</v>
      </c>
      <c r="AT11" s="58">
        <v>4428.082504</v>
      </c>
      <c r="AU11" s="58">
        <v>4371.550706</v>
      </c>
      <c r="AV11" s="58">
        <v>3972.3341009999999</v>
      </c>
      <c r="AW11" s="58">
        <v>4030.2246129999999</v>
      </c>
      <c r="AX11" s="58">
        <v>4270.4979560000002</v>
      </c>
      <c r="AY11" s="58">
        <v>3439.6176799999998</v>
      </c>
      <c r="AZ11" s="58">
        <v>3444.876683</v>
      </c>
      <c r="BA11" s="58">
        <v>3521.906121</v>
      </c>
      <c r="BB11" s="58">
        <v>3759.2477469999999</v>
      </c>
      <c r="BC11" s="58">
        <v>2309.6630970000001</v>
      </c>
      <c r="BD11" s="58">
        <v>1826.150009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3">
      <c r="B12" s="33" t="s">
        <v>6</v>
      </c>
      <c r="C12" s="58">
        <v>6515.8117179999999</v>
      </c>
      <c r="D12" s="58">
        <v>6363.4137119999996</v>
      </c>
      <c r="E12" s="58">
        <v>4699.2720079999999</v>
      </c>
      <c r="F12" s="58">
        <v>6924.6467839999996</v>
      </c>
      <c r="G12" s="58">
        <v>6820.7380709999998</v>
      </c>
      <c r="H12" s="58">
        <v>6381.8436270000002</v>
      </c>
      <c r="I12" s="58">
        <v>5287.9719969999996</v>
      </c>
      <c r="J12" s="58">
        <v>7063.6707990000004</v>
      </c>
      <c r="K12" s="58">
        <v>7483.9720159999997</v>
      </c>
      <c r="L12" s="58">
        <v>6935.6053680000005</v>
      </c>
      <c r="M12" s="58">
        <v>6015.5259660000002</v>
      </c>
      <c r="N12" s="58">
        <v>7915.3858870000004</v>
      </c>
      <c r="O12" s="58">
        <v>7899.1379960000004</v>
      </c>
      <c r="P12" s="58">
        <v>6767.8077380000004</v>
      </c>
      <c r="Q12" s="58">
        <v>6151.7974709999999</v>
      </c>
      <c r="R12" s="58">
        <v>8111.7795059999999</v>
      </c>
      <c r="S12" s="58">
        <v>8215.860831</v>
      </c>
      <c r="T12" s="58">
        <v>7262.6768030000003</v>
      </c>
      <c r="U12" s="58">
        <v>6845.2017230000001</v>
      </c>
      <c r="V12" s="58">
        <v>8678.4118880000005</v>
      </c>
      <c r="W12" s="58">
        <v>7936.1503709999997</v>
      </c>
      <c r="X12" s="58">
        <v>7754.0307979999998</v>
      </c>
      <c r="Y12" s="58">
        <v>6877.2731540000004</v>
      </c>
      <c r="Z12" s="58">
        <v>8702.3682260000005</v>
      </c>
      <c r="AA12" s="58">
        <v>7985.4700350000003</v>
      </c>
      <c r="AB12" s="58">
        <v>6542.248732</v>
      </c>
      <c r="AC12" s="58">
        <v>6662.578751</v>
      </c>
      <c r="AD12" s="58">
        <v>8417.4797070000004</v>
      </c>
      <c r="AE12" s="58">
        <v>7460.8587960000004</v>
      </c>
      <c r="AF12" s="58">
        <v>7574.6743720000004</v>
      </c>
      <c r="AG12" s="58">
        <v>7064.8056909999996</v>
      </c>
      <c r="AH12" s="58">
        <v>8860.9735010000004</v>
      </c>
      <c r="AI12" s="58">
        <v>8842.7668450000001</v>
      </c>
      <c r="AJ12" s="58">
        <v>7844.2794960000001</v>
      </c>
      <c r="AK12" s="58">
        <v>6957.7937760000004</v>
      </c>
      <c r="AL12" s="58">
        <v>9189.494025</v>
      </c>
      <c r="AM12" s="58">
        <v>8340.3476599999995</v>
      </c>
      <c r="AN12" s="58">
        <v>8476.113394</v>
      </c>
      <c r="AO12" s="58">
        <v>6885.443276</v>
      </c>
      <c r="AP12" s="58">
        <v>9281.6111120000005</v>
      </c>
      <c r="AQ12" s="58">
        <v>9570.2846420000005</v>
      </c>
      <c r="AR12" s="58">
        <v>9926.4168950000003</v>
      </c>
      <c r="AS12" s="58">
        <v>7358.0796710000004</v>
      </c>
      <c r="AT12" s="58">
        <v>10270.46495</v>
      </c>
      <c r="AU12" s="58">
        <v>9986.6031619999994</v>
      </c>
      <c r="AV12" s="58">
        <v>9407.9182419999997</v>
      </c>
      <c r="AW12" s="58">
        <v>7869.565036</v>
      </c>
      <c r="AX12" s="58">
        <v>10297.69695</v>
      </c>
      <c r="AY12" s="58">
        <v>9979.5785890000006</v>
      </c>
      <c r="AZ12" s="58">
        <v>9979.5785890000006</v>
      </c>
      <c r="BA12" s="58">
        <v>8149.2830729999996</v>
      </c>
      <c r="BB12" s="58">
        <v>10688.157649999999</v>
      </c>
      <c r="BC12" s="58">
        <v>13803.563469999999</v>
      </c>
      <c r="BD12" s="58">
        <v>13668.18759</v>
      </c>
      <c r="BE12" s="58">
        <v>11211.143029999999</v>
      </c>
      <c r="BF12" s="58">
        <v>14816.037410000001</v>
      </c>
      <c r="BG12" s="58">
        <v>15927.60629</v>
      </c>
      <c r="BH12" s="58">
        <v>15743.46629</v>
      </c>
      <c r="BI12" s="58">
        <v>13145.55697</v>
      </c>
      <c r="BJ12" s="58">
        <v>17086.79351</v>
      </c>
      <c r="BK12" s="58">
        <v>16190.28629</v>
      </c>
      <c r="BL12" s="58">
        <v>16190.28629</v>
      </c>
      <c r="BM12" s="58">
        <v>13360.47697</v>
      </c>
      <c r="BN12" s="58">
        <v>17369.373510000001</v>
      </c>
      <c r="BO12" s="58">
        <v>16462.206289999998</v>
      </c>
      <c r="BP12" s="58">
        <v>16462.206289999998</v>
      </c>
      <c r="BQ12" s="58">
        <v>13436.78197</v>
      </c>
      <c r="BR12" s="58">
        <v>17661.893510000002</v>
      </c>
      <c r="BS12" s="58">
        <v>16731.486290000001</v>
      </c>
      <c r="BT12" s="58">
        <v>16731.486290000001</v>
      </c>
      <c r="BU12" s="58">
        <v>13803.276970000001</v>
      </c>
      <c r="BV12" s="58">
        <v>17951.573509999998</v>
      </c>
      <c r="BW12" s="58">
        <v>16996.80629</v>
      </c>
      <c r="BX12" s="58">
        <v>16996.80629</v>
      </c>
      <c r="BY12" s="58">
        <v>14020.356970000001</v>
      </c>
      <c r="BZ12" s="58">
        <v>18236.99351</v>
      </c>
      <c r="CA12" s="58">
        <v>17106.757829999999</v>
      </c>
      <c r="CB12" s="58">
        <v>16422.99783</v>
      </c>
      <c r="CC12" s="58">
        <v>14061.05723</v>
      </c>
      <c r="CD12" s="58">
        <v>18375.799749999998</v>
      </c>
      <c r="CE12" s="58">
        <v>17319.277829999999</v>
      </c>
      <c r="CF12" s="58">
        <v>17319.277829999999</v>
      </c>
      <c r="CG12" s="58">
        <v>14234.93723</v>
      </c>
      <c r="CH12" s="58">
        <v>18604.419750000001</v>
      </c>
      <c r="CI12" s="58">
        <v>17504.077829999998</v>
      </c>
      <c r="CJ12" s="58">
        <v>17504.077829999998</v>
      </c>
      <c r="CK12" s="58">
        <v>14386.13723</v>
      </c>
      <c r="CL12" s="58">
        <v>18803.21975</v>
      </c>
      <c r="CM12" s="58">
        <v>17708.017830000001</v>
      </c>
      <c r="CN12" s="58">
        <v>17708.017830000001</v>
      </c>
      <c r="CO12" s="58">
        <v>14552.997230000001</v>
      </c>
      <c r="CP12" s="58">
        <v>19022.60975</v>
      </c>
      <c r="CQ12" s="58">
        <v>17886.877830000001</v>
      </c>
      <c r="CR12" s="58">
        <v>17886.877830000001</v>
      </c>
      <c r="CS12" s="58">
        <v>14699.337229999999</v>
      </c>
      <c r="CT12" s="58">
        <v>19215.019749999999</v>
      </c>
      <c r="CU12" s="58">
        <v>17960.284500000002</v>
      </c>
      <c r="CV12" s="58">
        <v>17960.284500000002</v>
      </c>
      <c r="CW12" s="58">
        <v>14758.084500000001</v>
      </c>
      <c r="CX12" s="58">
        <v>19294.534500000002</v>
      </c>
      <c r="CY12" s="58">
        <v>18017.7045</v>
      </c>
      <c r="CZ12" s="58">
        <v>18017.7045</v>
      </c>
      <c r="DA12" s="58">
        <v>14805.0645</v>
      </c>
      <c r="DB12" s="58">
        <v>19356.304499999998</v>
      </c>
      <c r="DC12" s="58">
        <v>18094.924500000001</v>
      </c>
      <c r="DD12" s="58">
        <v>18094.924500000001</v>
      </c>
      <c r="DE12" s="58">
        <v>14868.244500000001</v>
      </c>
      <c r="DF12" s="58">
        <v>19439.374500000002</v>
      </c>
      <c r="DG12" s="58">
        <v>18158.944500000001</v>
      </c>
      <c r="DH12" s="58">
        <v>18158.944500000001</v>
      </c>
      <c r="DI12" s="58">
        <v>14920.6245</v>
      </c>
      <c r="DJ12" s="58">
        <v>19508.244500000001</v>
      </c>
      <c r="DK12" s="58">
        <v>18256.624500000002</v>
      </c>
      <c r="DL12" s="58">
        <v>18256.624500000002</v>
      </c>
      <c r="DM12" s="58">
        <v>15000.5445</v>
      </c>
      <c r="DN12" s="58">
        <v>19613.324499999999</v>
      </c>
      <c r="DO12" s="58">
        <v>18319.984499999999</v>
      </c>
      <c r="DP12" s="58">
        <v>18319.984499999999</v>
      </c>
      <c r="DQ12" s="58">
        <v>15052.3845</v>
      </c>
      <c r="DR12" s="58">
        <v>19681.484499999999</v>
      </c>
      <c r="DS12" s="58">
        <v>18408.424500000001</v>
      </c>
      <c r="DT12" s="58">
        <v>18408.424500000001</v>
      </c>
      <c r="DU12" s="58">
        <v>15124.744500000001</v>
      </c>
      <c r="DV12" s="58">
        <v>19776.624500000002</v>
      </c>
      <c r="DW12" s="58">
        <v>18482.344499999999</v>
      </c>
      <c r="DX12" s="58">
        <v>18482.344499999999</v>
      </c>
      <c r="DY12" s="58">
        <v>15185.2245</v>
      </c>
      <c r="DZ12" s="58">
        <v>19856.144499999999</v>
      </c>
      <c r="EA12" s="58">
        <v>18566.824499999999</v>
      </c>
      <c r="EB12" s="58">
        <v>18566.824499999999</v>
      </c>
      <c r="EC12" s="58">
        <v>15254.344499999999</v>
      </c>
      <c r="ED12" s="58">
        <v>19947.0245</v>
      </c>
      <c r="EE12" s="58">
        <v>18606.424500000001</v>
      </c>
      <c r="EF12" s="58">
        <v>18606.424500000001</v>
      </c>
      <c r="EG12" s="58">
        <v>15286.744500000001</v>
      </c>
      <c r="EH12" s="58">
        <v>19989.624500000002</v>
      </c>
      <c r="EI12" s="58">
        <v>18575.04</v>
      </c>
      <c r="EJ12" s="58">
        <v>18575.04</v>
      </c>
      <c r="EK12" s="58">
        <v>15197.76</v>
      </c>
      <c r="EL12" s="58">
        <v>19982.240000000002</v>
      </c>
      <c r="EM12" s="58">
        <v>18624.54</v>
      </c>
      <c r="EN12" s="58">
        <v>18624.54</v>
      </c>
      <c r="EO12" s="58">
        <v>15238.26</v>
      </c>
      <c r="EP12" s="58">
        <v>20035.490000000002</v>
      </c>
      <c r="EQ12" s="58">
        <v>18681.3</v>
      </c>
      <c r="ER12" s="58">
        <v>18681.3</v>
      </c>
      <c r="ES12" s="58">
        <v>15284.7</v>
      </c>
      <c r="ET12" s="58">
        <v>20096.55</v>
      </c>
      <c r="EU12" s="58">
        <v>18769.080000000002</v>
      </c>
      <c r="EV12" s="58">
        <v>18769.080000000002</v>
      </c>
      <c r="EW12" s="58">
        <v>15356.52</v>
      </c>
      <c r="EX12" s="58">
        <v>19864.920709999999</v>
      </c>
      <c r="EY12" s="58">
        <v>18840.36</v>
      </c>
      <c r="EZ12" s="58">
        <v>18840.36</v>
      </c>
      <c r="FA12" s="58">
        <v>15414.84</v>
      </c>
      <c r="FB12" s="58">
        <v>20267.66</v>
      </c>
    </row>
    <row r="13" spans="1:159" x14ac:dyDescent="0.3">
      <c r="B13" s="33" t="s">
        <v>7</v>
      </c>
      <c r="C13" s="58">
        <v>419.95653299999998</v>
      </c>
      <c r="D13" s="58">
        <v>530.722399</v>
      </c>
      <c r="E13" s="58">
        <v>708.81756499999995</v>
      </c>
      <c r="F13" s="58">
        <v>723.45813740000006</v>
      </c>
      <c r="G13" s="58">
        <v>730.75659619999999</v>
      </c>
      <c r="H13" s="58">
        <v>782.10247340000001</v>
      </c>
      <c r="I13" s="58">
        <v>886.39772579999999</v>
      </c>
      <c r="J13" s="58">
        <v>1020.472029</v>
      </c>
      <c r="K13" s="58">
        <v>708.52337639999996</v>
      </c>
      <c r="L13" s="58">
        <v>904.74540009999998</v>
      </c>
      <c r="M13" s="58">
        <v>1399.7263720000001</v>
      </c>
      <c r="N13" s="58">
        <v>1220.278793</v>
      </c>
      <c r="O13" s="58">
        <v>1027.9771780000001</v>
      </c>
      <c r="P13" s="58">
        <v>1253.6552360000001</v>
      </c>
      <c r="Q13" s="58">
        <v>1581.569438</v>
      </c>
      <c r="R13" s="58">
        <v>1333.8785270000001</v>
      </c>
      <c r="S13" s="58">
        <v>1396.7916970000001</v>
      </c>
      <c r="T13" s="58">
        <v>945.85155710000004</v>
      </c>
      <c r="U13" s="58">
        <v>2704.627493</v>
      </c>
      <c r="V13" s="58">
        <v>1897.0915239999999</v>
      </c>
      <c r="W13" s="58">
        <v>1046.930312</v>
      </c>
      <c r="X13" s="58">
        <v>1452.436483</v>
      </c>
      <c r="Y13" s="58">
        <v>2935.15805</v>
      </c>
      <c r="Z13" s="58">
        <v>2032.4036860000001</v>
      </c>
      <c r="AA13" s="58">
        <v>2247.155049</v>
      </c>
      <c r="AB13" s="58">
        <v>3328.4907600000001</v>
      </c>
      <c r="AC13" s="58">
        <v>3257.7687030000002</v>
      </c>
      <c r="AD13" s="58">
        <v>2939.1735199999998</v>
      </c>
      <c r="AE13" s="58">
        <v>2665.862869</v>
      </c>
      <c r="AF13" s="58">
        <v>3632.7646679999998</v>
      </c>
      <c r="AG13" s="58">
        <v>3711.4515569999999</v>
      </c>
      <c r="AH13" s="58">
        <v>3313.0719429999999</v>
      </c>
      <c r="AI13" s="58">
        <v>3063.9156290000001</v>
      </c>
      <c r="AJ13" s="58">
        <v>1824.4754949999999</v>
      </c>
      <c r="AK13" s="58">
        <v>3093.7437420000001</v>
      </c>
      <c r="AL13" s="58">
        <v>4074.7829590000001</v>
      </c>
      <c r="AM13" s="58">
        <v>1490.817697</v>
      </c>
      <c r="AN13" s="58">
        <v>3140.5516499999999</v>
      </c>
      <c r="AO13" s="58">
        <v>2391.495868</v>
      </c>
      <c r="AP13" s="58">
        <v>3821.444606</v>
      </c>
      <c r="AQ13" s="58">
        <v>2986.1830599999998</v>
      </c>
      <c r="AR13" s="58">
        <v>3907.1044740000002</v>
      </c>
      <c r="AS13" s="58">
        <v>4905.0558870000004</v>
      </c>
      <c r="AT13" s="58">
        <v>3930.4418919999998</v>
      </c>
      <c r="AU13" s="58">
        <v>4997.0700150000002</v>
      </c>
      <c r="AV13" s="58">
        <v>5089.4081269999997</v>
      </c>
      <c r="AW13" s="58">
        <v>6380.7518739999996</v>
      </c>
      <c r="AX13" s="58">
        <v>6257.4063660000002</v>
      </c>
      <c r="AY13" s="58">
        <v>5627.1253370000004</v>
      </c>
      <c r="AZ13" s="58">
        <v>6362.8647430000001</v>
      </c>
      <c r="BA13" s="58">
        <v>7436.4675649999999</v>
      </c>
      <c r="BB13" s="58">
        <v>7684.5042139999996</v>
      </c>
      <c r="BC13" s="58">
        <v>5626.9390579999999</v>
      </c>
      <c r="BD13" s="58">
        <v>5681.3137839999999</v>
      </c>
      <c r="BE13" s="58">
        <v>8903.7354849999992</v>
      </c>
      <c r="BF13" s="58">
        <v>7684.2247969999999</v>
      </c>
      <c r="BG13" s="58">
        <v>5626.9390579999999</v>
      </c>
      <c r="BH13" s="58">
        <v>3658.8021939999999</v>
      </c>
      <c r="BI13" s="58">
        <v>8903.7354849999992</v>
      </c>
      <c r="BJ13" s="58">
        <v>7684.2247969999999</v>
      </c>
      <c r="BK13" s="58">
        <v>6595.8653599999998</v>
      </c>
      <c r="BL13" s="58">
        <v>7466.1616960000001</v>
      </c>
      <c r="BM13" s="58">
        <v>10448.85534</v>
      </c>
      <c r="BN13" s="58">
        <v>9004.6465079999998</v>
      </c>
      <c r="BO13" s="58">
        <v>7341.4386519999998</v>
      </c>
      <c r="BP13" s="58">
        <v>7404.5974459999998</v>
      </c>
      <c r="BQ13" s="58">
        <v>10970.55171</v>
      </c>
      <c r="BR13" s="58">
        <v>10021.32625</v>
      </c>
      <c r="BS13" s="58">
        <v>7651.4158580000003</v>
      </c>
      <c r="BT13" s="58">
        <v>3613.625747</v>
      </c>
      <c r="BU13" s="58">
        <v>12128.18835</v>
      </c>
      <c r="BV13" s="58">
        <v>10444.022440000001</v>
      </c>
      <c r="BW13" s="58">
        <v>7594.9352580000004</v>
      </c>
      <c r="BX13" s="58">
        <v>10612.975850000001</v>
      </c>
      <c r="BY13" s="58">
        <v>14854.399230000001</v>
      </c>
      <c r="BZ13" s="58">
        <v>12780.77462</v>
      </c>
      <c r="CA13" s="58">
        <v>10264.974630000001</v>
      </c>
      <c r="CB13" s="58">
        <v>11625.63142</v>
      </c>
      <c r="CC13" s="58">
        <v>16286.95909</v>
      </c>
      <c r="CD13" s="58">
        <v>14007.773219999999</v>
      </c>
      <c r="CE13" s="58">
        <v>11327.707640000001</v>
      </c>
      <c r="CF13" s="58">
        <v>12848.16677</v>
      </c>
      <c r="CG13" s="58">
        <v>16864.57762</v>
      </c>
      <c r="CH13" s="58">
        <v>15455.425219999999</v>
      </c>
      <c r="CI13" s="58">
        <v>12387.241260000001</v>
      </c>
      <c r="CJ13" s="58">
        <v>14055.137559999999</v>
      </c>
      <c r="CK13" s="58">
        <v>19674.439620000001</v>
      </c>
      <c r="CL13" s="58">
        <v>16899.20074</v>
      </c>
      <c r="CM13" s="58">
        <v>13579.07725</v>
      </c>
      <c r="CN13" s="58">
        <v>15413.17167</v>
      </c>
      <c r="CO13" s="58">
        <v>21576.162960000001</v>
      </c>
      <c r="CP13" s="58">
        <v>18523.134559999999</v>
      </c>
      <c r="CQ13" s="58">
        <v>14735.237649999999</v>
      </c>
      <c r="CR13" s="58">
        <v>14981.728510000001</v>
      </c>
      <c r="CS13" s="58">
        <v>23428.524679999999</v>
      </c>
      <c r="CT13" s="58">
        <v>20096.713319999999</v>
      </c>
      <c r="CU13" s="58">
        <v>15777.475689999999</v>
      </c>
      <c r="CV13" s="58">
        <v>17920.508180000001</v>
      </c>
      <c r="CW13" s="58">
        <v>21984.353800000001</v>
      </c>
      <c r="CX13" s="58">
        <v>21517.718919999999</v>
      </c>
      <c r="CY13" s="58">
        <v>17003.42715</v>
      </c>
      <c r="CZ13" s="58">
        <v>19317.5916</v>
      </c>
      <c r="DA13" s="58">
        <v>27044.047869999999</v>
      </c>
      <c r="DB13" s="58">
        <v>23188.074410000001</v>
      </c>
      <c r="DC13" s="58">
        <v>17983.398389999998</v>
      </c>
      <c r="DD13" s="58">
        <v>20431.19529</v>
      </c>
      <c r="DE13" s="58">
        <v>28603.09303</v>
      </c>
      <c r="DF13" s="58">
        <v>24524.398829999998</v>
      </c>
      <c r="DG13" s="58">
        <v>17940.20837</v>
      </c>
      <c r="DH13" s="58">
        <v>20386.330529999999</v>
      </c>
      <c r="DI13" s="58">
        <v>28540.827819999999</v>
      </c>
      <c r="DJ13" s="58">
        <v>24464.015770000002</v>
      </c>
      <c r="DK13" s="58">
        <v>20284.883430000002</v>
      </c>
      <c r="DL13" s="58">
        <v>23051.0039</v>
      </c>
      <c r="DM13" s="58">
        <v>32271.405449999998</v>
      </c>
      <c r="DN13" s="58">
        <v>27661.204669999999</v>
      </c>
      <c r="DO13" s="58">
        <v>21648.43692</v>
      </c>
      <c r="DP13" s="58">
        <v>24600.496510000001</v>
      </c>
      <c r="DQ13" s="58">
        <v>34440.695110000001</v>
      </c>
      <c r="DR13" s="58">
        <v>29520.595809999999</v>
      </c>
      <c r="DS13" s="58">
        <v>22724.885249999999</v>
      </c>
      <c r="DT13" s="58">
        <v>25823.733240000001</v>
      </c>
      <c r="DU13" s="58">
        <v>36153.226540000003</v>
      </c>
      <c r="DV13" s="58">
        <v>30988.479889999999</v>
      </c>
      <c r="DW13" s="58">
        <v>23968.250189999999</v>
      </c>
      <c r="DX13" s="58">
        <v>27236.647939999999</v>
      </c>
      <c r="DY13" s="58">
        <v>38131.307119999998</v>
      </c>
      <c r="DZ13" s="58">
        <v>32683.97753</v>
      </c>
      <c r="EA13" s="58">
        <v>25789.793600000001</v>
      </c>
      <c r="EB13" s="58">
        <v>29306.583640000001</v>
      </c>
      <c r="EC13" s="58">
        <v>41029.217089999998</v>
      </c>
      <c r="ED13" s="58">
        <v>35167.900370000003</v>
      </c>
      <c r="EE13" s="58">
        <v>27269.384300000002</v>
      </c>
      <c r="EF13" s="58">
        <v>30987.936710000002</v>
      </c>
      <c r="EG13" s="58">
        <v>43383.111389999998</v>
      </c>
      <c r="EH13" s="58">
        <v>37185.52405</v>
      </c>
      <c r="EI13" s="58">
        <v>28559.25389</v>
      </c>
      <c r="EJ13" s="58">
        <v>32453.6976</v>
      </c>
      <c r="EK13" s="58">
        <v>45435.176639999998</v>
      </c>
      <c r="EL13" s="58">
        <v>38944.437120000002</v>
      </c>
      <c r="EM13" s="58">
        <v>29074.898539999998</v>
      </c>
      <c r="EN13" s="58">
        <v>33039.657429999999</v>
      </c>
      <c r="EO13" s="58">
        <v>46255.520400000001</v>
      </c>
      <c r="EP13" s="58">
        <v>39647.588920000002</v>
      </c>
      <c r="EQ13" s="58">
        <v>29323.569439999999</v>
      </c>
      <c r="ER13" s="58">
        <v>33322.237999999998</v>
      </c>
      <c r="ES13" s="58">
        <v>46651.133199999997</v>
      </c>
      <c r="ET13" s="58">
        <v>39986.685599999997</v>
      </c>
      <c r="EU13" s="58">
        <v>30660.249660000001</v>
      </c>
      <c r="EV13" s="58">
        <v>34841.192799999997</v>
      </c>
      <c r="EW13" s="58">
        <v>48777.66992</v>
      </c>
      <c r="EX13" s="58">
        <v>41809.431360000002</v>
      </c>
      <c r="EY13" s="58">
        <v>32115.917079999999</v>
      </c>
      <c r="EZ13" s="58">
        <v>36495.360309999996</v>
      </c>
      <c r="FA13" s="58">
        <v>51093.504439999997</v>
      </c>
      <c r="FB13" s="58">
        <v>43794.432379999998</v>
      </c>
    </row>
    <row r="14" spans="1:159" x14ac:dyDescent="0.3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5.1227799999999997</v>
      </c>
      <c r="T14" s="58">
        <v>0</v>
      </c>
      <c r="U14" s="58">
        <v>0</v>
      </c>
      <c r="V14" s="58">
        <v>4.1406000000000001</v>
      </c>
      <c r="W14" s="58">
        <v>118.95</v>
      </c>
      <c r="X14" s="58">
        <v>0</v>
      </c>
      <c r="Y14" s="58">
        <v>0</v>
      </c>
      <c r="Z14" s="58">
        <v>140.14060000000001</v>
      </c>
      <c r="AA14" s="58">
        <v>422.28550000000001</v>
      </c>
      <c r="AB14" s="58">
        <v>0</v>
      </c>
      <c r="AC14" s="58">
        <v>0</v>
      </c>
      <c r="AD14" s="58">
        <v>308.03500000000003</v>
      </c>
      <c r="AE14" s="58">
        <v>457.73259999999999</v>
      </c>
      <c r="AF14" s="58">
        <v>0</v>
      </c>
      <c r="AG14" s="58">
        <v>0</v>
      </c>
      <c r="AH14" s="58">
        <v>365.30200000000002</v>
      </c>
      <c r="AI14" s="58">
        <v>564.54970000000003</v>
      </c>
      <c r="AJ14" s="58">
        <v>0</v>
      </c>
      <c r="AK14" s="58">
        <v>0</v>
      </c>
      <c r="AL14" s="58">
        <v>417.46899999999999</v>
      </c>
      <c r="AM14" s="58">
        <v>419.58981999999997</v>
      </c>
      <c r="AN14" s="58">
        <v>0</v>
      </c>
      <c r="AO14" s="58">
        <v>0</v>
      </c>
      <c r="AP14" s="58">
        <v>405.86900000000003</v>
      </c>
      <c r="AQ14" s="58">
        <v>534.43259999999998</v>
      </c>
      <c r="AR14" s="58">
        <v>0</v>
      </c>
      <c r="AS14" s="58">
        <v>0</v>
      </c>
      <c r="AT14" s="58">
        <v>394.46899999999999</v>
      </c>
      <c r="AU14" s="58">
        <v>564.54970000000003</v>
      </c>
      <c r="AV14" s="58">
        <v>0</v>
      </c>
      <c r="AW14" s="58">
        <v>0</v>
      </c>
      <c r="AX14" s="58">
        <v>417.46899999999999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4755.7417349999996</v>
      </c>
      <c r="EB14" s="58">
        <v>0</v>
      </c>
      <c r="EC14" s="58">
        <v>0</v>
      </c>
      <c r="ED14" s="58">
        <v>3658.2628730000001</v>
      </c>
      <c r="EE14" s="58">
        <v>4755.7417349999996</v>
      </c>
      <c r="EF14" s="58">
        <v>0</v>
      </c>
      <c r="EG14" s="58">
        <v>0</v>
      </c>
      <c r="EH14" s="58">
        <v>3658.2628730000001</v>
      </c>
      <c r="EI14" s="58">
        <v>4755.7417349999996</v>
      </c>
      <c r="EJ14" s="58">
        <v>0</v>
      </c>
      <c r="EK14" s="58">
        <v>0</v>
      </c>
      <c r="EL14" s="58">
        <v>3658.2628730000001</v>
      </c>
      <c r="EM14" s="58">
        <v>4755.7417349999996</v>
      </c>
      <c r="EN14" s="58">
        <v>0</v>
      </c>
      <c r="EO14" s="58">
        <v>0</v>
      </c>
      <c r="EP14" s="58">
        <v>3658.2628730000001</v>
      </c>
      <c r="EQ14" s="58">
        <v>4755.7417349999996</v>
      </c>
      <c r="ER14" s="58">
        <v>0</v>
      </c>
      <c r="ES14" s="58">
        <v>0</v>
      </c>
      <c r="ET14" s="58">
        <v>3658.2628730000001</v>
      </c>
      <c r="EU14" s="58">
        <v>4755.7417349999996</v>
      </c>
      <c r="EV14" s="58">
        <v>0</v>
      </c>
      <c r="EW14" s="58">
        <v>0</v>
      </c>
      <c r="EX14" s="58">
        <v>3658.2628730000001</v>
      </c>
      <c r="EY14" s="58">
        <v>4755.7417349999996</v>
      </c>
      <c r="EZ14" s="58">
        <v>0</v>
      </c>
      <c r="FA14" s="58">
        <v>0</v>
      </c>
      <c r="FB14" s="58">
        <v>3658.2628730000001</v>
      </c>
    </row>
    <row r="15" spans="1:159" x14ac:dyDescent="0.3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361.64986199999998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3964.9803109999998</v>
      </c>
      <c r="BL15" s="58">
        <v>3964.9803109999998</v>
      </c>
      <c r="BM15" s="58">
        <v>3964.9803109999998</v>
      </c>
      <c r="BN15" s="58">
        <v>3964.9803109999998</v>
      </c>
      <c r="BO15" s="58">
        <v>5804.7090269999999</v>
      </c>
      <c r="BP15" s="58">
        <v>5804.7090269999999</v>
      </c>
      <c r="BQ15" s="58">
        <v>5826.0750950000001</v>
      </c>
      <c r="BR15" s="58">
        <v>5826.0750950000001</v>
      </c>
      <c r="BS15" s="58">
        <v>7291.1505530000004</v>
      </c>
      <c r="BT15" s="58">
        <v>7291.1505530000004</v>
      </c>
      <c r="BU15" s="58">
        <v>7291.1505530000004</v>
      </c>
      <c r="BV15" s="58">
        <v>7291.1505530000004</v>
      </c>
      <c r="BW15" s="58">
        <v>7332.4041950000001</v>
      </c>
      <c r="BX15" s="58">
        <v>7399.521385</v>
      </c>
      <c r="BY15" s="58">
        <v>7399.521385</v>
      </c>
      <c r="BZ15" s="58">
        <v>7399.521385</v>
      </c>
      <c r="CA15" s="58">
        <v>12372.965190000001</v>
      </c>
      <c r="CB15" s="58">
        <v>12440.08238</v>
      </c>
      <c r="CC15" s="58">
        <v>12372.965190000001</v>
      </c>
      <c r="CD15" s="58">
        <v>12440.08238</v>
      </c>
      <c r="CE15" s="58">
        <v>14711.93662</v>
      </c>
      <c r="CF15" s="58">
        <v>14711.93662</v>
      </c>
      <c r="CG15" s="58">
        <v>14711.93662</v>
      </c>
      <c r="CH15" s="58">
        <v>14711.93662</v>
      </c>
      <c r="CI15" s="58">
        <v>16989.217059999999</v>
      </c>
      <c r="CJ15" s="58">
        <v>14868.65713</v>
      </c>
      <c r="CK15" s="58">
        <v>16989.217059999999</v>
      </c>
      <c r="CL15" s="58">
        <v>16989.217059999999</v>
      </c>
      <c r="CM15" s="58">
        <v>19241.864720000001</v>
      </c>
      <c r="CN15" s="58">
        <v>19241.864720000001</v>
      </c>
      <c r="CO15" s="58">
        <v>19241.864720000001</v>
      </c>
      <c r="CP15" s="58">
        <v>19241.864720000001</v>
      </c>
      <c r="CQ15" s="58">
        <v>21759.21182</v>
      </c>
      <c r="CR15" s="58">
        <v>21759.21182</v>
      </c>
      <c r="CS15" s="58">
        <v>21759.21182</v>
      </c>
      <c r="CT15" s="58">
        <v>21759.21182</v>
      </c>
      <c r="CU15" s="58">
        <v>24022.954369999999</v>
      </c>
      <c r="CV15" s="58">
        <v>24022.954369999999</v>
      </c>
      <c r="CW15" s="58">
        <v>24022.954369999999</v>
      </c>
      <c r="CX15" s="58">
        <v>24022.954369999999</v>
      </c>
      <c r="CY15" s="58">
        <v>26001.808840000002</v>
      </c>
      <c r="CZ15" s="58">
        <v>26001.808840000002</v>
      </c>
      <c r="DA15" s="58">
        <v>26001.808840000002</v>
      </c>
      <c r="DB15" s="58">
        <v>26001.808840000002</v>
      </c>
      <c r="DC15" s="58">
        <v>28411.988990000002</v>
      </c>
      <c r="DD15" s="58">
        <v>28411.988990000002</v>
      </c>
      <c r="DE15" s="58">
        <v>28411.988990000002</v>
      </c>
      <c r="DF15" s="58">
        <v>28411.988990000002</v>
      </c>
      <c r="DG15" s="58">
        <v>30341.328860000001</v>
      </c>
      <c r="DH15" s="58">
        <v>30341.328860000001</v>
      </c>
      <c r="DI15" s="58">
        <v>30341.328860000001</v>
      </c>
      <c r="DJ15" s="58">
        <v>30341.328860000001</v>
      </c>
      <c r="DK15" s="58">
        <v>31326.722419999998</v>
      </c>
      <c r="DL15" s="58">
        <v>31326.722419999998</v>
      </c>
      <c r="DM15" s="58">
        <v>30782.783909999998</v>
      </c>
      <c r="DN15" s="58">
        <v>31326.722419999998</v>
      </c>
      <c r="DO15" s="58">
        <v>33148.808129999998</v>
      </c>
      <c r="DP15" s="58">
        <v>33148.808129999998</v>
      </c>
      <c r="DQ15" s="58">
        <v>33148.808129999998</v>
      </c>
      <c r="DR15" s="58">
        <v>33148.808129999998</v>
      </c>
      <c r="DS15" s="58">
        <v>35192.550560000003</v>
      </c>
      <c r="DT15" s="58">
        <v>35192.550560000003</v>
      </c>
      <c r="DU15" s="58">
        <v>35192.550560000003</v>
      </c>
      <c r="DV15" s="58">
        <v>35192.550560000003</v>
      </c>
      <c r="DW15" s="58">
        <v>37080.414510000002</v>
      </c>
      <c r="DX15" s="58">
        <v>37080.414510000002</v>
      </c>
      <c r="DY15" s="58">
        <v>37080.414510000002</v>
      </c>
      <c r="DZ15" s="58">
        <v>37080.414510000002</v>
      </c>
      <c r="EA15" s="58">
        <v>39408.2284</v>
      </c>
      <c r="EB15" s="58">
        <v>39408.2284</v>
      </c>
      <c r="EC15" s="58">
        <v>37739.685839999998</v>
      </c>
      <c r="ED15" s="58">
        <v>39408.2284</v>
      </c>
      <c r="EE15" s="58">
        <v>43003.396650000002</v>
      </c>
      <c r="EF15" s="58">
        <v>43003.396650000002</v>
      </c>
      <c r="EG15" s="58">
        <v>43003.396650000002</v>
      </c>
      <c r="EH15" s="58">
        <v>43003.396650000002</v>
      </c>
      <c r="EI15" s="58">
        <v>46345.025500000003</v>
      </c>
      <c r="EJ15" s="58">
        <v>46345.025500000003</v>
      </c>
      <c r="EK15" s="58">
        <v>46345.025500000003</v>
      </c>
      <c r="EL15" s="58">
        <v>46345.025500000003</v>
      </c>
      <c r="EM15" s="58">
        <v>50289.582309999998</v>
      </c>
      <c r="EN15" s="58">
        <v>50289.582309999998</v>
      </c>
      <c r="EO15" s="58">
        <v>50289.582309999998</v>
      </c>
      <c r="EP15" s="58">
        <v>50289.582309999998</v>
      </c>
      <c r="EQ15" s="58">
        <v>54743.303619999999</v>
      </c>
      <c r="ER15" s="58">
        <v>54743.303619999999</v>
      </c>
      <c r="ES15" s="58">
        <v>52771.272649999999</v>
      </c>
      <c r="ET15" s="58">
        <v>54743.303619999999</v>
      </c>
      <c r="EU15" s="58">
        <v>57803.095930000003</v>
      </c>
      <c r="EV15" s="58">
        <v>57803.095930000003</v>
      </c>
      <c r="EW15" s="58">
        <v>57803.095930000003</v>
      </c>
      <c r="EX15" s="58">
        <v>57803.095930000003</v>
      </c>
      <c r="EY15" s="58">
        <v>60249.627699999997</v>
      </c>
      <c r="EZ15" s="58">
        <v>60249.627699999997</v>
      </c>
      <c r="FA15" s="58">
        <v>60249.627699999997</v>
      </c>
      <c r="FB15" s="58">
        <v>60249.627699999997</v>
      </c>
    </row>
    <row r="16" spans="1:159" x14ac:dyDescent="0.3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3">
      <c r="B17" s="33" t="s">
        <v>15</v>
      </c>
      <c r="C17" s="58">
        <v>81442.841119999997</v>
      </c>
      <c r="D17" s="58">
        <v>77902.084050000005</v>
      </c>
      <c r="E17" s="58">
        <v>77539.99626</v>
      </c>
      <c r="F17" s="58">
        <v>80887.371799999994</v>
      </c>
      <c r="G17" s="58">
        <v>83998.108059999999</v>
      </c>
      <c r="H17" s="58">
        <v>80421.152059999993</v>
      </c>
      <c r="I17" s="58">
        <v>78849.169710000002</v>
      </c>
      <c r="J17" s="58">
        <v>82578.085179999995</v>
      </c>
      <c r="K17" s="58">
        <v>88771.661959999998</v>
      </c>
      <c r="L17" s="58">
        <v>84926.549910000002</v>
      </c>
      <c r="M17" s="58">
        <v>83239.273149999994</v>
      </c>
      <c r="N17" s="58">
        <v>87279.993040000001</v>
      </c>
      <c r="O17" s="58">
        <v>88575.197310000003</v>
      </c>
      <c r="P17" s="58">
        <v>84766.323409999997</v>
      </c>
      <c r="Q17" s="58">
        <v>83382.817370000004</v>
      </c>
      <c r="R17" s="58">
        <v>87332.359379999994</v>
      </c>
      <c r="S17" s="58">
        <v>87345.731509999998</v>
      </c>
      <c r="T17" s="58">
        <v>83663.335890000002</v>
      </c>
      <c r="U17" s="58">
        <v>83285.037630000006</v>
      </c>
      <c r="V17" s="58">
        <v>86804.307990000001</v>
      </c>
      <c r="W17" s="58">
        <v>91283.204320000004</v>
      </c>
      <c r="X17" s="58">
        <v>87387.683399999994</v>
      </c>
      <c r="Y17" s="58">
        <v>86981.450729999997</v>
      </c>
      <c r="Z17" s="58">
        <v>90710.294420000006</v>
      </c>
      <c r="AA17" s="58">
        <v>93429.242790000004</v>
      </c>
      <c r="AB17" s="58">
        <v>89500.534239999994</v>
      </c>
      <c r="AC17" s="58">
        <v>89101.854930000001</v>
      </c>
      <c r="AD17" s="58">
        <v>92836.047120000003</v>
      </c>
      <c r="AE17" s="58">
        <v>98476.101729999995</v>
      </c>
      <c r="AF17" s="58">
        <v>94359.529720000006</v>
      </c>
      <c r="AG17" s="58">
        <v>93935.924549999996</v>
      </c>
      <c r="AH17" s="58">
        <v>97878.544150000002</v>
      </c>
      <c r="AI17" s="58">
        <v>103588.04610000001</v>
      </c>
      <c r="AJ17" s="58">
        <v>99290.353640000001</v>
      </c>
      <c r="AK17" s="58">
        <v>98849.925029999999</v>
      </c>
      <c r="AL17" s="58">
        <v>102968.9415</v>
      </c>
      <c r="AM17" s="58">
        <v>108662.2317</v>
      </c>
      <c r="AN17" s="58">
        <v>104181.1441</v>
      </c>
      <c r="AO17" s="58">
        <v>103722.73789999999</v>
      </c>
      <c r="AP17" s="58">
        <v>108022.1361</v>
      </c>
      <c r="AQ17" s="58">
        <v>113167.6275</v>
      </c>
      <c r="AR17" s="58">
        <v>108497.2182</v>
      </c>
      <c r="AS17" s="58">
        <v>108017.5934</v>
      </c>
      <c r="AT17" s="58">
        <v>112503.63370000001</v>
      </c>
      <c r="AU17" s="58">
        <v>117933.33719999999</v>
      </c>
      <c r="AV17" s="58">
        <v>113062.53140000001</v>
      </c>
      <c r="AW17" s="58">
        <v>112561.2524</v>
      </c>
      <c r="AX17" s="58">
        <v>117242.2043</v>
      </c>
      <c r="AY17" s="58">
        <v>122830.4811</v>
      </c>
      <c r="AZ17" s="58">
        <v>117758.1201</v>
      </c>
      <c r="BA17" s="58">
        <v>117234.20450000001</v>
      </c>
      <c r="BB17" s="58">
        <v>122114.8993</v>
      </c>
      <c r="BC17" s="58">
        <v>127926.3116</v>
      </c>
      <c r="BD17" s="58">
        <v>122642.50440000001</v>
      </c>
      <c r="BE17" s="58">
        <v>122095.0025</v>
      </c>
      <c r="BF17" s="58">
        <v>127184.68060000001</v>
      </c>
      <c r="BG17" s="58">
        <v>132344.52710000001</v>
      </c>
      <c r="BH17" s="58">
        <v>126893.6035</v>
      </c>
      <c r="BI17" s="58">
        <v>126326.9184</v>
      </c>
      <c r="BJ17" s="58">
        <v>131587.66680000001</v>
      </c>
      <c r="BK17" s="58">
        <v>136558.45449999999</v>
      </c>
      <c r="BL17" s="58">
        <v>130935.2985</v>
      </c>
      <c r="BM17" s="58">
        <v>130349.7242</v>
      </c>
      <c r="BN17" s="58">
        <v>135780.09779999999</v>
      </c>
      <c r="BO17" s="58">
        <v>140938.27429999999</v>
      </c>
      <c r="BP17" s="58">
        <v>135134.07550000001</v>
      </c>
      <c r="BQ17" s="58">
        <v>134527.3443</v>
      </c>
      <c r="BR17" s="58">
        <v>140139.2127</v>
      </c>
      <c r="BS17" s="58">
        <v>145417.1079</v>
      </c>
      <c r="BT17" s="58">
        <v>139429.58739999999</v>
      </c>
      <c r="BU17" s="58">
        <v>138801.98920000001</v>
      </c>
      <c r="BV17" s="58">
        <v>144596.33259999999</v>
      </c>
      <c r="BW17" s="58">
        <v>150032.4571</v>
      </c>
      <c r="BX17" s="58">
        <v>143863.8076</v>
      </c>
      <c r="BY17" s="58">
        <v>143216.71359999999</v>
      </c>
      <c r="BZ17" s="58">
        <v>149189.128</v>
      </c>
      <c r="CA17" s="58">
        <v>154841.6177</v>
      </c>
      <c r="CB17" s="58">
        <v>148477.5742</v>
      </c>
      <c r="CC17" s="58">
        <v>147809.2898</v>
      </c>
      <c r="CD17" s="58">
        <v>153972.8285</v>
      </c>
      <c r="CE17" s="58">
        <v>159690.2562</v>
      </c>
      <c r="CF17" s="58">
        <v>153129.63589999999</v>
      </c>
      <c r="CG17" s="58">
        <v>152439.46179999999</v>
      </c>
      <c r="CH17" s="58">
        <v>158797.16589999999</v>
      </c>
      <c r="CI17" s="58">
        <v>164508.52160000001</v>
      </c>
      <c r="CJ17" s="58">
        <v>157755.5632</v>
      </c>
      <c r="CK17" s="58">
        <v>157043.23749999999</v>
      </c>
      <c r="CL17" s="58">
        <v>163593.43309999999</v>
      </c>
      <c r="CM17" s="58">
        <v>169505.78880000001</v>
      </c>
      <c r="CN17" s="58">
        <v>162541.20250000001</v>
      </c>
      <c r="CO17" s="58">
        <v>161803.50390000001</v>
      </c>
      <c r="CP17" s="58">
        <v>168566.00520000001</v>
      </c>
      <c r="CQ17" s="58">
        <v>174655.56030000001</v>
      </c>
      <c r="CR17" s="58">
        <v>167481.57680000001</v>
      </c>
      <c r="CS17" s="58">
        <v>166720.08429999999</v>
      </c>
      <c r="CT17" s="58">
        <v>173689.83989999999</v>
      </c>
      <c r="CU17" s="58">
        <v>180128.17259999999</v>
      </c>
      <c r="CV17" s="58">
        <v>172735.3946</v>
      </c>
      <c r="CW17" s="58">
        <v>171948.5992</v>
      </c>
      <c r="CX17" s="58">
        <v>179137.77840000001</v>
      </c>
      <c r="CY17" s="58">
        <v>185554.66800000001</v>
      </c>
      <c r="CZ17" s="58">
        <v>177938.51930000001</v>
      </c>
      <c r="DA17" s="58">
        <v>177125.1979</v>
      </c>
      <c r="DB17" s="58">
        <v>184539.03479999999</v>
      </c>
      <c r="DC17" s="58">
        <v>191130.0851</v>
      </c>
      <c r="DD17" s="58">
        <v>183277.06419999999</v>
      </c>
      <c r="DE17" s="58">
        <v>182437.4639</v>
      </c>
      <c r="DF17" s="58">
        <v>190085.4847</v>
      </c>
      <c r="DG17" s="58">
        <v>196538.57079999999</v>
      </c>
      <c r="DH17" s="58">
        <v>188456.2071</v>
      </c>
      <c r="DI17" s="58">
        <v>187590.77</v>
      </c>
      <c r="DJ17" s="58">
        <v>195466.2959</v>
      </c>
      <c r="DK17" s="58">
        <v>201934.02720000001</v>
      </c>
      <c r="DL17" s="58">
        <v>193626.37100000001</v>
      </c>
      <c r="DM17" s="58">
        <v>192735.39379999999</v>
      </c>
      <c r="DN17" s="58">
        <v>200835.8768</v>
      </c>
      <c r="DO17" s="58">
        <v>206716.47870000001</v>
      </c>
      <c r="DP17" s="58">
        <v>198206.64079999999</v>
      </c>
      <c r="DQ17" s="58">
        <v>197291.61739999999</v>
      </c>
      <c r="DR17" s="58">
        <v>205596.82740000001</v>
      </c>
      <c r="DS17" s="58">
        <v>211522.01370000001</v>
      </c>
      <c r="DT17" s="58">
        <v>202807.70170000001</v>
      </c>
      <c r="DU17" s="58">
        <v>201867.95319999999</v>
      </c>
      <c r="DV17" s="58">
        <v>210380.9773</v>
      </c>
      <c r="DW17" s="58">
        <v>216380.15299999999</v>
      </c>
      <c r="DX17" s="58">
        <v>207460.7683</v>
      </c>
      <c r="DY17" s="58">
        <v>206496.47760000001</v>
      </c>
      <c r="DZ17" s="58">
        <v>215217.8768</v>
      </c>
      <c r="EA17" s="58">
        <v>221369.01430000001</v>
      </c>
      <c r="EB17" s="58">
        <v>212238.9485</v>
      </c>
      <c r="EC17" s="58">
        <v>211250.1808</v>
      </c>
      <c r="ED17" s="58">
        <v>220184.34650000001</v>
      </c>
      <c r="EE17" s="58">
        <v>226444.4841</v>
      </c>
      <c r="EF17" s="58">
        <v>217098.57759999999</v>
      </c>
      <c r="EG17" s="58">
        <v>216083.98329999999</v>
      </c>
      <c r="EH17" s="58">
        <v>225237.0533</v>
      </c>
      <c r="EI17" s="58">
        <v>231589.48629999999</v>
      </c>
      <c r="EJ17" s="58">
        <v>222026.01509999999</v>
      </c>
      <c r="EK17" s="58">
        <v>220985.4713</v>
      </c>
      <c r="EL17" s="58">
        <v>230360.06479999999</v>
      </c>
      <c r="EM17" s="58">
        <v>236728.23939999999</v>
      </c>
      <c r="EN17" s="58">
        <v>226947.20079999999</v>
      </c>
      <c r="EO17" s="58">
        <v>225880.69560000001</v>
      </c>
      <c r="EP17" s="58">
        <v>235476.3106</v>
      </c>
      <c r="EQ17" s="58">
        <v>242390.0969</v>
      </c>
      <c r="ER17" s="58">
        <v>232359.74429999999</v>
      </c>
      <c r="ES17" s="58">
        <v>231262.77979999999</v>
      </c>
      <c r="ET17" s="58">
        <v>241110.82199999999</v>
      </c>
      <c r="EU17" s="58">
        <v>247855.44820000001</v>
      </c>
      <c r="EV17" s="58">
        <v>237589.38800000001</v>
      </c>
      <c r="EW17" s="58">
        <v>236464.1176</v>
      </c>
      <c r="EX17" s="58">
        <v>246550.193</v>
      </c>
      <c r="EY17" s="58">
        <v>252642.77770000001</v>
      </c>
      <c r="EZ17" s="58">
        <v>242137.2671</v>
      </c>
      <c r="FA17" s="58">
        <v>240982.14720000001</v>
      </c>
      <c r="FB17" s="58">
        <v>251305.7371</v>
      </c>
    </row>
    <row r="18" spans="2:158" x14ac:dyDescent="0.3">
      <c r="C18" s="4"/>
    </row>
    <row r="19" spans="2:158" x14ac:dyDescent="0.3">
      <c r="C19" s="4"/>
    </row>
    <row r="20" spans="2:158" x14ac:dyDescent="0.3">
      <c r="C20" s="4"/>
    </row>
    <row r="21" spans="2:158" x14ac:dyDescent="0.3">
      <c r="C21" s="4"/>
    </row>
    <row r="22" spans="2:158" x14ac:dyDescent="0.3">
      <c r="C22" s="4"/>
    </row>
    <row r="23" spans="2:158" x14ac:dyDescent="0.3">
      <c r="C23" s="4"/>
    </row>
    <row r="24" spans="2:158" x14ac:dyDescent="0.3">
      <c r="C24" s="4"/>
    </row>
    <row r="25" spans="2:158" x14ac:dyDescent="0.3">
      <c r="C25" s="4"/>
    </row>
    <row r="26" spans="2:158" x14ac:dyDescent="0.3">
      <c r="C26" s="4"/>
    </row>
    <row r="27" spans="2:158" x14ac:dyDescent="0.3">
      <c r="C27" s="4"/>
    </row>
    <row r="28" spans="2:158" x14ac:dyDescent="0.3">
      <c r="C28" s="4"/>
    </row>
    <row r="29" spans="2:158" x14ac:dyDescent="0.3">
      <c r="C29" s="4"/>
    </row>
    <row r="30" spans="2:158" x14ac:dyDescent="0.3">
      <c r="C30" s="4"/>
    </row>
    <row r="31" spans="2:158" x14ac:dyDescent="0.3">
      <c r="C31" s="4"/>
    </row>
    <row r="32" spans="2:158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  <row r="46" spans="3:3" x14ac:dyDescent="0.3">
      <c r="C46" s="4"/>
    </row>
    <row r="47" spans="3:3" x14ac:dyDescent="0.3">
      <c r="C47" s="4"/>
    </row>
    <row r="48" spans="3:3" x14ac:dyDescent="0.3">
      <c r="C48" s="4"/>
    </row>
    <row r="49" spans="3:3" x14ac:dyDescent="0.3">
      <c r="C49" s="4"/>
    </row>
    <row r="50" spans="3:3" x14ac:dyDescent="0.3">
      <c r="C50" s="4"/>
    </row>
    <row r="51" spans="3:3" x14ac:dyDescent="0.3">
      <c r="C51" s="4"/>
    </row>
    <row r="52" spans="3:3" x14ac:dyDescent="0.3">
      <c r="C52" s="4"/>
    </row>
    <row r="53" spans="3:3" x14ac:dyDescent="0.3">
      <c r="C53" s="4"/>
    </row>
    <row r="54" spans="3:3" x14ac:dyDescent="0.3">
      <c r="C54" s="4"/>
    </row>
    <row r="55" spans="3:3" x14ac:dyDescent="0.3">
      <c r="C55" s="4"/>
    </row>
    <row r="56" spans="3:3" x14ac:dyDescent="0.3">
      <c r="C56" s="4"/>
    </row>
    <row r="57" spans="3:3" x14ac:dyDescent="0.3">
      <c r="C57" s="4"/>
    </row>
    <row r="58" spans="3:3" x14ac:dyDescent="0.3">
      <c r="C58" s="4"/>
    </row>
    <row r="59" spans="3:3" x14ac:dyDescent="0.3">
      <c r="C59" s="4"/>
    </row>
    <row r="60" spans="3:3" x14ac:dyDescent="0.3">
      <c r="C60" s="4"/>
    </row>
    <row r="61" spans="3:3" x14ac:dyDescent="0.3">
      <c r="C61" s="4"/>
    </row>
    <row r="62" spans="3:3" x14ac:dyDescent="0.3">
      <c r="C62" s="4"/>
    </row>
    <row r="63" spans="3:3" x14ac:dyDescent="0.3">
      <c r="C63" s="4"/>
    </row>
    <row r="64" spans="3:3" x14ac:dyDescent="0.3">
      <c r="C64" s="4"/>
    </row>
    <row r="65" spans="3:3" x14ac:dyDescent="0.3">
      <c r="C65" s="4"/>
    </row>
    <row r="66" spans="3:3" x14ac:dyDescent="0.3">
      <c r="C66" s="4"/>
    </row>
    <row r="67" spans="3:3" x14ac:dyDescent="0.3">
      <c r="C67" s="4"/>
    </row>
    <row r="68" spans="3:3" x14ac:dyDescent="0.3">
      <c r="C68" s="4"/>
    </row>
    <row r="69" spans="3:3" x14ac:dyDescent="0.3">
      <c r="C69" s="4"/>
    </row>
    <row r="70" spans="3:3" x14ac:dyDescent="0.3">
      <c r="C70" s="4"/>
    </row>
    <row r="71" spans="3:3" x14ac:dyDescent="0.3">
      <c r="C71" s="4"/>
    </row>
    <row r="72" spans="3:3" x14ac:dyDescent="0.3">
      <c r="C72" s="4"/>
    </row>
    <row r="73" spans="3:3" x14ac:dyDescent="0.3">
      <c r="C73" s="4"/>
    </row>
    <row r="74" spans="3:3" x14ac:dyDescent="0.3">
      <c r="C74" s="4"/>
    </row>
    <row r="75" spans="3:3" x14ac:dyDescent="0.3">
      <c r="C75" s="4"/>
    </row>
    <row r="76" spans="3:3" x14ac:dyDescent="0.3">
      <c r="C76" s="4"/>
    </row>
    <row r="77" spans="3:3" x14ac:dyDescent="0.3">
      <c r="C77" s="4"/>
    </row>
    <row r="78" spans="3:3" x14ac:dyDescent="0.3">
      <c r="C78" s="4"/>
    </row>
    <row r="79" spans="3:3" x14ac:dyDescent="0.3">
      <c r="C79" s="4"/>
    </row>
    <row r="80" spans="3:3" x14ac:dyDescent="0.3">
      <c r="C80" s="4"/>
    </row>
    <row r="81" spans="3:3" x14ac:dyDescent="0.3">
      <c r="C81" s="4"/>
    </row>
    <row r="82" spans="3:3" x14ac:dyDescent="0.3">
      <c r="C82" s="4"/>
    </row>
    <row r="83" spans="3:3" x14ac:dyDescent="0.3">
      <c r="C83" s="4"/>
    </row>
    <row r="84" spans="3:3" x14ac:dyDescent="0.3">
      <c r="C84" s="4"/>
    </row>
    <row r="85" spans="3:3" x14ac:dyDescent="0.3">
      <c r="C85" s="4"/>
    </row>
    <row r="86" spans="3:3" x14ac:dyDescent="0.3">
      <c r="C86" s="4"/>
    </row>
    <row r="87" spans="3:3" x14ac:dyDescent="0.3">
      <c r="C87" s="4"/>
    </row>
    <row r="88" spans="3:3" x14ac:dyDescent="0.3">
      <c r="C88" s="4"/>
    </row>
    <row r="89" spans="3:3" x14ac:dyDescent="0.3">
      <c r="C89" s="4"/>
    </row>
    <row r="90" spans="3:3" x14ac:dyDescent="0.3">
      <c r="C90" s="4"/>
    </row>
    <row r="91" spans="3:3" x14ac:dyDescent="0.3">
      <c r="C91" s="4"/>
    </row>
    <row r="92" spans="3:3" x14ac:dyDescent="0.3">
      <c r="C92" s="4"/>
    </row>
    <row r="93" spans="3:3" x14ac:dyDescent="0.3">
      <c r="C93" s="4"/>
    </row>
    <row r="94" spans="3:3" x14ac:dyDescent="0.3">
      <c r="C94" s="4"/>
    </row>
    <row r="95" spans="3:3" x14ac:dyDescent="0.3">
      <c r="C95" s="4"/>
    </row>
    <row r="96" spans="3:3" x14ac:dyDescent="0.3">
      <c r="C96" s="4"/>
    </row>
    <row r="97" spans="3:3" x14ac:dyDescent="0.3">
      <c r="C97" s="4"/>
    </row>
    <row r="98" spans="3:3" x14ac:dyDescent="0.3">
      <c r="C98" s="4"/>
    </row>
    <row r="99" spans="3:3" x14ac:dyDescent="0.3">
      <c r="C99" s="4"/>
    </row>
    <row r="100" spans="3:3" x14ac:dyDescent="0.3">
      <c r="C100" s="4"/>
    </row>
    <row r="101" spans="3:3" x14ac:dyDescent="0.3">
      <c r="C101" s="4"/>
    </row>
    <row r="102" spans="3:3" x14ac:dyDescent="0.3">
      <c r="C102" s="4"/>
    </row>
    <row r="103" spans="3:3" x14ac:dyDescent="0.3">
      <c r="C103" s="4"/>
    </row>
    <row r="104" spans="3:3" x14ac:dyDescent="0.3">
      <c r="C104" s="4"/>
    </row>
    <row r="105" spans="3:3" x14ac:dyDescent="0.3">
      <c r="C105" s="4"/>
    </row>
    <row r="106" spans="3:3" x14ac:dyDescent="0.3">
      <c r="C106" s="4"/>
    </row>
    <row r="107" spans="3:3" x14ac:dyDescent="0.3">
      <c r="C107" s="4"/>
    </row>
    <row r="108" spans="3:3" x14ac:dyDescent="0.3">
      <c r="C108" s="4"/>
    </row>
    <row r="109" spans="3:3" x14ac:dyDescent="0.3">
      <c r="C109" s="4"/>
    </row>
    <row r="110" spans="3:3" x14ac:dyDescent="0.3">
      <c r="C110" s="4"/>
    </row>
    <row r="111" spans="3:3" x14ac:dyDescent="0.3">
      <c r="C111" s="4"/>
    </row>
    <row r="112" spans="3:3" x14ac:dyDescent="0.3">
      <c r="C112" s="4"/>
    </row>
    <row r="113" spans="3:3" x14ac:dyDescent="0.3">
      <c r="C113" s="4"/>
    </row>
    <row r="114" spans="3:3" x14ac:dyDescent="0.3">
      <c r="C114" s="4"/>
    </row>
    <row r="115" spans="3:3" x14ac:dyDescent="0.3">
      <c r="C115" s="4"/>
    </row>
    <row r="116" spans="3:3" x14ac:dyDescent="0.3">
      <c r="C116" s="4"/>
    </row>
    <row r="117" spans="3:3" x14ac:dyDescent="0.3">
      <c r="C117" s="4"/>
    </row>
    <row r="118" spans="3:3" x14ac:dyDescent="0.3">
      <c r="C118" s="4"/>
    </row>
    <row r="119" spans="3:3" x14ac:dyDescent="0.3">
      <c r="C119" s="4"/>
    </row>
    <row r="120" spans="3:3" x14ac:dyDescent="0.3">
      <c r="C120" s="4"/>
    </row>
    <row r="121" spans="3:3" x14ac:dyDescent="0.3">
      <c r="C121" s="4"/>
    </row>
    <row r="122" spans="3:3" x14ac:dyDescent="0.3">
      <c r="C122" s="4"/>
    </row>
    <row r="123" spans="3:3" x14ac:dyDescent="0.3">
      <c r="C123" s="4"/>
    </row>
    <row r="124" spans="3:3" x14ac:dyDescent="0.3">
      <c r="C124" s="4"/>
    </row>
    <row r="125" spans="3:3" x14ac:dyDescent="0.3">
      <c r="C125" s="4"/>
    </row>
    <row r="126" spans="3:3" x14ac:dyDescent="0.3">
      <c r="C126" s="4"/>
    </row>
    <row r="127" spans="3:3" x14ac:dyDescent="0.3">
      <c r="C127" s="4"/>
    </row>
    <row r="128" spans="3:3" x14ac:dyDescent="0.3">
      <c r="C128" s="4"/>
    </row>
    <row r="129" spans="3:3" x14ac:dyDescent="0.3">
      <c r="C129" s="4"/>
    </row>
    <row r="130" spans="3:3" x14ac:dyDescent="0.3">
      <c r="C130" s="4"/>
    </row>
    <row r="131" spans="3:3" x14ac:dyDescent="0.3">
      <c r="C131" s="4"/>
    </row>
    <row r="132" spans="3:3" x14ac:dyDescent="0.3">
      <c r="C132" s="4"/>
    </row>
    <row r="133" spans="3:3" x14ac:dyDescent="0.3">
      <c r="C133" s="4"/>
    </row>
    <row r="134" spans="3:3" x14ac:dyDescent="0.3">
      <c r="C134" s="4"/>
    </row>
    <row r="135" spans="3:3" x14ac:dyDescent="0.3">
      <c r="C135" s="4"/>
    </row>
    <row r="136" spans="3:3" x14ac:dyDescent="0.3">
      <c r="C136" s="4"/>
    </row>
    <row r="137" spans="3:3" x14ac:dyDescent="0.3">
      <c r="C137" s="4"/>
    </row>
    <row r="138" spans="3:3" x14ac:dyDescent="0.3">
      <c r="C138" s="4"/>
    </row>
    <row r="139" spans="3:3" x14ac:dyDescent="0.3">
      <c r="C139" s="4"/>
    </row>
    <row r="140" spans="3:3" x14ac:dyDescent="0.3">
      <c r="C140" s="4"/>
    </row>
    <row r="141" spans="3:3" x14ac:dyDescent="0.3">
      <c r="C141" s="4"/>
    </row>
    <row r="142" spans="3:3" x14ac:dyDescent="0.3">
      <c r="C142" s="4"/>
    </row>
    <row r="143" spans="3:3" x14ac:dyDescent="0.3">
      <c r="C143" s="4"/>
    </row>
    <row r="144" spans="3:3" x14ac:dyDescent="0.3">
      <c r="C144" s="4"/>
    </row>
    <row r="145" spans="3:3" x14ac:dyDescent="0.3">
      <c r="C145" s="4"/>
    </row>
    <row r="146" spans="3:3" x14ac:dyDescent="0.3">
      <c r="C146" s="4"/>
    </row>
    <row r="147" spans="3:3" x14ac:dyDescent="0.3">
      <c r="C147" s="4"/>
    </row>
    <row r="148" spans="3:3" x14ac:dyDescent="0.3">
      <c r="C148" s="4"/>
    </row>
    <row r="149" spans="3:3" x14ac:dyDescent="0.3">
      <c r="C149" s="4"/>
    </row>
    <row r="150" spans="3:3" x14ac:dyDescent="0.3">
      <c r="C150" s="4"/>
    </row>
    <row r="151" spans="3:3" x14ac:dyDescent="0.3">
      <c r="C151" s="4"/>
    </row>
    <row r="152" spans="3:3" x14ac:dyDescent="0.3">
      <c r="C152" s="4"/>
    </row>
    <row r="153" spans="3:3" x14ac:dyDescent="0.3">
      <c r="C153" s="4"/>
    </row>
    <row r="154" spans="3:3" x14ac:dyDescent="0.3">
      <c r="C154" s="4"/>
    </row>
    <row r="155" spans="3:3" x14ac:dyDescent="0.3">
      <c r="C155" s="4"/>
    </row>
    <row r="156" spans="3:3" x14ac:dyDescent="0.3">
      <c r="C156" s="4"/>
    </row>
    <row r="157" spans="3:3" x14ac:dyDescent="0.3">
      <c r="C157" s="4"/>
    </row>
    <row r="158" spans="3:3" x14ac:dyDescent="0.3">
      <c r="C158" s="4"/>
    </row>
    <row r="159" spans="3:3" x14ac:dyDescent="0.3">
      <c r="C159" s="4"/>
    </row>
    <row r="160" spans="3:3" x14ac:dyDescent="0.3">
      <c r="C160" s="4"/>
    </row>
    <row r="161" spans="3:3" x14ac:dyDescent="0.3">
      <c r="C161" s="4"/>
    </row>
    <row r="162" spans="3:3" x14ac:dyDescent="0.3">
      <c r="C162" s="4"/>
    </row>
    <row r="163" spans="3:3" x14ac:dyDescent="0.3">
      <c r="C163" s="4"/>
    </row>
    <row r="164" spans="3:3" x14ac:dyDescent="0.3">
      <c r="C164" s="4"/>
    </row>
    <row r="165" spans="3:3" x14ac:dyDescent="0.3">
      <c r="C165" s="4"/>
    </row>
    <row r="166" spans="3:3" x14ac:dyDescent="0.3">
      <c r="C166" s="4"/>
    </row>
    <row r="167" spans="3:3" x14ac:dyDescent="0.3">
      <c r="C167" s="4"/>
    </row>
    <row r="168" spans="3:3" x14ac:dyDescent="0.3">
      <c r="C168" s="4"/>
    </row>
    <row r="169" spans="3:3" x14ac:dyDescent="0.3">
      <c r="C169" s="4"/>
    </row>
    <row r="170" spans="3:3" x14ac:dyDescent="0.3">
      <c r="C170" s="4"/>
    </row>
    <row r="171" spans="3:3" x14ac:dyDescent="0.3">
      <c r="C171" s="4"/>
    </row>
    <row r="172" spans="3:3" x14ac:dyDescent="0.3">
      <c r="C172" s="4"/>
    </row>
    <row r="173" spans="3:3" x14ac:dyDescent="0.3">
      <c r="C173" s="4"/>
    </row>
    <row r="174" spans="3:3" x14ac:dyDescent="0.3">
      <c r="C174" s="4"/>
    </row>
    <row r="175" spans="3:3" x14ac:dyDescent="0.3">
      <c r="C175" s="4"/>
    </row>
    <row r="176" spans="3:3" x14ac:dyDescent="0.3">
      <c r="C176" s="4"/>
    </row>
    <row r="177" spans="3:3" x14ac:dyDescent="0.3">
      <c r="C177" s="4"/>
    </row>
    <row r="178" spans="3:3" x14ac:dyDescent="0.3">
      <c r="C178" s="4"/>
    </row>
    <row r="179" spans="3:3" x14ac:dyDescent="0.3">
      <c r="C179" s="4"/>
    </row>
    <row r="180" spans="3:3" x14ac:dyDescent="0.3">
      <c r="C180" s="4"/>
    </row>
    <row r="181" spans="3:3" x14ac:dyDescent="0.3">
      <c r="C181" s="4"/>
    </row>
    <row r="182" spans="3:3" x14ac:dyDescent="0.3">
      <c r="C182" s="4"/>
    </row>
    <row r="183" spans="3:3" x14ac:dyDescent="0.3">
      <c r="C183" s="4"/>
    </row>
    <row r="184" spans="3:3" x14ac:dyDescent="0.3">
      <c r="C184" s="4"/>
    </row>
    <row r="185" spans="3:3" x14ac:dyDescent="0.3">
      <c r="C185" s="4"/>
    </row>
    <row r="186" spans="3:3" x14ac:dyDescent="0.3">
      <c r="C186" s="4"/>
    </row>
    <row r="187" spans="3:3" x14ac:dyDescent="0.3">
      <c r="C187" s="4"/>
    </row>
    <row r="188" spans="3:3" x14ac:dyDescent="0.3">
      <c r="C188" s="4"/>
    </row>
    <row r="189" spans="3:3" x14ac:dyDescent="0.3">
      <c r="C189" s="4"/>
    </row>
    <row r="190" spans="3:3" x14ac:dyDescent="0.3">
      <c r="C190" s="4"/>
    </row>
    <row r="191" spans="3:3" x14ac:dyDescent="0.3">
      <c r="C191" s="4"/>
    </row>
    <row r="192" spans="3:3" x14ac:dyDescent="0.3">
      <c r="C192" s="4"/>
    </row>
    <row r="193" spans="3:3" x14ac:dyDescent="0.3">
      <c r="C193" s="4"/>
    </row>
    <row r="194" spans="3:3" x14ac:dyDescent="0.3">
      <c r="C194" s="4"/>
    </row>
    <row r="195" spans="3:3" x14ac:dyDescent="0.3">
      <c r="C195" s="4"/>
    </row>
    <row r="196" spans="3:3" x14ac:dyDescent="0.3">
      <c r="C196" s="4"/>
    </row>
    <row r="197" spans="3:3" x14ac:dyDescent="0.3">
      <c r="C197" s="4"/>
    </row>
    <row r="198" spans="3:3" x14ac:dyDescent="0.3">
      <c r="C198" s="4"/>
    </row>
    <row r="199" spans="3:3" x14ac:dyDescent="0.3">
      <c r="C199" s="4"/>
    </row>
    <row r="200" spans="3:3" x14ac:dyDescent="0.3">
      <c r="C200" s="4"/>
    </row>
    <row r="201" spans="3:3" x14ac:dyDescent="0.3">
      <c r="C201" s="4"/>
    </row>
    <row r="202" spans="3:3" x14ac:dyDescent="0.3">
      <c r="C202" s="4"/>
    </row>
    <row r="203" spans="3:3" x14ac:dyDescent="0.3">
      <c r="C203" s="4"/>
    </row>
    <row r="204" spans="3:3" x14ac:dyDescent="0.3">
      <c r="C204" s="4"/>
    </row>
    <row r="205" spans="3:3" x14ac:dyDescent="0.3">
      <c r="C205" s="4"/>
    </row>
    <row r="206" spans="3:3" x14ac:dyDescent="0.3">
      <c r="C206" s="4"/>
    </row>
    <row r="207" spans="3:3" x14ac:dyDescent="0.3">
      <c r="C207" s="4"/>
    </row>
    <row r="208" spans="3:3" x14ac:dyDescent="0.3">
      <c r="C208" s="4"/>
    </row>
    <row r="209" spans="3:3" x14ac:dyDescent="0.3">
      <c r="C209" s="4"/>
    </row>
    <row r="210" spans="3:3" x14ac:dyDescent="0.3">
      <c r="C210" s="4"/>
    </row>
    <row r="211" spans="3:3" x14ac:dyDescent="0.3">
      <c r="C211" s="4"/>
    </row>
    <row r="212" spans="3:3" x14ac:dyDescent="0.3">
      <c r="C212" s="4"/>
    </row>
    <row r="213" spans="3:3" x14ac:dyDescent="0.3">
      <c r="C213" s="4"/>
    </row>
    <row r="214" spans="3:3" x14ac:dyDescent="0.3">
      <c r="C214" s="4"/>
    </row>
    <row r="215" spans="3:3" x14ac:dyDescent="0.3">
      <c r="C215" s="4"/>
    </row>
    <row r="216" spans="3:3" x14ac:dyDescent="0.3">
      <c r="C216" s="4"/>
    </row>
    <row r="217" spans="3:3" x14ac:dyDescent="0.3">
      <c r="C217" s="4"/>
    </row>
    <row r="218" spans="3:3" x14ac:dyDescent="0.3">
      <c r="C218" s="4"/>
    </row>
    <row r="219" spans="3:3" x14ac:dyDescent="0.3">
      <c r="C219" s="4"/>
    </row>
    <row r="220" spans="3:3" x14ac:dyDescent="0.3">
      <c r="C220" s="4"/>
    </row>
    <row r="221" spans="3:3" x14ac:dyDescent="0.3">
      <c r="C221" s="4"/>
    </row>
    <row r="222" spans="3:3" x14ac:dyDescent="0.3">
      <c r="C222" s="4"/>
    </row>
    <row r="223" spans="3:3" x14ac:dyDescent="0.3">
      <c r="C223" s="4"/>
    </row>
    <row r="224" spans="3:3" x14ac:dyDescent="0.3">
      <c r="C224" s="4"/>
    </row>
    <row r="225" spans="3:3" x14ac:dyDescent="0.3">
      <c r="C225" s="4"/>
    </row>
    <row r="226" spans="3:3" x14ac:dyDescent="0.3">
      <c r="C226" s="4"/>
    </row>
    <row r="227" spans="3:3" x14ac:dyDescent="0.3">
      <c r="C227" s="4"/>
    </row>
    <row r="228" spans="3:3" x14ac:dyDescent="0.3">
      <c r="C228" s="4"/>
    </row>
    <row r="229" spans="3:3" x14ac:dyDescent="0.3">
      <c r="C229" s="4"/>
    </row>
    <row r="230" spans="3:3" x14ac:dyDescent="0.3">
      <c r="C230" s="4"/>
    </row>
    <row r="231" spans="3:3" x14ac:dyDescent="0.3">
      <c r="C231" s="4"/>
    </row>
    <row r="232" spans="3:3" x14ac:dyDescent="0.3">
      <c r="C232" s="4"/>
    </row>
    <row r="233" spans="3:3" x14ac:dyDescent="0.3">
      <c r="C233" s="4"/>
    </row>
    <row r="234" spans="3:3" x14ac:dyDescent="0.3">
      <c r="C234" s="4"/>
    </row>
    <row r="235" spans="3:3" x14ac:dyDescent="0.3">
      <c r="C235" s="4"/>
    </row>
    <row r="236" spans="3:3" x14ac:dyDescent="0.3">
      <c r="C236" s="4"/>
    </row>
    <row r="237" spans="3:3" x14ac:dyDescent="0.3">
      <c r="C237" s="4"/>
    </row>
    <row r="238" spans="3:3" x14ac:dyDescent="0.3">
      <c r="C238" s="4"/>
    </row>
    <row r="239" spans="3:3" x14ac:dyDescent="0.3">
      <c r="C239" s="4"/>
    </row>
    <row r="240" spans="3:3" x14ac:dyDescent="0.3">
      <c r="C240" s="4"/>
    </row>
    <row r="241" spans="3:3" x14ac:dyDescent="0.3">
      <c r="C241" s="4"/>
    </row>
    <row r="242" spans="3:3" x14ac:dyDescent="0.3">
      <c r="C242" s="4"/>
    </row>
    <row r="243" spans="3:3" x14ac:dyDescent="0.3">
      <c r="C243" s="4"/>
    </row>
    <row r="244" spans="3:3" x14ac:dyDescent="0.3">
      <c r="C244" s="4"/>
    </row>
    <row r="245" spans="3:3" x14ac:dyDescent="0.3">
      <c r="C245" s="4"/>
    </row>
    <row r="246" spans="3:3" x14ac:dyDescent="0.3">
      <c r="C246" s="4"/>
    </row>
    <row r="247" spans="3:3" x14ac:dyDescent="0.3">
      <c r="C247" s="4"/>
    </row>
    <row r="248" spans="3:3" x14ac:dyDescent="0.3">
      <c r="C248" s="4"/>
    </row>
    <row r="249" spans="3:3" x14ac:dyDescent="0.3">
      <c r="C249" s="4"/>
    </row>
    <row r="250" spans="3:3" x14ac:dyDescent="0.3">
      <c r="C250" s="4"/>
    </row>
    <row r="251" spans="3:3" x14ac:dyDescent="0.3">
      <c r="C251" s="4"/>
    </row>
    <row r="252" spans="3:3" x14ac:dyDescent="0.3">
      <c r="C252" s="4"/>
    </row>
    <row r="253" spans="3:3" x14ac:dyDescent="0.3">
      <c r="C253" s="4"/>
    </row>
    <row r="254" spans="3:3" x14ac:dyDescent="0.3">
      <c r="C254" s="4"/>
    </row>
    <row r="255" spans="3:3" x14ac:dyDescent="0.3">
      <c r="C255" s="4"/>
    </row>
    <row r="256" spans="3:3" x14ac:dyDescent="0.3">
      <c r="C256" s="4"/>
    </row>
    <row r="257" spans="3:3" x14ac:dyDescent="0.3">
      <c r="C257" s="4"/>
    </row>
    <row r="258" spans="3:3" x14ac:dyDescent="0.3">
      <c r="C258" s="4"/>
    </row>
    <row r="259" spans="3:3" x14ac:dyDescent="0.3">
      <c r="C259" s="4"/>
    </row>
    <row r="260" spans="3:3" x14ac:dyDescent="0.3">
      <c r="C260" s="4"/>
    </row>
    <row r="261" spans="3:3" x14ac:dyDescent="0.3">
      <c r="C261" s="4"/>
    </row>
    <row r="262" spans="3:3" x14ac:dyDescent="0.3">
      <c r="C262" s="4"/>
    </row>
    <row r="263" spans="3:3" x14ac:dyDescent="0.3">
      <c r="C263" s="4"/>
    </row>
    <row r="264" spans="3:3" x14ac:dyDescent="0.3">
      <c r="C264" s="4"/>
    </row>
    <row r="265" spans="3:3" x14ac:dyDescent="0.3">
      <c r="C265" s="4"/>
    </row>
    <row r="266" spans="3:3" x14ac:dyDescent="0.3">
      <c r="C266" s="4"/>
    </row>
    <row r="267" spans="3:3" x14ac:dyDescent="0.3">
      <c r="C267" s="4"/>
    </row>
    <row r="268" spans="3:3" x14ac:dyDescent="0.3">
      <c r="C268" s="4"/>
    </row>
    <row r="269" spans="3:3" x14ac:dyDescent="0.3">
      <c r="C269" s="4"/>
    </row>
    <row r="270" spans="3:3" x14ac:dyDescent="0.3">
      <c r="C270" s="4"/>
    </row>
    <row r="271" spans="3:3" x14ac:dyDescent="0.3">
      <c r="C271" s="4"/>
    </row>
    <row r="272" spans="3:3" x14ac:dyDescent="0.3">
      <c r="C272" s="4"/>
    </row>
    <row r="273" spans="3:3" x14ac:dyDescent="0.3">
      <c r="C273" s="4"/>
    </row>
    <row r="274" spans="3:3" x14ac:dyDescent="0.3">
      <c r="C274" s="4"/>
    </row>
    <row r="275" spans="3:3" x14ac:dyDescent="0.3">
      <c r="C275" s="4"/>
    </row>
    <row r="276" spans="3:3" x14ac:dyDescent="0.3">
      <c r="C276" s="4"/>
    </row>
    <row r="277" spans="3:3" x14ac:dyDescent="0.3">
      <c r="C277" s="4"/>
    </row>
    <row r="278" spans="3:3" x14ac:dyDescent="0.3">
      <c r="C278" s="4"/>
    </row>
    <row r="279" spans="3:3" x14ac:dyDescent="0.3">
      <c r="C279" s="4"/>
    </row>
    <row r="280" spans="3:3" x14ac:dyDescent="0.3">
      <c r="C280" s="4"/>
    </row>
    <row r="281" spans="3:3" x14ac:dyDescent="0.3">
      <c r="C281" s="4"/>
    </row>
    <row r="282" spans="3:3" x14ac:dyDescent="0.3">
      <c r="C282" s="4"/>
    </row>
    <row r="283" spans="3:3" x14ac:dyDescent="0.3">
      <c r="C283" s="4"/>
    </row>
    <row r="284" spans="3:3" x14ac:dyDescent="0.3">
      <c r="C284" s="4"/>
    </row>
    <row r="285" spans="3:3" x14ac:dyDescent="0.3">
      <c r="C285" s="4"/>
    </row>
    <row r="286" spans="3:3" x14ac:dyDescent="0.3">
      <c r="C286" s="4"/>
    </row>
    <row r="287" spans="3:3" x14ac:dyDescent="0.3">
      <c r="C287" s="4"/>
    </row>
    <row r="288" spans="3:3" x14ac:dyDescent="0.3">
      <c r="C288" s="4"/>
    </row>
    <row r="289" spans="3:3" x14ac:dyDescent="0.3">
      <c r="C289" s="4"/>
    </row>
    <row r="290" spans="3:3" x14ac:dyDescent="0.3">
      <c r="C290" s="4"/>
    </row>
    <row r="291" spans="3:3" x14ac:dyDescent="0.3">
      <c r="C291" s="4"/>
    </row>
    <row r="292" spans="3:3" x14ac:dyDescent="0.3">
      <c r="C292" s="4"/>
    </row>
    <row r="293" spans="3:3" x14ac:dyDescent="0.3">
      <c r="C293" s="4"/>
    </row>
    <row r="294" spans="3:3" x14ac:dyDescent="0.3">
      <c r="C294" s="4"/>
    </row>
    <row r="295" spans="3:3" x14ac:dyDescent="0.3">
      <c r="C295" s="4"/>
    </row>
    <row r="296" spans="3:3" x14ac:dyDescent="0.3">
      <c r="C296" s="4"/>
    </row>
    <row r="297" spans="3:3" x14ac:dyDescent="0.3">
      <c r="C297" s="4"/>
    </row>
    <row r="298" spans="3:3" x14ac:dyDescent="0.3">
      <c r="C298" s="4"/>
    </row>
    <row r="299" spans="3:3" x14ac:dyDescent="0.3">
      <c r="C299" s="4"/>
    </row>
    <row r="300" spans="3:3" x14ac:dyDescent="0.3">
      <c r="C300" s="4"/>
    </row>
    <row r="301" spans="3:3" x14ac:dyDescent="0.3">
      <c r="C301" s="4"/>
    </row>
    <row r="302" spans="3:3" x14ac:dyDescent="0.3">
      <c r="C302" s="4"/>
    </row>
    <row r="303" spans="3:3" x14ac:dyDescent="0.3">
      <c r="C303" s="4"/>
    </row>
    <row r="304" spans="3:3" x14ac:dyDescent="0.3">
      <c r="C304" s="4"/>
    </row>
    <row r="305" spans="3:3" x14ac:dyDescent="0.3">
      <c r="C305" s="4"/>
    </row>
    <row r="306" spans="3:3" x14ac:dyDescent="0.3">
      <c r="C306" s="4"/>
    </row>
    <row r="307" spans="3:3" x14ac:dyDescent="0.3">
      <c r="C307" s="4"/>
    </row>
    <row r="308" spans="3:3" x14ac:dyDescent="0.3">
      <c r="C308" s="4"/>
    </row>
    <row r="309" spans="3:3" x14ac:dyDescent="0.3">
      <c r="C309" s="4"/>
    </row>
    <row r="310" spans="3:3" x14ac:dyDescent="0.3">
      <c r="C310" s="4"/>
    </row>
    <row r="311" spans="3:3" x14ac:dyDescent="0.3">
      <c r="C311" s="4"/>
    </row>
    <row r="312" spans="3:3" x14ac:dyDescent="0.3">
      <c r="C312" s="4"/>
    </row>
    <row r="313" spans="3:3" x14ac:dyDescent="0.3">
      <c r="C313" s="4"/>
    </row>
    <row r="314" spans="3:3" x14ac:dyDescent="0.3">
      <c r="C314" s="4"/>
    </row>
    <row r="315" spans="3:3" x14ac:dyDescent="0.3">
      <c r="C315" s="4"/>
    </row>
    <row r="316" spans="3:3" x14ac:dyDescent="0.3">
      <c r="C316" s="4"/>
    </row>
    <row r="317" spans="3:3" x14ac:dyDescent="0.3">
      <c r="C317" s="4"/>
    </row>
    <row r="318" spans="3:3" x14ac:dyDescent="0.3">
      <c r="C318" s="4"/>
    </row>
    <row r="319" spans="3:3" x14ac:dyDescent="0.3">
      <c r="C319" s="4"/>
    </row>
    <row r="320" spans="3:3" x14ac:dyDescent="0.3">
      <c r="C320" s="4"/>
    </row>
    <row r="321" spans="3:3" x14ac:dyDescent="0.3">
      <c r="C321" s="4"/>
    </row>
    <row r="322" spans="3:3" x14ac:dyDescent="0.3">
      <c r="C322" s="4"/>
    </row>
    <row r="323" spans="3:3" x14ac:dyDescent="0.3">
      <c r="C323" s="4"/>
    </row>
    <row r="324" spans="3:3" x14ac:dyDescent="0.3">
      <c r="C324" s="4"/>
    </row>
    <row r="325" spans="3:3" x14ac:dyDescent="0.3">
      <c r="C325" s="4"/>
    </row>
    <row r="326" spans="3:3" x14ac:dyDescent="0.3">
      <c r="C326" s="4"/>
    </row>
    <row r="327" spans="3:3" x14ac:dyDescent="0.3">
      <c r="C327" s="4"/>
    </row>
    <row r="328" spans="3:3" x14ac:dyDescent="0.3">
      <c r="C328" s="4"/>
    </row>
    <row r="329" spans="3:3" x14ac:dyDescent="0.3">
      <c r="C329" s="4"/>
    </row>
    <row r="330" spans="3:3" x14ac:dyDescent="0.3">
      <c r="C330" s="4"/>
    </row>
    <row r="331" spans="3:3" x14ac:dyDescent="0.3">
      <c r="C331" s="4"/>
    </row>
    <row r="332" spans="3:3" x14ac:dyDescent="0.3">
      <c r="C332" s="4"/>
    </row>
    <row r="333" spans="3:3" x14ac:dyDescent="0.3">
      <c r="C333" s="4"/>
    </row>
    <row r="334" spans="3:3" x14ac:dyDescent="0.3">
      <c r="C334" s="4"/>
    </row>
    <row r="335" spans="3:3" x14ac:dyDescent="0.3">
      <c r="C335" s="4"/>
    </row>
    <row r="336" spans="3:3" x14ac:dyDescent="0.3">
      <c r="C336" s="4"/>
    </row>
    <row r="337" spans="3:3" x14ac:dyDescent="0.3">
      <c r="C337" s="4"/>
    </row>
    <row r="338" spans="3:3" x14ac:dyDescent="0.3">
      <c r="C338" s="4"/>
    </row>
    <row r="339" spans="3:3" x14ac:dyDescent="0.3">
      <c r="C339" s="4"/>
    </row>
    <row r="340" spans="3:3" x14ac:dyDescent="0.3">
      <c r="C340" s="4"/>
    </row>
    <row r="354" spans="3:18" x14ac:dyDescent="0.3">
      <c r="C354" s="57"/>
    </row>
    <row r="355" spans="3:18" x14ac:dyDescent="0.3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3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3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3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3">
      <c r="C360" s="57"/>
    </row>
    <row r="366" spans="3:18" x14ac:dyDescent="0.3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3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3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3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9" x14ac:dyDescent="0.3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3">
      <c r="B4" s="16" t="s">
        <v>1</v>
      </c>
      <c r="C4" s="1">
        <f>'Ponta - 4 trim - cat'!E29</f>
        <v>59111.039810000002</v>
      </c>
      <c r="D4" s="1">
        <f>'Ponta - 4 trim - cat'!F29</f>
        <v>58069.174099999997</v>
      </c>
      <c r="E4" s="1">
        <f>'Ponta - 4 trim - cat'!G29</f>
        <v>61962.04163</v>
      </c>
      <c r="F4" s="1">
        <f>'Ponta - 4 trim - cat'!H29</f>
        <v>64763.574809999998</v>
      </c>
      <c r="G4" s="1">
        <f>'Ponta - 4 trim - cat'!I29</f>
        <v>67390.743749999994</v>
      </c>
      <c r="H4" s="1">
        <f>'Ponta - 4 trim - cat'!J29</f>
        <v>71701.627800000002</v>
      </c>
      <c r="I4" s="1">
        <f>'Ponta - 4 trim - cat'!K29</f>
        <v>72452.436830000006</v>
      </c>
      <c r="J4" s="1">
        <f>'Ponta - 4 trim - cat'!L29</f>
        <v>72648.118340000001</v>
      </c>
      <c r="K4" s="1">
        <f>'Ponta - 4 trim - cat'!M29</f>
        <v>73480.288969999994</v>
      </c>
      <c r="L4" s="1">
        <f>'Ponta - 4 trim - cat'!N29</f>
        <v>74039.86937</v>
      </c>
      <c r="M4" s="1">
        <f>'Ponta - 4 trim - cat'!O29</f>
        <v>74095.145869999993</v>
      </c>
      <c r="N4" s="1">
        <f>'Ponta - 4 trim - cat'!P29</f>
        <v>74922.012870000006</v>
      </c>
      <c r="O4" s="1">
        <f>'Ponta - 4 trim - cat'!Q29</f>
        <v>75047.592869999993</v>
      </c>
      <c r="P4" s="1">
        <f>'Ponta - 4 trim - cat'!R29</f>
        <v>78795.714800000002</v>
      </c>
      <c r="Q4" s="1">
        <f>'Ponta - 4 trim - cat'!S29</f>
        <v>79882.827120000002</v>
      </c>
      <c r="R4" s="1">
        <f>'Ponta - 4 trim - cat'!T29</f>
        <v>80518.352939999997</v>
      </c>
      <c r="S4" s="1">
        <f>'Ponta - 4 trim - cat'!U29</f>
        <v>80657.006850000005</v>
      </c>
      <c r="T4" s="1">
        <f>'Ponta - 4 trim - cat'!V29</f>
        <v>80657.006850000005</v>
      </c>
      <c r="U4" s="1">
        <f>'Ponta - 4 trim - cat'!W29</f>
        <v>80988.124800000005</v>
      </c>
      <c r="V4" s="1">
        <f>'Ponta - 4 trim - cat'!X29</f>
        <v>81054.966220000002</v>
      </c>
      <c r="W4" s="1">
        <f>'Ponta - 4 trim - cat'!Y29</f>
        <v>81054.966220000002</v>
      </c>
      <c r="X4" s="1">
        <f>'Ponta - 4 trim - cat'!Z29</f>
        <v>80884.318960000004</v>
      </c>
      <c r="Y4" s="1">
        <f>'Ponta - 4 trim - cat'!AA29</f>
        <v>80777.180529999998</v>
      </c>
      <c r="Z4" s="1">
        <f>'Ponta - 4 trim - cat'!AB29</f>
        <v>80858.100820000007</v>
      </c>
      <c r="AA4" s="1">
        <f>'Ponta - 4 trim - cat'!AC29</f>
        <v>80350.687990000006</v>
      </c>
      <c r="AB4" s="1">
        <f>'Ponta - 4 trim - cat'!AD29</f>
        <v>80167.211370000005</v>
      </c>
      <c r="AC4" s="1">
        <f>'Ponta - 4 trim - cat'!AE29</f>
        <v>79881.888189999998</v>
      </c>
      <c r="AD4" s="1">
        <f>'Ponta - 4 trim - cat'!AF29</f>
        <v>76574.641369999998</v>
      </c>
      <c r="AE4" s="1">
        <f>'Ponta - 4 trim - cat'!AG29</f>
        <v>79299.340530000001</v>
      </c>
      <c r="AF4" s="1">
        <f>'Ponta - 4 trim - cat'!AH29</f>
        <v>79527.239170000001</v>
      </c>
      <c r="AG4" s="1">
        <f>'Ponta - 4 trim - cat'!AI29</f>
        <v>78616.348580000005</v>
      </c>
      <c r="AH4" s="1">
        <f>'Ponta - 4 trim - cat'!AJ29</f>
        <v>78953.854059999998</v>
      </c>
      <c r="AI4" s="1">
        <f>'Ponta - 4 trim - cat'!AK29</f>
        <v>77175.546189999994</v>
      </c>
      <c r="AJ4" s="1">
        <f>'Ponta - 4 trim - cat'!AL29</f>
        <v>79005.936560000002</v>
      </c>
      <c r="AK4" s="1">
        <f>'Ponta - 4 trim - cat'!AM29</f>
        <v>79361.544420000006</v>
      </c>
      <c r="AL4" s="1">
        <f>'Ponta - 4 trim - cat'!AN29</f>
        <v>79779.645409999997</v>
      </c>
    </row>
    <row r="5" spans="2:39" x14ac:dyDescent="0.3">
      <c r="B5" s="16" t="s">
        <v>2</v>
      </c>
      <c r="C5" s="1">
        <f>'Ponta - 4 trim - cat'!E27</f>
        <v>4584.4069259999997</v>
      </c>
      <c r="D5" s="1">
        <f>'Ponta - 4 trim - cat'!F27</f>
        <v>4667.6015260000004</v>
      </c>
      <c r="E5" s="1">
        <f>'Ponta - 4 trim - cat'!G27</f>
        <v>4898.7023259999996</v>
      </c>
      <c r="F5" s="1">
        <f>'Ponta - 4 trim - cat'!H27</f>
        <v>4943.4532259999996</v>
      </c>
      <c r="G5" s="1">
        <f>'Ponta - 4 trim - cat'!I27</f>
        <v>5200.1661260000001</v>
      </c>
      <c r="H5" s="1">
        <f>'Ponta - 4 trim - cat'!J27</f>
        <v>5285.4071020000001</v>
      </c>
      <c r="I5" s="1">
        <f>'Ponta - 4 trim - cat'!K27</f>
        <v>6555.2299139999996</v>
      </c>
      <c r="J5" s="1">
        <f>'Ponta - 4 trim - cat'!L27</f>
        <v>10453.533729999999</v>
      </c>
      <c r="K5" s="1">
        <f>'Ponta - 4 trim - cat'!M27</f>
        <v>11835.15223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13070.69988</v>
      </c>
      <c r="P5" s="1">
        <f>'Ponta - 4 trim - cat'!R27</f>
        <v>13179.66217</v>
      </c>
      <c r="Q5" s="1">
        <f>'Ponta - 4 trim - cat'!S27</f>
        <v>14754.47459</v>
      </c>
      <c r="R5" s="1">
        <f>'Ponta - 4 trim - cat'!T27</f>
        <v>14930.228730000001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14930.228730000001</v>
      </c>
      <c r="X5" s="1">
        <f>'Ponta - 4 trim - cat'!Z27</f>
        <v>14930.228730000001</v>
      </c>
      <c r="Y5" s="1">
        <f>'Ponta - 4 trim - cat'!AA27</f>
        <v>14930.228730000001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13007.21026</v>
      </c>
      <c r="AC5" s="1">
        <f>'Ponta - 4 trim - cat'!AE27</f>
        <v>14930.228730000001</v>
      </c>
      <c r="AD5" s="1">
        <f>'Ponta - 4 trim - cat'!AF27</f>
        <v>14569.92663</v>
      </c>
      <c r="AE5" s="1">
        <f>'Ponta - 4 trim - cat'!AG27</f>
        <v>13391.28039</v>
      </c>
      <c r="AF5" s="1">
        <f>'Ponta - 4 trim - cat'!AH27</f>
        <v>13642.13673</v>
      </c>
      <c r="AG5" s="1">
        <f>'Ponta - 4 trim - cat'!AI27</f>
        <v>9952.8671759999997</v>
      </c>
      <c r="AH5" s="1">
        <f>'Ponta - 4 trim - cat'!AJ27</f>
        <v>10160.64603</v>
      </c>
      <c r="AI5" s="1">
        <f>'Ponta - 4 trim - cat'!AK27</f>
        <v>14516.96292</v>
      </c>
      <c r="AJ5" s="1">
        <f>'Ponta - 4 trim - cat'!AL27</f>
        <v>11015.024230000001</v>
      </c>
      <c r="AK5" s="1">
        <f>'Ponta - 4 trim - cat'!AM27</f>
        <v>13642.13673</v>
      </c>
      <c r="AL5" s="1">
        <f>'Ponta - 4 trim - cat'!AN27</f>
        <v>14930.228730000001</v>
      </c>
    </row>
    <row r="6" spans="2:39" x14ac:dyDescent="0.3">
      <c r="B6" s="16" t="s">
        <v>3</v>
      </c>
      <c r="C6" s="18">
        <f>'Ponta - 4 trim - cat'!E22</f>
        <v>10651.664769999999</v>
      </c>
      <c r="D6" s="18">
        <f>'Ponta - 4 trim - cat'!F22</f>
        <v>11022.0314</v>
      </c>
      <c r="E6" s="18">
        <f>'Ponta - 4 trim - cat'!G22</f>
        <v>10576.7505</v>
      </c>
      <c r="F6" s="18">
        <f>'Ponta - 4 trim - cat'!H22</f>
        <v>10703.965200000001</v>
      </c>
      <c r="G6" s="18">
        <f>'Ponta - 4 trim - cat'!I22</f>
        <v>10127.567719999999</v>
      </c>
      <c r="H6" s="18">
        <f>'Ponta - 4 trim - cat'!J22</f>
        <v>11060.593500000001</v>
      </c>
      <c r="I6" s="18">
        <f>'Ponta - 4 trim - cat'!K22</f>
        <v>12879.45465</v>
      </c>
      <c r="J6" s="18">
        <f>'Ponta - 4 trim - cat'!L22</f>
        <v>13096.951730000001</v>
      </c>
      <c r="K6" s="18">
        <f>'Ponta - 4 trim - cat'!M22</f>
        <v>15630.736699999999</v>
      </c>
      <c r="L6" s="18">
        <f>'Ponta - 4 trim - cat'!N22</f>
        <v>17905.35009</v>
      </c>
      <c r="M6" s="18">
        <f>'Ponta - 4 trim - cat'!O22</f>
        <v>17905.634330000001</v>
      </c>
      <c r="N6" s="18">
        <f>'Ponta - 4 trim - cat'!P22</f>
        <v>17905.918570000002</v>
      </c>
      <c r="O6" s="18">
        <f>'Ponta - 4 trim - cat'!Q22</f>
        <v>17905.918570000002</v>
      </c>
      <c r="P6" s="18">
        <f>'Ponta - 4 trim - cat'!R22</f>
        <v>18338.78469</v>
      </c>
      <c r="Q6" s="18">
        <f>'Ponta - 4 trim - cat'!S22</f>
        <v>19183.891940000001</v>
      </c>
      <c r="R6" s="18">
        <f>'Ponta - 4 trim - cat'!T22</f>
        <v>19183.891940000001</v>
      </c>
      <c r="S6" s="18">
        <f>'Ponta - 4 trim - cat'!U22</f>
        <v>19871.187809999999</v>
      </c>
      <c r="T6" s="18">
        <f>'Ponta - 4 trim - cat'!V22</f>
        <v>20747.599010000002</v>
      </c>
      <c r="U6" s="18">
        <f>'Ponta - 4 trim - cat'!W22</f>
        <v>21624.010200000001</v>
      </c>
      <c r="V6" s="18">
        <f>'Ponta - 4 trim - cat'!X22</f>
        <v>22500.61089</v>
      </c>
      <c r="W6" s="18">
        <f>'Ponta - 4 trim - cat'!Y22</f>
        <v>23261.580010000001</v>
      </c>
      <c r="X6" s="18">
        <f>'Ponta - 4 trim - cat'!Z22</f>
        <v>24459.800299999999</v>
      </c>
      <c r="Y6" s="18">
        <f>'Ponta - 4 trim - cat'!AA22</f>
        <v>26456.91503</v>
      </c>
      <c r="Z6" s="18">
        <f>'Ponta - 4 trim - cat'!AB22</f>
        <v>28778.302199999998</v>
      </c>
      <c r="AA6" s="18">
        <f>'Ponta - 4 trim - cat'!AC22</f>
        <v>33361.774850000002</v>
      </c>
      <c r="AB6" s="18">
        <f>'Ponta - 4 trim - cat'!AD22</f>
        <v>33889.516510000001</v>
      </c>
      <c r="AC6" s="18">
        <f>'Ponta - 4 trim - cat'!AE22</f>
        <v>34232.785450000003</v>
      </c>
      <c r="AD6" s="18">
        <f>'Ponta - 4 trim - cat'!AF22</f>
        <v>34437.439310000002</v>
      </c>
      <c r="AE6" s="18">
        <f>'Ponta - 4 trim - cat'!AG22</f>
        <v>35334.694880000003</v>
      </c>
      <c r="AF6" s="18">
        <f>'Ponta - 4 trim - cat'!AH22</f>
        <v>34776.63725</v>
      </c>
      <c r="AG6" s="18">
        <f>'Ponta - 4 trim - cat'!AI22</f>
        <v>38247.032959999997</v>
      </c>
      <c r="AH6" s="18">
        <f>'Ponta - 4 trim - cat'!AJ22</f>
        <v>37473.896159999997</v>
      </c>
      <c r="AI6" s="18">
        <f>'Ponta - 4 trim - cat'!AK22</f>
        <v>39307.809609999997</v>
      </c>
      <c r="AJ6" s="18">
        <f>'Ponta - 4 trim - cat'!AL22</f>
        <v>40184.292869999997</v>
      </c>
      <c r="AK6" s="18">
        <f>'Ponta - 4 trim - cat'!AM22</f>
        <v>38403.547530000003</v>
      </c>
      <c r="AL6" s="18">
        <f>'Ponta - 4 trim - cat'!AN22</f>
        <v>39177.879130000001</v>
      </c>
    </row>
    <row r="7" spans="2:39" x14ac:dyDescent="0.3">
      <c r="B7" s="16" t="s">
        <v>4</v>
      </c>
      <c r="C7" s="1">
        <f>'Ponta - 4 trim - cat'!E20</f>
        <v>2108.0700000000002</v>
      </c>
      <c r="D7" s="1">
        <f>'Ponta - 4 trim - cat'!F20</f>
        <v>2108.0700000000002</v>
      </c>
      <c r="E7" s="1">
        <f>'Ponta - 4 trim - cat'!G20</f>
        <v>1709.3838989999999</v>
      </c>
      <c r="F7" s="1">
        <f>'Ponta - 4 trim - cat'!H20</f>
        <v>1910.07</v>
      </c>
      <c r="G7" s="1">
        <f>'Ponta - 4 trim - cat'!I20</f>
        <v>2365.2449999999999</v>
      </c>
      <c r="H7" s="1">
        <f>'Ponta - 4 trim - cat'!J20</f>
        <v>2186.9269610000001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1821</v>
      </c>
      <c r="U7" s="1">
        <f>'Ponta - 4 trim - cat'!W20</f>
        <v>1821</v>
      </c>
      <c r="V7" s="1">
        <f>'Ponta - 4 trim - cat'!X20</f>
        <v>1821</v>
      </c>
      <c r="W7" s="1">
        <f>'Ponta - 4 trim - cat'!Y20</f>
        <v>1821</v>
      </c>
      <c r="X7" s="1">
        <f>'Ponta - 4 trim - cat'!Z20</f>
        <v>1821</v>
      </c>
      <c r="Y7" s="1">
        <f>'Ponta - 4 trim - cat'!AA20</f>
        <v>1821</v>
      </c>
      <c r="Z7" s="1">
        <f>'Ponta - 4 trim - cat'!AB20</f>
        <v>1821</v>
      </c>
      <c r="AA7" s="1">
        <f>'Ponta - 4 trim - cat'!AC20</f>
        <v>1821</v>
      </c>
      <c r="AB7" s="1">
        <f>'Ponta - 4 trim - cat'!AD20</f>
        <v>1821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1821</v>
      </c>
      <c r="AF7" s="1">
        <f>'Ponta - 4 trim - cat'!AH20</f>
        <v>1821</v>
      </c>
      <c r="AG7" s="1">
        <f>'Ponta - 4 trim - cat'!AI20</f>
        <v>1821</v>
      </c>
      <c r="AH7" s="1">
        <f>'Ponta - 4 trim - cat'!AJ20</f>
        <v>1821</v>
      </c>
      <c r="AI7" s="1">
        <f>'Ponta - 4 trim - cat'!AK20</f>
        <v>1551</v>
      </c>
      <c r="AJ7" s="1">
        <f>'Ponta - 4 trim - cat'!AL20</f>
        <v>1821</v>
      </c>
      <c r="AK7" s="1">
        <f>'Ponta - 4 trim - cat'!AM20</f>
        <v>1821</v>
      </c>
      <c r="AL7" s="1">
        <f>'Ponta - 4 trim - cat'!AN20</f>
        <v>1551</v>
      </c>
    </row>
    <row r="8" spans="2:39" x14ac:dyDescent="0.3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3">
      <c r="B9" s="16" t="s">
        <v>58</v>
      </c>
      <c r="C9" s="1">
        <f>'Ponta - 4 trim - cat'!E25</f>
        <v>4156.0356899999997</v>
      </c>
      <c r="D9" s="1">
        <f>'Ponta - 4 trim - cat'!F25</f>
        <v>4044.6773779999999</v>
      </c>
      <c r="E9" s="1">
        <f>'Ponta - 4 trim - cat'!G25</f>
        <v>4482.2778770000004</v>
      </c>
      <c r="F9" s="1">
        <f>'Ponta - 4 trim - cat'!H25</f>
        <v>3225.2947300000001</v>
      </c>
      <c r="G9" s="1">
        <f>'Ponta - 4 trim - cat'!I25</f>
        <v>4390.9416190000002</v>
      </c>
      <c r="H9" s="1">
        <f>'Ponta - 4 trim - cat'!J25</f>
        <v>4419.6354240000001</v>
      </c>
      <c r="I9" s="1">
        <f>'Ponta - 4 trim - cat'!K25</f>
        <v>4870.2674809999999</v>
      </c>
      <c r="J9" s="1">
        <f>'Ponta - 4 trim - cat'!L25</f>
        <v>4870.2674809999999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3">
      <c r="B10" s="16" t="s">
        <v>6</v>
      </c>
      <c r="C10" s="1">
        <f>'Ponta - 4 trim - cat'!E19</f>
        <v>4211.9282219999996</v>
      </c>
      <c r="D10" s="1">
        <f>'Ponta - 4 trim - cat'!F19</f>
        <v>4352.6952419999998</v>
      </c>
      <c r="E10" s="1">
        <f>'Ponta - 4 trim - cat'!G19</f>
        <v>4391.6600710000002</v>
      </c>
      <c r="F10" s="1">
        <f>'Ponta - 4 trim - cat'!H19</f>
        <v>4479.6682220000002</v>
      </c>
      <c r="G10" s="1">
        <f>'Ponta - 4 trim - cat'!I19</f>
        <v>4911.6965819999996</v>
      </c>
      <c r="H10" s="1">
        <f>'Ponta - 4 trim - cat'!J19</f>
        <v>4918.5395820000003</v>
      </c>
      <c r="I10" s="1">
        <f>'Ponta - 4 trim - cat'!K19</f>
        <v>5131.3340820000003</v>
      </c>
      <c r="J10" s="1">
        <f>'Ponta - 4 trim - cat'!L19</f>
        <v>5301.3340820000003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7865.2444999999998</v>
      </c>
      <c r="AC10" s="1">
        <f>'Ponta - 4 trim - cat'!AE19</f>
        <v>7865.2444999999998</v>
      </c>
      <c r="AD10" s="1">
        <f>'Ponta - 4 trim - cat'!AF19</f>
        <v>7865.2444999999998</v>
      </c>
      <c r="AE10" s="1">
        <f>'Ponta - 4 trim - cat'!AG19</f>
        <v>7695.2444999999998</v>
      </c>
      <c r="AF10" s="1">
        <f>'Ponta - 4 trim - cat'!AH19</f>
        <v>7865.2444999999998</v>
      </c>
      <c r="AG10" s="1">
        <f>'Ponta - 4 trim - cat'!AI19</f>
        <v>7525.2444999999998</v>
      </c>
      <c r="AH10" s="1">
        <f>'Ponta - 4 trim - cat'!AJ19</f>
        <v>7512.3</v>
      </c>
      <c r="AI10" s="1">
        <f>'Ponta - 4 trim - cat'!AK19</f>
        <v>7648.3</v>
      </c>
      <c r="AJ10" s="1">
        <f>'Ponta - 4 trim - cat'!AL19</f>
        <v>7512.3</v>
      </c>
      <c r="AK10" s="1">
        <f>'Ponta - 4 trim - cat'!AM19</f>
        <v>6662.3</v>
      </c>
      <c r="AL10" s="1">
        <f>'Ponta - 4 trim - cat'!AN19</f>
        <v>7648.3</v>
      </c>
    </row>
    <row r="11" spans="2:39" x14ac:dyDescent="0.3">
      <c r="B11" s="16" t="s">
        <v>7</v>
      </c>
      <c r="C11" s="1">
        <f>'Ponta - 4 trim - cat'!E21</f>
        <v>337.77280150000001</v>
      </c>
      <c r="D11" s="1">
        <f>'Ponta - 4 trim - cat'!F21</f>
        <v>432.40484830000003</v>
      </c>
      <c r="E11" s="1">
        <f>'Ponta - 4 trim - cat'!G21</f>
        <v>435.89209629999999</v>
      </c>
      <c r="F11" s="1">
        <f>'Ponta - 4 trim - cat'!H21</f>
        <v>506.17144389999999</v>
      </c>
      <c r="G11" s="1">
        <f>'Ponta - 4 trim - cat'!I21</f>
        <v>954.39557779999996</v>
      </c>
      <c r="H11" s="1">
        <f>'Ponta - 4 trim - cat'!J21</f>
        <v>869.83573139999999</v>
      </c>
      <c r="I11" s="1">
        <f>'Ponta - 4 trim - cat'!K21</f>
        <v>960.36230780000005</v>
      </c>
      <c r="J11" s="1">
        <f>'Ponta - 4 trim - cat'!L21</f>
        <v>960.36230780000005</v>
      </c>
      <c r="K11" s="1">
        <f>'Ponta - 4 trim - cat'!M21</f>
        <v>960.36230780000005</v>
      </c>
      <c r="L11" s="1">
        <f>'Ponta - 4 trim - cat'!N21</f>
        <v>1729.7989480000001</v>
      </c>
      <c r="M11" s="1">
        <f>'Ponta - 4 trim - cat'!O21</f>
        <v>3813.9382489999998</v>
      </c>
      <c r="N11" s="1">
        <f>'Ponta - 4 trim - cat'!P21</f>
        <v>4971.8695989999997</v>
      </c>
      <c r="O11" s="1">
        <f>'Ponta - 4 trim - cat'!Q21</f>
        <v>6328.5355600000003</v>
      </c>
      <c r="P11" s="1">
        <f>'Ponta - 4 trim - cat'!R21</f>
        <v>6327.5722100000003</v>
      </c>
      <c r="Q11" s="1">
        <f>'Ponta - 4 trim - cat'!S21</f>
        <v>6610.7870720000001</v>
      </c>
      <c r="R11" s="1">
        <f>'Ponta - 4 trim - cat'!T21</f>
        <v>8006.4984850000001</v>
      </c>
      <c r="S11" s="1">
        <f>'Ponta - 4 trim - cat'!U21</f>
        <v>8596.2148089999991</v>
      </c>
      <c r="T11" s="1">
        <f>'Ponta - 4 trim - cat'!V21</f>
        <v>9062.9457010000006</v>
      </c>
      <c r="U11" s="1">
        <f>'Ponta - 4 trim - cat'!W21</f>
        <v>10107.59461</v>
      </c>
      <c r="V11" s="1">
        <f>'Ponta - 4 trim - cat'!X21</f>
        <v>10830.07058</v>
      </c>
      <c r="W11" s="1">
        <f>'Ponta - 4 trim - cat'!Y21</f>
        <v>12022.848110000001</v>
      </c>
      <c r="X11" s="1">
        <f>'Ponta - 4 trim - cat'!Z21</f>
        <v>12930.031999999999</v>
      </c>
      <c r="Y11" s="1">
        <f>'Ponta - 4 trim - cat'!AA21</f>
        <v>14011.86505</v>
      </c>
      <c r="Z11" s="1">
        <f>'Ponta - 4 trim - cat'!AB21</f>
        <v>14437.72731</v>
      </c>
      <c r="AA11" s="1">
        <f>'Ponta - 4 trim - cat'!AC21</f>
        <v>14140.61326</v>
      </c>
      <c r="AB11" s="1">
        <f>'Ponta - 4 trim - cat'!AD21</f>
        <v>20916.952430000001</v>
      </c>
      <c r="AC11" s="1">
        <f>'Ponta - 4 trim - cat'!AE21</f>
        <v>22135.5167</v>
      </c>
      <c r="AD11" s="1">
        <f>'Ponta - 4 trim - cat'!AF21</f>
        <v>29823.933860000001</v>
      </c>
      <c r="AE11" s="1">
        <f>'Ponta - 4 trim - cat'!AG21</f>
        <v>31437.528310000002</v>
      </c>
      <c r="AF11" s="1">
        <f>'Ponta - 4 trim - cat'!AH21</f>
        <v>31753.61364</v>
      </c>
      <c r="AG11" s="1">
        <f>'Ponta - 4 trim - cat'!AI21</f>
        <v>32083.497159999999</v>
      </c>
      <c r="AH11" s="1">
        <f>'Ponta - 4 trim - cat'!AJ21</f>
        <v>32507.09189</v>
      </c>
      <c r="AI11" s="1">
        <f>'Ponta - 4 trim - cat'!AK21</f>
        <v>32835.908239999997</v>
      </c>
      <c r="AJ11" s="1">
        <f>'Ponta - 4 trim - cat'!AL21</f>
        <v>33175.004930000003</v>
      </c>
      <c r="AK11" s="1">
        <f>'Ponta - 4 trim - cat'!AM21</f>
        <v>34709.192349999998</v>
      </c>
      <c r="AL11" s="1">
        <f>'Ponta - 4 trim - cat'!AN21</f>
        <v>37033.91835</v>
      </c>
    </row>
    <row r="12" spans="2:39" x14ac:dyDescent="0.3">
      <c r="B12" s="16" t="s">
        <v>8</v>
      </c>
      <c r="C12" s="1">
        <f>'Ponta - 4 trim - cat'!E28</f>
        <v>3.1406000000000001</v>
      </c>
      <c r="D12" s="1">
        <f>'Ponta - 4 trim - cat'!F28</f>
        <v>4.1406000000000001</v>
      </c>
      <c r="E12" s="1">
        <f>'Ponta - 4 trim - cat'!G28</f>
        <v>150.08760000000001</v>
      </c>
      <c r="F12" s="1">
        <f>'Ponta - 4 trim - cat'!H28</f>
        <v>200.32640000000001</v>
      </c>
      <c r="G12" s="1">
        <f>'Ponta - 4 trim - cat'!I28</f>
        <v>434.26900000000001</v>
      </c>
      <c r="H12" s="1">
        <f>'Ponta - 4 trim - cat'!J28</f>
        <v>422.86900000000003</v>
      </c>
      <c r="I12" s="1">
        <f>'Ponta - 4 trim - cat'!K28</f>
        <v>434.26900000000001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12399.737649999999</v>
      </c>
      <c r="AD12" s="1">
        <f>'Ponta - 4 trim - cat'!AF28</f>
        <v>12958.337939999999</v>
      </c>
      <c r="AE12" s="1">
        <f>'Ponta - 4 trim - cat'!AG28</f>
        <v>13943.28334</v>
      </c>
      <c r="AF12" s="1">
        <f>'Ponta - 4 trim - cat'!AH28</f>
        <v>14953.568520000001</v>
      </c>
      <c r="AG12" s="1">
        <f>'Ponta - 4 trim - cat'!AI28</f>
        <v>15985.278109999999</v>
      </c>
      <c r="AH12" s="1">
        <f>'Ponta - 4 trim - cat'!AJ28</f>
        <v>17029.81393</v>
      </c>
      <c r="AI12" s="1">
        <f>'Ponta - 4 trim - cat'!AK28</f>
        <v>17481.842189999999</v>
      </c>
      <c r="AJ12" s="1">
        <f>'Ponta - 4 trim - cat'!AL28</f>
        <v>17481.842189999999</v>
      </c>
      <c r="AK12" s="1">
        <f>'Ponta - 4 trim - cat'!AM28</f>
        <v>15949.84909</v>
      </c>
      <c r="AL12" s="1">
        <f>'Ponta - 4 trim - cat'!AN28</f>
        <v>17481.842189999999</v>
      </c>
      <c r="AM12" s="1"/>
    </row>
    <row r="13" spans="2:39" x14ac:dyDescent="0.3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3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2047.720431</v>
      </c>
      <c r="M14" s="32">
        <f>'Ponta - 4 trim - cat'!O26-PLANEL_BalPonta_Anual!M13</f>
        <v>6259.9427930000002</v>
      </c>
      <c r="N14" s="32">
        <f>'Ponta - 4 trim - cat'!P26-PLANEL_BalPonta_Anual!N13</f>
        <v>7334.0818019999997</v>
      </c>
      <c r="O14" s="32">
        <f>'Ponta - 4 trim - cat'!Q26-PLANEL_BalPonta_Anual!O13</f>
        <v>10598.19738</v>
      </c>
      <c r="P14" s="32">
        <f>'Ponta - 4 trim - cat'!R26-PLANEL_BalPonta_Anual!P13</f>
        <v>10688.576419999999</v>
      </c>
      <c r="Q14" s="32">
        <f>'Ponta - 4 trim - cat'!S26-PLANEL_BalPonta_Anual!Q13</f>
        <v>11186.07502</v>
      </c>
      <c r="R14" s="32">
        <f>'Ponta - 4 trim - cat'!T26-PLANEL_BalPonta_Anual!R13</f>
        <v>12450.28405</v>
      </c>
      <c r="S14" s="32">
        <f>'Ponta - 4 trim - cat'!U26-PLANEL_BalPonta_Anual!S13</f>
        <v>15916.81208</v>
      </c>
      <c r="T14" s="32">
        <f>'Ponta - 4 trim - cat'!V26-PLANEL_BalPonta_Anual!T13</f>
        <v>17968.301810000001</v>
      </c>
      <c r="U14" s="32">
        <f>'Ponta - 4 trim - cat'!W26-PLANEL_BalPonta_Anual!U13</f>
        <v>19352.93448</v>
      </c>
      <c r="V14" s="32">
        <f>'Ponta - 4 trim - cat'!X26-PLANEL_BalPonta_Anual!V13</f>
        <v>21472.499930000002</v>
      </c>
      <c r="W14" s="32">
        <f>'Ponta - 4 trim - cat'!Y26-PLANEL_BalPonta_Anual!W13</f>
        <v>23422.526570000002</v>
      </c>
      <c r="X14" s="32">
        <f>'Ponta - 4 trim - cat'!Z26-PLANEL_BalPonta_Anual!X13</f>
        <v>25697.349040000001</v>
      </c>
      <c r="Y14" s="32">
        <f>'Ponta - 4 trim - cat'!AA26-PLANEL_BalPonta_Anual!Y13</f>
        <v>26946.520680000001</v>
      </c>
      <c r="Z14" s="32">
        <f>'Ponta - 4 trim - cat'!AB26-PLANEL_BalPonta_Anual!Z13</f>
        <v>28596.622920000002</v>
      </c>
      <c r="AA14" s="32">
        <f>'Ponta - 4 trim - cat'!AC26-PLANEL_BalPonta_Anual!AA13</f>
        <v>29165.745729999999</v>
      </c>
      <c r="AB14" s="32">
        <f>'Ponta - 4 trim - cat'!AD26-PLANEL_BalPonta_Anual!AB13</f>
        <v>28302.665440000001</v>
      </c>
      <c r="AC14" s="32">
        <f>'Ponta - 4 trim - cat'!AE26-PLANEL_BalPonta_Anual!AC13</f>
        <v>29165.745729999999</v>
      </c>
      <c r="AD14" s="32">
        <f>'Ponta - 4 trim - cat'!AF26-PLANEL_BalPonta_Anual!AD13</f>
        <v>29165.745729999999</v>
      </c>
      <c r="AE14" s="32">
        <f>'Ponta - 4 trim - cat'!AG26-PLANEL_BalPonta_Anual!AE13</f>
        <v>28860.948120000001</v>
      </c>
      <c r="AF14" s="32">
        <f>'Ponta - 4 trim - cat'!AH26-PLANEL_BalPonta_Anual!AF13</f>
        <v>32410.012570000003</v>
      </c>
      <c r="AG14" s="32">
        <f>'Ponta - 4 trim - cat'!AI26-PLANEL_BalPonta_Anual!AG13</f>
        <v>37570.942739999999</v>
      </c>
      <c r="AH14" s="32">
        <f>'Ponta - 4 trim - cat'!AJ26-PLANEL_BalPonta_Anual!AH13</f>
        <v>41466.615789999996</v>
      </c>
      <c r="AI14" s="32">
        <f>'Ponta - 4 trim - cat'!AK26-PLANEL_BalPonta_Anual!AI13</f>
        <v>41524.21329</v>
      </c>
      <c r="AJ14" s="32">
        <f>'Ponta - 4 trim - cat'!AL26-PLANEL_BalPonta_Anual!AJ13</f>
        <v>47480.877059999999</v>
      </c>
      <c r="AK14" s="32">
        <f>'Ponta - 4 trim - cat'!AM26-PLANEL_BalPonta_Anual!AK13</f>
        <v>52565.668109999999</v>
      </c>
      <c r="AL14" s="32">
        <f>'Ponta - 4 trim - cat'!AN26-PLANEL_BalPonta_Anual!AL13</f>
        <v>50268.219559999998</v>
      </c>
    </row>
    <row r="15" spans="2:39" x14ac:dyDescent="0.3">
      <c r="B15" s="27" t="s">
        <v>9</v>
      </c>
      <c r="C15" s="28">
        <f t="shared" ref="C15:AL15" si="0">SUM(C4:C14)</f>
        <v>87267.589863500019</v>
      </c>
      <c r="D15" s="28">
        <f t="shared" si="0"/>
        <v>86804.326138299992</v>
      </c>
      <c r="E15" s="28">
        <f t="shared" si="0"/>
        <v>90710.3270433</v>
      </c>
      <c r="F15" s="28">
        <f t="shared" si="0"/>
        <v>92836.055075900033</v>
      </c>
      <c r="G15" s="28">
        <f t="shared" si="0"/>
        <v>97878.556418799984</v>
      </c>
      <c r="H15" s="28">
        <f t="shared" si="0"/>
        <v>102968.96614440001</v>
      </c>
      <c r="I15" s="28">
        <f t="shared" si="0"/>
        <v>108022.20530880001</v>
      </c>
      <c r="J15" s="28">
        <f t="shared" si="0"/>
        <v>112503.68771480001</v>
      </c>
      <c r="K15" s="28">
        <f t="shared" si="0"/>
        <v>117242.1751068</v>
      </c>
      <c r="L15" s="28">
        <f t="shared" si="0"/>
        <v>122114.84695000001</v>
      </c>
      <c r="M15" s="28">
        <f t="shared" si="0"/>
        <v>127184.67443999999</v>
      </c>
      <c r="N15" s="28">
        <f t="shared" si="0"/>
        <v>131587.65896800003</v>
      </c>
      <c r="O15" s="28">
        <f t="shared" si="0"/>
        <v>135780.10222420003</v>
      </c>
      <c r="P15" s="28">
        <f t="shared" si="0"/>
        <v>140139.21596500001</v>
      </c>
      <c r="Q15" s="28">
        <f t="shared" si="0"/>
        <v>144596.47501699999</v>
      </c>
      <c r="R15" s="28">
        <f t="shared" si="0"/>
        <v>149189.12813099998</v>
      </c>
      <c r="S15" s="28">
        <f t="shared" si="0"/>
        <v>153972.83388500003</v>
      </c>
      <c r="T15" s="28">
        <f t="shared" si="0"/>
        <v>158797.17406600004</v>
      </c>
      <c r="U15" s="28">
        <f t="shared" si="0"/>
        <v>163593.44624100003</v>
      </c>
      <c r="V15" s="28">
        <f t="shared" si="0"/>
        <v>168566.01825599998</v>
      </c>
      <c r="W15" s="28">
        <f t="shared" si="0"/>
        <v>173690.13692600001</v>
      </c>
      <c r="X15" s="28">
        <f t="shared" si="0"/>
        <v>179137.84548700001</v>
      </c>
      <c r="Y15" s="28">
        <f t="shared" si="0"/>
        <v>184539.14573699998</v>
      </c>
      <c r="Z15" s="28">
        <f t="shared" si="0"/>
        <v>190085.56919399998</v>
      </c>
      <c r="AA15" s="28">
        <f t="shared" si="0"/>
        <v>195466.38144500001</v>
      </c>
      <c r="AB15" s="76">
        <f t="shared" si="0"/>
        <v>200836.026255</v>
      </c>
      <c r="AC15" s="28">
        <f t="shared" si="0"/>
        <v>205596.875535</v>
      </c>
      <c r="AD15" s="28">
        <f t="shared" si="0"/>
        <v>210380.99792499997</v>
      </c>
      <c r="AE15" s="28">
        <f t="shared" si="0"/>
        <v>215218.04865499999</v>
      </c>
      <c r="AF15" s="28">
        <f t="shared" si="0"/>
        <v>220184.18096499998</v>
      </c>
      <c r="AG15" s="28">
        <f t="shared" si="0"/>
        <v>225236.93981100002</v>
      </c>
      <c r="AH15" s="28">
        <f t="shared" si="0"/>
        <v>230359.94644500001</v>
      </c>
      <c r="AI15" s="28">
        <f t="shared" si="0"/>
        <v>235476.31102499994</v>
      </c>
      <c r="AJ15" s="28">
        <f t="shared" si="0"/>
        <v>241111.00642499997</v>
      </c>
      <c r="AK15" s="28">
        <f t="shared" si="0"/>
        <v>246549.96681499999</v>
      </c>
      <c r="AL15" s="28">
        <f t="shared" si="0"/>
        <v>251305.76195499997</v>
      </c>
    </row>
    <row r="17" spans="2:40" x14ac:dyDescent="0.3">
      <c r="D17" s="1"/>
    </row>
    <row r="18" spans="2:40" x14ac:dyDescent="0.3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3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3">
      <c r="B20" s="16" t="s">
        <v>1</v>
      </c>
      <c r="C20" s="47">
        <f>IF(PLANEL_Pot_anual!C4&lt;&gt;0,C4/PLANEL_Pot_anual!C4,0)</f>
        <v>0.65871796960817242</v>
      </c>
      <c r="D20" s="47">
        <f>IF(PLANEL_Pot_anual!D4&lt;&gt;0,D4/PLANEL_Pot_anual!D4,0)</f>
        <v>0.64710769059258522</v>
      </c>
      <c r="E20" s="47">
        <f>IF(PLANEL_Pot_anual!E4&lt;&gt;0,E4/PLANEL_Pot_anual!E4,0)</f>
        <v>0.69048878832927862</v>
      </c>
      <c r="F20" s="47">
        <f>IF(PLANEL_Pot_anual!F4&lt;&gt;0,F4/PLANEL_Pot_anual!F4,0)</f>
        <v>0.64617954243798437</v>
      </c>
      <c r="G20" s="47">
        <f>IF(PLANEL_Pot_anual!G4&lt;&gt;0,G4/PLANEL_Pot_anual!G4,0)</f>
        <v>0.64011611247578626</v>
      </c>
      <c r="H20" s="47">
        <f>IF(PLANEL_Pot_anual!H4&lt;&gt;0,H4/PLANEL_Pot_anual!H4,0)</f>
        <v>0.6571025180650748</v>
      </c>
      <c r="I20" s="47">
        <f>IF(PLANEL_Pot_anual!I4&lt;&gt;0,I4/PLANEL_Pot_anual!I4,0)</f>
        <v>0.66398323359883005</v>
      </c>
      <c r="J20" s="47">
        <f>IF(PLANEL_Pot_anual!J4&lt;&gt;0,J4/PLANEL_Pot_anual!J4,0)</f>
        <v>0.66491186715007855</v>
      </c>
      <c r="K20" s="47">
        <f>IF(PLANEL_Pot_anual!K4&lt;&gt;0,K4/PLANEL_Pot_anual!K4,0)</f>
        <v>0.67180276484149593</v>
      </c>
      <c r="L20" s="47">
        <f>IF(PLANEL_Pot_anual!L4&lt;&gt;0,L4/PLANEL_Pot_anual!L4,0)</f>
        <v>0.67691879888464723</v>
      </c>
      <c r="M20" s="47">
        <f>IF(PLANEL_Pot_anual!M4&lt;&gt;0,M4/PLANEL_Pot_anual!M4,0)</f>
        <v>0.67710140431057386</v>
      </c>
      <c r="N20" s="47">
        <f>IF(PLANEL_Pot_anual!N4&lt;&gt;0,N4/PLANEL_Pot_anual!N4,0)</f>
        <v>0.68196055134231914</v>
      </c>
      <c r="O20" s="47">
        <f>IF(PLANEL_Pot_anual!O4&lt;&gt;0,O4/PLANEL_Pot_anual!O4,0)</f>
        <v>0.68011390659307991</v>
      </c>
      <c r="P20" s="47">
        <f>IF(PLANEL_Pot_anual!P4&lt;&gt;0,P4/PLANEL_Pot_anual!P4,0)</f>
        <v>0.70388344476948728</v>
      </c>
      <c r="Q20" s="47">
        <f>IF(PLANEL_Pot_anual!Q4&lt;&gt;0,Q4/PLANEL_Pot_anual!Q4,0)</f>
        <v>0.69032820652001592</v>
      </c>
      <c r="R20" s="47">
        <f>IF(PLANEL_Pot_anual!R4&lt;&gt;0,R4/PLANEL_Pot_anual!R4,0)</f>
        <v>0.68313253608189906</v>
      </c>
      <c r="S20" s="47">
        <f>IF(PLANEL_Pot_anual!S4&lt;&gt;0,S4/PLANEL_Pot_anual!S4,0)</f>
        <v>0.68430890139139011</v>
      </c>
      <c r="T20" s="47">
        <f>IF(PLANEL_Pot_anual!T4&lt;&gt;0,T4/PLANEL_Pot_anual!T4,0)</f>
        <v>0.68430890139139011</v>
      </c>
      <c r="U20" s="47">
        <f>IF(PLANEL_Pot_anual!U4&lt;&gt;0,U4/PLANEL_Pot_anual!U4,0)</f>
        <v>0.68711816706395423</v>
      </c>
      <c r="V20" s="47">
        <f>IF(PLANEL_Pot_anual!V4&lt;&gt;0,V4/PLANEL_Pot_anual!V4,0)</f>
        <v>0.68768526198197788</v>
      </c>
      <c r="W20" s="47">
        <f>IF(PLANEL_Pot_anual!W4&lt;&gt;0,W4/PLANEL_Pot_anual!W4,0)</f>
        <v>0.68604876034581097</v>
      </c>
      <c r="X20" s="47">
        <f>IF(PLANEL_Pot_anual!X4&lt;&gt;0,X4/PLANEL_Pot_anual!X4,0)</f>
        <v>0.67411134012837626</v>
      </c>
      <c r="Y20" s="47">
        <f>IF(PLANEL_Pot_anual!Y4&lt;&gt;0,Y4/PLANEL_Pot_anual!Y4,0)</f>
        <v>0.66180268191617264</v>
      </c>
      <c r="Z20" s="47">
        <f>IF(PLANEL_Pot_anual!Z4&lt;&gt;0,Z4/PLANEL_Pot_anual!Z4,0)</f>
        <v>0.6464591472390997</v>
      </c>
      <c r="AA20" s="47">
        <f>IF(PLANEL_Pot_anual!AA4&lt;&gt;0,AA4/PLANEL_Pot_anual!AA4,0)</f>
        <v>0.61332761565245031</v>
      </c>
      <c r="AB20" s="77">
        <f>IF(PLANEL_Pot_anual!AB4&lt;&gt;0,AB4/PLANEL_Pot_anual!AB4,0)</f>
        <v>0.61192711391827004</v>
      </c>
      <c r="AC20" s="47">
        <f>IF(PLANEL_Pot_anual!AC4&lt;&gt;0,AC4/PLANEL_Pot_anual!AC4,0)</f>
        <v>0.60974920368430219</v>
      </c>
      <c r="AD20" s="47">
        <f>IF(PLANEL_Pot_anual!AD4&lt;&gt;0,AD4/PLANEL_Pot_anual!AD4,0)</f>
        <v>0.58372064083723274</v>
      </c>
      <c r="AE20" s="47">
        <f>IF(PLANEL_Pot_anual!AE4&lt;&gt;0,AE4/PLANEL_Pot_anual!AE4,0)</f>
        <v>0.60368475666983668</v>
      </c>
      <c r="AF20" s="47">
        <f>IF(PLANEL_Pot_anual!AF4&lt;&gt;0,AF4/PLANEL_Pot_anual!AF4,0)</f>
        <v>0.60456512789293293</v>
      </c>
      <c r="AG20" s="47">
        <f>IF(PLANEL_Pot_anual!AG4&lt;&gt;0,AG4/PLANEL_Pot_anual!AG4,0)</f>
        <v>0.59691578181155724</v>
      </c>
      <c r="AH20" s="47">
        <f>IF(PLANEL_Pot_anual!AH4&lt;&gt;0,AH4/PLANEL_Pot_anual!AH4,0)</f>
        <v>0.59870751174135128</v>
      </c>
      <c r="AI20" s="47">
        <f>IF(PLANEL_Pot_anual!AI4&lt;&gt;0,AI4/PLANEL_Pot_anual!AI4,0)</f>
        <v>0.5806086013273517</v>
      </c>
      <c r="AJ20" s="47">
        <f>IF(PLANEL_Pot_anual!AJ4&lt;&gt;0,AJ4/PLANEL_Pot_anual!AJ4,0)</f>
        <v>0.58429628134995359</v>
      </c>
      <c r="AK20" s="47">
        <f>IF(PLANEL_Pot_anual!AK4&lt;&gt;0,AK4/PLANEL_Pot_anual!AK4,0)</f>
        <v>0.58054960122995125</v>
      </c>
      <c r="AL20" s="47">
        <f>IF(PLANEL_Pot_anual!AL4&lt;&gt;0,AL4/PLANEL_Pot_anual!AL4,0)</f>
        <v>0.57819666427961991</v>
      </c>
      <c r="AM20" s="46"/>
      <c r="AN20" s="1"/>
    </row>
    <row r="21" spans="2:40" x14ac:dyDescent="0.3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0.80543572754069548</v>
      </c>
      <c r="E21" s="47">
        <f>IF(PLANEL_Pot_anual!E5&lt;&gt;0,E5/PLANEL_Pot_anual!E5,0)</f>
        <v>0.81280279963616597</v>
      </c>
      <c r="F21" s="47">
        <f>IF(PLANEL_Pot_anual!F5&lt;&gt;0,F5/PLANEL_Pot_anual!F5,0)</f>
        <v>0.79155713916517989</v>
      </c>
      <c r="G21" s="47">
        <f>IF(PLANEL_Pot_anual!G5&lt;&gt;0,G5/PLANEL_Pot_anual!G5,0)</f>
        <v>0.8165671992922473</v>
      </c>
      <c r="H21" s="47">
        <f>IF(PLANEL_Pot_anual!H5&lt;&gt;0,H5/PLANEL_Pot_anual!H5,0)</f>
        <v>0.79685598597038432</v>
      </c>
      <c r="I21" s="47">
        <f>IF(PLANEL_Pot_anual!I5&lt;&gt;0,I5/PLANEL_Pot_anual!I5,0)</f>
        <v>0.71017622851686735</v>
      </c>
      <c r="J21" s="47">
        <f>IF(PLANEL_Pot_anual!J5&lt;&gt;0,J5/PLANEL_Pot_anual!J5,0)</f>
        <v>0.9332407368556187</v>
      </c>
      <c r="K21" s="47">
        <f>IF(PLANEL_Pot_anual!K5&lt;&gt;0,K5/PLANEL_Pot_anual!K5,0)</f>
        <v>1.0565849284272237</v>
      </c>
      <c r="L21" s="47">
        <f>IF(PLANEL_Pot_anual!L5&lt;&gt;0,L5/PLANEL_Pot_anual!L5,0)</f>
        <v>1.0565849284272237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0.9287569889306907</v>
      </c>
      <c r="P21" s="47">
        <f>IF(PLANEL_Pot_anual!P5&lt;&gt;0,P5/PLANEL_Pot_anual!P5,0)</f>
        <v>0.93649945791066025</v>
      </c>
      <c r="Q21" s="47">
        <f>IF(PLANEL_Pot_anual!Q5&lt;&gt;0,Q5/PLANEL_Pot_anual!Q5,0)</f>
        <v>1.048399972401691</v>
      </c>
      <c r="R21" s="47">
        <f>IF(PLANEL_Pot_anual!R5&lt;&gt;0,R5/PLANEL_Pot_anual!R5,0)</f>
        <v>1.0608884303539903</v>
      </c>
      <c r="S21" s="47">
        <f>IF(PLANEL_Pot_anual!S5&lt;&gt;0,S5/PLANEL_Pot_anual!S5,0)</f>
        <v>1.0608884303539903</v>
      </c>
      <c r="T21" s="47">
        <f>IF(PLANEL_Pot_anual!T5&lt;&gt;0,T5/PLANEL_Pot_anual!T5,0)</f>
        <v>1.0608884303539903</v>
      </c>
      <c r="U21" s="47">
        <f>IF(PLANEL_Pot_anual!U5&lt;&gt;0,U5/PLANEL_Pot_anual!U5,0)</f>
        <v>1.0608884303539903</v>
      </c>
      <c r="V21" s="47">
        <f>IF(PLANEL_Pot_anual!V5&lt;&gt;0,V5/PLANEL_Pot_anual!V5,0)</f>
        <v>1.0608884303539903</v>
      </c>
      <c r="W21" s="47">
        <f>IF(PLANEL_Pot_anual!W5&lt;&gt;0,W5/PLANEL_Pot_anual!W5,0)</f>
        <v>1.0608884303539903</v>
      </c>
      <c r="X21" s="47">
        <f>IF(PLANEL_Pot_anual!X5&lt;&gt;0,X5/PLANEL_Pot_anual!X5,0)</f>
        <v>1.0608884303539903</v>
      </c>
      <c r="Y21" s="47">
        <f>IF(PLANEL_Pot_anual!Y5&lt;&gt;0,Y5/PLANEL_Pot_anual!Y5,0)</f>
        <v>1.0608884303539903</v>
      </c>
      <c r="Z21" s="47">
        <f>IF(PLANEL_Pot_anual!Z5&lt;&gt;0,Z5/PLANEL_Pot_anual!Z5,0)</f>
        <v>1.0608884303539903</v>
      </c>
      <c r="AA21" s="47">
        <f>IF(PLANEL_Pot_anual!AA5&lt;&gt;0,AA5/PLANEL_Pot_anual!AA5,0)</f>
        <v>1.0608884303539903</v>
      </c>
      <c r="AB21" s="77">
        <f>IF(PLANEL_Pot_anual!AB5&lt;&gt;0,AB5/PLANEL_Pot_anual!AB5,0)</f>
        <v>0.92424564456191816</v>
      </c>
      <c r="AC21" s="47">
        <f>IF(PLANEL_Pot_anual!AC5&lt;&gt;0,AC5/PLANEL_Pot_anual!AC5,0)</f>
        <v>1.0608884303539903</v>
      </c>
      <c r="AD21" s="47">
        <f>IF(PLANEL_Pot_anual!AD5&lt;&gt;0,AD5/PLANEL_Pot_anual!AD5,0)</f>
        <v>1.0352866571839521</v>
      </c>
      <c r="AE21" s="47">
        <f>IF(PLANEL_Pot_anual!AE5&lt;&gt;0,AE5/PLANEL_Pot_anual!AE5,0)</f>
        <v>0.95153628857883354</v>
      </c>
      <c r="AF21" s="47">
        <f>IF(PLANEL_Pot_anual!AF5&lt;&gt;0,AF5/PLANEL_Pot_anual!AF5,0)</f>
        <v>0.96936123912712613</v>
      </c>
      <c r="AG21" s="47">
        <f>IF(PLANEL_Pot_anual!AG5&lt;&gt;0,AG5/PLANEL_Pot_anual!AG5,0)</f>
        <v>0.70721499494859996</v>
      </c>
      <c r="AH21" s="47">
        <f>IF(PLANEL_Pot_anual!AH5&lt;&gt;0,AH5/PLANEL_Pot_anual!AH5,0)</f>
        <v>0.72197901405822618</v>
      </c>
      <c r="AI21" s="47">
        <f>IF(PLANEL_Pot_anual!AI5&lt;&gt;0,AI5/PLANEL_Pot_anual!AI5,0)</f>
        <v>1.0315232461750692</v>
      </c>
      <c r="AJ21" s="47">
        <f>IF(PLANEL_Pot_anual!AJ5&lt;&gt;0,AJ5/PLANEL_Pot_anual!AJ5,0)</f>
        <v>0.78268806037748306</v>
      </c>
      <c r="AK21" s="47">
        <f>IF(PLANEL_Pot_anual!AK5&lt;&gt;0,AK5/PLANEL_Pot_anual!AK5,0)</f>
        <v>0.96936123912712613</v>
      </c>
      <c r="AL21" s="47">
        <f>IF(PLANEL_Pot_anual!AL5&lt;&gt;0,AL5/PLANEL_Pot_anual!AL5,0)</f>
        <v>1.0608884303539903</v>
      </c>
      <c r="AM21" s="46"/>
      <c r="AN21" s="1"/>
    </row>
    <row r="22" spans="2:40" x14ac:dyDescent="0.3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3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0.89234212017681636</v>
      </c>
      <c r="E23" s="48">
        <f>IF(PLANEL_Pot_anual!E7&lt;&gt;0,E6/PLANEL_Pot_anual!E7,0)</f>
        <v>0.85629224080700794</v>
      </c>
      <c r="F23" s="48">
        <f>IF(PLANEL_Pot_anual!F7&lt;&gt;0,F6/PLANEL_Pot_anual!F7,0)</f>
        <v>0.86463151262540605</v>
      </c>
      <c r="G23" s="48">
        <f>IF(PLANEL_Pot_anual!G7&lt;&gt;0,G6/PLANEL_Pot_anual!G7,0)</f>
        <v>0.81807199793211516</v>
      </c>
      <c r="H23" s="48">
        <f>IF(PLANEL_Pot_anual!H7&lt;&gt;0,H6/PLANEL_Pot_anual!H7,0)</f>
        <v>0.81366781917828379</v>
      </c>
      <c r="I23" s="48">
        <f>IF(PLANEL_Pot_anual!I7&lt;&gt;0,I6/PLANEL_Pot_anual!I7,0)</f>
        <v>0.94747155993673449</v>
      </c>
      <c r="J23" s="48">
        <f>IF(PLANEL_Pot_anual!J7&lt;&gt;0,J6/PLANEL_Pot_anual!J7,0)</f>
        <v>0.96342911483658356</v>
      </c>
      <c r="K23" s="48">
        <f>IF(PLANEL_Pot_anual!K7&lt;&gt;0,K6/PLANEL_Pot_anual!K7,0)</f>
        <v>1.1498261512431955</v>
      </c>
      <c r="L23" s="48">
        <f>IF(PLANEL_Pot_anual!L7&lt;&gt;0,L6/PLANEL_Pot_anual!L7,0)</f>
        <v>1.3193151992749619</v>
      </c>
      <c r="M23" s="48">
        <f>IF(PLANEL_Pot_anual!M7&lt;&gt;0,M6/PLANEL_Pot_anual!M7,0)</f>
        <v>1.4084617090494254</v>
      </c>
      <c r="N23" s="48">
        <f>IF(PLANEL_Pot_anual!N7&lt;&gt;0,N6/PLANEL_Pot_anual!N7,0)</f>
        <v>1.3443795990464544</v>
      </c>
      <c r="O23" s="48">
        <f>IF(PLANEL_Pot_anual!O7&lt;&gt;0,O6/PLANEL_Pot_anual!O7,0)</f>
        <v>1.2828151400958572</v>
      </c>
      <c r="P23" s="48">
        <f>IF(PLANEL_Pot_anual!P7&lt;&gt;0,P6/PLANEL_Pot_anual!P7,0)</f>
        <v>1.3138453435639521</v>
      </c>
      <c r="Q23" s="48">
        <f>IF(PLANEL_Pot_anual!Q7&lt;&gt;0,Q6/PLANEL_Pot_anual!Q7,0)</f>
        <v>1.374391352691269</v>
      </c>
      <c r="R23" s="48">
        <f>IF(PLANEL_Pot_anual!R7&lt;&gt;0,R6/PLANEL_Pot_anual!R7,0)</f>
        <v>1.374391352691269</v>
      </c>
      <c r="S23" s="48">
        <f>IF(PLANEL_Pot_anual!S7&lt;&gt;0,S6/PLANEL_Pot_anual!S7,0)</f>
        <v>1.4442844648762583</v>
      </c>
      <c r="T23" s="48">
        <f>IF(PLANEL_Pot_anual!T7&lt;&gt;0,T6/PLANEL_Pot_anual!T7,0)</f>
        <v>1.4129872993496102</v>
      </c>
      <c r="U23" s="48">
        <f>IF(PLANEL_Pot_anual!U7&lt;&gt;0,U6/PLANEL_Pot_anual!U7,0)</f>
        <v>1.385399634814364</v>
      </c>
      <c r="V23" s="48">
        <f>IF(PLANEL_Pot_anual!V7&lt;&gt;0,V6/PLANEL_Pot_anual!V7,0)</f>
        <v>1.3608938646521951</v>
      </c>
      <c r="W23" s="48">
        <f>IF(PLANEL_Pot_anual!W7&lt;&gt;0,W6/PLANEL_Pot_anual!W7,0)</f>
        <v>1.3470371255508522</v>
      </c>
      <c r="X23" s="48">
        <f>IF(PLANEL_Pot_anual!X7&lt;&gt;0,X6/PLANEL_Pot_anual!X7,0)</f>
        <v>1.3585985269694563</v>
      </c>
      <c r="Y23" s="48">
        <f>IF(PLANEL_Pot_anual!Y7&lt;&gt;0,Y6/PLANEL_Pot_anual!Y7,0)</f>
        <v>1.4118712960739424</v>
      </c>
      <c r="Z23" s="48">
        <f>IF(PLANEL_Pot_anual!Z7&lt;&gt;0,Z6/PLANEL_Pot_anual!Z7,0)</f>
        <v>1.477788332075239</v>
      </c>
      <c r="AA23" s="48">
        <f>IF(PLANEL_Pot_anual!AA7&lt;&gt;0,AA6/PLANEL_Pot_anual!AA7,0)</f>
        <v>1.6569608021981066</v>
      </c>
      <c r="AB23" s="48">
        <f>IF(PLANEL_Pot_anual!AB7&lt;&gt;0,AB6/PLANEL_Pot_anual!AB7,0)</f>
        <v>1.6666168676015742</v>
      </c>
      <c r="AC23" s="48">
        <f>IF(PLANEL_Pot_anual!AC7&lt;&gt;0,AC6/PLANEL_Pot_anual!AC7,0)</f>
        <v>1.6675640956669893</v>
      </c>
      <c r="AD23" s="48">
        <f>IF(PLANEL_Pot_anual!AD7&lt;&gt;0,AD6/PLANEL_Pot_anual!AD7,0)</f>
        <v>1.6613476193760421</v>
      </c>
      <c r="AE23" s="48">
        <f>IF(PLANEL_Pot_anual!AE7&lt;&gt;0,AE6/PLANEL_Pot_anual!AE7,0)</f>
        <v>1.6883434802615844</v>
      </c>
      <c r="AF23" s="48">
        <f>IF(PLANEL_Pot_anual!AF7&lt;&gt;0,AF6/PLANEL_Pot_anual!AF7,0)</f>
        <v>1.6616786692473529</v>
      </c>
      <c r="AG23" s="48">
        <f>IF(PLANEL_Pot_anual!AG7&lt;&gt;0,AG6/PLANEL_Pot_anual!AG7,0)</f>
        <v>1.8597742053987665</v>
      </c>
      <c r="AH23" s="48">
        <f>IF(PLANEL_Pot_anual!AH7&lt;&gt;0,AH6/PLANEL_Pot_anual!AH7,0)</f>
        <v>1.8221801813240546</v>
      </c>
      <c r="AI23" s="48">
        <f>IF(PLANEL_Pot_anual!AI7&lt;&gt;0,AI6/PLANEL_Pot_anual!AI7,0)</f>
        <v>1.9113548091392591</v>
      </c>
      <c r="AJ23" s="48">
        <f>IF(PLANEL_Pot_anual!AJ7&lt;&gt;0,AJ6/PLANEL_Pot_anual!AJ7,0)</f>
        <v>1.9539740878717189</v>
      </c>
      <c r="AK23" s="48">
        <f>IF(PLANEL_Pot_anual!AK7&lt;&gt;0,AK6/PLANEL_Pot_anual!AK7,0)</f>
        <v>1.8673847764033074</v>
      </c>
      <c r="AL23" s="48">
        <f>IF(PLANEL_Pot_anual!AL7&lt;&gt;0,AL6/PLANEL_Pot_anual!AL7,0)</f>
        <v>1.9050368980100012</v>
      </c>
      <c r="AM23" s="46"/>
    </row>
    <row r="24" spans="2:40" x14ac:dyDescent="0.3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3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3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3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3">
      <c r="B28" s="16" t="s">
        <v>58</v>
      </c>
      <c r="C28" s="47">
        <f>IF(PLANEL_Pot_anual!C12&lt;&gt;0,C9/PLANEL_Pot_anual!C12,0)</f>
        <v>0.8017353466568925</v>
      </c>
      <c r="D28" s="47">
        <f>IF(PLANEL_Pot_anual!D12&lt;&gt;0,D9/PLANEL_Pot_anual!D12,0)</f>
        <v>0.78025336201242323</v>
      </c>
      <c r="E28" s="47">
        <f>IF(PLANEL_Pot_anual!E12&lt;&gt;0,E9/PLANEL_Pot_anual!E12,0)</f>
        <v>0.86467029534318463</v>
      </c>
      <c r="F28" s="47">
        <f>IF(PLANEL_Pot_anual!F12&lt;&gt;0,F9/PLANEL_Pot_anual!F12,0)</f>
        <v>0.62218733940352633</v>
      </c>
      <c r="G28" s="47">
        <f>IF(PLANEL_Pot_anual!G12&lt;&gt;0,G9/PLANEL_Pot_anual!G12,0)</f>
        <v>0.84705073864732439</v>
      </c>
      <c r="H28" s="47">
        <f>IF(PLANEL_Pot_anual!H12&lt;&gt;0,H9/PLANEL_Pot_anual!H12,0)</f>
        <v>0.85258602260889693</v>
      </c>
      <c r="I28" s="47">
        <f>IF(PLANEL_Pot_anual!I12&lt;&gt;0,I9/PLANEL_Pot_anual!I12,0)</f>
        <v>0.93951685655310768</v>
      </c>
      <c r="J28" s="47">
        <f>IF(PLANEL_Pot_anual!J12&lt;&gt;0,J9/PLANEL_Pot_anual!J12,0)</f>
        <v>0.93951685655310768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3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3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3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3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3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3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3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3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3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3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3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3.0164685776718496</v>
      </c>
      <c r="P39" s="54">
        <f>IF(PLANEL_Pot_anual!P23&lt;&gt;0,P14/PLANEL_Pot_anual!P23,0)</f>
        <v>1.988742521419407</v>
      </c>
      <c r="Q39" s="54">
        <f>IF(PLANEL_Pot_anual!Q23&lt;&gt;0,Q14/PLANEL_Pot_anual!Q23,0)</f>
        <v>1.6354830082655087</v>
      </c>
      <c r="R39" s="54">
        <f>IF(PLANEL_Pot_anual!R23&lt;&gt;0,R14/PLANEL_Pot_anual!R23,0)</f>
        <v>1.7919269496788501</v>
      </c>
      <c r="S39" s="54">
        <f>IF(PLANEL_Pot_anual!S23&lt;&gt;0,S14/PLANEL_Pot_anual!S23,0)</f>
        <v>1.3276681133096266</v>
      </c>
      <c r="T39" s="54">
        <f>IF(PLANEL_Pot_anual!T23&lt;&gt;0,T14/PLANEL_Pot_anual!T23,0)</f>
        <v>1.2600137282290662</v>
      </c>
      <c r="U39" s="54">
        <f>IF(PLANEL_Pot_anual!U23&lt;&gt;0,U14/PLANEL_Pot_anual!U23,0)</f>
        <v>1.1702325882058953</v>
      </c>
      <c r="V39" s="54">
        <f>IF(PLANEL_Pot_anual!V23&lt;&gt;0,V14/PLANEL_Pot_anual!V23,0)</f>
        <v>1.1427420511794923</v>
      </c>
      <c r="W39" s="54">
        <f>IF(PLANEL_Pot_anual!W23&lt;&gt;0,W14/PLANEL_Pot_anual!W23,0)</f>
        <v>1.0992529483419413</v>
      </c>
      <c r="X39" s="54">
        <f>IF(PLANEL_Pot_anual!X23&lt;&gt;0,X14/PLANEL_Pot_anual!X23,0)</f>
        <v>1.0901909907655012</v>
      </c>
      <c r="Y39" s="54">
        <f>IF(PLANEL_Pot_anual!Y23&lt;&gt;0,Y14/PLANEL_Pot_anual!Y23,0)</f>
        <v>1.0546470400113748</v>
      </c>
      <c r="Z39" s="54">
        <f>IF(PLANEL_Pot_anual!Z23&lt;&gt;0,Z14/PLANEL_Pot_anual!Z23,0)</f>
        <v>1.0227524537830035</v>
      </c>
      <c r="AA39" s="54">
        <f>IF(PLANEL_Pot_anual!AA23&lt;&gt;0,AA14/PLANEL_Pot_anual!AA23,0)</f>
        <v>0.97577607472575156</v>
      </c>
      <c r="AB39" s="84">
        <f>IF(PLANEL_Pot_anual!AB23&lt;&gt;0,AB14/PLANEL_Pot_anual!AB23,0)</f>
        <v>0.91667995572769745</v>
      </c>
      <c r="AC39" s="54">
        <f>IF(PLANEL_Pot_anual!AC23&lt;&gt;0,AC14/PLANEL_Pot_anual!AC23,0)</f>
        <v>0.89199321363236728</v>
      </c>
      <c r="AD39" s="54">
        <f>IF(PLANEL_Pot_anual!AD23&lt;&gt;0,AD14/PLANEL_Pot_anual!AD23,0)</f>
        <v>0.83951908905787409</v>
      </c>
      <c r="AE39" s="54">
        <f>IF(PLANEL_Pot_anual!AE23&lt;&gt;0,AE14/PLANEL_Pot_anual!AE23,0)</f>
        <v>0.78792877379055304</v>
      </c>
      <c r="AF39" s="54">
        <f>IF(PLANEL_Pot_anual!AF23&lt;&gt;0,AF14/PLANEL_Pot_anual!AF23,0)</f>
        <v>0.83194978163891486</v>
      </c>
      <c r="AG39" s="54">
        <f>IF(PLANEL_Pot_anual!AG23&lt;&gt;0,AG14/PLANEL_Pot_anual!AG23,0)</f>
        <v>0.882944747432717</v>
      </c>
      <c r="AH39" s="54">
        <f>IF(PLANEL_Pot_anual!AH23&lt;&gt;0,AH14/PLANEL_Pot_anual!AH23,0)</f>
        <v>0.90354024798548238</v>
      </c>
      <c r="AI39" s="54">
        <f>IF(PLANEL_Pot_anual!AI23&lt;&gt;0,AI14/PLANEL_Pot_anual!AI23,0)</f>
        <v>0.83318299028077325</v>
      </c>
      <c r="AJ39" s="54">
        <f>IF(PLANEL_Pot_anual!AJ23&lt;&gt;0,AJ14/PLANEL_Pot_anual!AJ23,0)</f>
        <v>0.87455019912328569</v>
      </c>
      <c r="AK39" s="54">
        <f>IF(PLANEL_Pot_anual!AK23&lt;&gt;0,AK14/PLANEL_Pot_anual!AK23,0)</f>
        <v>0.91655165550898399</v>
      </c>
      <c r="AL39" s="54">
        <f>IF(PLANEL_Pot_anual!AL23&lt;&gt;0,AL14/PLANEL_Pot_anual!AL23,0)</f>
        <v>0.84063248989675721</v>
      </c>
      <c r="AM39" s="46"/>
    </row>
    <row r="40" spans="2:39" x14ac:dyDescent="0.3">
      <c r="B40" s="27" t="s">
        <v>9</v>
      </c>
      <c r="C40" s="28">
        <v>0</v>
      </c>
      <c r="D40" s="28">
        <f t="shared" ref="D40:AL40" si="1">D15-C15</f>
        <v>-463.26372520002769</v>
      </c>
      <c r="E40" s="28">
        <f t="shared" si="1"/>
        <v>3906.0009050000081</v>
      </c>
      <c r="F40" s="28">
        <f t="shared" si="1"/>
        <v>2125.7280326000327</v>
      </c>
      <c r="G40" s="28">
        <f t="shared" si="1"/>
        <v>5042.5013428999519</v>
      </c>
      <c r="H40" s="28">
        <f t="shared" si="1"/>
        <v>5090.4097256000241</v>
      </c>
      <c r="I40" s="28">
        <f t="shared" si="1"/>
        <v>5053.2391644000018</v>
      </c>
      <c r="J40" s="28">
        <f t="shared" si="1"/>
        <v>4481.4824059999955</v>
      </c>
      <c r="K40" s="28">
        <f t="shared" si="1"/>
        <v>4738.4873919999955</v>
      </c>
      <c r="L40" s="28">
        <f t="shared" si="1"/>
        <v>4872.6718432000052</v>
      </c>
      <c r="M40" s="28">
        <f t="shared" si="1"/>
        <v>5069.8274899999815</v>
      </c>
      <c r="N40" s="28">
        <f t="shared" si="1"/>
        <v>4402.9845280000445</v>
      </c>
      <c r="O40" s="28">
        <f t="shared" si="1"/>
        <v>4192.4432562000002</v>
      </c>
      <c r="P40" s="28">
        <f t="shared" si="1"/>
        <v>4359.1137407999777</v>
      </c>
      <c r="Q40" s="28">
        <f t="shared" si="1"/>
        <v>4457.2590519999794</v>
      </c>
      <c r="R40" s="28">
        <f t="shared" si="1"/>
        <v>4592.6531139999861</v>
      </c>
      <c r="S40" s="28">
        <f t="shared" si="1"/>
        <v>4783.7057540000533</v>
      </c>
      <c r="T40" s="28">
        <f t="shared" si="1"/>
        <v>4824.3401810000069</v>
      </c>
      <c r="U40" s="28">
        <f t="shared" si="1"/>
        <v>4796.272174999991</v>
      </c>
      <c r="V40" s="28">
        <f t="shared" si="1"/>
        <v>4972.5720149999543</v>
      </c>
      <c r="W40" s="28">
        <f t="shared" si="1"/>
        <v>5124.1186700000253</v>
      </c>
      <c r="X40" s="28">
        <f t="shared" si="1"/>
        <v>5447.7085610000067</v>
      </c>
      <c r="Y40" s="28">
        <f t="shared" si="1"/>
        <v>5401.3002499999711</v>
      </c>
      <c r="Z40" s="28">
        <f t="shared" si="1"/>
        <v>5546.4234569999971</v>
      </c>
      <c r="AA40" s="28">
        <f t="shared" si="1"/>
        <v>5380.8122510000248</v>
      </c>
      <c r="AB40" s="76">
        <f t="shared" si="1"/>
        <v>5369.644809999998</v>
      </c>
      <c r="AC40" s="28">
        <f t="shared" si="1"/>
        <v>4760.8492799999949</v>
      </c>
      <c r="AD40" s="28">
        <f t="shared" si="1"/>
        <v>4784.122389999975</v>
      </c>
      <c r="AE40" s="28">
        <f t="shared" si="1"/>
        <v>4837.0507300000172</v>
      </c>
      <c r="AF40" s="28">
        <f t="shared" si="1"/>
        <v>4966.1323099999863</v>
      </c>
      <c r="AG40" s="28">
        <f t="shared" si="1"/>
        <v>5052.7588460000406</v>
      </c>
      <c r="AH40" s="28">
        <f t="shared" si="1"/>
        <v>5123.0066339999903</v>
      </c>
      <c r="AI40" s="28">
        <f t="shared" si="1"/>
        <v>5116.3645799999358</v>
      </c>
      <c r="AJ40" s="28">
        <f t="shared" si="1"/>
        <v>5634.695400000026</v>
      </c>
      <c r="AK40" s="28">
        <f t="shared" si="1"/>
        <v>5438.960390000022</v>
      </c>
      <c r="AL40" s="28">
        <f t="shared" si="1"/>
        <v>4755.7951399999729</v>
      </c>
    </row>
    <row r="41" spans="2:39" x14ac:dyDescent="0.3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8671875" defaultRowHeight="14.4" x14ac:dyDescent="0.3"/>
  <cols>
    <col min="1" max="1" width="8.88671875" style="33"/>
    <col min="2" max="2" width="23.5546875" style="33" bestFit="1" customWidth="1"/>
    <col min="3" max="16384" width="8.88671875" style="33"/>
  </cols>
  <sheetData>
    <row r="1" spans="1:159" s="60" customFormat="1" x14ac:dyDescent="0.3">
      <c r="A1" s="61" t="s">
        <v>226</v>
      </c>
    </row>
    <row r="3" spans="1:159" x14ac:dyDescent="0.3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3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3">
      <c r="B5" s="33" t="s">
        <v>12</v>
      </c>
      <c r="C5" s="33" t="s">
        <v>13</v>
      </c>
    </row>
    <row r="6" spans="1:159" x14ac:dyDescent="0.3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1278.8036750000001</v>
      </c>
      <c r="AS6" s="33">
        <v>4739.3679920000004</v>
      </c>
      <c r="AT6" s="33">
        <v>5988.0250809999998</v>
      </c>
      <c r="AU6" s="33">
        <v>4316.972307</v>
      </c>
      <c r="AV6" s="33">
        <v>1278.8036750000001</v>
      </c>
      <c r="AW6" s="33">
        <v>4739.3679920000004</v>
      </c>
      <c r="AX6" s="33">
        <v>5988.0250809999998</v>
      </c>
      <c r="AY6" s="33">
        <v>4316.972307</v>
      </c>
      <c r="AZ6" s="33">
        <v>1042.0770480000001</v>
      </c>
      <c r="BA6" s="33">
        <v>2317.6931570000002</v>
      </c>
      <c r="BB6" s="33">
        <v>2674.205003</v>
      </c>
      <c r="BC6" s="33">
        <v>2205.2258969999998</v>
      </c>
      <c r="BD6" s="33">
        <v>4614.8944250000004</v>
      </c>
      <c r="BE6" s="33">
        <v>5890.510534</v>
      </c>
      <c r="BF6" s="33">
        <v>5597.4192199999998</v>
      </c>
      <c r="BG6" s="33">
        <v>6048.7112559999996</v>
      </c>
      <c r="BH6" s="33">
        <v>6580.3094339999998</v>
      </c>
      <c r="BI6" s="33">
        <v>7855.9255430000003</v>
      </c>
      <c r="BJ6" s="33">
        <v>7205.486046</v>
      </c>
      <c r="BK6" s="33">
        <v>8163.021342</v>
      </c>
      <c r="BL6" s="33">
        <v>6824.8918329999997</v>
      </c>
      <c r="BM6" s="33">
        <v>8100.5079420000002</v>
      </c>
      <c r="BN6" s="33">
        <v>7405.5989179999997</v>
      </c>
      <c r="BO6" s="33">
        <v>8426.1327099999999</v>
      </c>
      <c r="BP6" s="33">
        <v>7078.0776320000004</v>
      </c>
      <c r="BQ6" s="33">
        <v>8353.6937409999991</v>
      </c>
      <c r="BR6" s="33">
        <v>7612.7509360000004</v>
      </c>
      <c r="BS6" s="33">
        <v>8698.4992519999996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7575.8458309999996</v>
      </c>
      <c r="BY6" s="33">
        <v>8851.4619399999992</v>
      </c>
      <c r="BZ6" s="33">
        <v>8020.0158250000004</v>
      </c>
      <c r="CA6" s="33">
        <v>9233.9771629999996</v>
      </c>
      <c r="CB6" s="33">
        <v>7637.8478450000002</v>
      </c>
      <c r="CC6" s="33">
        <v>7914.5886559999999</v>
      </c>
      <c r="CD6" s="33">
        <v>6644.3377389999996</v>
      </c>
      <c r="CE6" s="33">
        <v>8451.6871690000007</v>
      </c>
      <c r="CF6" s="33">
        <v>7835.7260669999996</v>
      </c>
      <c r="CG6" s="33">
        <v>8112.4668780000002</v>
      </c>
      <c r="CH6" s="33">
        <v>6806.2381029999997</v>
      </c>
      <c r="CI6" s="33">
        <v>8664.556165</v>
      </c>
      <c r="CJ6" s="33">
        <v>8007.7940870000002</v>
      </c>
      <c r="CK6" s="33">
        <v>8284.5348969999995</v>
      </c>
      <c r="CL6" s="33">
        <v>6947.0210269999998</v>
      </c>
      <c r="CM6" s="33">
        <v>8849.6596399999999</v>
      </c>
      <c r="CN6" s="33">
        <v>8197.6834359999993</v>
      </c>
      <c r="CO6" s="33">
        <v>8474.4242470000008</v>
      </c>
      <c r="CP6" s="33">
        <v>7102.3850409999995</v>
      </c>
      <c r="CQ6" s="33">
        <v>9053.9345470000007</v>
      </c>
      <c r="CR6" s="33">
        <v>8364.2206979999992</v>
      </c>
      <c r="CS6" s="33">
        <v>8640.9615090000007</v>
      </c>
      <c r="CT6" s="33">
        <v>7238.6427999999996</v>
      </c>
      <c r="CU6" s="33">
        <v>9233.0882669999992</v>
      </c>
      <c r="CV6" s="33">
        <v>8404.2936809999992</v>
      </c>
      <c r="CW6" s="33">
        <v>8404.2936809999992</v>
      </c>
      <c r="CX6" s="33">
        <v>6876.2402840000004</v>
      </c>
      <c r="CY6" s="33">
        <v>9040.9825959999998</v>
      </c>
      <c r="CZ6" s="33">
        <v>8457.7576719999997</v>
      </c>
      <c r="DA6" s="33">
        <v>8457.7576719999997</v>
      </c>
      <c r="DB6" s="33">
        <v>6919.9835499999999</v>
      </c>
      <c r="DC6" s="33">
        <v>9098.4968900000003</v>
      </c>
      <c r="DD6" s="33">
        <v>8529.6575229999999</v>
      </c>
      <c r="DE6" s="33">
        <v>8529.6575229999999</v>
      </c>
      <c r="DF6" s="33">
        <v>6978.8107010000003</v>
      </c>
      <c r="DG6" s="33">
        <v>9175.8436989999991</v>
      </c>
      <c r="DH6" s="33">
        <v>8589.2668009999998</v>
      </c>
      <c r="DI6" s="33">
        <v>8589.2668009999998</v>
      </c>
      <c r="DJ6" s="33">
        <v>7027.5819279999996</v>
      </c>
      <c r="DK6" s="33">
        <v>9239.9688320000005</v>
      </c>
      <c r="DL6" s="33">
        <v>8680.2170399999995</v>
      </c>
      <c r="DM6" s="33">
        <v>8680.2170399999995</v>
      </c>
      <c r="DN6" s="33">
        <v>7101.9957599999998</v>
      </c>
      <c r="DO6" s="33">
        <v>9337.8092400000005</v>
      </c>
      <c r="DP6" s="33">
        <v>8739.2117890000009</v>
      </c>
      <c r="DQ6" s="33">
        <v>8739.2117890000009</v>
      </c>
      <c r="DR6" s="33">
        <v>7150.2641910000002</v>
      </c>
      <c r="DS6" s="33">
        <v>9401.2732890000007</v>
      </c>
      <c r="DT6" s="33">
        <v>8821.5586270000003</v>
      </c>
      <c r="DU6" s="33">
        <v>8821.5586270000003</v>
      </c>
      <c r="DV6" s="33">
        <v>7217.6388770000003</v>
      </c>
      <c r="DW6" s="33">
        <v>9489.8585230000008</v>
      </c>
      <c r="DX6" s="33">
        <v>8890.3858349999991</v>
      </c>
      <c r="DY6" s="33">
        <v>8890.3858349999991</v>
      </c>
      <c r="DZ6" s="33">
        <v>7273.9520469999998</v>
      </c>
      <c r="EA6" s="33">
        <v>9563.8999129999993</v>
      </c>
      <c r="EB6" s="33">
        <v>8969.0455010000005</v>
      </c>
      <c r="EC6" s="33">
        <v>8969.0455010000005</v>
      </c>
      <c r="ED6" s="33">
        <v>7338.3099549999997</v>
      </c>
      <c r="EE6" s="33">
        <v>9648.5186450000001</v>
      </c>
      <c r="EF6" s="33">
        <v>9005.9172190000008</v>
      </c>
      <c r="EG6" s="33">
        <v>9005.9172190000008</v>
      </c>
      <c r="EH6" s="33">
        <v>7368.4777249999997</v>
      </c>
      <c r="EI6" s="33">
        <v>9688.1836750000002</v>
      </c>
      <c r="EJ6" s="33">
        <v>9063.6829109999999</v>
      </c>
      <c r="EK6" s="33">
        <v>9063.6829109999999</v>
      </c>
      <c r="EL6" s="33">
        <v>7415.7405639999997</v>
      </c>
      <c r="EM6" s="33">
        <v>9750.3255559999998</v>
      </c>
      <c r="EN6" s="33">
        <v>9109.7725589999991</v>
      </c>
      <c r="EO6" s="33">
        <v>9109.7725589999991</v>
      </c>
      <c r="EP6" s="33">
        <v>7453.4502759999996</v>
      </c>
      <c r="EQ6" s="33">
        <v>9799.9068439999992</v>
      </c>
      <c r="ER6" s="33">
        <v>9162.6220219999996</v>
      </c>
      <c r="ES6" s="33">
        <v>9162.6220219999996</v>
      </c>
      <c r="ET6" s="33">
        <v>7496.6907460000002</v>
      </c>
      <c r="EU6" s="33">
        <v>9856.7600540000003</v>
      </c>
      <c r="EV6" s="33">
        <v>9244.3543320000008</v>
      </c>
      <c r="EW6" s="33">
        <v>9244.3543320000008</v>
      </c>
      <c r="EX6" s="33">
        <v>7563.5626350000002</v>
      </c>
      <c r="EY6" s="33">
        <v>9944.6842049999996</v>
      </c>
      <c r="EZ6" s="33">
        <v>9310.7234250000001</v>
      </c>
      <c r="FA6" s="33">
        <v>9310.7234250000001</v>
      </c>
      <c r="FB6" s="33">
        <v>7617.8646200000003</v>
      </c>
      <c r="FC6" s="33">
        <v>10016.081260000001</v>
      </c>
    </row>
    <row r="7" spans="1:159" x14ac:dyDescent="0.3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3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3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3">
      <c r="B10" s="33" t="s">
        <v>14</v>
      </c>
      <c r="C10" s="33" t="s">
        <v>41</v>
      </c>
    </row>
    <row r="11" spans="1:159" x14ac:dyDescent="0.3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3">
      <c r="B12" s="33" t="s">
        <v>14</v>
      </c>
      <c r="C12" s="33" t="s">
        <v>43</v>
      </c>
    </row>
    <row r="13" spans="1:159" x14ac:dyDescent="0.3">
      <c r="B13" s="33" t="s">
        <v>14</v>
      </c>
      <c r="C13" s="33" t="s">
        <v>44</v>
      </c>
    </row>
    <row r="14" spans="1:159" x14ac:dyDescent="0.3">
      <c r="B14" s="33" t="s">
        <v>14</v>
      </c>
      <c r="C14" s="33" t="s">
        <v>45</v>
      </c>
    </row>
    <row r="15" spans="1:159" x14ac:dyDescent="0.3">
      <c r="B15" s="33" t="s">
        <v>14</v>
      </c>
      <c r="C15" s="33" t="s">
        <v>46</v>
      </c>
    </row>
    <row r="16" spans="1:159" x14ac:dyDescent="0.3">
      <c r="B16" s="33" t="s">
        <v>14</v>
      </c>
      <c r="C16" s="33" t="s">
        <v>47</v>
      </c>
    </row>
    <row r="17" spans="2:159" x14ac:dyDescent="0.3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1376.723587</v>
      </c>
      <c r="AS17" s="33">
        <v>5741.0727379999998</v>
      </c>
      <c r="AT17" s="33">
        <v>7358.7579509999996</v>
      </c>
      <c r="AU17" s="33">
        <v>5190.4778530000003</v>
      </c>
      <c r="AV17" s="33">
        <v>1376.723587</v>
      </c>
      <c r="AW17" s="33">
        <v>5741.0727379999998</v>
      </c>
      <c r="AX17" s="33">
        <v>7358.7579509999996</v>
      </c>
      <c r="AY17" s="33">
        <v>5190.4778530000003</v>
      </c>
      <c r="AZ17" s="33">
        <v>1084.6749970000001</v>
      </c>
      <c r="BA17" s="33">
        <v>2753.4632379999998</v>
      </c>
      <c r="BB17" s="33">
        <v>3270.5128239999999</v>
      </c>
      <c r="BC17" s="33">
        <v>2585.225676</v>
      </c>
      <c r="BD17" s="33">
        <v>4657.4923740000004</v>
      </c>
      <c r="BE17" s="33">
        <v>6326.2806140000002</v>
      </c>
      <c r="BF17" s="33">
        <v>6193.7270410000001</v>
      </c>
      <c r="BG17" s="33">
        <v>6428.7110359999997</v>
      </c>
      <c r="BH17" s="33">
        <v>6622.9073829999998</v>
      </c>
      <c r="BI17" s="33">
        <v>8291.695624</v>
      </c>
      <c r="BJ17" s="33">
        <v>7801.7938670000003</v>
      </c>
      <c r="BK17" s="33">
        <v>8543.0211220000001</v>
      </c>
      <c r="BL17" s="33">
        <v>6867.4897819999996</v>
      </c>
      <c r="BM17" s="33">
        <v>8536.2780230000008</v>
      </c>
      <c r="BN17" s="33">
        <v>8001.9067379999997</v>
      </c>
      <c r="BO17" s="33">
        <v>8806.13249</v>
      </c>
      <c r="BP17" s="33">
        <v>7120.6755819999998</v>
      </c>
      <c r="BQ17" s="33">
        <v>8789.4638219999997</v>
      </c>
      <c r="BR17" s="33">
        <v>8209.0587560000004</v>
      </c>
      <c r="BS17" s="33">
        <v>9078.4990319999997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7618.4437799999996</v>
      </c>
      <c r="BY17" s="33">
        <v>9287.2320209999998</v>
      </c>
      <c r="BZ17" s="33">
        <v>8616.3236460000007</v>
      </c>
      <c r="CA17" s="33">
        <v>9613.9769419999993</v>
      </c>
      <c r="CB17" s="33">
        <v>7652.97786</v>
      </c>
      <c r="CC17" s="33">
        <v>8069.3662430000004</v>
      </c>
      <c r="CD17" s="33">
        <v>6856.1354039999997</v>
      </c>
      <c r="CE17" s="33">
        <v>8586.6561619999993</v>
      </c>
      <c r="CF17" s="33">
        <v>7850.8560820000002</v>
      </c>
      <c r="CG17" s="33">
        <v>8267.2444649999998</v>
      </c>
      <c r="CH17" s="33">
        <v>7018.0357679999997</v>
      </c>
      <c r="CI17" s="33">
        <v>8799.5251580000004</v>
      </c>
      <c r="CJ17" s="33">
        <v>8022.9241009999996</v>
      </c>
      <c r="CK17" s="33">
        <v>8439.312484</v>
      </c>
      <c r="CL17" s="33">
        <v>7158.8186919999998</v>
      </c>
      <c r="CM17" s="33">
        <v>8984.6286330000003</v>
      </c>
      <c r="CN17" s="33">
        <v>8212.813451</v>
      </c>
      <c r="CO17" s="33">
        <v>8629.2018339999995</v>
      </c>
      <c r="CP17" s="33">
        <v>7314.1827059999996</v>
      </c>
      <c r="CQ17" s="33">
        <v>9188.9035399999993</v>
      </c>
      <c r="CR17" s="33">
        <v>8379.3507129999998</v>
      </c>
      <c r="CS17" s="33">
        <v>8795.7390959999993</v>
      </c>
      <c r="CT17" s="33">
        <v>7450.4404649999997</v>
      </c>
      <c r="CU17" s="33">
        <v>9368.0572599999996</v>
      </c>
      <c r="CV17" s="33">
        <v>8404.2936809999992</v>
      </c>
      <c r="CW17" s="33">
        <v>8404.2936809999992</v>
      </c>
      <c r="CX17" s="33">
        <v>6876.2402840000004</v>
      </c>
      <c r="CY17" s="33">
        <v>9040.9825959999998</v>
      </c>
      <c r="CZ17" s="33">
        <v>8457.7576719999997</v>
      </c>
      <c r="DA17" s="33">
        <v>8457.7576719999997</v>
      </c>
      <c r="DB17" s="33">
        <v>6919.9835499999999</v>
      </c>
      <c r="DC17" s="33">
        <v>9098.4968900000003</v>
      </c>
      <c r="DD17" s="33">
        <v>8529.6575229999999</v>
      </c>
      <c r="DE17" s="33">
        <v>8529.6575229999999</v>
      </c>
      <c r="DF17" s="33">
        <v>6978.8107010000003</v>
      </c>
      <c r="DG17" s="33">
        <v>9175.8436989999991</v>
      </c>
      <c r="DH17" s="33">
        <v>8589.2668009999998</v>
      </c>
      <c r="DI17" s="33">
        <v>8589.2668009999998</v>
      </c>
      <c r="DJ17" s="33">
        <v>7027.5819279999996</v>
      </c>
      <c r="DK17" s="33">
        <v>9239.9688320000005</v>
      </c>
      <c r="DL17" s="33">
        <v>8680.2170399999995</v>
      </c>
      <c r="DM17" s="33">
        <v>8680.2170399999995</v>
      </c>
      <c r="DN17" s="33">
        <v>7101.9957599999998</v>
      </c>
      <c r="DO17" s="33">
        <v>9337.8092400000005</v>
      </c>
      <c r="DP17" s="33">
        <v>8739.2117890000009</v>
      </c>
      <c r="DQ17" s="33">
        <v>8739.2117890000009</v>
      </c>
      <c r="DR17" s="33">
        <v>7150.2641910000002</v>
      </c>
      <c r="DS17" s="33">
        <v>9401.2732890000007</v>
      </c>
      <c r="DT17" s="33">
        <v>8821.5586270000003</v>
      </c>
      <c r="DU17" s="33">
        <v>8821.5586270000003</v>
      </c>
      <c r="DV17" s="33">
        <v>7217.6388770000003</v>
      </c>
      <c r="DW17" s="33">
        <v>9489.8585230000008</v>
      </c>
      <c r="DX17" s="33">
        <v>8890.3858349999991</v>
      </c>
      <c r="DY17" s="33">
        <v>8890.3858349999991</v>
      </c>
      <c r="DZ17" s="33">
        <v>7273.9520469999998</v>
      </c>
      <c r="EA17" s="33">
        <v>9563.8999129999993</v>
      </c>
      <c r="EB17" s="33">
        <v>8969.0455010000005</v>
      </c>
      <c r="EC17" s="33">
        <v>8969.0455010000005</v>
      </c>
      <c r="ED17" s="33">
        <v>7338.3099549999997</v>
      </c>
      <c r="EE17" s="33">
        <v>9648.5186450000001</v>
      </c>
      <c r="EF17" s="33">
        <v>9005.9172190000008</v>
      </c>
      <c r="EG17" s="33">
        <v>9005.9172190000008</v>
      </c>
      <c r="EH17" s="33">
        <v>7368.4777249999997</v>
      </c>
      <c r="EI17" s="33">
        <v>9688.1836750000002</v>
      </c>
      <c r="EJ17" s="33">
        <v>9063.6829109999999</v>
      </c>
      <c r="EK17" s="33">
        <v>9063.6829109999999</v>
      </c>
      <c r="EL17" s="33">
        <v>7415.7405639999997</v>
      </c>
      <c r="EM17" s="33">
        <v>9750.3255559999998</v>
      </c>
      <c r="EN17" s="33">
        <v>9109.7725589999991</v>
      </c>
      <c r="EO17" s="33">
        <v>9109.7725589999991</v>
      </c>
      <c r="EP17" s="33">
        <v>7453.4502759999996</v>
      </c>
      <c r="EQ17" s="33">
        <v>9799.9068439999992</v>
      </c>
      <c r="ER17" s="33">
        <v>9162.6220219999996</v>
      </c>
      <c r="ES17" s="33">
        <v>9162.6220219999996</v>
      </c>
      <c r="ET17" s="33">
        <v>7496.6907460000002</v>
      </c>
      <c r="EU17" s="33">
        <v>9856.7600540000003</v>
      </c>
      <c r="EV17" s="33">
        <v>9244.3543320000008</v>
      </c>
      <c r="EW17" s="33">
        <v>9244.3543320000008</v>
      </c>
      <c r="EX17" s="33">
        <v>7563.5626350000002</v>
      </c>
      <c r="EY17" s="33">
        <v>9944.6842049999996</v>
      </c>
      <c r="EZ17" s="33">
        <v>9310.7234250000001</v>
      </c>
      <c r="FA17" s="33">
        <v>9310.7234250000001</v>
      </c>
      <c r="FB17" s="33">
        <v>7617.8646200000003</v>
      </c>
      <c r="FC17" s="33">
        <v>10016.081260000001</v>
      </c>
    </row>
    <row r="18" spans="2:159" x14ac:dyDescent="0.3">
      <c r="B18" s="33" t="s">
        <v>16</v>
      </c>
      <c r="C18" s="33" t="s">
        <v>37</v>
      </c>
    </row>
    <row r="19" spans="2:159" x14ac:dyDescent="0.3">
      <c r="B19" s="33" t="s">
        <v>16</v>
      </c>
      <c r="C19" s="33" t="s">
        <v>38</v>
      </c>
    </row>
    <row r="20" spans="2:159" x14ac:dyDescent="0.3">
      <c r="B20" s="33" t="s">
        <v>16</v>
      </c>
      <c r="C20" s="33" t="s">
        <v>39</v>
      </c>
    </row>
    <row r="21" spans="2:159" x14ac:dyDescent="0.3">
      <c r="B21" s="33" t="s">
        <v>16</v>
      </c>
      <c r="C21" s="33" t="s">
        <v>40</v>
      </c>
    </row>
    <row r="22" spans="2:159" x14ac:dyDescent="0.3">
      <c r="B22" s="33" t="s">
        <v>16</v>
      </c>
      <c r="C22" s="33" t="s">
        <v>41</v>
      </c>
    </row>
    <row r="23" spans="2:159" x14ac:dyDescent="0.3">
      <c r="B23" s="33" t="s">
        <v>16</v>
      </c>
      <c r="C23" s="33" t="s">
        <v>42</v>
      </c>
    </row>
    <row r="24" spans="2:159" x14ac:dyDescent="0.3">
      <c r="B24" s="33" t="s">
        <v>16</v>
      </c>
      <c r="C24" s="33" t="s">
        <v>43</v>
      </c>
    </row>
    <row r="25" spans="2:159" x14ac:dyDescent="0.3">
      <c r="B25" s="33" t="s">
        <v>16</v>
      </c>
      <c r="C25" s="33" t="s">
        <v>44</v>
      </c>
    </row>
    <row r="26" spans="2:159" x14ac:dyDescent="0.3">
      <c r="B26" s="33" t="s">
        <v>16</v>
      </c>
      <c r="C26" s="33" t="s">
        <v>45</v>
      </c>
    </row>
    <row r="27" spans="2:159" x14ac:dyDescent="0.3">
      <c r="B27" s="33" t="s">
        <v>16</v>
      </c>
      <c r="C27" s="33" t="s">
        <v>46</v>
      </c>
    </row>
    <row r="28" spans="2:159" x14ac:dyDescent="0.3">
      <c r="B28" s="33" t="s">
        <v>16</v>
      </c>
      <c r="C28" s="33" t="s">
        <v>47</v>
      </c>
    </row>
    <row r="29" spans="2:159" x14ac:dyDescent="0.3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3">
      <c r="B30" s="33" t="s">
        <v>17</v>
      </c>
      <c r="C30" s="33" t="s">
        <v>37</v>
      </c>
    </row>
    <row r="31" spans="2:159" x14ac:dyDescent="0.3">
      <c r="B31" s="33" t="s">
        <v>17</v>
      </c>
      <c r="C31" s="33" t="s">
        <v>38</v>
      </c>
    </row>
    <row r="32" spans="2:159" x14ac:dyDescent="0.3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737.09860649999996</v>
      </c>
      <c r="BB32" s="33">
        <v>928.64131359999999</v>
      </c>
      <c r="BC32" s="33">
        <v>928.64131359999999</v>
      </c>
      <c r="BD32" s="33">
        <v>928.64131359999999</v>
      </c>
      <c r="BF32" s="33">
        <v>928.64131359999999</v>
      </c>
      <c r="BG32" s="33">
        <v>928.64131359999999</v>
      </c>
      <c r="BH32" s="33">
        <v>893.02003660000003</v>
      </c>
      <c r="BJ32" s="33">
        <v>928.64131359999999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3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16.978585750000001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3">
      <c r="B34" s="33" t="s">
        <v>17</v>
      </c>
      <c r="C34" s="33" t="s">
        <v>41</v>
      </c>
    </row>
    <row r="35" spans="2:159" x14ac:dyDescent="0.3">
      <c r="B35" s="33" t="s">
        <v>17</v>
      </c>
      <c r="C35" s="33" t="s">
        <v>42</v>
      </c>
    </row>
    <row r="36" spans="2:159" x14ac:dyDescent="0.3">
      <c r="B36" s="33" t="s">
        <v>17</v>
      </c>
      <c r="C36" s="33" t="s">
        <v>43</v>
      </c>
    </row>
    <row r="37" spans="2:159" x14ac:dyDescent="0.3">
      <c r="B37" s="33" t="s">
        <v>17</v>
      </c>
      <c r="C37" s="33" t="s">
        <v>44</v>
      </c>
    </row>
    <row r="38" spans="2:159" x14ac:dyDescent="0.3">
      <c r="B38" s="33" t="s">
        <v>17</v>
      </c>
      <c r="C38" s="33" t="s">
        <v>45</v>
      </c>
    </row>
    <row r="39" spans="2:159" x14ac:dyDescent="0.3">
      <c r="B39" s="33" t="s">
        <v>17</v>
      </c>
      <c r="C39" s="33" t="s">
        <v>46</v>
      </c>
    </row>
    <row r="40" spans="2:159" x14ac:dyDescent="0.3">
      <c r="B40" s="33" t="s">
        <v>17</v>
      </c>
      <c r="C40" s="33" t="s">
        <v>47</v>
      </c>
    </row>
    <row r="41" spans="2:159" x14ac:dyDescent="0.3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604.74727540000004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1049.833206</v>
      </c>
      <c r="BA41" s="33">
        <v>0</v>
      </c>
      <c r="BB41" s="33">
        <v>1241.3759130000001</v>
      </c>
      <c r="BC41" s="33">
        <v>1241.3759130000001</v>
      </c>
      <c r="BD41" s="33">
        <v>1241.3759130000001</v>
      </c>
      <c r="BE41" s="33">
        <v>0</v>
      </c>
      <c r="BF41" s="33">
        <v>1241.3759130000001</v>
      </c>
      <c r="BG41" s="33">
        <v>1241.3759130000001</v>
      </c>
      <c r="BH41" s="33">
        <v>1205.7546359999999</v>
      </c>
      <c r="BI41" s="33">
        <v>0</v>
      </c>
      <c r="BJ41" s="33">
        <v>1241.3759130000001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3">
      <c r="B42" s="33" t="s">
        <v>18</v>
      </c>
      <c r="C42" s="33" t="s">
        <v>37</v>
      </c>
    </row>
    <row r="43" spans="2:159" x14ac:dyDescent="0.3">
      <c r="B43" s="33" t="s">
        <v>18</v>
      </c>
      <c r="C43" s="33" t="s">
        <v>38</v>
      </c>
    </row>
    <row r="44" spans="2:159" x14ac:dyDescent="0.3">
      <c r="B44" s="33" t="s">
        <v>18</v>
      </c>
      <c r="C44" s="33" t="s">
        <v>39</v>
      </c>
    </row>
    <row r="45" spans="2:159" x14ac:dyDescent="0.3">
      <c r="B45" s="33" t="s">
        <v>18</v>
      </c>
      <c r="C45" s="33" t="s">
        <v>40</v>
      </c>
    </row>
    <row r="46" spans="2:159" x14ac:dyDescent="0.3">
      <c r="B46" s="33" t="s">
        <v>18</v>
      </c>
      <c r="C46" s="33" t="s">
        <v>41</v>
      </c>
    </row>
    <row r="47" spans="2:159" x14ac:dyDescent="0.3">
      <c r="B47" s="33" t="s">
        <v>18</v>
      </c>
      <c r="C47" s="33" t="s">
        <v>42</v>
      </c>
    </row>
    <row r="48" spans="2:159" x14ac:dyDescent="0.3">
      <c r="B48" s="33" t="s">
        <v>18</v>
      </c>
      <c r="C48" s="33" t="s">
        <v>43</v>
      </c>
    </row>
    <row r="49" spans="2:159" x14ac:dyDescent="0.3">
      <c r="B49" s="33" t="s">
        <v>18</v>
      </c>
      <c r="C49" s="33" t="s">
        <v>44</v>
      </c>
    </row>
    <row r="50" spans="2:159" x14ac:dyDescent="0.3">
      <c r="B50" s="33" t="s">
        <v>18</v>
      </c>
      <c r="C50" s="33" t="s">
        <v>45</v>
      </c>
    </row>
    <row r="51" spans="2:159" x14ac:dyDescent="0.3">
      <c r="B51" s="33" t="s">
        <v>18</v>
      </c>
      <c r="C51" s="33" t="s">
        <v>46</v>
      </c>
    </row>
    <row r="52" spans="2:159" x14ac:dyDescent="0.3">
      <c r="B52" s="33" t="s">
        <v>18</v>
      </c>
      <c r="C52" s="33" t="s">
        <v>47</v>
      </c>
    </row>
    <row r="53" spans="2:159" x14ac:dyDescent="0.3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3">
      <c r="B54" s="33" t="s">
        <v>697</v>
      </c>
      <c r="C54" s="33" t="s">
        <v>37</v>
      </c>
    </row>
    <row r="55" spans="2:159" x14ac:dyDescent="0.3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1141.59449</v>
      </c>
      <c r="AS55" s="33">
        <v>953.63414739999996</v>
      </c>
      <c r="AT55" s="33">
        <v>1141.59449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1141.59449</v>
      </c>
      <c r="BA55" s="33">
        <v>953.63414739999996</v>
      </c>
      <c r="BB55" s="33">
        <v>1141.59449</v>
      </c>
      <c r="BC55" s="33">
        <v>1363.609177</v>
      </c>
      <c r="BD55" s="33">
        <v>1141.59449</v>
      </c>
      <c r="BE55" s="33">
        <v>953.63414739999996</v>
      </c>
      <c r="BF55" s="33">
        <v>1298.861742</v>
      </c>
      <c r="BG55" s="33">
        <v>1363.609177</v>
      </c>
      <c r="BH55" s="33">
        <v>1141.59449</v>
      </c>
      <c r="BI55" s="33">
        <v>953.63414739999996</v>
      </c>
      <c r="BJ55" s="33">
        <v>1298.861742</v>
      </c>
      <c r="BK55" s="33">
        <v>1360.900292</v>
      </c>
      <c r="BL55" s="33">
        <v>1298.0250189999999</v>
      </c>
      <c r="BM55" s="33">
        <v>953.63414739999996</v>
      </c>
      <c r="BN55" s="33">
        <v>1298.861742</v>
      </c>
      <c r="BO55" s="33">
        <v>1360.900292</v>
      </c>
      <c r="BP55" s="33">
        <v>1298.861742</v>
      </c>
      <c r="BQ55" s="33">
        <v>953.63414739999996</v>
      </c>
      <c r="BR55" s="33">
        <v>1298.861742</v>
      </c>
      <c r="BS55" s="33">
        <v>1360.900292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3">
      <c r="B56" s="33" t="s">
        <v>697</v>
      </c>
      <c r="C56" s="33" t="s">
        <v>39</v>
      </c>
    </row>
    <row r="57" spans="2:159" x14ac:dyDescent="0.3">
      <c r="B57" s="33" t="s">
        <v>697</v>
      </c>
      <c r="C57" s="33" t="s">
        <v>40</v>
      </c>
    </row>
    <row r="58" spans="2:159" x14ac:dyDescent="0.3">
      <c r="B58" s="33" t="s">
        <v>697</v>
      </c>
      <c r="C58" s="33" t="s">
        <v>41</v>
      </c>
    </row>
    <row r="59" spans="2:159" x14ac:dyDescent="0.3">
      <c r="B59" s="33" t="s">
        <v>697</v>
      </c>
      <c r="C59" s="33" t="s">
        <v>42</v>
      </c>
    </row>
    <row r="60" spans="2:159" x14ac:dyDescent="0.3">
      <c r="B60" s="33" t="s">
        <v>697</v>
      </c>
      <c r="C60" s="33" t="s">
        <v>43</v>
      </c>
    </row>
    <row r="61" spans="2:159" x14ac:dyDescent="0.3">
      <c r="B61" s="33" t="s">
        <v>697</v>
      </c>
      <c r="C61" s="33" t="s">
        <v>44</v>
      </c>
    </row>
    <row r="62" spans="2:159" x14ac:dyDescent="0.3">
      <c r="B62" s="33" t="s">
        <v>697</v>
      </c>
      <c r="C62" s="33" t="s">
        <v>45</v>
      </c>
    </row>
    <row r="63" spans="2:159" x14ac:dyDescent="0.3">
      <c r="B63" s="33" t="s">
        <v>697</v>
      </c>
      <c r="C63" s="33" t="s">
        <v>46</v>
      </c>
    </row>
    <row r="64" spans="2:159" x14ac:dyDescent="0.3">
      <c r="B64" s="33" t="s">
        <v>697</v>
      </c>
      <c r="C64" s="33" t="s">
        <v>47</v>
      </c>
    </row>
    <row r="65" spans="2:159" x14ac:dyDescent="0.3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1141.59449</v>
      </c>
      <c r="AS65" s="33">
        <v>953.63414739999996</v>
      </c>
      <c r="AT65" s="33">
        <v>1141.59449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1141.59449</v>
      </c>
      <c r="BA65" s="33">
        <v>953.63414739999996</v>
      </c>
      <c r="BB65" s="33">
        <v>1141.59449</v>
      </c>
      <c r="BC65" s="33">
        <v>1363.609177</v>
      </c>
      <c r="BD65" s="33">
        <v>1141.59449</v>
      </c>
      <c r="BE65" s="33">
        <v>953.63414739999996</v>
      </c>
      <c r="BF65" s="33">
        <v>1298.861742</v>
      </c>
      <c r="BG65" s="33">
        <v>1363.609177</v>
      </c>
      <c r="BH65" s="33">
        <v>1141.59449</v>
      </c>
      <c r="BI65" s="33">
        <v>953.63414739999996</v>
      </c>
      <c r="BJ65" s="33">
        <v>1298.861742</v>
      </c>
      <c r="BK65" s="33">
        <v>1360.900292</v>
      </c>
      <c r="BL65" s="33">
        <v>1298.0250189999999</v>
      </c>
      <c r="BM65" s="33">
        <v>953.63414739999996</v>
      </c>
      <c r="BN65" s="33">
        <v>1298.861742</v>
      </c>
      <c r="BO65" s="33">
        <v>1360.900292</v>
      </c>
      <c r="BP65" s="33">
        <v>1298.861742</v>
      </c>
      <c r="BQ65" s="33">
        <v>953.63414739999996</v>
      </c>
      <c r="BR65" s="33">
        <v>1298.861742</v>
      </c>
      <c r="BS65" s="33">
        <v>1360.900292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3">
      <c r="B66" s="33" t="s">
        <v>19</v>
      </c>
      <c r="C66" s="33" t="s">
        <v>37</v>
      </c>
    </row>
    <row r="67" spans="2:159" x14ac:dyDescent="0.3">
      <c r="B67" s="33" t="s">
        <v>19</v>
      </c>
      <c r="C67" s="33" t="s">
        <v>38</v>
      </c>
    </row>
    <row r="68" spans="2:159" x14ac:dyDescent="0.3">
      <c r="B68" s="33" t="s">
        <v>19</v>
      </c>
      <c r="C68" s="33" t="s">
        <v>39</v>
      </c>
    </row>
    <row r="69" spans="2:159" x14ac:dyDescent="0.3">
      <c r="B69" s="33" t="s">
        <v>19</v>
      </c>
      <c r="C69" s="33" t="s">
        <v>40</v>
      </c>
    </row>
    <row r="70" spans="2:159" x14ac:dyDescent="0.3">
      <c r="B70" s="33" t="s">
        <v>19</v>
      </c>
      <c r="C70" s="33" t="s">
        <v>41</v>
      </c>
    </row>
    <row r="71" spans="2:159" x14ac:dyDescent="0.3">
      <c r="B71" s="33" t="s">
        <v>19</v>
      </c>
      <c r="C71" s="33" t="s">
        <v>42</v>
      </c>
    </row>
    <row r="72" spans="2:159" x14ac:dyDescent="0.3">
      <c r="B72" s="33" t="s">
        <v>19</v>
      </c>
      <c r="C72" s="33" t="s">
        <v>43</v>
      </c>
    </row>
    <row r="73" spans="2:159" x14ac:dyDescent="0.3">
      <c r="B73" s="33" t="s">
        <v>19</v>
      </c>
      <c r="C73" s="33" t="s">
        <v>44</v>
      </c>
    </row>
    <row r="74" spans="2:159" x14ac:dyDescent="0.3">
      <c r="B74" s="33" t="s">
        <v>19</v>
      </c>
      <c r="C74" s="33" t="s">
        <v>45</v>
      </c>
    </row>
    <row r="75" spans="2:159" x14ac:dyDescent="0.3">
      <c r="B75" s="33" t="s">
        <v>19</v>
      </c>
      <c r="C75" s="33" t="s">
        <v>46</v>
      </c>
    </row>
    <row r="76" spans="2:159" x14ac:dyDescent="0.3">
      <c r="B76" s="33" t="s">
        <v>19</v>
      </c>
      <c r="C76" s="33" t="s">
        <v>47</v>
      </c>
    </row>
    <row r="77" spans="2:159" x14ac:dyDescent="0.3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3">
      <c r="B78" s="33" t="s">
        <v>20</v>
      </c>
      <c r="C78" s="33" t="s">
        <v>37</v>
      </c>
    </row>
    <row r="79" spans="2:159" x14ac:dyDescent="0.3">
      <c r="B79" s="33" t="s">
        <v>20</v>
      </c>
      <c r="C79" s="33" t="s">
        <v>38</v>
      </c>
    </row>
    <row r="80" spans="2:159" x14ac:dyDescent="0.3">
      <c r="B80" s="33" t="s">
        <v>20</v>
      </c>
      <c r="C80" s="33" t="s">
        <v>39</v>
      </c>
    </row>
    <row r="81" spans="2:159" x14ac:dyDescent="0.3">
      <c r="B81" s="33" t="s">
        <v>20</v>
      </c>
      <c r="C81" s="33" t="s">
        <v>40</v>
      </c>
    </row>
    <row r="82" spans="2:159" x14ac:dyDescent="0.3">
      <c r="B82" s="33" t="s">
        <v>20</v>
      </c>
      <c r="C82" s="33" t="s">
        <v>41</v>
      </c>
    </row>
    <row r="83" spans="2:159" x14ac:dyDescent="0.3">
      <c r="B83" s="33" t="s">
        <v>20</v>
      </c>
      <c r="C83" s="33" t="s">
        <v>42</v>
      </c>
    </row>
    <row r="84" spans="2:159" x14ac:dyDescent="0.3">
      <c r="B84" s="33" t="s">
        <v>20</v>
      </c>
      <c r="C84" s="33" t="s">
        <v>43</v>
      </c>
    </row>
    <row r="85" spans="2:159" x14ac:dyDescent="0.3">
      <c r="B85" s="33" t="s">
        <v>20</v>
      </c>
      <c r="C85" s="33" t="s">
        <v>44</v>
      </c>
    </row>
    <row r="86" spans="2:159" x14ac:dyDescent="0.3">
      <c r="B86" s="33" t="s">
        <v>20</v>
      </c>
      <c r="C86" s="33" t="s">
        <v>45</v>
      </c>
    </row>
    <row r="87" spans="2:159" x14ac:dyDescent="0.3">
      <c r="B87" s="33" t="s">
        <v>20</v>
      </c>
      <c r="C87" s="33" t="s">
        <v>46</v>
      </c>
    </row>
    <row r="88" spans="2:159" x14ac:dyDescent="0.3">
      <c r="B88" s="33" t="s">
        <v>20</v>
      </c>
      <c r="C88" s="33" t="s">
        <v>47</v>
      </c>
    </row>
    <row r="89" spans="2:159" x14ac:dyDescent="0.3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3">
      <c r="B90" s="33" t="s">
        <v>675</v>
      </c>
      <c r="C90" s="33" t="s">
        <v>37</v>
      </c>
    </row>
    <row r="91" spans="2:159" x14ac:dyDescent="0.3">
      <c r="B91" s="33" t="s">
        <v>675</v>
      </c>
      <c r="C91" s="33" t="s">
        <v>38</v>
      </c>
    </row>
    <row r="92" spans="2:159" x14ac:dyDescent="0.3">
      <c r="B92" s="33" t="s">
        <v>675</v>
      </c>
      <c r="C92" s="33" t="s">
        <v>39</v>
      </c>
    </row>
    <row r="93" spans="2:159" x14ac:dyDescent="0.3">
      <c r="B93" s="33" t="s">
        <v>675</v>
      </c>
      <c r="C93" s="33" t="s">
        <v>40</v>
      </c>
    </row>
    <row r="94" spans="2:159" x14ac:dyDescent="0.3">
      <c r="B94" s="33" t="s">
        <v>675</v>
      </c>
      <c r="C94" s="33" t="s">
        <v>41</v>
      </c>
    </row>
    <row r="95" spans="2:159" x14ac:dyDescent="0.3">
      <c r="B95" s="33" t="s">
        <v>675</v>
      </c>
      <c r="C95" s="33" t="s">
        <v>42</v>
      </c>
    </row>
    <row r="96" spans="2:159" x14ac:dyDescent="0.3">
      <c r="B96" s="33" t="s">
        <v>675</v>
      </c>
      <c r="C96" s="33" t="s">
        <v>43</v>
      </c>
    </row>
    <row r="97" spans="2:159" x14ac:dyDescent="0.3">
      <c r="B97" s="33" t="s">
        <v>675</v>
      </c>
      <c r="C97" s="33" t="s">
        <v>44</v>
      </c>
    </row>
    <row r="98" spans="2:159" x14ac:dyDescent="0.3">
      <c r="B98" s="33" t="s">
        <v>675</v>
      </c>
      <c r="C98" s="33" t="s">
        <v>45</v>
      </c>
    </row>
    <row r="99" spans="2:159" x14ac:dyDescent="0.3">
      <c r="B99" s="33" t="s">
        <v>675</v>
      </c>
      <c r="C99" s="33" t="s">
        <v>46</v>
      </c>
    </row>
    <row r="100" spans="2:159" x14ac:dyDescent="0.3">
      <c r="B100" s="33" t="s">
        <v>675</v>
      </c>
      <c r="C100" s="33" t="s">
        <v>47</v>
      </c>
    </row>
    <row r="101" spans="2:159" x14ac:dyDescent="0.3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3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2063.0050249999999</v>
      </c>
      <c r="AG102" s="33">
        <v>1819.358168</v>
      </c>
      <c r="AH102" s="33">
        <v>1819.358168</v>
      </c>
      <c r="AI102" s="33">
        <v>2880.8908419999998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3136.7332489999999</v>
      </c>
      <c r="AV102" s="33">
        <v>2174.1531759999998</v>
      </c>
      <c r="AW102" s="33">
        <v>1779.034296</v>
      </c>
      <c r="AX102" s="33">
        <v>1779.044296</v>
      </c>
      <c r="AY102" s="33">
        <v>3183.316519</v>
      </c>
      <c r="AZ102" s="33">
        <v>1872.1219880000001</v>
      </c>
      <c r="BA102" s="33">
        <v>1628.0187020000001</v>
      </c>
      <c r="BB102" s="33">
        <v>1872.1219880000001</v>
      </c>
      <c r="BC102" s="33">
        <v>2691.085724</v>
      </c>
      <c r="BD102" s="33">
        <v>668.38513499999999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569.93430249999994</v>
      </c>
      <c r="BL102" s="33">
        <v>569.93430249999994</v>
      </c>
      <c r="BM102" s="33">
        <v>325.8410164</v>
      </c>
      <c r="BN102" s="33">
        <v>569.93430249999994</v>
      </c>
      <c r="BO102" s="33">
        <v>569.93430249999994</v>
      </c>
      <c r="BP102" s="33">
        <v>569.93430249999994</v>
      </c>
      <c r="BQ102" s="33">
        <v>325.8410164</v>
      </c>
      <c r="BR102" s="33">
        <v>569.93430249999994</v>
      </c>
      <c r="BS102" s="33">
        <v>569.93430249999994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3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3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1406.242176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1183.450949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635.71364080000001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3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846.75502830000005</v>
      </c>
      <c r="AQ105" s="33">
        <v>1374.172959</v>
      </c>
      <c r="AR105" s="33">
        <v>1289.786689</v>
      </c>
      <c r="AS105" s="33">
        <v>687.31863720000001</v>
      </c>
      <c r="AT105" s="33">
        <v>1174.449627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1107.798464</v>
      </c>
      <c r="BA105" s="33">
        <v>831.16929449999998</v>
      </c>
      <c r="BB105" s="33">
        <v>1433.637346</v>
      </c>
      <c r="BC105" s="33">
        <v>1661.874274</v>
      </c>
      <c r="BD105" s="33">
        <v>1286.8944120000001</v>
      </c>
      <c r="BE105" s="33">
        <v>831.16929449999998</v>
      </c>
      <c r="BF105" s="33">
        <v>1433.637346</v>
      </c>
      <c r="BG105" s="33">
        <v>1661.874274</v>
      </c>
      <c r="BH105" s="33">
        <v>1107.798464</v>
      </c>
      <c r="BI105" s="33">
        <v>831.16929449999998</v>
      </c>
      <c r="BJ105" s="33">
        <v>1433.637346</v>
      </c>
      <c r="BK105" s="33">
        <v>1515.987932</v>
      </c>
      <c r="BL105" s="33">
        <v>1433.637346</v>
      </c>
      <c r="BM105" s="33">
        <v>831.16929449999998</v>
      </c>
      <c r="BN105" s="33">
        <v>1433.637346</v>
      </c>
      <c r="BO105" s="33">
        <v>1515.987932</v>
      </c>
      <c r="BP105" s="33">
        <v>1351.28676</v>
      </c>
      <c r="BQ105" s="33">
        <v>748.81870860000004</v>
      </c>
      <c r="BR105" s="33">
        <v>1351.28676</v>
      </c>
      <c r="BS105" s="33">
        <v>1351.28676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3">
      <c r="B106" s="33" t="s">
        <v>699</v>
      </c>
      <c r="C106" s="33" t="s">
        <v>41</v>
      </c>
    </row>
    <row r="107" spans="2:159" x14ac:dyDescent="0.3">
      <c r="B107" s="33" t="s">
        <v>699</v>
      </c>
      <c r="C107" s="33" t="s">
        <v>42</v>
      </c>
    </row>
    <row r="108" spans="2:159" x14ac:dyDescent="0.3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591.30861689999995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844.36501850000002</v>
      </c>
      <c r="AW108" s="33">
        <v>558.84255159999998</v>
      </c>
      <c r="AX108" s="33">
        <v>782.62687540000002</v>
      </c>
      <c r="AY108" s="33">
        <v>844.36501850000002</v>
      </c>
      <c r="AZ108" s="33">
        <v>844.36501850000002</v>
      </c>
      <c r="BA108" s="33">
        <v>591.31756189999999</v>
      </c>
      <c r="BB108" s="33">
        <v>844.36501850000002</v>
      </c>
      <c r="BC108" s="33">
        <v>844.36501850000002</v>
      </c>
      <c r="BD108" s="33">
        <v>844.36501850000002</v>
      </c>
      <c r="BE108" s="33">
        <v>572.72790210000005</v>
      </c>
      <c r="BF108" s="33">
        <v>844.36501850000002</v>
      </c>
      <c r="BG108" s="33">
        <v>844.36501850000002</v>
      </c>
      <c r="BH108" s="33">
        <v>844.36501850000002</v>
      </c>
      <c r="BI108" s="33">
        <v>591.30861689999995</v>
      </c>
      <c r="BJ108" s="33">
        <v>844.36501850000002</v>
      </c>
      <c r="BK108" s="33">
        <v>844.36501850000002</v>
      </c>
      <c r="BL108" s="33">
        <v>844.36501850000002</v>
      </c>
      <c r="BM108" s="33">
        <v>558.84255159999998</v>
      </c>
      <c r="BN108" s="33">
        <v>844.36501850000002</v>
      </c>
      <c r="BO108" s="33">
        <v>844.36501850000002</v>
      </c>
      <c r="BP108" s="33">
        <v>844.36501850000002</v>
      </c>
      <c r="BQ108" s="33">
        <v>591.31756189999999</v>
      </c>
      <c r="BR108" s="33">
        <v>844.36501850000002</v>
      </c>
      <c r="BS108" s="33">
        <v>844.36501850000002</v>
      </c>
      <c r="BT108" s="33">
        <v>844.36501850000002</v>
      </c>
      <c r="BU108" s="33">
        <v>591.31756189999999</v>
      </c>
      <c r="BV108" s="33">
        <v>844.36501850000002</v>
      </c>
      <c r="BW108" s="33">
        <v>844.36501850000002</v>
      </c>
      <c r="BX108" s="33">
        <v>844.36501850000002</v>
      </c>
      <c r="BY108" s="33">
        <v>558.84255159999998</v>
      </c>
      <c r="BZ108" s="33">
        <v>844.36501850000002</v>
      </c>
      <c r="CA108" s="33">
        <v>844.36501850000002</v>
      </c>
      <c r="CB108" s="33">
        <v>522.43521169999997</v>
      </c>
      <c r="CC108" s="33">
        <v>269.38775509999999</v>
      </c>
      <c r="CD108" s="33">
        <v>522.43521169999997</v>
      </c>
      <c r="CE108" s="33">
        <v>522.43521169999997</v>
      </c>
      <c r="CF108" s="33">
        <v>522.43521169999997</v>
      </c>
      <c r="CG108" s="33">
        <v>269.38775509999999</v>
      </c>
      <c r="CH108" s="33">
        <v>522.43521169999997</v>
      </c>
      <c r="CI108" s="33">
        <v>522.43521169999997</v>
      </c>
      <c r="CJ108" s="33">
        <v>522.43521169999997</v>
      </c>
      <c r="CK108" s="33">
        <v>269.38775509999999</v>
      </c>
      <c r="CL108" s="33">
        <v>522.43521169999997</v>
      </c>
      <c r="CM108" s="33">
        <v>522.43521169999997</v>
      </c>
      <c r="CN108" s="33">
        <v>522.43521169999997</v>
      </c>
      <c r="CO108" s="33">
        <v>269.38775509999999</v>
      </c>
      <c r="CP108" s="33">
        <v>522.43521169999997</v>
      </c>
      <c r="CQ108" s="33">
        <v>522.43521169999997</v>
      </c>
      <c r="CR108" s="33">
        <v>522.43521169999997</v>
      </c>
      <c r="CS108" s="33">
        <v>399.75833649999998</v>
      </c>
      <c r="CT108" s="33">
        <v>522.43521169999997</v>
      </c>
      <c r="CU108" s="33">
        <v>522.43521169999997</v>
      </c>
      <c r="CV108" s="33">
        <v>522.43521169999997</v>
      </c>
      <c r="CW108" s="33">
        <v>522.43521169999997</v>
      </c>
      <c r="CX108" s="33">
        <v>522.43521169999997</v>
      </c>
      <c r="CY108" s="33">
        <v>522.43521169999997</v>
      </c>
    </row>
    <row r="109" spans="2:159" x14ac:dyDescent="0.3">
      <c r="B109" s="33" t="s">
        <v>699</v>
      </c>
      <c r="C109" s="33" t="s">
        <v>44</v>
      </c>
    </row>
    <row r="110" spans="2:159" x14ac:dyDescent="0.3">
      <c r="B110" s="33" t="s">
        <v>699</v>
      </c>
      <c r="C110" s="33" t="s">
        <v>45</v>
      </c>
    </row>
    <row r="111" spans="2:159" x14ac:dyDescent="0.3">
      <c r="B111" s="33" t="s">
        <v>699</v>
      </c>
      <c r="C111" s="33" t="s">
        <v>46</v>
      </c>
    </row>
    <row r="112" spans="2:159" x14ac:dyDescent="0.3">
      <c r="B112" s="33" t="s">
        <v>699</v>
      </c>
      <c r="C112" s="33" t="s">
        <v>47</v>
      </c>
    </row>
    <row r="113" spans="2:159" x14ac:dyDescent="0.3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3981.5566520000002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3962.127387</v>
      </c>
      <c r="AE113" s="33">
        <v>4658.6712180000004</v>
      </c>
      <c r="AF113" s="33">
        <v>4902.3080749999999</v>
      </c>
      <c r="AG113" s="33">
        <v>3962.127387</v>
      </c>
      <c r="AH113" s="33">
        <v>3994.6023970000001</v>
      </c>
      <c r="AI113" s="33">
        <v>6281.1646330000003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4787.9633219999996</v>
      </c>
      <c r="AQ113" s="33">
        <v>7889.41482</v>
      </c>
      <c r="AR113" s="33">
        <v>6030.6064649999998</v>
      </c>
      <c r="AS113" s="33">
        <v>4211.3984010000004</v>
      </c>
      <c r="AT113" s="33">
        <v>5488.5182759999998</v>
      </c>
      <c r="AU113" s="33">
        <v>7391.4146909999999</v>
      </c>
      <c r="AV113" s="33">
        <v>6294.0794589999996</v>
      </c>
      <c r="AW113" s="33">
        <v>4138.5995190000003</v>
      </c>
      <c r="AX113" s="33">
        <v>5198.0774799999999</v>
      </c>
      <c r="AY113" s="33">
        <v>7437.997961</v>
      </c>
      <c r="AZ113" s="33">
        <v>5454.1286140000002</v>
      </c>
      <c r="BA113" s="33">
        <v>3960.7594330000002</v>
      </c>
      <c r="BB113" s="33">
        <v>5779.9674960000002</v>
      </c>
      <c r="BC113" s="33">
        <v>6827.1681600000002</v>
      </c>
      <c r="BD113" s="33">
        <v>3996.1323149999998</v>
      </c>
      <c r="BE113" s="33">
        <v>2426.4329200000002</v>
      </c>
      <c r="BF113" s="33">
        <v>4142.8752480000003</v>
      </c>
      <c r="BG113" s="33">
        <v>4551.3107389999996</v>
      </c>
      <c r="BH113" s="33">
        <v>3718.5855339999998</v>
      </c>
      <c r="BI113" s="33">
        <v>2346.5628019999999</v>
      </c>
      <c r="BJ113" s="33">
        <v>4044.4244159999998</v>
      </c>
      <c r="BK113" s="33">
        <v>4126.7750020000003</v>
      </c>
      <c r="BL113" s="33">
        <v>4044.4244159999998</v>
      </c>
      <c r="BM113" s="33">
        <v>2314.0967369999998</v>
      </c>
      <c r="BN113" s="33">
        <v>4044.4244159999998</v>
      </c>
      <c r="BO113" s="33">
        <v>4126.7750020000003</v>
      </c>
      <c r="BP113" s="33">
        <v>3962.0738299999998</v>
      </c>
      <c r="BQ113" s="33">
        <v>2264.2211609999999</v>
      </c>
      <c r="BR113" s="33">
        <v>3962.0738299999998</v>
      </c>
      <c r="BS113" s="33">
        <v>3962.0738299999998</v>
      </c>
      <c r="BT113" s="33">
        <v>3962.0738299999998</v>
      </c>
      <c r="BU113" s="33">
        <v>2264.2211609999999</v>
      </c>
      <c r="BV113" s="33">
        <v>3962.0738299999998</v>
      </c>
      <c r="BW113" s="33">
        <v>4189.7079030000004</v>
      </c>
      <c r="BX113" s="33">
        <v>3962.0738299999998</v>
      </c>
      <c r="BY113" s="33">
        <v>2231.7461509999998</v>
      </c>
      <c r="BZ113" s="33">
        <v>3363.8299550000002</v>
      </c>
      <c r="CA113" s="33">
        <v>3962.0738299999998</v>
      </c>
      <c r="CB113" s="33">
        <v>2854.4133149999998</v>
      </c>
      <c r="CC113" s="33">
        <v>1508.5521349999999</v>
      </c>
      <c r="CD113" s="33">
        <v>2256.1694400000001</v>
      </c>
      <c r="CE113" s="33">
        <v>2854.4133149999998</v>
      </c>
      <c r="CF113" s="33">
        <v>2854.4133149999998</v>
      </c>
      <c r="CG113" s="33">
        <v>1508.5521349999999</v>
      </c>
      <c r="CH113" s="33">
        <v>2256.1694400000001</v>
      </c>
      <c r="CI113" s="33">
        <v>2854.4133149999998</v>
      </c>
      <c r="CJ113" s="33">
        <v>2854.4133149999998</v>
      </c>
      <c r="CK113" s="33">
        <v>1508.5521349999999</v>
      </c>
      <c r="CL113" s="33">
        <v>2256.1694400000001</v>
      </c>
      <c r="CM113" s="33">
        <v>2854.4133149999998</v>
      </c>
      <c r="CN113" s="33">
        <v>1865.2736179999999</v>
      </c>
      <c r="CO113" s="33">
        <v>1013.982287</v>
      </c>
      <c r="CP113" s="33">
        <v>1267.0297439999999</v>
      </c>
      <c r="CQ113" s="33">
        <v>1865.2736179999999</v>
      </c>
      <c r="CR113" s="33">
        <v>1865.2736179999999</v>
      </c>
      <c r="CS113" s="33">
        <v>1729.559943</v>
      </c>
      <c r="CT113" s="33">
        <v>1267.0297439999999</v>
      </c>
      <c r="CU113" s="33">
        <v>1865.2736179999999</v>
      </c>
      <c r="CV113" s="33">
        <v>1865.2736179999999</v>
      </c>
      <c r="CW113" s="33">
        <v>1852.2368180000001</v>
      </c>
      <c r="CX113" s="33">
        <v>1267.0297439999999</v>
      </c>
      <c r="CY113" s="33">
        <v>1865.2736179999999</v>
      </c>
      <c r="CZ113" s="33">
        <v>1342.8384060000001</v>
      </c>
      <c r="DA113" s="33">
        <v>1329.801606</v>
      </c>
      <c r="DB113" s="33">
        <v>744.59453180000003</v>
      </c>
      <c r="DC113" s="33">
        <v>1342.8384060000001</v>
      </c>
      <c r="DD113" s="33">
        <v>1342.8384060000001</v>
      </c>
      <c r="DE113" s="33">
        <v>1329.801606</v>
      </c>
      <c r="DF113" s="33">
        <v>744.59453180000003</v>
      </c>
      <c r="DG113" s="33">
        <v>1342.8384060000001</v>
      </c>
      <c r="DH113" s="33">
        <v>1316.7648059999999</v>
      </c>
      <c r="DI113" s="33">
        <v>1316.7648059999999</v>
      </c>
      <c r="DJ113" s="33">
        <v>782.06429809999997</v>
      </c>
      <c r="DK113" s="33">
        <v>1462.651149</v>
      </c>
      <c r="DL113" s="33">
        <v>1316.7648059999999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3">
      <c r="B114" s="33" t="s">
        <v>704</v>
      </c>
      <c r="C114" s="33" t="s">
        <v>37</v>
      </c>
    </row>
    <row r="115" spans="2:159" x14ac:dyDescent="0.3">
      <c r="B115" s="33" t="s">
        <v>704</v>
      </c>
      <c r="C115" s="33" t="s">
        <v>38</v>
      </c>
    </row>
    <row r="116" spans="2:159" x14ac:dyDescent="0.3">
      <c r="B116" s="33" t="s">
        <v>704</v>
      </c>
      <c r="C116" s="33" t="s">
        <v>39</v>
      </c>
    </row>
    <row r="117" spans="2:159" x14ac:dyDescent="0.3">
      <c r="B117" s="33" t="s">
        <v>704</v>
      </c>
      <c r="C117" s="33" t="s">
        <v>40</v>
      </c>
    </row>
    <row r="118" spans="2:159" x14ac:dyDescent="0.3">
      <c r="B118" s="33" t="s">
        <v>704</v>
      </c>
      <c r="C118" s="33" t="s">
        <v>41</v>
      </c>
    </row>
    <row r="119" spans="2:159" x14ac:dyDescent="0.3">
      <c r="B119" s="33" t="s">
        <v>704</v>
      </c>
      <c r="C119" s="33" t="s">
        <v>42</v>
      </c>
    </row>
    <row r="120" spans="2:159" x14ac:dyDescent="0.3">
      <c r="B120" s="33" t="s">
        <v>704</v>
      </c>
      <c r="C120" s="33" t="s">
        <v>43</v>
      </c>
    </row>
    <row r="121" spans="2:159" x14ac:dyDescent="0.3">
      <c r="B121" s="33" t="s">
        <v>704</v>
      </c>
      <c r="C121" s="33" t="s">
        <v>44</v>
      </c>
    </row>
    <row r="122" spans="2:159" x14ac:dyDescent="0.3">
      <c r="B122" s="33" t="s">
        <v>704</v>
      </c>
      <c r="C122" s="33" t="s">
        <v>45</v>
      </c>
    </row>
    <row r="123" spans="2:159" x14ac:dyDescent="0.3">
      <c r="B123" s="33" t="s">
        <v>704</v>
      </c>
      <c r="C123" s="33" t="s">
        <v>46</v>
      </c>
    </row>
    <row r="124" spans="2:159" x14ac:dyDescent="0.3">
      <c r="B124" s="33" t="s">
        <v>704</v>
      </c>
      <c r="C124" s="33" t="s">
        <v>47</v>
      </c>
    </row>
    <row r="125" spans="2:159" x14ac:dyDescent="0.3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3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A126" s="33">
        <v>333.02208789999997</v>
      </c>
      <c r="DB126" s="33">
        <v>3548.280992</v>
      </c>
      <c r="DC126" s="33">
        <v>3548.280992</v>
      </c>
      <c r="DD126" s="33">
        <v>4055.178277</v>
      </c>
      <c r="DE126" s="33">
        <v>16.460652700000001</v>
      </c>
      <c r="DF126" s="33">
        <v>4055.178277</v>
      </c>
      <c r="DG126" s="33">
        <v>4055.178277</v>
      </c>
      <c r="DH126" s="33">
        <v>4491.4107489999997</v>
      </c>
      <c r="DI126" s="33">
        <v>198.70970370000001</v>
      </c>
      <c r="DJ126" s="33">
        <v>4491.4107489999997</v>
      </c>
      <c r="DK126" s="33">
        <v>4491.4107489999997</v>
      </c>
      <c r="DL126" s="33">
        <v>4491.4107489999997</v>
      </c>
      <c r="DN126" s="33">
        <v>4491.4107489999997</v>
      </c>
      <c r="DO126" s="33">
        <v>4491.4107489999997</v>
      </c>
      <c r="DP126" s="33">
        <v>4491.4107489999997</v>
      </c>
      <c r="DR126" s="33">
        <v>4491.4107489999997</v>
      </c>
      <c r="DS126" s="33">
        <v>4491.4107489999997</v>
      </c>
      <c r="DT126" s="33">
        <v>4491.4107489999997</v>
      </c>
      <c r="DV126" s="33">
        <v>3646.3732020000002</v>
      </c>
      <c r="DW126" s="33">
        <v>4491.4107489999997</v>
      </c>
      <c r="DX126" s="33">
        <v>4491.4107489999997</v>
      </c>
      <c r="DZ126" s="33">
        <v>3984.5134640000001</v>
      </c>
      <c r="EA126" s="33">
        <v>4491.4107489999997</v>
      </c>
      <c r="EB126" s="33">
        <v>4491.4107489999997</v>
      </c>
      <c r="ED126" s="33">
        <v>1721.236568</v>
      </c>
      <c r="EE126" s="33">
        <v>4491.4107489999997</v>
      </c>
      <c r="EF126" s="33">
        <v>4491.4107489999997</v>
      </c>
      <c r="EH126" s="33">
        <v>2039.528251</v>
      </c>
      <c r="EI126" s="33">
        <v>4491.4107489999997</v>
      </c>
      <c r="EJ126" s="33">
        <v>4491.4107489999997</v>
      </c>
      <c r="EL126" s="33">
        <v>2039.534684</v>
      </c>
      <c r="EM126" s="33">
        <v>4491.4107489999997</v>
      </c>
      <c r="EN126" s="33">
        <v>4491.4107489999997</v>
      </c>
      <c r="EP126" s="33">
        <v>3763.2735290000001</v>
      </c>
      <c r="EQ126" s="33">
        <v>4491.4107489999997</v>
      </c>
      <c r="ER126" s="33">
        <v>4491.4107489999997</v>
      </c>
      <c r="ES126" s="33">
        <v>351.88993790000001</v>
      </c>
      <c r="ET126" s="33">
        <v>4381.1173179999996</v>
      </c>
      <c r="EU126" s="33">
        <v>4491.4107489999997</v>
      </c>
      <c r="EV126" s="33">
        <v>4491.4107489999997</v>
      </c>
      <c r="EX126" s="33">
        <v>4491.4107489999997</v>
      </c>
      <c r="EY126" s="33">
        <v>4491.4107489999997</v>
      </c>
      <c r="EZ126" s="33">
        <v>4491.4107489999997</v>
      </c>
      <c r="FB126" s="33">
        <v>4491.4107489999997</v>
      </c>
      <c r="FC126" s="33">
        <v>4491.4107489999997</v>
      </c>
    </row>
    <row r="127" spans="2:159" x14ac:dyDescent="0.3">
      <c r="B127" s="33" t="s">
        <v>705</v>
      </c>
      <c r="C127" s="33" t="s">
        <v>38</v>
      </c>
    </row>
    <row r="128" spans="2:159" x14ac:dyDescent="0.3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720.07838560000005</v>
      </c>
      <c r="CU128" s="33">
        <v>720.07838560000005</v>
      </c>
      <c r="CV128" s="33">
        <v>720.07838560000005</v>
      </c>
      <c r="CY128" s="33">
        <v>720.07838560000005</v>
      </c>
      <c r="CZ128" s="33">
        <v>720.07838560000005</v>
      </c>
      <c r="DC128" s="33">
        <v>720.07838560000005</v>
      </c>
      <c r="DD128" s="33">
        <v>720.07838560000005</v>
      </c>
      <c r="DE128" s="33">
        <v>180.01959640000001</v>
      </c>
      <c r="DG128" s="33">
        <v>720.07838560000005</v>
      </c>
      <c r="DH128" s="33">
        <v>720.07838560000005</v>
      </c>
      <c r="DK128" s="33">
        <v>720.07838560000005</v>
      </c>
      <c r="DL128" s="33">
        <v>720.07838560000005</v>
      </c>
      <c r="DO128" s="33">
        <v>720.07838560000005</v>
      </c>
      <c r="DP128" s="33">
        <v>720.07838560000005</v>
      </c>
      <c r="DS128" s="33">
        <v>720.07838560000005</v>
      </c>
      <c r="DT128" s="33">
        <v>720.07838560000005</v>
      </c>
      <c r="DW128" s="33">
        <v>720.07838560000005</v>
      </c>
      <c r="DX128" s="33">
        <v>720.07838560000005</v>
      </c>
      <c r="EA128" s="33">
        <v>720.07838560000005</v>
      </c>
      <c r="EB128" s="33">
        <v>720.07838560000005</v>
      </c>
      <c r="EE128" s="33">
        <v>720.07838560000005</v>
      </c>
      <c r="EF128" s="33">
        <v>720.07838560000005</v>
      </c>
      <c r="EI128" s="33">
        <v>720.07838560000005</v>
      </c>
      <c r="EJ128" s="33">
        <v>720.07838560000005</v>
      </c>
      <c r="EM128" s="33">
        <v>720.07838560000005</v>
      </c>
      <c r="EN128" s="33">
        <v>720.07838560000005</v>
      </c>
      <c r="EQ128" s="33">
        <v>720.07838560000005</v>
      </c>
      <c r="ER128" s="33">
        <v>720.07838560000005</v>
      </c>
      <c r="EU128" s="33">
        <v>720.07838560000005</v>
      </c>
      <c r="EV128" s="33">
        <v>720.07838560000005</v>
      </c>
      <c r="EY128" s="33">
        <v>720.07838560000005</v>
      </c>
      <c r="EZ128" s="33">
        <v>720.07838560000005</v>
      </c>
      <c r="FC128" s="33">
        <v>720.07838560000005</v>
      </c>
    </row>
    <row r="129" spans="2:159" x14ac:dyDescent="0.3">
      <c r="B129" s="33" t="s">
        <v>705</v>
      </c>
      <c r="C129" s="33" t="s">
        <v>40</v>
      </c>
    </row>
    <row r="130" spans="2:159" x14ac:dyDescent="0.3">
      <c r="B130" s="33" t="s">
        <v>705</v>
      </c>
      <c r="C130" s="33" t="s">
        <v>41</v>
      </c>
    </row>
    <row r="131" spans="2:159" x14ac:dyDescent="0.3">
      <c r="B131" s="33" t="s">
        <v>705</v>
      </c>
      <c r="C131" s="33" t="s">
        <v>42</v>
      </c>
    </row>
    <row r="132" spans="2:159" x14ac:dyDescent="0.3">
      <c r="B132" s="33" t="s">
        <v>705</v>
      </c>
      <c r="C132" s="33" t="s">
        <v>43</v>
      </c>
    </row>
    <row r="133" spans="2:159" x14ac:dyDescent="0.3">
      <c r="B133" s="33" t="s">
        <v>705</v>
      </c>
      <c r="C133" s="33" t="s">
        <v>44</v>
      </c>
    </row>
    <row r="134" spans="2:159" x14ac:dyDescent="0.3">
      <c r="B134" s="33" t="s">
        <v>705</v>
      </c>
      <c r="C134" s="33" t="s">
        <v>45</v>
      </c>
    </row>
    <row r="135" spans="2:159" x14ac:dyDescent="0.3">
      <c r="B135" s="33" t="s">
        <v>705</v>
      </c>
      <c r="C135" s="33" t="s">
        <v>46</v>
      </c>
    </row>
    <row r="136" spans="2:159" x14ac:dyDescent="0.3">
      <c r="B136" s="33" t="s">
        <v>705</v>
      </c>
      <c r="C136" s="33" t="s">
        <v>47</v>
      </c>
    </row>
    <row r="137" spans="2:159" x14ac:dyDescent="0.3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3254.564809</v>
      </c>
      <c r="CS137" s="33">
        <v>0</v>
      </c>
      <c r="CT137" s="33">
        <v>2534.4864229999998</v>
      </c>
      <c r="CU137" s="33">
        <v>3254.564809</v>
      </c>
      <c r="CV137" s="33">
        <v>3761.4620930000001</v>
      </c>
      <c r="CW137" s="33">
        <v>0</v>
      </c>
      <c r="CX137" s="33">
        <v>3041.3837079999998</v>
      </c>
      <c r="CY137" s="33">
        <v>3761.4620930000001</v>
      </c>
      <c r="CZ137" s="33">
        <v>4268.3593780000001</v>
      </c>
      <c r="DA137" s="33">
        <v>333.02208789999997</v>
      </c>
      <c r="DB137" s="33">
        <v>3548.280992</v>
      </c>
      <c r="DC137" s="33">
        <v>4268.3593780000001</v>
      </c>
      <c r="DD137" s="33">
        <v>4775.2566619999998</v>
      </c>
      <c r="DE137" s="33">
        <v>196.48024910000001</v>
      </c>
      <c r="DF137" s="33">
        <v>4055.178277</v>
      </c>
      <c r="DG137" s="33">
        <v>4775.2566619999998</v>
      </c>
      <c r="DH137" s="33">
        <v>5211.4891340000004</v>
      </c>
      <c r="DI137" s="33">
        <v>198.70970370000001</v>
      </c>
      <c r="DJ137" s="33">
        <v>4491.4107489999997</v>
      </c>
      <c r="DK137" s="33">
        <v>5211.4891340000004</v>
      </c>
      <c r="DL137" s="33">
        <v>5211.4891340000004</v>
      </c>
      <c r="DM137" s="33">
        <v>0</v>
      </c>
      <c r="DN137" s="33">
        <v>4491.4107489999997</v>
      </c>
      <c r="DO137" s="33">
        <v>5211.4891340000004</v>
      </c>
      <c r="DP137" s="33">
        <v>5211.4891340000004</v>
      </c>
      <c r="DQ137" s="33">
        <v>0</v>
      </c>
      <c r="DR137" s="33">
        <v>4491.4107489999997</v>
      </c>
      <c r="DS137" s="33">
        <v>5211.4891340000004</v>
      </c>
      <c r="DT137" s="33">
        <v>5211.4891340000004</v>
      </c>
      <c r="DU137" s="33">
        <v>0</v>
      </c>
      <c r="DV137" s="33">
        <v>3646.3732020000002</v>
      </c>
      <c r="DW137" s="33">
        <v>5211.4891340000004</v>
      </c>
      <c r="DX137" s="33">
        <v>5211.4891340000004</v>
      </c>
      <c r="DY137" s="33">
        <v>0</v>
      </c>
      <c r="DZ137" s="33">
        <v>3984.5134640000001</v>
      </c>
      <c r="EA137" s="33">
        <v>5211.4891340000004</v>
      </c>
      <c r="EB137" s="33">
        <v>5211.4891340000004</v>
      </c>
      <c r="EC137" s="33">
        <v>0</v>
      </c>
      <c r="ED137" s="33">
        <v>1721.236568</v>
      </c>
      <c r="EE137" s="33">
        <v>5211.4891340000004</v>
      </c>
      <c r="EF137" s="33">
        <v>5211.4891340000004</v>
      </c>
      <c r="EG137" s="33">
        <v>0</v>
      </c>
      <c r="EH137" s="33">
        <v>2039.528251</v>
      </c>
      <c r="EI137" s="33">
        <v>5211.4891340000004</v>
      </c>
      <c r="EJ137" s="33">
        <v>5211.4891340000004</v>
      </c>
      <c r="EK137" s="33">
        <v>0</v>
      </c>
      <c r="EL137" s="33">
        <v>2039.534684</v>
      </c>
      <c r="EM137" s="33">
        <v>5211.4891340000004</v>
      </c>
      <c r="EN137" s="33">
        <v>5211.4891340000004</v>
      </c>
      <c r="EO137" s="33">
        <v>0</v>
      </c>
      <c r="EP137" s="33">
        <v>3763.2735290000001</v>
      </c>
      <c r="EQ137" s="33">
        <v>5211.4891340000004</v>
      </c>
      <c r="ER137" s="33">
        <v>5211.4891340000004</v>
      </c>
      <c r="ES137" s="33">
        <v>351.88993790000001</v>
      </c>
      <c r="ET137" s="33">
        <v>4381.1173179999996</v>
      </c>
      <c r="EU137" s="33">
        <v>5211.4891340000004</v>
      </c>
      <c r="EV137" s="33">
        <v>5211.4891340000004</v>
      </c>
      <c r="EW137" s="33">
        <v>0</v>
      </c>
      <c r="EX137" s="33">
        <v>4491.4107489999997</v>
      </c>
      <c r="EY137" s="33">
        <v>5211.4891340000004</v>
      </c>
      <c r="EZ137" s="33">
        <v>5211.4891340000004</v>
      </c>
      <c r="FA137" s="33">
        <v>0</v>
      </c>
      <c r="FB137" s="33">
        <v>4491.4107489999997</v>
      </c>
      <c r="FC137" s="33">
        <v>5211.4891340000004</v>
      </c>
    </row>
    <row r="138" spans="2:159" x14ac:dyDescent="0.3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843.61675809999997</v>
      </c>
      <c r="AN138" s="33">
        <v>82.258750000000006</v>
      </c>
      <c r="AQ138" s="33">
        <v>1726.911836</v>
      </c>
      <c r="AR138" s="33">
        <v>214.9623048</v>
      </c>
      <c r="AT138" s="33">
        <v>82.258750000000006</v>
      </c>
      <c r="AU138" s="33">
        <v>2165.053848</v>
      </c>
      <c r="AV138" s="33">
        <v>660.05310999999995</v>
      </c>
      <c r="AY138" s="33">
        <v>1961.8043869999999</v>
      </c>
      <c r="AZ138" s="33">
        <v>82.258750000000006</v>
      </c>
      <c r="BB138" s="33">
        <v>96.325479290000004</v>
      </c>
      <c r="BC138" s="33">
        <v>1625.662765</v>
      </c>
      <c r="BF138" s="33">
        <v>413.27686</v>
      </c>
      <c r="BG138" s="33">
        <v>953.27903879999997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3">
      <c r="B139" s="33" t="s">
        <v>21</v>
      </c>
      <c r="C139" s="33" t="s">
        <v>38</v>
      </c>
    </row>
    <row r="140" spans="2:159" x14ac:dyDescent="0.3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3">
      <c r="B141" s="33" t="s">
        <v>21</v>
      </c>
      <c r="C141" s="33" t="s">
        <v>40</v>
      </c>
    </row>
    <row r="142" spans="2:159" x14ac:dyDescent="0.3">
      <c r="B142" s="33" t="s">
        <v>21</v>
      </c>
      <c r="C142" s="33" t="s">
        <v>41</v>
      </c>
    </row>
    <row r="143" spans="2:159" x14ac:dyDescent="0.3">
      <c r="B143" s="33" t="s">
        <v>21</v>
      </c>
      <c r="C143" s="33" t="s">
        <v>42</v>
      </c>
    </row>
    <row r="144" spans="2:159" x14ac:dyDescent="0.3">
      <c r="B144" s="33" t="s">
        <v>21</v>
      </c>
      <c r="C144" s="33" t="s">
        <v>43</v>
      </c>
    </row>
    <row r="145" spans="2:159" x14ac:dyDescent="0.3">
      <c r="B145" s="33" t="s">
        <v>21</v>
      </c>
      <c r="C145" s="33" t="s">
        <v>44</v>
      </c>
    </row>
    <row r="146" spans="2:159" x14ac:dyDescent="0.3">
      <c r="B146" s="33" t="s">
        <v>21</v>
      </c>
      <c r="C146" s="33" t="s">
        <v>45</v>
      </c>
    </row>
    <row r="147" spans="2:159" x14ac:dyDescent="0.3">
      <c r="B147" s="33" t="s">
        <v>21</v>
      </c>
      <c r="C147" s="33" t="s">
        <v>46</v>
      </c>
    </row>
    <row r="148" spans="2:159" x14ac:dyDescent="0.3">
      <c r="B148" s="33" t="s">
        <v>21</v>
      </c>
      <c r="C148" s="33" t="s">
        <v>47</v>
      </c>
    </row>
    <row r="149" spans="2:159" x14ac:dyDescent="0.3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1011.218117</v>
      </c>
      <c r="AN149" s="33">
        <v>82.258750000000006</v>
      </c>
      <c r="AO149" s="33">
        <v>0</v>
      </c>
      <c r="AP149" s="33">
        <v>0</v>
      </c>
      <c r="AQ149" s="33">
        <v>1894.513195</v>
      </c>
      <c r="AR149" s="33">
        <v>214.9623048</v>
      </c>
      <c r="AS149" s="33">
        <v>0</v>
      </c>
      <c r="AT149" s="33">
        <v>82.258750000000006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82.258750000000006</v>
      </c>
      <c r="BA149" s="33">
        <v>0</v>
      </c>
      <c r="BB149" s="33">
        <v>96.325479290000004</v>
      </c>
      <c r="BC149" s="33">
        <v>1793.264124</v>
      </c>
      <c r="BD149" s="33">
        <v>0</v>
      </c>
      <c r="BE149" s="33">
        <v>0</v>
      </c>
      <c r="BF149" s="33">
        <v>413.27686</v>
      </c>
      <c r="BG149" s="33">
        <v>953.27903879999997</v>
      </c>
      <c r="BH149" s="33">
        <v>0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3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3">
      <c r="B151" s="33" t="s">
        <v>22</v>
      </c>
      <c r="C151" s="33" t="s">
        <v>38</v>
      </c>
    </row>
    <row r="152" spans="2:159" x14ac:dyDescent="0.3">
      <c r="B152" s="33" t="s">
        <v>22</v>
      </c>
      <c r="C152" s="33" t="s">
        <v>39</v>
      </c>
    </row>
    <row r="153" spans="2:159" x14ac:dyDescent="0.3">
      <c r="B153" s="33" t="s">
        <v>22</v>
      </c>
      <c r="C153" s="33" t="s">
        <v>40</v>
      </c>
    </row>
    <row r="154" spans="2:159" x14ac:dyDescent="0.3">
      <c r="B154" s="33" t="s">
        <v>22</v>
      </c>
      <c r="C154" s="33" t="s">
        <v>41</v>
      </c>
    </row>
    <row r="155" spans="2:159" x14ac:dyDescent="0.3">
      <c r="B155" s="33" t="s">
        <v>22</v>
      </c>
      <c r="C155" s="33" t="s">
        <v>42</v>
      </c>
    </row>
    <row r="156" spans="2:159" x14ac:dyDescent="0.3">
      <c r="B156" s="33" t="s">
        <v>22</v>
      </c>
      <c r="C156" s="33" t="s">
        <v>43</v>
      </c>
    </row>
    <row r="157" spans="2:159" x14ac:dyDescent="0.3">
      <c r="B157" s="33" t="s">
        <v>22</v>
      </c>
      <c r="C157" s="33" t="s">
        <v>44</v>
      </c>
    </row>
    <row r="158" spans="2:159" x14ac:dyDescent="0.3">
      <c r="B158" s="33" t="s">
        <v>22</v>
      </c>
      <c r="C158" s="33" t="s">
        <v>45</v>
      </c>
    </row>
    <row r="159" spans="2:159" x14ac:dyDescent="0.3">
      <c r="B159" s="33" t="s">
        <v>22</v>
      </c>
      <c r="C159" s="33" t="s">
        <v>46</v>
      </c>
    </row>
    <row r="160" spans="2:159" x14ac:dyDescent="0.3">
      <c r="B160" s="33" t="s">
        <v>22</v>
      </c>
      <c r="C160" s="33" t="s">
        <v>47</v>
      </c>
    </row>
    <row r="161" spans="2:159" x14ac:dyDescent="0.3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3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</row>
    <row r="163" spans="2:159" x14ac:dyDescent="0.3">
      <c r="B163" s="33" t="s">
        <v>23</v>
      </c>
      <c r="C163" s="33" t="s">
        <v>38</v>
      </c>
    </row>
    <row r="164" spans="2:159" x14ac:dyDescent="0.3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</row>
    <row r="165" spans="2:159" x14ac:dyDescent="0.3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3">
      <c r="B166" s="33" t="s">
        <v>23</v>
      </c>
      <c r="C166" s="33" t="s">
        <v>41</v>
      </c>
    </row>
    <row r="167" spans="2:159" x14ac:dyDescent="0.3">
      <c r="B167" s="33" t="s">
        <v>23</v>
      </c>
      <c r="C167" s="33" t="s">
        <v>42</v>
      </c>
    </row>
    <row r="168" spans="2:159" x14ac:dyDescent="0.3">
      <c r="B168" s="33" t="s">
        <v>23</v>
      </c>
      <c r="C168" s="33" t="s">
        <v>43</v>
      </c>
    </row>
    <row r="169" spans="2:159" x14ac:dyDescent="0.3">
      <c r="B169" s="33" t="s">
        <v>23</v>
      </c>
      <c r="C169" s="33" t="s">
        <v>44</v>
      </c>
    </row>
    <row r="170" spans="2:159" x14ac:dyDescent="0.3">
      <c r="B170" s="33" t="s">
        <v>23</v>
      </c>
      <c r="C170" s="33" t="s">
        <v>45</v>
      </c>
    </row>
    <row r="171" spans="2:159" x14ac:dyDescent="0.3">
      <c r="B171" s="33" t="s">
        <v>23</v>
      </c>
      <c r="C171" s="33" t="s">
        <v>46</v>
      </c>
    </row>
    <row r="172" spans="2:159" x14ac:dyDescent="0.3">
      <c r="B172" s="33" t="s">
        <v>23</v>
      </c>
      <c r="C172" s="33" t="s">
        <v>47</v>
      </c>
    </row>
    <row r="173" spans="2:159" x14ac:dyDescent="0.3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199.43074960000001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3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</row>
    <row r="175" spans="2:159" x14ac:dyDescent="0.3">
      <c r="B175" s="33" t="s">
        <v>24</v>
      </c>
      <c r="C175" s="33" t="s">
        <v>38</v>
      </c>
    </row>
    <row r="176" spans="2:159" x14ac:dyDescent="0.3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3">
      <c r="B177" s="33" t="s">
        <v>24</v>
      </c>
      <c r="C177" s="33" t="s">
        <v>40</v>
      </c>
    </row>
    <row r="178" spans="2:159" x14ac:dyDescent="0.3">
      <c r="B178" s="33" t="s">
        <v>24</v>
      </c>
      <c r="C178" s="33" t="s">
        <v>41</v>
      </c>
    </row>
    <row r="179" spans="2:159" x14ac:dyDescent="0.3">
      <c r="B179" s="33" t="s">
        <v>24</v>
      </c>
      <c r="C179" s="33" t="s">
        <v>42</v>
      </c>
    </row>
    <row r="180" spans="2:159" x14ac:dyDescent="0.3">
      <c r="B180" s="33" t="s">
        <v>24</v>
      </c>
      <c r="C180" s="33" t="s">
        <v>43</v>
      </c>
    </row>
    <row r="181" spans="2:159" x14ac:dyDescent="0.3">
      <c r="B181" s="33" t="s">
        <v>24</v>
      </c>
      <c r="C181" s="33" t="s">
        <v>44</v>
      </c>
    </row>
    <row r="182" spans="2:159" x14ac:dyDescent="0.3">
      <c r="B182" s="33" t="s">
        <v>24</v>
      </c>
      <c r="C182" s="33" t="s">
        <v>45</v>
      </c>
    </row>
    <row r="183" spans="2:159" x14ac:dyDescent="0.3">
      <c r="B183" s="33" t="s">
        <v>24</v>
      </c>
      <c r="C183" s="33" t="s">
        <v>46</v>
      </c>
    </row>
    <row r="184" spans="2:159" x14ac:dyDescent="0.3">
      <c r="B184" s="33" t="s">
        <v>24</v>
      </c>
      <c r="C184" s="33" t="s">
        <v>47</v>
      </c>
    </row>
    <row r="185" spans="2:159" x14ac:dyDescent="0.3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3">
      <c r="B186" s="33" t="s">
        <v>693</v>
      </c>
      <c r="C186" s="33" t="s">
        <v>37</v>
      </c>
    </row>
    <row r="187" spans="2:159" x14ac:dyDescent="0.3">
      <c r="B187" s="33" t="s">
        <v>693</v>
      </c>
      <c r="C187" s="33" t="s">
        <v>38</v>
      </c>
    </row>
    <row r="188" spans="2:159" x14ac:dyDescent="0.3">
      <c r="B188" s="33" t="s">
        <v>693</v>
      </c>
      <c r="C188" s="33" t="s">
        <v>39</v>
      </c>
    </row>
    <row r="189" spans="2:159" x14ac:dyDescent="0.3">
      <c r="B189" s="33" t="s">
        <v>693</v>
      </c>
      <c r="C189" s="33" t="s">
        <v>40</v>
      </c>
    </row>
    <row r="190" spans="2:159" x14ac:dyDescent="0.3">
      <c r="B190" s="33" t="s">
        <v>693</v>
      </c>
      <c r="C190" s="33" t="s">
        <v>41</v>
      </c>
    </row>
    <row r="191" spans="2:159" x14ac:dyDescent="0.3">
      <c r="B191" s="33" t="s">
        <v>693</v>
      </c>
      <c r="C191" s="33" t="s">
        <v>42</v>
      </c>
    </row>
    <row r="192" spans="2:159" x14ac:dyDescent="0.3">
      <c r="B192" s="33" t="s">
        <v>693</v>
      </c>
      <c r="C192" s="33" t="s">
        <v>43</v>
      </c>
    </row>
    <row r="193" spans="2:159" x14ac:dyDescent="0.3">
      <c r="B193" s="33" t="s">
        <v>693</v>
      </c>
      <c r="C193" s="33" t="s">
        <v>44</v>
      </c>
    </row>
    <row r="194" spans="2:159" x14ac:dyDescent="0.3">
      <c r="B194" s="33" t="s">
        <v>693</v>
      </c>
      <c r="C194" s="33" t="s">
        <v>45</v>
      </c>
    </row>
    <row r="195" spans="2:159" x14ac:dyDescent="0.3">
      <c r="B195" s="33" t="s">
        <v>693</v>
      </c>
      <c r="C195" s="33" t="s">
        <v>46</v>
      </c>
    </row>
    <row r="196" spans="2:159" x14ac:dyDescent="0.3">
      <c r="B196" s="33" t="s">
        <v>693</v>
      </c>
      <c r="C196" s="33" t="s">
        <v>47</v>
      </c>
    </row>
    <row r="197" spans="2:159" x14ac:dyDescent="0.3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3">
      <c r="B198" s="33" t="s">
        <v>694</v>
      </c>
      <c r="C198" s="33" t="s">
        <v>37</v>
      </c>
    </row>
    <row r="199" spans="2:159" x14ac:dyDescent="0.3">
      <c r="B199" s="33" t="s">
        <v>694</v>
      </c>
      <c r="C199" s="33" t="s">
        <v>38</v>
      </c>
    </row>
    <row r="200" spans="2:159" x14ac:dyDescent="0.3">
      <c r="B200" s="33" t="s">
        <v>694</v>
      </c>
      <c r="C200" s="33" t="s">
        <v>39</v>
      </c>
    </row>
    <row r="201" spans="2:159" x14ac:dyDescent="0.3">
      <c r="B201" s="33" t="s">
        <v>694</v>
      </c>
      <c r="C201" s="33" t="s">
        <v>40</v>
      </c>
    </row>
    <row r="202" spans="2:159" x14ac:dyDescent="0.3">
      <c r="B202" s="33" t="s">
        <v>694</v>
      </c>
      <c r="C202" s="33" t="s">
        <v>41</v>
      </c>
    </row>
    <row r="203" spans="2:159" x14ac:dyDescent="0.3">
      <c r="B203" s="33" t="s">
        <v>694</v>
      </c>
      <c r="C203" s="33" t="s">
        <v>42</v>
      </c>
    </row>
    <row r="204" spans="2:159" x14ac:dyDescent="0.3">
      <c r="B204" s="33" t="s">
        <v>694</v>
      </c>
      <c r="C204" s="33" t="s">
        <v>43</v>
      </c>
    </row>
    <row r="205" spans="2:159" x14ac:dyDescent="0.3">
      <c r="B205" s="33" t="s">
        <v>694</v>
      </c>
      <c r="C205" s="33" t="s">
        <v>44</v>
      </c>
    </row>
    <row r="206" spans="2:159" x14ac:dyDescent="0.3">
      <c r="B206" s="33" t="s">
        <v>694</v>
      </c>
      <c r="C206" s="33" t="s">
        <v>45</v>
      </c>
    </row>
    <row r="207" spans="2:159" x14ac:dyDescent="0.3">
      <c r="B207" s="33" t="s">
        <v>694</v>
      </c>
      <c r="C207" s="33" t="s">
        <v>46</v>
      </c>
    </row>
    <row r="208" spans="2:159" x14ac:dyDescent="0.3">
      <c r="B208" s="33" t="s">
        <v>694</v>
      </c>
      <c r="C208" s="33" t="s">
        <v>47</v>
      </c>
    </row>
    <row r="209" spans="2:159" x14ac:dyDescent="0.3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3">
      <c r="B210" s="33" t="s">
        <v>695</v>
      </c>
      <c r="C210" s="33" t="s">
        <v>37</v>
      </c>
    </row>
    <row r="211" spans="2:159" x14ac:dyDescent="0.3">
      <c r="B211" s="33" t="s">
        <v>695</v>
      </c>
      <c r="C211" s="33" t="s">
        <v>38</v>
      </c>
    </row>
    <row r="212" spans="2:159" x14ac:dyDescent="0.3">
      <c r="B212" s="33" t="s">
        <v>695</v>
      </c>
      <c r="C212" s="33" t="s">
        <v>39</v>
      </c>
    </row>
    <row r="213" spans="2:159" x14ac:dyDescent="0.3">
      <c r="B213" s="33" t="s">
        <v>695</v>
      </c>
      <c r="C213" s="33" t="s">
        <v>40</v>
      </c>
    </row>
    <row r="214" spans="2:159" x14ac:dyDescent="0.3">
      <c r="B214" s="33" t="s">
        <v>695</v>
      </c>
      <c r="C214" s="33" t="s">
        <v>41</v>
      </c>
    </row>
    <row r="215" spans="2:159" x14ac:dyDescent="0.3">
      <c r="B215" s="33" t="s">
        <v>695</v>
      </c>
      <c r="C215" s="33" t="s">
        <v>42</v>
      </c>
    </row>
    <row r="216" spans="2:159" x14ac:dyDescent="0.3">
      <c r="B216" s="33" t="s">
        <v>695</v>
      </c>
      <c r="C216" s="33" t="s">
        <v>43</v>
      </c>
    </row>
    <row r="217" spans="2:159" x14ac:dyDescent="0.3">
      <c r="B217" s="33" t="s">
        <v>695</v>
      </c>
      <c r="C217" s="33" t="s">
        <v>44</v>
      </c>
    </row>
    <row r="218" spans="2:159" x14ac:dyDescent="0.3">
      <c r="B218" s="33" t="s">
        <v>695</v>
      </c>
      <c r="C218" s="33" t="s">
        <v>45</v>
      </c>
    </row>
    <row r="219" spans="2:159" x14ac:dyDescent="0.3">
      <c r="B219" s="33" t="s">
        <v>695</v>
      </c>
      <c r="C219" s="33" t="s">
        <v>46</v>
      </c>
    </row>
    <row r="220" spans="2:159" x14ac:dyDescent="0.3">
      <c r="B220" s="33" t="s">
        <v>695</v>
      </c>
      <c r="C220" s="33" t="s">
        <v>47</v>
      </c>
    </row>
    <row r="221" spans="2:159" x14ac:dyDescent="0.3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3">
      <c r="B222" s="33" t="s">
        <v>25</v>
      </c>
      <c r="C222" s="33" t="s">
        <v>37</v>
      </c>
    </row>
    <row r="223" spans="2:159" x14ac:dyDescent="0.3">
      <c r="B223" s="33" t="s">
        <v>25</v>
      </c>
      <c r="C223" s="33" t="s">
        <v>38</v>
      </c>
    </row>
    <row r="224" spans="2:159" x14ac:dyDescent="0.3">
      <c r="B224" s="33" t="s">
        <v>25</v>
      </c>
      <c r="C224" s="33" t="s">
        <v>39</v>
      </c>
    </row>
    <row r="225" spans="2:159" x14ac:dyDescent="0.3">
      <c r="B225" s="33" t="s">
        <v>25</v>
      </c>
      <c r="C225" s="33" t="s">
        <v>40</v>
      </c>
    </row>
    <row r="226" spans="2:159" x14ac:dyDescent="0.3">
      <c r="B226" s="33" t="s">
        <v>25</v>
      </c>
      <c r="C226" s="33" t="s">
        <v>41</v>
      </c>
    </row>
    <row r="227" spans="2:159" x14ac:dyDescent="0.3">
      <c r="B227" s="33" t="s">
        <v>25</v>
      </c>
      <c r="C227" s="33" t="s">
        <v>42</v>
      </c>
    </row>
    <row r="228" spans="2:159" x14ac:dyDescent="0.3">
      <c r="B228" s="33" t="s">
        <v>25</v>
      </c>
      <c r="C228" s="33" t="s">
        <v>43</v>
      </c>
    </row>
    <row r="229" spans="2:159" x14ac:dyDescent="0.3">
      <c r="B229" s="33" t="s">
        <v>25</v>
      </c>
      <c r="C229" s="33" t="s">
        <v>44</v>
      </c>
    </row>
    <row r="230" spans="2:159" x14ac:dyDescent="0.3">
      <c r="B230" s="33" t="s">
        <v>25</v>
      </c>
      <c r="C230" s="33" t="s">
        <v>45</v>
      </c>
    </row>
    <row r="231" spans="2:159" x14ac:dyDescent="0.3">
      <c r="B231" s="33" t="s">
        <v>25</v>
      </c>
      <c r="C231" s="33" t="s">
        <v>46</v>
      </c>
    </row>
    <row r="232" spans="2:159" x14ac:dyDescent="0.3">
      <c r="B232" s="33" t="s">
        <v>25</v>
      </c>
      <c r="C232" s="33" t="s">
        <v>47</v>
      </c>
    </row>
    <row r="233" spans="2:159" x14ac:dyDescent="0.3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3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19890.156190000002</v>
      </c>
      <c r="BI234" s="33">
        <v>16115.070890000001</v>
      </c>
      <c r="BJ234" s="33">
        <v>18556.509170000001</v>
      </c>
      <c r="BK234" s="33">
        <v>18472.8181</v>
      </c>
      <c r="BL234" s="33">
        <v>19890.156190000002</v>
      </c>
      <c r="BM234" s="33">
        <v>16163.70768</v>
      </c>
      <c r="BN234" s="33">
        <v>18556.509170000001</v>
      </c>
      <c r="BO234" s="33">
        <v>18472.8181</v>
      </c>
      <c r="BP234" s="33">
        <v>20391.41647</v>
      </c>
      <c r="BQ234" s="33">
        <v>16339.037710000001</v>
      </c>
      <c r="BR234" s="33">
        <v>18795.00128</v>
      </c>
      <c r="BS234" s="33">
        <v>18839.86349</v>
      </c>
      <c r="BT234" s="33">
        <v>21326.678380000001</v>
      </c>
      <c r="BU234" s="33">
        <v>17265.403539999999</v>
      </c>
      <c r="BV234" s="33">
        <v>19286.704610000001</v>
      </c>
      <c r="BW234" s="33">
        <v>19523.115040000001</v>
      </c>
      <c r="BX234" s="33">
        <v>22497.396860000001</v>
      </c>
      <c r="BY234" s="33">
        <v>17542.588110000001</v>
      </c>
      <c r="BZ234" s="33">
        <v>20055.742099999999</v>
      </c>
      <c r="CA234" s="33">
        <v>20497.985250000002</v>
      </c>
      <c r="CB234" s="33">
        <v>22497.396860000001</v>
      </c>
      <c r="CC234" s="33">
        <v>17563.259829999999</v>
      </c>
      <c r="CD234" s="33">
        <v>20055.742099999999</v>
      </c>
      <c r="CE234" s="33">
        <v>20497.985250000002</v>
      </c>
      <c r="CF234" s="33">
        <v>22497.396860000001</v>
      </c>
      <c r="CG234" s="33">
        <v>18224.460739999999</v>
      </c>
      <c r="CH234" s="33">
        <v>20055.742099999999</v>
      </c>
      <c r="CI234" s="33">
        <v>20497.985250000002</v>
      </c>
      <c r="CJ234" s="33">
        <v>22497.396860000001</v>
      </c>
      <c r="CK234" s="33">
        <v>17349.972870000001</v>
      </c>
      <c r="CL234" s="33">
        <v>20055.742099999999</v>
      </c>
      <c r="CM234" s="33">
        <v>20497.985250000002</v>
      </c>
      <c r="CN234" s="33">
        <v>22497.396860000001</v>
      </c>
      <c r="CO234" s="33">
        <v>18224.460739999999</v>
      </c>
      <c r="CP234" s="33">
        <v>20055.742099999999</v>
      </c>
      <c r="CQ234" s="33">
        <v>20497.985250000002</v>
      </c>
      <c r="CR234" s="33">
        <v>22527.90496</v>
      </c>
      <c r="CS234" s="33">
        <v>18246.485799999999</v>
      </c>
      <c r="CT234" s="33">
        <v>20078.993350000001</v>
      </c>
      <c r="CU234" s="33">
        <v>20527.398280000001</v>
      </c>
      <c r="CV234" s="33">
        <v>22786.23891</v>
      </c>
      <c r="CW234" s="33">
        <v>18445.92008</v>
      </c>
      <c r="CX234" s="33">
        <v>20272.800889999999</v>
      </c>
      <c r="CY234" s="33">
        <v>20746.699410000001</v>
      </c>
      <c r="CZ234" s="33">
        <v>22937.155340000001</v>
      </c>
      <c r="DA234" s="33">
        <v>18572.805520000002</v>
      </c>
      <c r="DB234" s="33">
        <v>20405.444149999999</v>
      </c>
      <c r="DC234" s="33">
        <v>20880.152249999999</v>
      </c>
      <c r="DD234" s="33">
        <v>22937.155340000001</v>
      </c>
      <c r="DE234" s="33">
        <v>18572.805520000002</v>
      </c>
      <c r="DF234" s="33">
        <v>20405.444149999999</v>
      </c>
      <c r="DG234" s="33">
        <v>20880.152249999999</v>
      </c>
      <c r="DH234" s="33">
        <v>22937.155340000001</v>
      </c>
      <c r="DI234" s="33">
        <v>18572.805520000002</v>
      </c>
      <c r="DJ234" s="33">
        <v>20405.444149999999</v>
      </c>
      <c r="DK234" s="33">
        <v>20880.152249999999</v>
      </c>
      <c r="DL234" s="33">
        <v>22937.155340000001</v>
      </c>
      <c r="DM234" s="33">
        <v>18572.805520000002</v>
      </c>
      <c r="DN234" s="33">
        <v>20405.444149999999</v>
      </c>
      <c r="DO234" s="33">
        <v>20880.152249999999</v>
      </c>
      <c r="DP234" s="33">
        <v>22937.155340000001</v>
      </c>
      <c r="DQ234" s="33">
        <v>18572.805520000002</v>
      </c>
      <c r="DR234" s="33">
        <v>20405.444149999999</v>
      </c>
      <c r="DS234" s="33">
        <v>20880.152249999999</v>
      </c>
      <c r="DT234" s="33">
        <v>22937.155340000001</v>
      </c>
      <c r="DU234" s="33">
        <v>18572.805520000002</v>
      </c>
      <c r="DV234" s="33">
        <v>20405.444149999999</v>
      </c>
      <c r="DW234" s="33">
        <v>20880.152249999999</v>
      </c>
      <c r="DX234" s="33">
        <v>22937.155340000001</v>
      </c>
      <c r="DY234" s="33">
        <v>18572.805520000002</v>
      </c>
      <c r="DZ234" s="33">
        <v>20405.444149999999</v>
      </c>
      <c r="EA234" s="33">
        <v>20880.152249999999</v>
      </c>
      <c r="EB234" s="33">
        <v>22937.155340000001</v>
      </c>
      <c r="EC234" s="33">
        <v>18572.805520000002</v>
      </c>
      <c r="ED234" s="33">
        <v>20405.444149999999</v>
      </c>
      <c r="EE234" s="33">
        <v>20880.152249999999</v>
      </c>
      <c r="EF234" s="33">
        <v>22937.155340000001</v>
      </c>
      <c r="EG234" s="33">
        <v>18572.805520000002</v>
      </c>
      <c r="EH234" s="33">
        <v>20405.444149999999</v>
      </c>
      <c r="EI234" s="33">
        <v>20880.152249999999</v>
      </c>
      <c r="EJ234" s="33">
        <v>22937.155340000001</v>
      </c>
      <c r="EK234" s="33">
        <v>18572.805520000002</v>
      </c>
      <c r="EL234" s="33">
        <v>20405.444149999999</v>
      </c>
      <c r="EM234" s="33">
        <v>20880.152249999999</v>
      </c>
      <c r="EN234" s="33">
        <v>22937.155340000001</v>
      </c>
      <c r="EO234" s="33">
        <v>18572.805520000002</v>
      </c>
      <c r="EP234" s="33">
        <v>20405.444149999999</v>
      </c>
      <c r="EQ234" s="33">
        <v>20880.152249999999</v>
      </c>
      <c r="ER234" s="33">
        <v>22937.155340000001</v>
      </c>
      <c r="ES234" s="33">
        <v>18572.805520000002</v>
      </c>
      <c r="ET234" s="33">
        <v>20405.444149999999</v>
      </c>
      <c r="EU234" s="33">
        <v>20880.152249999999</v>
      </c>
      <c r="EV234" s="33">
        <v>22998.766660000001</v>
      </c>
      <c r="EW234" s="33">
        <v>18613.401600000001</v>
      </c>
      <c r="EX234" s="33">
        <v>20434.02735</v>
      </c>
      <c r="EY234" s="33">
        <v>20926.16059</v>
      </c>
      <c r="EZ234" s="33">
        <v>22998.766660000001</v>
      </c>
      <c r="FA234" s="33">
        <v>18613.401600000001</v>
      </c>
      <c r="FB234" s="33">
        <v>20434.02735</v>
      </c>
      <c r="FC234" s="33">
        <v>20926.16059</v>
      </c>
    </row>
    <row r="235" spans="2:159" x14ac:dyDescent="0.3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8909.7373069999994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7299.4922180000003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5019.152857</v>
      </c>
      <c r="BA235" s="33">
        <v>6175.7680950000004</v>
      </c>
      <c r="BB235" s="33">
        <v>9390.4950000000008</v>
      </c>
      <c r="BC235" s="33">
        <v>8710.7657139999992</v>
      </c>
      <c r="BD235" s="33">
        <v>5019.152857</v>
      </c>
      <c r="BE235" s="33">
        <v>6236.3058330000003</v>
      </c>
      <c r="BF235" s="33">
        <v>9390.4950000000008</v>
      </c>
      <c r="BG235" s="33">
        <v>8710.7657139999992</v>
      </c>
      <c r="BH235" s="33">
        <v>5148.3309520000003</v>
      </c>
      <c r="BI235" s="33">
        <v>6313.9896429999999</v>
      </c>
      <c r="BJ235" s="33">
        <v>9515.3333330000005</v>
      </c>
      <c r="BK235" s="33">
        <v>8856.5206550000003</v>
      </c>
      <c r="BL235" s="33">
        <v>5148.3309520000003</v>
      </c>
      <c r="BM235" s="33">
        <v>6374.5273809999999</v>
      </c>
      <c r="BN235" s="33">
        <v>9515.3333330000005</v>
      </c>
      <c r="BO235" s="33">
        <v>8856.5206550000003</v>
      </c>
      <c r="BP235" s="33">
        <v>5431.0176190000002</v>
      </c>
      <c r="BQ235" s="33">
        <v>6600.9213689999997</v>
      </c>
      <c r="BR235" s="33">
        <v>9959.9724999999999</v>
      </c>
      <c r="BS235" s="33">
        <v>9250.9146430000001</v>
      </c>
      <c r="BT235" s="33">
        <v>6100.7367780000004</v>
      </c>
      <c r="BU235" s="33">
        <v>7619.5011009999998</v>
      </c>
      <c r="BV235" s="33">
        <v>11074.713890000001</v>
      </c>
      <c r="BW235" s="33">
        <v>10315.27318</v>
      </c>
      <c r="BX235" s="33">
        <v>6342.1985560000003</v>
      </c>
      <c r="BY235" s="33">
        <v>7797.9296709999999</v>
      </c>
      <c r="BZ235" s="33">
        <v>11344.328820000001</v>
      </c>
      <c r="CA235" s="33">
        <v>10594.936369999999</v>
      </c>
      <c r="CB235" s="33">
        <v>6342.1985560000003</v>
      </c>
      <c r="CC235" s="33">
        <v>7856.2068140000001</v>
      </c>
      <c r="CD235" s="33">
        <v>11344.328820000001</v>
      </c>
      <c r="CE235" s="33">
        <v>10594.936369999999</v>
      </c>
      <c r="CF235" s="33">
        <v>6342.1985560000003</v>
      </c>
      <c r="CG235" s="33">
        <v>7725.1093140000003</v>
      </c>
      <c r="CH235" s="33">
        <v>11344.328820000001</v>
      </c>
      <c r="CI235" s="33">
        <v>10594.936369999999</v>
      </c>
      <c r="CJ235" s="33">
        <v>6342.1985560000003</v>
      </c>
      <c r="CK235" s="33">
        <v>7399.0217549999998</v>
      </c>
      <c r="CL235" s="33">
        <v>11344.328820000001</v>
      </c>
      <c r="CM235" s="33">
        <v>10594.936369999999</v>
      </c>
      <c r="CN235" s="33">
        <v>6342.1985560000003</v>
      </c>
      <c r="CO235" s="33">
        <v>7856.2068140000001</v>
      </c>
      <c r="CP235" s="33">
        <v>11344.328820000001</v>
      </c>
      <c r="CQ235" s="33">
        <v>10594.936369999999</v>
      </c>
      <c r="CR235" s="33">
        <v>6342.1985560000003</v>
      </c>
      <c r="CS235" s="33">
        <v>7856.2068140000001</v>
      </c>
      <c r="CT235" s="33">
        <v>11344.328820000001</v>
      </c>
      <c r="CU235" s="33">
        <v>10594.936369999999</v>
      </c>
      <c r="CV235" s="33">
        <v>6342.1985560000003</v>
      </c>
      <c r="CW235" s="33">
        <v>7856.2068140000001</v>
      </c>
      <c r="CX235" s="33">
        <v>11344.328820000001</v>
      </c>
      <c r="CY235" s="33">
        <v>10594.936369999999</v>
      </c>
      <c r="CZ235" s="33">
        <v>6342.1985560000003</v>
      </c>
      <c r="DA235" s="33">
        <v>7856.2068140000001</v>
      </c>
      <c r="DB235" s="33">
        <v>11344.328820000001</v>
      </c>
      <c r="DC235" s="33">
        <v>10594.936369999999</v>
      </c>
      <c r="DD235" s="33">
        <v>6342.1985560000003</v>
      </c>
      <c r="DE235" s="33">
        <v>7856.2068140000001</v>
      </c>
      <c r="DF235" s="33">
        <v>11344.328820000001</v>
      </c>
      <c r="DG235" s="33">
        <v>10594.936369999999</v>
      </c>
      <c r="DH235" s="33">
        <v>6368.035699</v>
      </c>
      <c r="DI235" s="33">
        <v>7878.0481829999999</v>
      </c>
      <c r="DJ235" s="33">
        <v>11360.18965</v>
      </c>
      <c r="DK235" s="33">
        <v>10613.65791</v>
      </c>
      <c r="DL235" s="33">
        <v>6368.035699</v>
      </c>
      <c r="DM235" s="33">
        <v>7878.0481829999999</v>
      </c>
      <c r="DN235" s="33">
        <v>11360.18965</v>
      </c>
      <c r="DO235" s="33">
        <v>10613.65791</v>
      </c>
      <c r="DP235" s="33">
        <v>6368.035699</v>
      </c>
      <c r="DQ235" s="33">
        <v>7878.0481829999999</v>
      </c>
      <c r="DR235" s="33">
        <v>11360.18965</v>
      </c>
      <c r="DS235" s="33">
        <v>10613.65791</v>
      </c>
      <c r="DT235" s="33">
        <v>6368.035699</v>
      </c>
      <c r="DU235" s="33">
        <v>7878.0481829999999</v>
      </c>
      <c r="DV235" s="33">
        <v>11360.18965</v>
      </c>
      <c r="DW235" s="33">
        <v>10613.65791</v>
      </c>
      <c r="DX235" s="33">
        <v>6368.035699</v>
      </c>
      <c r="DY235" s="33">
        <v>7878.0481829999999</v>
      </c>
      <c r="DZ235" s="33">
        <v>11360.18965</v>
      </c>
      <c r="EA235" s="33">
        <v>10613.65791</v>
      </c>
      <c r="EB235" s="33">
        <v>6368.035699</v>
      </c>
      <c r="EC235" s="33">
        <v>7878.0481829999999</v>
      </c>
      <c r="ED235" s="33">
        <v>11360.18965</v>
      </c>
      <c r="EE235" s="33">
        <v>10613.65791</v>
      </c>
      <c r="EF235" s="33">
        <v>6368.035699</v>
      </c>
      <c r="EG235" s="33">
        <v>7878.0481829999999</v>
      </c>
      <c r="EH235" s="33">
        <v>11360.18965</v>
      </c>
      <c r="EI235" s="33">
        <v>10613.65791</v>
      </c>
      <c r="EJ235" s="33">
        <v>6368.035699</v>
      </c>
      <c r="EK235" s="33">
        <v>7878.0481829999999</v>
      </c>
      <c r="EL235" s="33">
        <v>11360.18965</v>
      </c>
      <c r="EM235" s="33">
        <v>10613.65791</v>
      </c>
      <c r="EN235" s="33">
        <v>6368.035699</v>
      </c>
      <c r="EO235" s="33">
        <v>7878.0481829999999</v>
      </c>
      <c r="EP235" s="33">
        <v>11360.18965</v>
      </c>
      <c r="EQ235" s="33">
        <v>10613.65791</v>
      </c>
      <c r="ER235" s="33">
        <v>6368.035699</v>
      </c>
      <c r="ES235" s="33">
        <v>7878.0481829999999</v>
      </c>
      <c r="ET235" s="33">
        <v>11360.18965</v>
      </c>
      <c r="EU235" s="33">
        <v>10613.65791</v>
      </c>
      <c r="EV235" s="33">
        <v>6368.035699</v>
      </c>
      <c r="EW235" s="33">
        <v>7878.0481829999999</v>
      </c>
      <c r="EX235" s="33">
        <v>11360.18965</v>
      </c>
      <c r="EY235" s="33">
        <v>10613.65791</v>
      </c>
      <c r="EZ235" s="33">
        <v>6368.035699</v>
      </c>
      <c r="FA235" s="33">
        <v>7878.0481829999999</v>
      </c>
      <c r="FB235" s="33">
        <v>11360.18965</v>
      </c>
      <c r="FC235" s="33">
        <v>10613.65791</v>
      </c>
    </row>
    <row r="236" spans="2:159" x14ac:dyDescent="0.3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6749.5763710000001</v>
      </c>
      <c r="S236" s="33">
        <v>5063.7322620000004</v>
      </c>
      <c r="T236" s="33">
        <v>4288.1228570000003</v>
      </c>
      <c r="U236" s="33">
        <v>5121.3911310000003</v>
      </c>
      <c r="V236" s="33">
        <v>5935.4140070000003</v>
      </c>
      <c r="W236" s="33">
        <v>5063.7322620000004</v>
      </c>
      <c r="X236" s="33">
        <v>4288.1228570000003</v>
      </c>
      <c r="Y236" s="33">
        <v>5121.3911310000003</v>
      </c>
      <c r="Z236" s="33">
        <v>4501.5632999999998</v>
      </c>
      <c r="AA236" s="33">
        <v>5063.7322620000004</v>
      </c>
      <c r="AB236" s="33">
        <v>4288.1228570000003</v>
      </c>
      <c r="AC236" s="33">
        <v>2392.683775</v>
      </c>
      <c r="AD236" s="33">
        <v>6386.5698359999997</v>
      </c>
      <c r="AE236" s="33">
        <v>5063.7322620000004</v>
      </c>
      <c r="AF236" s="33">
        <v>4288.1228570000003</v>
      </c>
      <c r="AG236" s="33">
        <v>5121.3911310000003</v>
      </c>
      <c r="AH236" s="33">
        <v>3230.7553469999998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3310.4071739999999</v>
      </c>
      <c r="BJ236" s="33">
        <v>6977.8870829999996</v>
      </c>
      <c r="BK236" s="33">
        <v>5063.7322620000004</v>
      </c>
      <c r="BL236" s="33">
        <v>4288.1228570000003</v>
      </c>
      <c r="BM236" s="33">
        <v>1964.2962669999999</v>
      </c>
      <c r="BN236" s="33">
        <v>6977.8870829999996</v>
      </c>
      <c r="BO236" s="33">
        <v>5063.7322620000004</v>
      </c>
      <c r="BP236" s="33">
        <v>4429.8514290000003</v>
      </c>
      <c r="BQ236" s="33">
        <v>5204.3952380000001</v>
      </c>
      <c r="BR236" s="33">
        <v>7072.8149999999996</v>
      </c>
      <c r="BS236" s="33">
        <v>5186.75875</v>
      </c>
      <c r="BT236" s="33">
        <v>4573.3085709999996</v>
      </c>
      <c r="BU236" s="33">
        <v>5200.6229880000001</v>
      </c>
      <c r="BV236" s="33">
        <v>7150.8074999999999</v>
      </c>
      <c r="BW236" s="33">
        <v>5307.6212500000001</v>
      </c>
      <c r="BX236" s="33">
        <v>4573.3085709999996</v>
      </c>
      <c r="BY236" s="33">
        <v>4385.1586159999997</v>
      </c>
      <c r="BZ236" s="33">
        <v>6594.8114850000002</v>
      </c>
      <c r="CA236" s="33">
        <v>5307.6212500000001</v>
      </c>
      <c r="CB236" s="33">
        <v>4573.3085709999996</v>
      </c>
      <c r="CC236" s="33">
        <v>5155.0231549999999</v>
      </c>
      <c r="CD236" s="33">
        <v>6517.4764160000004</v>
      </c>
      <c r="CE236" s="33">
        <v>5307.6212500000001</v>
      </c>
      <c r="CF236" s="33">
        <v>4573.3085709999996</v>
      </c>
      <c r="CG236" s="33">
        <v>5362.0563689999999</v>
      </c>
      <c r="CH236" s="33">
        <v>6583.0650390000001</v>
      </c>
      <c r="CI236" s="33">
        <v>5307.6212500000001</v>
      </c>
      <c r="CJ236" s="33">
        <v>4573.3085709999996</v>
      </c>
      <c r="CK236" s="33">
        <v>5362.0563689999999</v>
      </c>
      <c r="CL236" s="33">
        <v>6617.5374819999997</v>
      </c>
      <c r="CM236" s="33">
        <v>5307.6212500000001</v>
      </c>
      <c r="CN236" s="33">
        <v>4573.3085709999996</v>
      </c>
      <c r="CO236" s="33">
        <v>5351.3144190000003</v>
      </c>
      <c r="CP236" s="33">
        <v>6501.0898870000001</v>
      </c>
      <c r="CQ236" s="33">
        <v>5307.6212500000001</v>
      </c>
      <c r="CR236" s="33">
        <v>4573.3085709999996</v>
      </c>
      <c r="CS236" s="33">
        <v>5362.0563689999999</v>
      </c>
      <c r="CT236" s="33">
        <v>6565.5503959999996</v>
      </c>
      <c r="CU236" s="33">
        <v>5307.6212500000001</v>
      </c>
      <c r="CV236" s="33">
        <v>4573.3085709999996</v>
      </c>
      <c r="CW236" s="33">
        <v>5362.0563689999999</v>
      </c>
      <c r="CX236" s="33">
        <v>6506.1576510000004</v>
      </c>
      <c r="CY236" s="33">
        <v>5307.6212500000001</v>
      </c>
      <c r="CZ236" s="33">
        <v>4573.3085709999996</v>
      </c>
      <c r="DA236" s="33">
        <v>5362.0563689999999</v>
      </c>
      <c r="DB236" s="33">
        <v>6498.2169910000002</v>
      </c>
      <c r="DC236" s="33">
        <v>5307.6212500000001</v>
      </c>
      <c r="DD236" s="33">
        <v>4573.3085709999996</v>
      </c>
      <c r="DE236" s="33">
        <v>5362.0563689999999</v>
      </c>
      <c r="DF236" s="33">
        <v>6494.1037399999996</v>
      </c>
      <c r="DG236" s="33">
        <v>5307.6212500000001</v>
      </c>
      <c r="DH236" s="33">
        <v>4592.4598260000002</v>
      </c>
      <c r="DI236" s="33">
        <v>5384.207899</v>
      </c>
      <c r="DJ236" s="33">
        <v>7180.0157769999996</v>
      </c>
      <c r="DK236" s="33">
        <v>5329.6503570000004</v>
      </c>
      <c r="DL236" s="33">
        <v>4592.4598260000002</v>
      </c>
      <c r="DM236" s="33">
        <v>5384.207899</v>
      </c>
      <c r="DN236" s="33">
        <v>6505.637463</v>
      </c>
      <c r="DO236" s="33">
        <v>5329.6503570000004</v>
      </c>
      <c r="DP236" s="33">
        <v>4592.4598260000002</v>
      </c>
      <c r="DQ236" s="33">
        <v>5384.207899</v>
      </c>
      <c r="DR236" s="33">
        <v>5967.257372</v>
      </c>
      <c r="DS236" s="33">
        <v>5329.6503570000004</v>
      </c>
      <c r="DT236" s="33">
        <v>4592.4598260000002</v>
      </c>
      <c r="DU236" s="33">
        <v>5217.9470060000003</v>
      </c>
      <c r="DV236" s="33">
        <v>5908.1793870000001</v>
      </c>
      <c r="DW236" s="33">
        <v>5329.6503570000004</v>
      </c>
      <c r="DX236" s="33">
        <v>4592.4598260000002</v>
      </c>
      <c r="DY236" s="33">
        <v>5384.207899</v>
      </c>
      <c r="DZ236" s="33">
        <v>5903.0616970000001</v>
      </c>
      <c r="EA236" s="33">
        <v>5329.6503570000004</v>
      </c>
      <c r="EB236" s="33">
        <v>4592.4598260000002</v>
      </c>
      <c r="EC236" s="33">
        <v>5362.0563689999999</v>
      </c>
      <c r="ED236" s="33">
        <v>5897.6680429999997</v>
      </c>
      <c r="EE236" s="33">
        <v>5329.6503570000004</v>
      </c>
      <c r="EF236" s="33">
        <v>4592.4598260000002</v>
      </c>
      <c r="EG236" s="33">
        <v>5384.207899</v>
      </c>
      <c r="EH236" s="33">
        <v>5889.4742290000004</v>
      </c>
      <c r="EI236" s="33">
        <v>5329.6503570000004</v>
      </c>
      <c r="EJ236" s="33">
        <v>4592.4598260000002</v>
      </c>
      <c r="EK236" s="33">
        <v>5384.207899</v>
      </c>
      <c r="EL236" s="33">
        <v>5868.6839259999997</v>
      </c>
      <c r="EM236" s="33">
        <v>5329.6503570000004</v>
      </c>
      <c r="EN236" s="33">
        <v>4592.4598260000002</v>
      </c>
      <c r="EO236" s="33">
        <v>5384.207899</v>
      </c>
      <c r="EP236" s="33">
        <v>5921.2088560000002</v>
      </c>
      <c r="EQ236" s="33">
        <v>5329.6503570000004</v>
      </c>
      <c r="ER236" s="33">
        <v>4592.4598260000002</v>
      </c>
      <c r="ES236" s="33">
        <v>5384.207899</v>
      </c>
      <c r="ET236" s="33">
        <v>5865.5380029999997</v>
      </c>
      <c r="EU236" s="33">
        <v>5329.6503570000004</v>
      </c>
      <c r="EV236" s="33">
        <v>4592.4598260000002</v>
      </c>
      <c r="EW236" s="33">
        <v>5384.207899</v>
      </c>
      <c r="EX236" s="33">
        <v>3082.837274</v>
      </c>
      <c r="EY236" s="33">
        <v>5329.6503570000004</v>
      </c>
      <c r="EZ236" s="33">
        <v>4592.4598260000002</v>
      </c>
      <c r="FA236" s="33">
        <v>5384.207899</v>
      </c>
      <c r="FC236" s="33">
        <v>5329.6503570000004</v>
      </c>
    </row>
    <row r="237" spans="2:159" x14ac:dyDescent="0.3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7085.8721649999998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9804.0322930000002</v>
      </c>
      <c r="AD237" s="33">
        <v>3637.9626600000001</v>
      </c>
      <c r="AE237" s="33">
        <v>3495.4172119999998</v>
      </c>
      <c r="AF237" s="33">
        <v>11562.91073</v>
      </c>
      <c r="AG237" s="33">
        <v>12011.470009999999</v>
      </c>
      <c r="AH237" s="33">
        <v>4360.4084309999998</v>
      </c>
      <c r="AI237" s="33">
        <v>3930.8375139999998</v>
      </c>
      <c r="AJ237" s="33">
        <v>13906.08409</v>
      </c>
      <c r="AK237" s="33">
        <v>9853.8376740000003</v>
      </c>
      <c r="AL237" s="33">
        <v>4664.5079669999996</v>
      </c>
      <c r="AM237" s="33">
        <v>4294.6267379999999</v>
      </c>
      <c r="AN237" s="33">
        <v>13993.94104</v>
      </c>
      <c r="AO237" s="33">
        <v>12123.012360000001</v>
      </c>
      <c r="AP237" s="33">
        <v>4664.5079669999996</v>
      </c>
      <c r="AQ237" s="33">
        <v>4294.6267379999999</v>
      </c>
      <c r="AR237" s="33">
        <v>13993.94104</v>
      </c>
      <c r="AS237" s="33">
        <v>10415.11629</v>
      </c>
      <c r="AT237" s="33">
        <v>4664.5079669999996</v>
      </c>
      <c r="AU237" s="33">
        <v>4294.6267379999999</v>
      </c>
      <c r="AV237" s="33">
        <v>13993.94104</v>
      </c>
      <c r="AW237" s="33">
        <v>13634.173870000001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14734.413350000001</v>
      </c>
      <c r="BJ237" s="33">
        <v>4664.5079669999996</v>
      </c>
      <c r="BK237" s="33">
        <v>4294.6267379999999</v>
      </c>
      <c r="BL237" s="33">
        <v>13993.94104</v>
      </c>
      <c r="BM237" s="33">
        <v>15150.165650000001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14578.441409999999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14349.66065</v>
      </c>
      <c r="CW237" s="33">
        <v>15957.718370000001</v>
      </c>
      <c r="CX237" s="33">
        <v>4755.1912629999997</v>
      </c>
      <c r="CY237" s="33">
        <v>4399.2407249999997</v>
      </c>
      <c r="CZ237" s="33">
        <v>14924.219139999999</v>
      </c>
      <c r="DA237" s="33">
        <v>16506.290110000002</v>
      </c>
      <c r="DB237" s="33">
        <v>4901.6629670000002</v>
      </c>
      <c r="DC237" s="33">
        <v>4568.2132860000002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16801.4967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17359.784159999999</v>
      </c>
      <c r="DZ237" s="33">
        <v>5442.3446329999997</v>
      </c>
      <c r="EA237" s="33">
        <v>5264.6325120000001</v>
      </c>
      <c r="EB237" s="33">
        <v>15918.35628</v>
      </c>
      <c r="EC237" s="33">
        <v>16212.3505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16172.83678</v>
      </c>
      <c r="EW237" s="33">
        <v>17695.396349999999</v>
      </c>
      <c r="EX237" s="33">
        <v>5604.9178780000002</v>
      </c>
      <c r="EY237" s="33">
        <v>5372.6860120000001</v>
      </c>
      <c r="EZ237" s="33">
        <v>16473.54104</v>
      </c>
      <c r="FA237" s="33">
        <v>18091.96904</v>
      </c>
      <c r="FB237" s="33">
        <v>5797.0208830000001</v>
      </c>
      <c r="FC237" s="33">
        <v>5500.3663210000004</v>
      </c>
    </row>
    <row r="238" spans="2:159" x14ac:dyDescent="0.3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6739.5089719999996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6594.3117320000001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3256.1255780000001</v>
      </c>
      <c r="AE238" s="33">
        <v>7052.958095</v>
      </c>
      <c r="AF238" s="33">
        <v>7801.7042860000001</v>
      </c>
      <c r="AG238" s="33">
        <v>3916.0031990000002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3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2838.2742079999998</v>
      </c>
      <c r="AD239" s="33">
        <v>414.13477369999998</v>
      </c>
      <c r="AE239" s="33">
        <v>2654.0345240000001</v>
      </c>
      <c r="AF239" s="33">
        <v>6753.6804760000005</v>
      </c>
      <c r="AG239" s="33">
        <v>4849.723086</v>
      </c>
      <c r="AH239" s="33">
        <v>2180.0149999999999</v>
      </c>
      <c r="AI239" s="33">
        <v>2654.0345240000001</v>
      </c>
      <c r="AJ239" s="33">
        <v>6753.6804760000005</v>
      </c>
      <c r="AK239" s="33">
        <v>6522.231667</v>
      </c>
      <c r="AL239" s="33">
        <v>1450.102114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5477.0762109999996</v>
      </c>
      <c r="BR239" s="33">
        <v>2180.0149999999999</v>
      </c>
      <c r="BS239" s="33">
        <v>2654.0345240000001</v>
      </c>
      <c r="BT239" s="33">
        <v>6753.6804760000005</v>
      </c>
      <c r="BU239" s="33">
        <v>6498.6056630000003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3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138.7189391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326.48395440000002</v>
      </c>
      <c r="BE240" s="33">
        <v>30.521231530000001</v>
      </c>
      <c r="BF240" s="33">
        <v>429.73278570000002</v>
      </c>
      <c r="BG240" s="33">
        <v>226.92470890000001</v>
      </c>
      <c r="BH240" s="33">
        <v>406.21641240000002</v>
      </c>
      <c r="BI240" s="33">
        <v>28.786782150000001</v>
      </c>
      <c r="BJ240" s="33">
        <v>479.38242270000001</v>
      </c>
      <c r="BK240" s="33">
        <v>282.0483069</v>
      </c>
      <c r="BL240" s="33">
        <v>723.91562629999999</v>
      </c>
      <c r="BM240" s="33">
        <v>134.6249488</v>
      </c>
      <c r="BN240" s="33">
        <v>646.03328669999996</v>
      </c>
      <c r="BO240" s="33">
        <v>447.88184209999997</v>
      </c>
      <c r="BP240" s="33">
        <v>810.6547501</v>
      </c>
      <c r="BQ240" s="33">
        <v>500.22398809999999</v>
      </c>
      <c r="BR240" s="33">
        <v>683.70034729999998</v>
      </c>
      <c r="BS240" s="33">
        <v>479.64167320000001</v>
      </c>
      <c r="BT240" s="33">
        <v>980.80140459999996</v>
      </c>
      <c r="BU240" s="33">
        <v>500.22398809999999</v>
      </c>
      <c r="BV240" s="33">
        <v>757.58770130000005</v>
      </c>
      <c r="BW240" s="33">
        <v>541.94146120000005</v>
      </c>
      <c r="BX240" s="33">
        <v>980.80140459999996</v>
      </c>
      <c r="BY240" s="33">
        <v>372.21217259999997</v>
      </c>
      <c r="BZ240" s="33">
        <v>757.58770130000005</v>
      </c>
      <c r="CA240" s="33">
        <v>541.94146120000005</v>
      </c>
      <c r="CB240" s="33">
        <v>980.80140459999996</v>
      </c>
      <c r="CC240" s="33">
        <v>975.64501240000004</v>
      </c>
      <c r="CD240" s="33">
        <v>757.58770130000005</v>
      </c>
      <c r="CE240" s="33">
        <v>541.94146120000005</v>
      </c>
      <c r="CF240" s="33">
        <v>980.80140459999996</v>
      </c>
      <c r="CG240" s="33">
        <v>553.12285670000006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1091.0412040000001</v>
      </c>
      <c r="CW240" s="33">
        <v>1306.3097749999999</v>
      </c>
      <c r="CX240" s="33">
        <v>780.7486566</v>
      </c>
      <c r="CY240" s="33">
        <v>579.97302560000003</v>
      </c>
      <c r="CZ240" s="33">
        <v>1233.4009209999999</v>
      </c>
      <c r="DA240" s="33">
        <v>1425.512207</v>
      </c>
      <c r="DB240" s="33">
        <v>810.65788220000002</v>
      </c>
      <c r="DC240" s="33">
        <v>629.08562159999997</v>
      </c>
      <c r="DD240" s="33">
        <v>1383.44938</v>
      </c>
      <c r="DE240" s="33">
        <v>1552.0859150000001</v>
      </c>
      <c r="DF240" s="33">
        <v>842.91905550000001</v>
      </c>
      <c r="DG240" s="33">
        <v>681.77416049999999</v>
      </c>
      <c r="DH240" s="33">
        <v>1697.390337</v>
      </c>
      <c r="DI240" s="33">
        <v>1862.6990780000001</v>
      </c>
      <c r="DJ240" s="33">
        <v>946.55639169999995</v>
      </c>
      <c r="DK240" s="33">
        <v>837.31762709999998</v>
      </c>
      <c r="DL240" s="33">
        <v>1697.390337</v>
      </c>
      <c r="DM240" s="33">
        <v>1862.6990780000001</v>
      </c>
      <c r="DN240" s="33">
        <v>946.55639169999995</v>
      </c>
      <c r="DO240" s="33">
        <v>837.31762709999998</v>
      </c>
      <c r="DP240" s="33">
        <v>1697.390337</v>
      </c>
      <c r="DQ240" s="33">
        <v>1862.6990780000001</v>
      </c>
      <c r="DR240" s="33">
        <v>946.55639169999995</v>
      </c>
      <c r="DS240" s="33">
        <v>837.31762709999998</v>
      </c>
      <c r="DT240" s="33">
        <v>1847.0856200000001</v>
      </c>
      <c r="DU240" s="33">
        <v>1991.6949</v>
      </c>
      <c r="DV240" s="33">
        <v>983.22454089999997</v>
      </c>
      <c r="DW240" s="33">
        <v>887.24458860000004</v>
      </c>
      <c r="DX240" s="33">
        <v>1996.107964</v>
      </c>
      <c r="DY240" s="33">
        <v>2120.1108359999998</v>
      </c>
      <c r="DZ240" s="33">
        <v>1019.727853</v>
      </c>
      <c r="EA240" s="33">
        <v>936.94710910000003</v>
      </c>
      <c r="EB240" s="33">
        <v>2131.1267630000002</v>
      </c>
      <c r="EC240" s="33">
        <v>2248.4058420000001</v>
      </c>
      <c r="ED240" s="33">
        <v>1060.769546</v>
      </c>
      <c r="EE240" s="33">
        <v>997.13029989999995</v>
      </c>
      <c r="EF240" s="33">
        <v>2240.2426169999999</v>
      </c>
      <c r="EG240" s="33">
        <v>1890.2735869999999</v>
      </c>
      <c r="EH240" s="33">
        <v>1096.790575</v>
      </c>
      <c r="EI240" s="33">
        <v>1051.192243</v>
      </c>
      <c r="EJ240" s="33">
        <v>2371.4695510000001</v>
      </c>
      <c r="EK240" s="33">
        <v>2471.2347540000001</v>
      </c>
      <c r="EL240" s="33">
        <v>1131.4405380000001</v>
      </c>
      <c r="EM240" s="33">
        <v>1101.969433</v>
      </c>
      <c r="EN240" s="33">
        <v>2506.2071689999998</v>
      </c>
      <c r="EO240" s="33">
        <v>2588.8913029999999</v>
      </c>
      <c r="EP240" s="33">
        <v>1166.976277</v>
      </c>
      <c r="EQ240" s="33">
        <v>1151.5277020000001</v>
      </c>
      <c r="ER240" s="33">
        <v>2656.6998309999999</v>
      </c>
      <c r="ES240" s="33">
        <v>2729.9938379999999</v>
      </c>
      <c r="ET240" s="33">
        <v>1212.727983</v>
      </c>
      <c r="EU240" s="33">
        <v>1207.810561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3">
      <c r="B241" s="33" t="s">
        <v>1</v>
      </c>
      <c r="C241" s="33" t="s">
        <v>44</v>
      </c>
      <c r="CV241" s="33">
        <v>541.26267410000003</v>
      </c>
      <c r="CW241" s="33">
        <v>479.05875259999999</v>
      </c>
      <c r="CX241" s="33">
        <v>195.79302010000001</v>
      </c>
      <c r="CY241" s="33">
        <v>270.11733240000001</v>
      </c>
      <c r="CZ241" s="33">
        <v>1349.226635</v>
      </c>
      <c r="DA241" s="33">
        <v>1194.168488</v>
      </c>
      <c r="DB241" s="33">
        <v>488.06091830000003</v>
      </c>
      <c r="DC241" s="33">
        <v>673.33203809999998</v>
      </c>
      <c r="DD241" s="33">
        <v>2527.891286</v>
      </c>
      <c r="DE241" s="33">
        <v>2297.2770070000001</v>
      </c>
      <c r="DF241" s="33">
        <v>938.90530290000004</v>
      </c>
      <c r="DG241" s="33">
        <v>1295.3199030000001</v>
      </c>
      <c r="DH241" s="33">
        <v>5748.8782000000001</v>
      </c>
      <c r="DI241" s="33">
        <v>5748.8782000000001</v>
      </c>
      <c r="DJ241" s="33">
        <v>1861.8546819999999</v>
      </c>
      <c r="DK241" s="33">
        <v>2713.5464659999998</v>
      </c>
      <c r="DL241" s="33">
        <v>5748.8782000000001</v>
      </c>
      <c r="DM241" s="33">
        <v>4450.5151480000004</v>
      </c>
      <c r="DN241" s="33">
        <v>1861.8546819999999</v>
      </c>
      <c r="DO241" s="33">
        <v>2713.5464659999998</v>
      </c>
      <c r="DP241" s="33">
        <v>6020.7517349999998</v>
      </c>
      <c r="DQ241" s="33">
        <v>5586.821833</v>
      </c>
      <c r="DR241" s="33">
        <v>1861.8546819999999</v>
      </c>
      <c r="DS241" s="33">
        <v>2713.5464659999998</v>
      </c>
      <c r="DT241" s="33">
        <v>6191.760432</v>
      </c>
      <c r="DU241" s="33">
        <v>4097.9127930000004</v>
      </c>
      <c r="DV241" s="33">
        <v>1861.8546819999999</v>
      </c>
      <c r="DW241" s="33">
        <v>2713.5464659999998</v>
      </c>
      <c r="DX241" s="33">
        <v>6425.1142870000003</v>
      </c>
      <c r="DY241" s="33">
        <v>3288.4161330000002</v>
      </c>
      <c r="DZ241" s="33">
        <v>1861.8546819999999</v>
      </c>
      <c r="EA241" s="33">
        <v>2713.5464659999998</v>
      </c>
      <c r="EB241" s="33">
        <v>6460.1422140000004</v>
      </c>
      <c r="EC241" s="33">
        <v>3571.3164059999999</v>
      </c>
      <c r="ED241" s="33">
        <v>1861.8546819999999</v>
      </c>
      <c r="EE241" s="33">
        <v>2713.5464659999998</v>
      </c>
      <c r="EF241" s="33">
        <v>6460.1422140000004</v>
      </c>
      <c r="EG241" s="33">
        <v>3419.7393659999998</v>
      </c>
      <c r="EH241" s="33">
        <v>1861.8546819999999</v>
      </c>
      <c r="EI241" s="33">
        <v>2713.5464659999998</v>
      </c>
      <c r="EJ241" s="33">
        <v>6460.1422140000004</v>
      </c>
      <c r="EK241" s="33">
        <v>3667.13852</v>
      </c>
      <c r="EL241" s="33">
        <v>1861.8546819999999</v>
      </c>
      <c r="EM241" s="33">
        <v>2713.5464659999998</v>
      </c>
      <c r="EN241" s="33">
        <v>7204.6360240000004</v>
      </c>
      <c r="EO241" s="33">
        <v>5769.4220590000004</v>
      </c>
      <c r="EP241" s="33">
        <v>1974.7188490000001</v>
      </c>
      <c r="EQ241" s="33">
        <v>3022.1240250000001</v>
      </c>
      <c r="ER241" s="33">
        <v>8759.2010030000001</v>
      </c>
      <c r="ES241" s="33">
        <v>8152.4954470000002</v>
      </c>
      <c r="ET241" s="33">
        <v>2338.7031929999998</v>
      </c>
      <c r="EU241" s="33">
        <v>3584.7962520000001</v>
      </c>
      <c r="EV241" s="33">
        <v>9386.5514289999992</v>
      </c>
      <c r="EW241" s="33">
        <v>8754.3344639999996</v>
      </c>
      <c r="EX241" s="33">
        <v>2485.5904169999999</v>
      </c>
      <c r="EY241" s="33">
        <v>3811.8647019999999</v>
      </c>
      <c r="EZ241" s="33">
        <v>10058.08905</v>
      </c>
      <c r="FA241" s="33">
        <v>9352.7451189999992</v>
      </c>
      <c r="FB241" s="33">
        <v>2582.4695830000001</v>
      </c>
      <c r="FC241" s="33">
        <v>4072.1842860000002</v>
      </c>
    </row>
    <row r="242" spans="2:159" x14ac:dyDescent="0.3">
      <c r="B242" s="33" t="s">
        <v>1</v>
      </c>
      <c r="C242" s="33" t="s">
        <v>45</v>
      </c>
      <c r="AJ242" s="33">
        <v>2902.1452380000001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776.70177520000004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2945.0752379999999</v>
      </c>
      <c r="BQ242" s="33">
        <v>42.93</v>
      </c>
      <c r="BR242" s="33">
        <v>946.03125</v>
      </c>
      <c r="BS242" s="33">
        <v>1595.2385119999999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2331.1397619999998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3322.2974119999999</v>
      </c>
      <c r="CS242" s="33">
        <v>2594.6334969999998</v>
      </c>
      <c r="CT242" s="33">
        <v>1048.1811319999999</v>
      </c>
      <c r="CU242" s="33">
        <v>1777.151085</v>
      </c>
      <c r="CV242" s="33">
        <v>3486.23848</v>
      </c>
      <c r="CW242" s="33">
        <v>2748.9318250000001</v>
      </c>
      <c r="CX242" s="33">
        <v>1120.4253739999999</v>
      </c>
      <c r="CY242" s="33">
        <v>1857.240812</v>
      </c>
      <c r="CZ242" s="33">
        <v>3486.23848</v>
      </c>
      <c r="DA242" s="33">
        <v>2748.9318250000001</v>
      </c>
      <c r="DB242" s="33">
        <v>1120.4253739999999</v>
      </c>
      <c r="DC242" s="33">
        <v>1857.240812</v>
      </c>
      <c r="DD242" s="33">
        <v>3486.23848</v>
      </c>
      <c r="DE242" s="33">
        <v>2748.9318250000001</v>
      </c>
      <c r="DF242" s="33">
        <v>1120.4253739999999</v>
      </c>
      <c r="DG242" s="33">
        <v>1857.240812</v>
      </c>
      <c r="DH242" s="33">
        <v>3593.4917869999999</v>
      </c>
      <c r="DI242" s="33">
        <v>2849.8766719999999</v>
      </c>
      <c r="DJ242" s="33">
        <v>1167.6889060000001</v>
      </c>
      <c r="DK242" s="33">
        <v>1909.6370079999999</v>
      </c>
      <c r="DL242" s="33">
        <v>3593.4917869999999</v>
      </c>
      <c r="DM242" s="33">
        <v>2849.8766719999999</v>
      </c>
      <c r="DN242" s="33">
        <v>1167.6889060000001</v>
      </c>
      <c r="DO242" s="33">
        <v>1909.6370079999999</v>
      </c>
      <c r="DP242" s="33">
        <v>3593.4917869999999</v>
      </c>
      <c r="DQ242" s="33">
        <v>2849.8766719999999</v>
      </c>
      <c r="DR242" s="33">
        <v>1167.6889060000001</v>
      </c>
      <c r="DS242" s="33">
        <v>1909.6370079999999</v>
      </c>
      <c r="DT242" s="33">
        <v>3593.4917869999999</v>
      </c>
      <c r="DU242" s="33">
        <v>2849.8766719999999</v>
      </c>
      <c r="DV242" s="33">
        <v>1167.6889060000001</v>
      </c>
      <c r="DW242" s="33">
        <v>1909.6370079999999</v>
      </c>
      <c r="DX242" s="33">
        <v>3593.4917869999999</v>
      </c>
      <c r="DY242" s="33">
        <v>2849.8766719999999</v>
      </c>
      <c r="DZ242" s="33">
        <v>1167.6889060000001</v>
      </c>
      <c r="EA242" s="33">
        <v>1909.6370079999999</v>
      </c>
      <c r="EB242" s="33">
        <v>3593.4917869999999</v>
      </c>
      <c r="EC242" s="33">
        <v>2849.8766719999999</v>
      </c>
      <c r="ED242" s="33">
        <v>1167.6889060000001</v>
      </c>
      <c r="EE242" s="33">
        <v>1909.6370079999999</v>
      </c>
      <c r="EF242" s="33">
        <v>3593.4917869999999</v>
      </c>
      <c r="EG242" s="33">
        <v>2849.8766719999999</v>
      </c>
      <c r="EH242" s="33">
        <v>1167.6889060000001</v>
      </c>
      <c r="EI242" s="33">
        <v>1909.6370079999999</v>
      </c>
      <c r="EJ242" s="33">
        <v>3593.4917869999999</v>
      </c>
      <c r="EK242" s="33">
        <v>2849.8766719999999</v>
      </c>
      <c r="EL242" s="33">
        <v>1167.6889060000001</v>
      </c>
      <c r="EM242" s="33">
        <v>1909.6370079999999</v>
      </c>
      <c r="EN242" s="33">
        <v>3593.4917869999999</v>
      </c>
      <c r="EO242" s="33">
        <v>2849.8766719999999</v>
      </c>
      <c r="EP242" s="33">
        <v>1167.6889060000001</v>
      </c>
      <c r="EQ242" s="33">
        <v>1909.6370079999999</v>
      </c>
      <c r="ER242" s="33">
        <v>3593.4917869999999</v>
      </c>
      <c r="ES242" s="33">
        <v>2849.8766719999999</v>
      </c>
      <c r="ET242" s="33">
        <v>1167.6889060000001</v>
      </c>
      <c r="EU242" s="33">
        <v>1909.6370079999999</v>
      </c>
      <c r="EV242" s="33">
        <v>3593.4917869999999</v>
      </c>
      <c r="EW242" s="33">
        <v>2849.8766719999999</v>
      </c>
      <c r="EX242" s="33">
        <v>1167.6889060000001</v>
      </c>
      <c r="EY242" s="33">
        <v>1909.6370079999999</v>
      </c>
      <c r="EZ242" s="33">
        <v>3597.9468000000002</v>
      </c>
      <c r="FA242" s="33">
        <v>2519.4593639999998</v>
      </c>
      <c r="FB242" s="33">
        <v>1169.652106</v>
      </c>
      <c r="FC242" s="33">
        <v>1911.813404</v>
      </c>
    </row>
    <row r="243" spans="2:159" x14ac:dyDescent="0.3">
      <c r="B243" s="33" t="s">
        <v>1</v>
      </c>
      <c r="C243" s="33" t="s">
        <v>46</v>
      </c>
    </row>
    <row r="244" spans="2:159" x14ac:dyDescent="0.3">
      <c r="B244" s="33" t="s">
        <v>1</v>
      </c>
      <c r="C244" s="33" t="s">
        <v>47</v>
      </c>
    </row>
    <row r="245" spans="2:159" x14ac:dyDescent="0.3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44427.136209999997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43691.66403</v>
      </c>
      <c r="O245" s="33">
        <v>42423.088889999999</v>
      </c>
      <c r="P245" s="33">
        <v>41162.384769999997</v>
      </c>
      <c r="Q245" s="33">
        <v>38907.442589999999</v>
      </c>
      <c r="R245" s="33">
        <v>45494.965730000004</v>
      </c>
      <c r="S245" s="33">
        <v>42380.203240000003</v>
      </c>
      <c r="T245" s="33">
        <v>46385.809520000003</v>
      </c>
      <c r="U245" s="33">
        <v>45067.758889999997</v>
      </c>
      <c r="V245" s="33">
        <v>42822.654399999999</v>
      </c>
      <c r="W245" s="33">
        <v>42948.227500000001</v>
      </c>
      <c r="X245" s="33">
        <v>46385.809520000003</v>
      </c>
      <c r="Y245" s="33">
        <v>45183.087440000003</v>
      </c>
      <c r="Z245" s="33">
        <v>43556.382440000001</v>
      </c>
      <c r="AA245" s="33">
        <v>42948.227500000001</v>
      </c>
      <c r="AB245" s="33">
        <v>52096.268750000003</v>
      </c>
      <c r="AC245" s="33">
        <v>44269.207900000001</v>
      </c>
      <c r="AD245" s="33">
        <v>41199.124510000001</v>
      </c>
      <c r="AE245" s="33">
        <v>45091.78572</v>
      </c>
      <c r="AF245" s="33">
        <v>55414.312149999998</v>
      </c>
      <c r="AG245" s="33">
        <v>48124.259510000004</v>
      </c>
      <c r="AH245" s="33">
        <v>44939.533360000001</v>
      </c>
      <c r="AI245" s="33">
        <v>45890.538529999998</v>
      </c>
      <c r="AJ245" s="33">
        <v>60659.63076</v>
      </c>
      <c r="AK245" s="33">
        <v>50997.121720000003</v>
      </c>
      <c r="AL245" s="33">
        <v>47796.265809999997</v>
      </c>
      <c r="AM245" s="33">
        <v>47806.636259999999</v>
      </c>
      <c r="AN245" s="33">
        <v>60747.487710000001</v>
      </c>
      <c r="AO245" s="33">
        <v>53266.296399999999</v>
      </c>
      <c r="AP245" s="33">
        <v>49893.865879999998</v>
      </c>
      <c r="AQ245" s="33">
        <v>47806.636259999999</v>
      </c>
      <c r="AR245" s="33">
        <v>60810.521999999997</v>
      </c>
      <c r="AS245" s="33">
        <v>54412.000999999997</v>
      </c>
      <c r="AT245" s="33">
        <v>49980.392970000001</v>
      </c>
      <c r="AU245" s="33">
        <v>47886.99912</v>
      </c>
      <c r="AV245" s="33">
        <v>60879.943899999998</v>
      </c>
      <c r="AW245" s="33">
        <v>57191.372320000002</v>
      </c>
      <c r="AX245" s="33">
        <v>50036.922550000003</v>
      </c>
      <c r="AY245" s="33">
        <v>47956.928999999996</v>
      </c>
      <c r="AZ245" s="33">
        <v>60879.943899999998</v>
      </c>
      <c r="BA245" s="33">
        <v>57326.762549999999</v>
      </c>
      <c r="BB245" s="33">
        <v>50036.922550000003</v>
      </c>
      <c r="BC245" s="33">
        <v>47956.928999999996</v>
      </c>
      <c r="BD245" s="33">
        <v>60914.712140000003</v>
      </c>
      <c r="BE245" s="33">
        <v>57694.299310000002</v>
      </c>
      <c r="BF245" s="33">
        <v>50058.572840000001</v>
      </c>
      <c r="BG245" s="33">
        <v>47980.966269999997</v>
      </c>
      <c r="BH245" s="33">
        <v>61184.297460000002</v>
      </c>
      <c r="BI245" s="33">
        <v>56587.098440000002</v>
      </c>
      <c r="BJ245" s="33">
        <v>50269.86997</v>
      </c>
      <c r="BK245" s="33">
        <v>48229.047189999997</v>
      </c>
      <c r="BL245" s="33">
        <v>61501.99667</v>
      </c>
      <c r="BM245" s="33">
        <v>55871.752520000002</v>
      </c>
      <c r="BN245" s="33">
        <v>50436.520839999997</v>
      </c>
      <c r="BO245" s="33">
        <v>48394.880720000001</v>
      </c>
      <c r="BP245" s="33">
        <v>62557.341310000003</v>
      </c>
      <c r="BQ245" s="33">
        <v>57056.6613</v>
      </c>
      <c r="BR245" s="33">
        <v>51295.177089999997</v>
      </c>
      <c r="BS245" s="33">
        <v>49354.036419999997</v>
      </c>
      <c r="BT245" s="33">
        <v>64670.308559999998</v>
      </c>
      <c r="BU245" s="33">
        <v>62398.982100000001</v>
      </c>
      <c r="BV245" s="33">
        <v>53075.079169999997</v>
      </c>
      <c r="BW245" s="33">
        <v>51377.399100000002</v>
      </c>
      <c r="BX245" s="33">
        <v>66082.488819999999</v>
      </c>
      <c r="BY245" s="33">
        <v>61934.745060000001</v>
      </c>
      <c r="BZ245" s="33">
        <v>53557.735569999997</v>
      </c>
      <c r="CA245" s="33">
        <v>52631.932489999999</v>
      </c>
      <c r="CB245" s="33">
        <v>66082.488819999999</v>
      </c>
      <c r="CC245" s="33">
        <v>63295.583019999998</v>
      </c>
      <c r="CD245" s="33">
        <v>53480.400500000003</v>
      </c>
      <c r="CE245" s="33">
        <v>52631.932489999999</v>
      </c>
      <c r="CF245" s="33">
        <v>66082.488819999999</v>
      </c>
      <c r="CG245" s="33">
        <v>62661.95955</v>
      </c>
      <c r="CH245" s="33">
        <v>53545.989130000002</v>
      </c>
      <c r="CI245" s="33">
        <v>52631.932489999999</v>
      </c>
      <c r="CJ245" s="33">
        <v>66082.488819999999</v>
      </c>
      <c r="CK245" s="33">
        <v>63161.909879999999</v>
      </c>
      <c r="CL245" s="33">
        <v>53580.461569999999</v>
      </c>
      <c r="CM245" s="33">
        <v>52631.932489999999</v>
      </c>
      <c r="CN245" s="33">
        <v>66082.488819999999</v>
      </c>
      <c r="CO245" s="33">
        <v>64482.840850000001</v>
      </c>
      <c r="CP245" s="33">
        <v>53464.01397</v>
      </c>
      <c r="CQ245" s="33">
        <v>52631.932489999999</v>
      </c>
      <c r="CR245" s="33">
        <v>66295.836710000003</v>
      </c>
      <c r="CS245" s="33">
        <v>64687.693319999998</v>
      </c>
      <c r="CT245" s="33">
        <v>53632.298110000003</v>
      </c>
      <c r="CU245" s="33">
        <v>52750.667800000003</v>
      </c>
      <c r="CV245" s="33">
        <v>67725.333809999996</v>
      </c>
      <c r="CW245" s="33">
        <v>65952.422820000007</v>
      </c>
      <c r="CX245" s="33">
        <v>54148.594429999997</v>
      </c>
      <c r="CY245" s="33">
        <v>53462.821539999997</v>
      </c>
      <c r="CZ245" s="33">
        <v>69401.132410000006</v>
      </c>
      <c r="DA245" s="33">
        <v>67462.192169999995</v>
      </c>
      <c r="DB245" s="33">
        <v>54741.945849999996</v>
      </c>
      <c r="DC245" s="33">
        <v>54217.574240000002</v>
      </c>
      <c r="DD245" s="33">
        <v>71723.982659999994</v>
      </c>
      <c r="DE245" s="33">
        <v>69545.368440000006</v>
      </c>
      <c r="DF245" s="33">
        <v>55761.61982</v>
      </c>
      <c r="DG245" s="33">
        <v>55588.669869999998</v>
      </c>
      <c r="DH245" s="33">
        <v>75411.152239999996</v>
      </c>
      <c r="DI245" s="33">
        <v>73452.520550000001</v>
      </c>
      <c r="DJ245" s="33">
        <v>57537.242939999996</v>
      </c>
      <c r="DK245" s="33">
        <v>57255.586750000002</v>
      </c>
      <c r="DL245" s="33">
        <v>75411.152239999996</v>
      </c>
      <c r="DM245" s="33">
        <v>72154.157489999998</v>
      </c>
      <c r="DN245" s="33">
        <v>56862.86462</v>
      </c>
      <c r="DO245" s="33">
        <v>57255.586750000002</v>
      </c>
      <c r="DP245" s="33">
        <v>75683.025769999993</v>
      </c>
      <c r="DQ245" s="33">
        <v>72732.176720000003</v>
      </c>
      <c r="DR245" s="33">
        <v>56324.484530000002</v>
      </c>
      <c r="DS245" s="33">
        <v>57255.586750000002</v>
      </c>
      <c r="DT245" s="33">
        <v>76003.729749999999</v>
      </c>
      <c r="DU245" s="33">
        <v>71764.290070000003</v>
      </c>
      <c r="DV245" s="33">
        <v>56302.074699999997</v>
      </c>
      <c r="DW245" s="33">
        <v>57305.513709999999</v>
      </c>
      <c r="DX245" s="33">
        <v>76386.105949999997</v>
      </c>
      <c r="DY245" s="33">
        <v>71249.470239999995</v>
      </c>
      <c r="DZ245" s="33">
        <v>56333.460319999998</v>
      </c>
      <c r="EA245" s="33">
        <v>57355.216229999998</v>
      </c>
      <c r="EB245" s="33">
        <v>76556.152679999999</v>
      </c>
      <c r="EC245" s="33">
        <v>70491.080319999994</v>
      </c>
      <c r="ED245" s="33">
        <v>56369.108359999998</v>
      </c>
      <c r="EE245" s="33">
        <v>57415.399420000002</v>
      </c>
      <c r="EF245" s="33">
        <v>76665.268530000001</v>
      </c>
      <c r="EG245" s="33">
        <v>71150.956219999993</v>
      </c>
      <c r="EH245" s="33">
        <v>56396.935570000001</v>
      </c>
      <c r="EI245" s="33">
        <v>57469.461369999997</v>
      </c>
      <c r="EJ245" s="33">
        <v>76796.495460000006</v>
      </c>
      <c r="EK245" s="33">
        <v>71979.31654</v>
      </c>
      <c r="EL245" s="33">
        <v>56410.795230000003</v>
      </c>
      <c r="EM245" s="33">
        <v>57520.238559999998</v>
      </c>
      <c r="EN245" s="33">
        <v>77675.726890000005</v>
      </c>
      <c r="EO245" s="33">
        <v>74199.256630000003</v>
      </c>
      <c r="EP245" s="33">
        <v>56611.720070000003</v>
      </c>
      <c r="EQ245" s="33">
        <v>57878.374389999997</v>
      </c>
      <c r="ER245" s="33">
        <v>79380.784530000004</v>
      </c>
      <c r="ES245" s="33">
        <v>76723.432549999998</v>
      </c>
      <c r="ET245" s="33">
        <v>56965.78527</v>
      </c>
      <c r="EU245" s="33">
        <v>58497.329469999997</v>
      </c>
      <c r="EV245" s="33">
        <v>80448.890249999997</v>
      </c>
      <c r="EW245" s="33">
        <v>77818.364820000003</v>
      </c>
      <c r="EX245" s="33">
        <v>54559.02751</v>
      </c>
      <c r="EY245" s="33">
        <v>58925.082750000001</v>
      </c>
      <c r="EZ245" s="33">
        <v>81425.587150000007</v>
      </c>
      <c r="FA245" s="33">
        <v>78482.930859999993</v>
      </c>
      <c r="FB245" s="33">
        <v>51767.135609999998</v>
      </c>
      <c r="FC245" s="33">
        <v>59315.259039999997</v>
      </c>
    </row>
    <row r="246" spans="2:159" x14ac:dyDescent="0.3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3836.3222380000002</v>
      </c>
      <c r="AO246" s="33">
        <v>3532.3918480000002</v>
      </c>
      <c r="AP246" s="33">
        <v>2473.432018</v>
      </c>
      <c r="AQ246" s="33">
        <v>3031.12068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2494.1370069999998</v>
      </c>
      <c r="BB246" s="33">
        <v>3207.1786219999999</v>
      </c>
      <c r="BC246" s="33">
        <v>3915.3822460000001</v>
      </c>
      <c r="BD246" s="33">
        <v>4969.5392400000001</v>
      </c>
      <c r="BE246" s="33">
        <v>2124.3119839999999</v>
      </c>
      <c r="BF246" s="33">
        <v>3207.1786219999999</v>
      </c>
      <c r="BG246" s="33">
        <v>3915.3822460000001</v>
      </c>
      <c r="BH246" s="33">
        <v>4969.5392400000001</v>
      </c>
      <c r="BI246" s="33">
        <v>3071.419234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4969.5392400000001</v>
      </c>
      <c r="BY246" s="33">
        <v>2124.3119839999999</v>
      </c>
      <c r="BZ246" s="33">
        <v>3207.1786219999999</v>
      </c>
      <c r="CA246" s="33">
        <v>3915.3822460000001</v>
      </c>
      <c r="CB246" s="33">
        <v>4969.5392400000001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4535.8724629999997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3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1720.381515</v>
      </c>
      <c r="CH247" s="33">
        <v>2836.1044019999999</v>
      </c>
      <c r="CI247" s="33">
        <v>2668.8047259999998</v>
      </c>
      <c r="CJ247" s="33">
        <v>2465.7940520000002</v>
      </c>
      <c r="CK247" s="33">
        <v>2396.1931060000002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1701.3580999999999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3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48.640333660000003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57.8966359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3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L249" s="33">
        <v>75.928631600000003</v>
      </c>
      <c r="AM249" s="33">
        <v>89.909617310000002</v>
      </c>
      <c r="AN249" s="33">
        <v>113.8293899</v>
      </c>
      <c r="AP249" s="33">
        <v>75.928631600000003</v>
      </c>
      <c r="AQ249" s="33">
        <v>89.909617310000002</v>
      </c>
      <c r="AR249" s="33">
        <v>113.8293899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3">
      <c r="B250" s="33" t="s">
        <v>26</v>
      </c>
      <c r="C250" s="33" t="s">
        <v>41</v>
      </c>
    </row>
    <row r="251" spans="2:159" x14ac:dyDescent="0.3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105.1966548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3">
      <c r="B252" s="33" t="s">
        <v>26</v>
      </c>
      <c r="C252" s="33" t="s">
        <v>43</v>
      </c>
    </row>
    <row r="253" spans="2:159" x14ac:dyDescent="0.3">
      <c r="B253" s="33" t="s">
        <v>26</v>
      </c>
      <c r="C253" s="33" t="s">
        <v>44</v>
      </c>
      <c r="AF253" s="33">
        <v>1.706231469</v>
      </c>
      <c r="AI253" s="33">
        <v>1.706231469</v>
      </c>
      <c r="AL253" s="33">
        <v>5.5815734630000002E-2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1.6504157349999999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L253" s="33">
        <v>1.706231469</v>
      </c>
      <c r="BN253" s="33">
        <v>1.4807809949999999</v>
      </c>
      <c r="BO253" s="33">
        <v>1.706231469</v>
      </c>
      <c r="BP253" s="33">
        <v>1.706231469</v>
      </c>
      <c r="BR253" s="33">
        <v>1.4807809949999999</v>
      </c>
      <c r="BS253" s="33">
        <v>1.706231469</v>
      </c>
      <c r="BT253" s="33">
        <v>1.706231469</v>
      </c>
      <c r="BV253" s="33">
        <v>1.4807809949999999</v>
      </c>
      <c r="BW253" s="33">
        <v>1.706231469</v>
      </c>
      <c r="BX253" s="33">
        <v>1.706231469</v>
      </c>
      <c r="BZ253" s="33">
        <v>1.4807809949999999</v>
      </c>
      <c r="CA253" s="33">
        <v>1.706231469</v>
      </c>
      <c r="CB253" s="33">
        <v>1.706231469</v>
      </c>
      <c r="CD253" s="33">
        <v>1.4807809949999999</v>
      </c>
      <c r="CE253" s="33">
        <v>1.706231469</v>
      </c>
      <c r="CF253" s="33">
        <v>1.706231469</v>
      </c>
      <c r="CH253" s="33">
        <v>1.4807809949999999</v>
      </c>
      <c r="CI253" s="33">
        <v>1.706231469</v>
      </c>
      <c r="CJ253" s="33">
        <v>1.706231469</v>
      </c>
      <c r="CK253" s="33">
        <v>1.706231469</v>
      </c>
      <c r="CL253" s="33">
        <v>1.4807809949999999</v>
      </c>
      <c r="CM253" s="33">
        <v>1.706231469</v>
      </c>
      <c r="CN253" s="33">
        <v>1.706231469</v>
      </c>
      <c r="CO253" s="33">
        <v>1.6504157349999999</v>
      </c>
      <c r="CP253" s="33">
        <v>1.4807809949999999</v>
      </c>
      <c r="CQ253" s="33">
        <v>1.706231469</v>
      </c>
      <c r="CR253" s="33">
        <v>1.706231469</v>
      </c>
      <c r="CS253" s="33">
        <v>1.706231469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J253" s="33">
        <v>1.4807809949999999</v>
      </c>
      <c r="DK253" s="33">
        <v>1.706231469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3">
      <c r="B254" s="33" t="s">
        <v>26</v>
      </c>
      <c r="C254" s="33" t="s">
        <v>45</v>
      </c>
      <c r="AJ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3">
      <c r="B255" s="33" t="s">
        <v>26</v>
      </c>
      <c r="C255" s="33" t="s">
        <v>46</v>
      </c>
    </row>
    <row r="256" spans="2:159" x14ac:dyDescent="0.3">
      <c r="B256" s="33" t="s">
        <v>26</v>
      </c>
      <c r="C256" s="33" t="s">
        <v>47</v>
      </c>
    </row>
    <row r="257" spans="2:159" x14ac:dyDescent="0.3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3332.269886</v>
      </c>
      <c r="AD257" s="33">
        <v>2815.8360459999999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3835.548632</v>
      </c>
      <c r="AK257" s="33">
        <v>3492.792923</v>
      </c>
      <c r="AL257" s="33">
        <v>2930.2528170000001</v>
      </c>
      <c r="AM257" s="33">
        <v>3314.0706719999998</v>
      </c>
      <c r="AN257" s="33">
        <v>5330.8097909999997</v>
      </c>
      <c r="AO257" s="33">
        <v>4900.8727870000002</v>
      </c>
      <c r="AP257" s="33">
        <v>3959.4437579999999</v>
      </c>
      <c r="AQ257" s="33">
        <v>4479.5078450000001</v>
      </c>
      <c r="AR257" s="33">
        <v>6464.026793</v>
      </c>
      <c r="AS257" s="33">
        <v>5972.746615</v>
      </c>
      <c r="AT257" s="33">
        <v>4693.1903609999999</v>
      </c>
      <c r="AU257" s="33">
        <v>5363.7694110000002</v>
      </c>
      <c r="AV257" s="33">
        <v>6464.026793</v>
      </c>
      <c r="AW257" s="33">
        <v>3594.592247</v>
      </c>
      <c r="AX257" s="33">
        <v>4693.1903609999999</v>
      </c>
      <c r="AY257" s="33">
        <v>5363.7694110000002</v>
      </c>
      <c r="AZ257" s="33">
        <v>6464.026793</v>
      </c>
      <c r="BA257" s="33">
        <v>3964.2639060000001</v>
      </c>
      <c r="BB257" s="33">
        <v>4693.1903609999999</v>
      </c>
      <c r="BC257" s="33">
        <v>5363.7694110000002</v>
      </c>
      <c r="BD257" s="33">
        <v>7938.1136029999998</v>
      </c>
      <c r="BE257" s="33">
        <v>5055.0961770000004</v>
      </c>
      <c r="BF257" s="33">
        <v>6399.1372419999998</v>
      </c>
      <c r="BG257" s="33">
        <v>6983.5825960000002</v>
      </c>
      <c r="BH257" s="33">
        <v>7938.1136029999998</v>
      </c>
      <c r="BI257" s="33">
        <v>6004.007208</v>
      </c>
      <c r="BJ257" s="33">
        <v>6399.1372419999998</v>
      </c>
      <c r="BK257" s="33">
        <v>6983.5825960000002</v>
      </c>
      <c r="BL257" s="33">
        <v>7938.1136029999998</v>
      </c>
      <c r="BM257" s="33">
        <v>7477.3212990000002</v>
      </c>
      <c r="BN257" s="33">
        <v>6399.1372419999998</v>
      </c>
      <c r="BO257" s="33">
        <v>6983.5825960000002</v>
      </c>
      <c r="BP257" s="33">
        <v>7938.1136029999998</v>
      </c>
      <c r="BQ257" s="33">
        <v>7531.5398580000001</v>
      </c>
      <c r="BR257" s="33">
        <v>6399.1372419999998</v>
      </c>
      <c r="BS257" s="33">
        <v>6983.5825960000002</v>
      </c>
      <c r="BT257" s="33">
        <v>7938.1136029999998</v>
      </c>
      <c r="BU257" s="33">
        <v>5056.8999569999996</v>
      </c>
      <c r="BV257" s="33">
        <v>6399.1372419999998</v>
      </c>
      <c r="BW257" s="33">
        <v>6983.5825960000002</v>
      </c>
      <c r="BX257" s="33">
        <v>7938.1136029999998</v>
      </c>
      <c r="BY257" s="33">
        <v>5056.8999569999996</v>
      </c>
      <c r="BZ257" s="33">
        <v>6341.2406060000003</v>
      </c>
      <c r="CA257" s="33">
        <v>6983.5825960000002</v>
      </c>
      <c r="CB257" s="33">
        <v>7938.1136029999998</v>
      </c>
      <c r="CC257" s="33">
        <v>5056.8999569999996</v>
      </c>
      <c r="CD257" s="33">
        <v>6399.1372419999998</v>
      </c>
      <c r="CE257" s="33">
        <v>6983.5825960000002</v>
      </c>
      <c r="CF257" s="33">
        <v>7938.1136029999998</v>
      </c>
      <c r="CG257" s="33">
        <v>6800.6330749999997</v>
      </c>
      <c r="CH257" s="33">
        <v>6344.4899189999996</v>
      </c>
      <c r="CI257" s="33">
        <v>6983.5825960000002</v>
      </c>
      <c r="CJ257" s="33">
        <v>7938.1136029999998</v>
      </c>
      <c r="CK257" s="33">
        <v>7413.2676949999995</v>
      </c>
      <c r="CL257" s="33">
        <v>6288.6971020000001</v>
      </c>
      <c r="CM257" s="33">
        <v>6983.5825960000002</v>
      </c>
      <c r="CN257" s="33">
        <v>7938.1136029999998</v>
      </c>
      <c r="CO257" s="33">
        <v>7534.9940539999998</v>
      </c>
      <c r="CP257" s="33">
        <v>6399.1372419999998</v>
      </c>
      <c r="CQ257" s="33">
        <v>6983.5825960000002</v>
      </c>
      <c r="CR257" s="33">
        <v>7938.1136029999998</v>
      </c>
      <c r="CS257" s="33">
        <v>7535.0498699999998</v>
      </c>
      <c r="CT257" s="33">
        <v>6344.4899189999996</v>
      </c>
      <c r="CU257" s="33">
        <v>6983.5825960000002</v>
      </c>
      <c r="CV257" s="33">
        <v>7938.5063689999997</v>
      </c>
      <c r="CW257" s="33">
        <v>7535.31484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7936.4073710000002</v>
      </c>
      <c r="DI257" s="33">
        <v>7533.3436380000003</v>
      </c>
      <c r="DJ257" s="33">
        <v>6399.1372419999998</v>
      </c>
      <c r="DK257" s="33">
        <v>6983.5825960000002</v>
      </c>
      <c r="DL257" s="33">
        <v>7936.4073710000002</v>
      </c>
      <c r="DM257" s="33">
        <v>7535.31484</v>
      </c>
      <c r="DN257" s="33">
        <v>6397.0334229999999</v>
      </c>
      <c r="DO257" s="33">
        <v>6983.5825960000002</v>
      </c>
      <c r="DP257" s="33">
        <v>7938.5063689999997</v>
      </c>
      <c r="DQ257" s="33">
        <v>6783.5808619999998</v>
      </c>
      <c r="DR257" s="33">
        <v>6344.4899189999996</v>
      </c>
      <c r="DS257" s="33">
        <v>6983.5825960000002</v>
      </c>
      <c r="DT257" s="33">
        <v>7938.5063689999997</v>
      </c>
      <c r="DU257" s="33">
        <v>7535.31484</v>
      </c>
      <c r="DV257" s="33">
        <v>6399.1372419999998</v>
      </c>
      <c r="DW257" s="33">
        <v>6983.5825960000002</v>
      </c>
      <c r="DX257" s="33">
        <v>7936.4073710000002</v>
      </c>
      <c r="DY257" s="33">
        <v>7533.3436380000003</v>
      </c>
      <c r="DZ257" s="33">
        <v>6399.1372419999998</v>
      </c>
      <c r="EA257" s="33">
        <v>6983.5825960000002</v>
      </c>
      <c r="EB257" s="33">
        <v>7938.5063689999997</v>
      </c>
      <c r="EC257" s="33">
        <v>7535.31484</v>
      </c>
      <c r="ED257" s="33">
        <v>6397.0334229999999</v>
      </c>
      <c r="EE257" s="33">
        <v>6983.5825960000002</v>
      </c>
      <c r="EF257" s="33">
        <v>7938.5063689999997</v>
      </c>
      <c r="EG257" s="33">
        <v>7533.3436380000003</v>
      </c>
      <c r="EH257" s="33">
        <v>6399.1372419999998</v>
      </c>
      <c r="EI257" s="33">
        <v>6983.5825960000002</v>
      </c>
      <c r="EJ257" s="33">
        <v>7938.5063689999997</v>
      </c>
      <c r="EK257" s="33">
        <v>7533.3436380000003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6344.4899189999996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7938.5063689999997</v>
      </c>
      <c r="EW257" s="33">
        <v>7535.31484</v>
      </c>
      <c r="EX257" s="33">
        <v>6344.4899189999996</v>
      </c>
      <c r="EY257" s="33">
        <v>6983.5825960000002</v>
      </c>
      <c r="EZ257" s="33">
        <v>7938.5063689999997</v>
      </c>
      <c r="FA257" s="33">
        <v>7535.31484</v>
      </c>
      <c r="FB257" s="33">
        <v>6286.5932830000002</v>
      </c>
      <c r="FC257" s="33">
        <v>6983.5825960000002</v>
      </c>
    </row>
    <row r="258" spans="2:159" x14ac:dyDescent="0.3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3">
      <c r="B259" s="33" t="s">
        <v>27</v>
      </c>
      <c r="C259" s="33" t="s">
        <v>38</v>
      </c>
    </row>
    <row r="260" spans="2:159" x14ac:dyDescent="0.3">
      <c r="B260" s="33" t="s">
        <v>27</v>
      </c>
      <c r="C260" s="33" t="s">
        <v>39</v>
      </c>
    </row>
    <row r="261" spans="2:159" x14ac:dyDescent="0.3">
      <c r="B261" s="33" t="s">
        <v>27</v>
      </c>
      <c r="C261" s="33" t="s">
        <v>40</v>
      </c>
    </row>
    <row r="262" spans="2:159" x14ac:dyDescent="0.3">
      <c r="B262" s="33" t="s">
        <v>27</v>
      </c>
      <c r="C262" s="33" t="s">
        <v>41</v>
      </c>
    </row>
    <row r="263" spans="2:159" x14ac:dyDescent="0.3">
      <c r="B263" s="33" t="s">
        <v>27</v>
      </c>
      <c r="C263" s="33" t="s">
        <v>42</v>
      </c>
    </row>
    <row r="264" spans="2:159" x14ac:dyDescent="0.3">
      <c r="B264" s="33" t="s">
        <v>27</v>
      </c>
      <c r="C264" s="33" t="s">
        <v>43</v>
      </c>
    </row>
    <row r="265" spans="2:159" x14ac:dyDescent="0.3">
      <c r="B265" s="33" t="s">
        <v>27</v>
      </c>
      <c r="C265" s="33" t="s">
        <v>44</v>
      </c>
    </row>
    <row r="266" spans="2:159" x14ac:dyDescent="0.3">
      <c r="B266" s="33" t="s">
        <v>27</v>
      </c>
      <c r="C266" s="33" t="s">
        <v>45</v>
      </c>
    </row>
    <row r="267" spans="2:159" x14ac:dyDescent="0.3">
      <c r="B267" s="33" t="s">
        <v>27</v>
      </c>
      <c r="C267" s="33" t="s">
        <v>46</v>
      </c>
    </row>
    <row r="268" spans="2:159" x14ac:dyDescent="0.3">
      <c r="B268" s="33" t="s">
        <v>27</v>
      </c>
      <c r="C268" s="33" t="s">
        <v>47</v>
      </c>
    </row>
    <row r="269" spans="2:159" x14ac:dyDescent="0.3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3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3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3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3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3">
      <c r="B274" s="33" t="s">
        <v>61</v>
      </c>
      <c r="C274" s="33" t="s">
        <v>41</v>
      </c>
    </row>
    <row r="275" spans="2:159" x14ac:dyDescent="0.3">
      <c r="B275" s="33" t="s">
        <v>61</v>
      </c>
      <c r="C275" s="33" t="s">
        <v>42</v>
      </c>
    </row>
    <row r="276" spans="2:159" x14ac:dyDescent="0.3">
      <c r="B276" s="33" t="s">
        <v>61</v>
      </c>
      <c r="C276" s="33" t="s">
        <v>43</v>
      </c>
    </row>
    <row r="277" spans="2:159" x14ac:dyDescent="0.3">
      <c r="B277" s="33" t="s">
        <v>61</v>
      </c>
      <c r="C277" s="33" t="s">
        <v>44</v>
      </c>
    </row>
    <row r="278" spans="2:159" x14ac:dyDescent="0.3">
      <c r="B278" s="33" t="s">
        <v>61</v>
      </c>
      <c r="C278" s="33" t="s">
        <v>45</v>
      </c>
    </row>
    <row r="279" spans="2:159" x14ac:dyDescent="0.3">
      <c r="B279" s="33" t="s">
        <v>61</v>
      </c>
      <c r="C279" s="33" t="s">
        <v>46</v>
      </c>
    </row>
    <row r="280" spans="2:159" x14ac:dyDescent="0.3">
      <c r="B280" s="33" t="s">
        <v>61</v>
      </c>
      <c r="C280" s="33" t="s">
        <v>47</v>
      </c>
    </row>
    <row r="281" spans="2:159" x14ac:dyDescent="0.3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3">
      <c r="B282" s="33" t="s">
        <v>62</v>
      </c>
      <c r="C282" s="33" t="s">
        <v>37</v>
      </c>
    </row>
    <row r="283" spans="2:159" x14ac:dyDescent="0.3">
      <c r="B283" s="33" t="s">
        <v>62</v>
      </c>
      <c r="C283" s="33" t="s">
        <v>38</v>
      </c>
    </row>
    <row r="284" spans="2:159" x14ac:dyDescent="0.3">
      <c r="B284" s="33" t="s">
        <v>62</v>
      </c>
      <c r="C284" s="33" t="s">
        <v>39</v>
      </c>
    </row>
    <row r="285" spans="2:159" x14ac:dyDescent="0.3">
      <c r="B285" s="33" t="s">
        <v>62</v>
      </c>
      <c r="C285" s="33" t="s">
        <v>40</v>
      </c>
    </row>
    <row r="286" spans="2:159" x14ac:dyDescent="0.3">
      <c r="B286" s="33" t="s">
        <v>62</v>
      </c>
      <c r="C286" s="33" t="s">
        <v>41</v>
      </c>
    </row>
    <row r="287" spans="2:159" x14ac:dyDescent="0.3">
      <c r="B287" s="33" t="s">
        <v>62</v>
      </c>
      <c r="C287" s="33" t="s">
        <v>42</v>
      </c>
    </row>
    <row r="288" spans="2:159" x14ac:dyDescent="0.3">
      <c r="B288" s="33" t="s">
        <v>62</v>
      </c>
      <c r="C288" s="33" t="s">
        <v>43</v>
      </c>
    </row>
    <row r="289" spans="2:159" x14ac:dyDescent="0.3">
      <c r="B289" s="33" t="s">
        <v>62</v>
      </c>
      <c r="C289" s="33" t="s">
        <v>44</v>
      </c>
    </row>
    <row r="290" spans="2:159" x14ac:dyDescent="0.3">
      <c r="B290" s="33" t="s">
        <v>62</v>
      </c>
      <c r="C290" s="33" t="s">
        <v>45</v>
      </c>
    </row>
    <row r="291" spans="2:159" x14ac:dyDescent="0.3">
      <c r="B291" s="33" t="s">
        <v>62</v>
      </c>
      <c r="C291" s="33" t="s">
        <v>46</v>
      </c>
    </row>
    <row r="292" spans="2:159" x14ac:dyDescent="0.3">
      <c r="B292" s="33" t="s">
        <v>62</v>
      </c>
      <c r="C292" s="33" t="s">
        <v>47</v>
      </c>
    </row>
    <row r="293" spans="2:159" x14ac:dyDescent="0.3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3">
      <c r="B294" s="33" t="s">
        <v>63</v>
      </c>
      <c r="C294" s="33" t="s">
        <v>37</v>
      </c>
    </row>
    <row r="295" spans="2:159" x14ac:dyDescent="0.3">
      <c r="B295" s="33" t="s">
        <v>63</v>
      </c>
      <c r="C295" s="33" t="s">
        <v>38</v>
      </c>
    </row>
    <row r="296" spans="2:159" x14ac:dyDescent="0.3">
      <c r="B296" s="33" t="s">
        <v>63</v>
      </c>
      <c r="C296" s="33" t="s">
        <v>39</v>
      </c>
    </row>
    <row r="297" spans="2:159" x14ac:dyDescent="0.3">
      <c r="B297" s="33" t="s">
        <v>63</v>
      </c>
      <c r="C297" s="33" t="s">
        <v>40</v>
      </c>
    </row>
    <row r="298" spans="2:159" x14ac:dyDescent="0.3">
      <c r="B298" s="33" t="s">
        <v>63</v>
      </c>
      <c r="C298" s="33" t="s">
        <v>41</v>
      </c>
    </row>
    <row r="299" spans="2:159" x14ac:dyDescent="0.3">
      <c r="B299" s="33" t="s">
        <v>63</v>
      </c>
      <c r="C299" s="33" t="s">
        <v>42</v>
      </c>
    </row>
    <row r="300" spans="2:159" x14ac:dyDescent="0.3">
      <c r="B300" s="33" t="s">
        <v>63</v>
      </c>
      <c r="C300" s="33" t="s">
        <v>43</v>
      </c>
    </row>
    <row r="301" spans="2:159" x14ac:dyDescent="0.3">
      <c r="B301" s="33" t="s">
        <v>63</v>
      </c>
      <c r="C301" s="33" t="s">
        <v>44</v>
      </c>
    </row>
    <row r="302" spans="2:159" x14ac:dyDescent="0.3">
      <c r="B302" s="33" t="s">
        <v>63</v>
      </c>
      <c r="C302" s="33" t="s">
        <v>45</v>
      </c>
    </row>
    <row r="303" spans="2:159" x14ac:dyDescent="0.3">
      <c r="B303" s="33" t="s">
        <v>63</v>
      </c>
      <c r="C303" s="33" t="s">
        <v>46</v>
      </c>
    </row>
    <row r="304" spans="2:159" x14ac:dyDescent="0.3">
      <c r="B304" s="33" t="s">
        <v>63</v>
      </c>
      <c r="C304" s="33" t="s">
        <v>47</v>
      </c>
    </row>
    <row r="305" spans="2:159" x14ac:dyDescent="0.3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3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5202.0124910000004</v>
      </c>
      <c r="EC306" s="33">
        <v>5167.1115659999996</v>
      </c>
      <c r="ED306" s="33">
        <v>5047.028722</v>
      </c>
      <c r="EE306" s="33">
        <v>5167.1115659999996</v>
      </c>
      <c r="EF306" s="33">
        <v>5202.0124910000004</v>
      </c>
      <c r="EG306" s="33">
        <v>5167.1115659999996</v>
      </c>
      <c r="EH306" s="33">
        <v>5047.028722</v>
      </c>
      <c r="EI306" s="33">
        <v>5167.1115659999996</v>
      </c>
      <c r="EJ306" s="33">
        <v>5202.0124910000004</v>
      </c>
      <c r="EK306" s="33">
        <v>5167.1115659999996</v>
      </c>
      <c r="EL306" s="33">
        <v>5047.028722</v>
      </c>
      <c r="EM306" s="33">
        <v>5167.1115659999996</v>
      </c>
      <c r="EN306" s="33">
        <v>5202.0124910000004</v>
      </c>
      <c r="EO306" s="33">
        <v>5167.1115659999996</v>
      </c>
      <c r="EP306" s="33">
        <v>5047.028722</v>
      </c>
      <c r="EQ306" s="33">
        <v>5167.1115659999996</v>
      </c>
      <c r="ER306" s="33">
        <v>5202.0124910000004</v>
      </c>
      <c r="ES306" s="33">
        <v>5167.1115659999996</v>
      </c>
      <c r="ET306" s="33">
        <v>5047.028722</v>
      </c>
      <c r="EU306" s="33">
        <v>5167.1115659999996</v>
      </c>
      <c r="EV306" s="33">
        <v>5202.0124910000004</v>
      </c>
      <c r="EW306" s="33">
        <v>5167.1115659999996</v>
      </c>
      <c r="EX306" s="33">
        <v>5047.028722</v>
      </c>
      <c r="EY306" s="33">
        <v>5167.1115659999996</v>
      </c>
      <c r="EZ306" s="33">
        <v>5202.0124910000004</v>
      </c>
      <c r="FA306" s="33">
        <v>5167.1115659999996</v>
      </c>
      <c r="FB306" s="33">
        <v>5047.028722</v>
      </c>
      <c r="FC306" s="33">
        <v>5167.1115659999996</v>
      </c>
    </row>
    <row r="307" spans="2:159" x14ac:dyDescent="0.3">
      <c r="B307" s="33" t="s">
        <v>64</v>
      </c>
      <c r="C307" s="33" t="s">
        <v>38</v>
      </c>
    </row>
    <row r="308" spans="2:159" x14ac:dyDescent="0.3">
      <c r="B308" s="33" t="s">
        <v>64</v>
      </c>
      <c r="C308" s="33" t="s">
        <v>39</v>
      </c>
    </row>
    <row r="309" spans="2:159" x14ac:dyDescent="0.3">
      <c r="B309" s="33" t="s">
        <v>64</v>
      </c>
      <c r="C309" s="33" t="s">
        <v>40</v>
      </c>
    </row>
    <row r="310" spans="2:159" x14ac:dyDescent="0.3">
      <c r="B310" s="33" t="s">
        <v>64</v>
      </c>
      <c r="C310" s="33" t="s">
        <v>41</v>
      </c>
    </row>
    <row r="311" spans="2:159" x14ac:dyDescent="0.3">
      <c r="B311" s="33" t="s">
        <v>64</v>
      </c>
      <c r="C311" s="33" t="s">
        <v>42</v>
      </c>
    </row>
    <row r="312" spans="2:159" x14ac:dyDescent="0.3">
      <c r="B312" s="33" t="s">
        <v>64</v>
      </c>
      <c r="C312" s="33" t="s">
        <v>43</v>
      </c>
    </row>
    <row r="313" spans="2:159" x14ac:dyDescent="0.3">
      <c r="B313" s="33" t="s">
        <v>64</v>
      </c>
      <c r="C313" s="33" t="s">
        <v>44</v>
      </c>
    </row>
    <row r="314" spans="2:159" x14ac:dyDescent="0.3">
      <c r="B314" s="33" t="s">
        <v>64</v>
      </c>
      <c r="C314" s="33" t="s">
        <v>45</v>
      </c>
    </row>
    <row r="315" spans="2:159" x14ac:dyDescent="0.3">
      <c r="B315" s="33" t="s">
        <v>64</v>
      </c>
      <c r="C315" s="33" t="s">
        <v>46</v>
      </c>
    </row>
    <row r="316" spans="2:159" x14ac:dyDescent="0.3">
      <c r="B316" s="33" t="s">
        <v>64</v>
      </c>
      <c r="C316" s="33" t="s">
        <v>47</v>
      </c>
    </row>
    <row r="317" spans="2:159" x14ac:dyDescent="0.3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5202.0124910000004</v>
      </c>
      <c r="EC317" s="33">
        <v>5167.1115659999996</v>
      </c>
      <c r="ED317" s="33">
        <v>5047.028722</v>
      </c>
      <c r="EE317" s="33">
        <v>5167.1115659999996</v>
      </c>
      <c r="EF317" s="33">
        <v>5202.0124910000004</v>
      </c>
      <c r="EG317" s="33">
        <v>5167.1115659999996</v>
      </c>
      <c r="EH317" s="33">
        <v>5047.028722</v>
      </c>
      <c r="EI317" s="33">
        <v>5167.1115659999996</v>
      </c>
      <c r="EJ317" s="33">
        <v>5202.0124910000004</v>
      </c>
      <c r="EK317" s="33">
        <v>5167.1115659999996</v>
      </c>
      <c r="EL317" s="33">
        <v>5047.028722</v>
      </c>
      <c r="EM317" s="33">
        <v>5167.1115659999996</v>
      </c>
      <c r="EN317" s="33">
        <v>5202.0124910000004</v>
      </c>
      <c r="EO317" s="33">
        <v>5167.1115659999996</v>
      </c>
      <c r="EP317" s="33">
        <v>5047.028722</v>
      </c>
      <c r="EQ317" s="33">
        <v>5167.1115659999996</v>
      </c>
      <c r="ER317" s="33">
        <v>5202.0124910000004</v>
      </c>
      <c r="ES317" s="33">
        <v>5167.1115659999996</v>
      </c>
      <c r="ET317" s="33">
        <v>5047.028722</v>
      </c>
      <c r="EU317" s="33">
        <v>5167.1115659999996</v>
      </c>
      <c r="EV317" s="33">
        <v>5202.0124910000004</v>
      </c>
      <c r="EW317" s="33">
        <v>5167.1115659999996</v>
      </c>
      <c r="EX317" s="33">
        <v>5047.028722</v>
      </c>
      <c r="EY317" s="33">
        <v>5167.1115659999996</v>
      </c>
      <c r="EZ317" s="33">
        <v>5202.0124910000004</v>
      </c>
      <c r="FA317" s="33">
        <v>5167.1115659999996</v>
      </c>
      <c r="FB317" s="33">
        <v>5047.028722</v>
      </c>
      <c r="FC317" s="33">
        <v>5167.1115659999996</v>
      </c>
    </row>
    <row r="318" spans="2:159" x14ac:dyDescent="0.3">
      <c r="B318" s="33" t="s">
        <v>65</v>
      </c>
      <c r="C318" s="33" t="s">
        <v>37</v>
      </c>
    </row>
    <row r="319" spans="2:159" x14ac:dyDescent="0.3">
      <c r="B319" s="33" t="s">
        <v>65</v>
      </c>
      <c r="C319" s="33" t="s">
        <v>38</v>
      </c>
    </row>
    <row r="320" spans="2:159" x14ac:dyDescent="0.3">
      <c r="B320" s="33" t="s">
        <v>65</v>
      </c>
      <c r="C320" s="33" t="s">
        <v>39</v>
      </c>
    </row>
    <row r="321" spans="2:159" x14ac:dyDescent="0.3">
      <c r="B321" s="33" t="s">
        <v>65</v>
      </c>
      <c r="C321" s="33" t="s">
        <v>40</v>
      </c>
    </row>
    <row r="322" spans="2:159" x14ac:dyDescent="0.3">
      <c r="B322" s="33" t="s">
        <v>65</v>
      </c>
      <c r="C322" s="33" t="s">
        <v>41</v>
      </c>
    </row>
    <row r="323" spans="2:159" x14ac:dyDescent="0.3">
      <c r="B323" s="33" t="s">
        <v>65</v>
      </c>
      <c r="C323" s="33" t="s">
        <v>42</v>
      </c>
    </row>
    <row r="324" spans="2:159" x14ac:dyDescent="0.3">
      <c r="B324" s="33" t="s">
        <v>65</v>
      </c>
      <c r="C324" s="33" t="s">
        <v>43</v>
      </c>
    </row>
    <row r="325" spans="2:159" x14ac:dyDescent="0.3">
      <c r="B325" s="33" t="s">
        <v>65</v>
      </c>
      <c r="C325" s="33" t="s">
        <v>44</v>
      </c>
    </row>
    <row r="326" spans="2:159" x14ac:dyDescent="0.3">
      <c r="B326" s="33" t="s">
        <v>65</v>
      </c>
      <c r="C326" s="33" t="s">
        <v>45</v>
      </c>
    </row>
    <row r="327" spans="2:159" x14ac:dyDescent="0.3">
      <c r="B327" s="33" t="s">
        <v>65</v>
      </c>
      <c r="C327" s="33" t="s">
        <v>46</v>
      </c>
    </row>
    <row r="328" spans="2:159" x14ac:dyDescent="0.3">
      <c r="B328" s="33" t="s">
        <v>65</v>
      </c>
      <c r="C328" s="33" t="s">
        <v>47</v>
      </c>
    </row>
    <row r="329" spans="2:159" x14ac:dyDescent="0.3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3">
      <c r="B330" s="33" t="s">
        <v>66</v>
      </c>
      <c r="C330" s="33" t="s">
        <v>37</v>
      </c>
    </row>
    <row r="331" spans="2:159" x14ac:dyDescent="0.3">
      <c r="B331" s="33" t="s">
        <v>66</v>
      </c>
      <c r="C331" s="33" t="s">
        <v>38</v>
      </c>
    </row>
    <row r="332" spans="2:159" x14ac:dyDescent="0.3">
      <c r="B332" s="33" t="s">
        <v>66</v>
      </c>
      <c r="C332" s="33" t="s">
        <v>39</v>
      </c>
    </row>
    <row r="333" spans="2:159" x14ac:dyDescent="0.3">
      <c r="B333" s="33" t="s">
        <v>66</v>
      </c>
      <c r="C333" s="33" t="s">
        <v>40</v>
      </c>
    </row>
    <row r="334" spans="2:159" x14ac:dyDescent="0.3">
      <c r="B334" s="33" t="s">
        <v>66</v>
      </c>
      <c r="C334" s="33" t="s">
        <v>41</v>
      </c>
    </row>
    <row r="335" spans="2:159" x14ac:dyDescent="0.3">
      <c r="B335" s="33" t="s">
        <v>66</v>
      </c>
      <c r="C335" s="33" t="s">
        <v>42</v>
      </c>
    </row>
    <row r="336" spans="2:159" x14ac:dyDescent="0.3">
      <c r="B336" s="33" t="s">
        <v>66</v>
      </c>
      <c r="C336" s="33" t="s">
        <v>43</v>
      </c>
    </row>
    <row r="337" spans="2:159" x14ac:dyDescent="0.3">
      <c r="B337" s="33" t="s">
        <v>66</v>
      </c>
      <c r="C337" s="33" t="s">
        <v>44</v>
      </c>
    </row>
    <row r="338" spans="2:159" x14ac:dyDescent="0.3">
      <c r="B338" s="33" t="s">
        <v>66</v>
      </c>
      <c r="C338" s="33" t="s">
        <v>45</v>
      </c>
    </row>
    <row r="339" spans="2:159" x14ac:dyDescent="0.3">
      <c r="B339" s="33" t="s">
        <v>66</v>
      </c>
      <c r="C339" s="33" t="s">
        <v>46</v>
      </c>
    </row>
    <row r="340" spans="2:159" x14ac:dyDescent="0.3">
      <c r="B340" s="33" t="s">
        <v>66</v>
      </c>
      <c r="C340" s="33" t="s">
        <v>47</v>
      </c>
    </row>
    <row r="341" spans="2:159" x14ac:dyDescent="0.3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3">
      <c r="B342" s="33" t="s">
        <v>67</v>
      </c>
      <c r="C342" s="33" t="s">
        <v>37</v>
      </c>
    </row>
    <row r="343" spans="2:159" x14ac:dyDescent="0.3">
      <c r="B343" s="33" t="s">
        <v>67</v>
      </c>
      <c r="C343" s="33" t="s">
        <v>38</v>
      </c>
    </row>
    <row r="344" spans="2:159" x14ac:dyDescent="0.3">
      <c r="B344" s="33" t="s">
        <v>67</v>
      </c>
      <c r="C344" s="33" t="s">
        <v>39</v>
      </c>
    </row>
    <row r="345" spans="2:159" x14ac:dyDescent="0.3">
      <c r="B345" s="33" t="s">
        <v>67</v>
      </c>
      <c r="C345" s="33" t="s">
        <v>40</v>
      </c>
    </row>
    <row r="346" spans="2:159" x14ac:dyDescent="0.3">
      <c r="B346" s="33" t="s">
        <v>67</v>
      </c>
      <c r="C346" s="33" t="s">
        <v>41</v>
      </c>
    </row>
    <row r="347" spans="2:159" x14ac:dyDescent="0.3">
      <c r="B347" s="33" t="s">
        <v>67</v>
      </c>
      <c r="C347" s="33" t="s">
        <v>42</v>
      </c>
    </row>
    <row r="348" spans="2:159" x14ac:dyDescent="0.3">
      <c r="B348" s="33" t="s">
        <v>67</v>
      </c>
      <c r="C348" s="33" t="s">
        <v>43</v>
      </c>
    </row>
    <row r="349" spans="2:159" x14ac:dyDescent="0.3">
      <c r="B349" s="33" t="s">
        <v>67</v>
      </c>
      <c r="C349" s="33" t="s">
        <v>44</v>
      </c>
    </row>
    <row r="350" spans="2:159" x14ac:dyDescent="0.3">
      <c r="B350" s="33" t="s">
        <v>67</v>
      </c>
      <c r="C350" s="33" t="s">
        <v>45</v>
      </c>
    </row>
    <row r="351" spans="2:159" x14ac:dyDescent="0.3">
      <c r="B351" s="33" t="s">
        <v>67</v>
      </c>
      <c r="C351" s="33" t="s">
        <v>46</v>
      </c>
    </row>
    <row r="352" spans="2:159" x14ac:dyDescent="0.3">
      <c r="B352" s="33" t="s">
        <v>67</v>
      </c>
      <c r="C352" s="33" t="s">
        <v>47</v>
      </c>
    </row>
    <row r="353" spans="2:159" x14ac:dyDescent="0.3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3">
      <c r="B354" s="33" t="s">
        <v>68</v>
      </c>
      <c r="C354" s="33" t="s">
        <v>37</v>
      </c>
    </row>
    <row r="355" spans="2:159" x14ac:dyDescent="0.3">
      <c r="B355" s="33" t="s">
        <v>68</v>
      </c>
      <c r="C355" s="33" t="s">
        <v>38</v>
      </c>
    </row>
    <row r="356" spans="2:159" x14ac:dyDescent="0.3">
      <c r="B356" s="33" t="s">
        <v>68</v>
      </c>
      <c r="C356" s="33" t="s">
        <v>39</v>
      </c>
    </row>
    <row r="357" spans="2:159" x14ac:dyDescent="0.3">
      <c r="B357" s="33" t="s">
        <v>68</v>
      </c>
      <c r="C357" s="33" t="s">
        <v>40</v>
      </c>
    </row>
    <row r="358" spans="2:159" x14ac:dyDescent="0.3">
      <c r="B358" s="33" t="s">
        <v>68</v>
      </c>
      <c r="C358" s="33" t="s">
        <v>41</v>
      </c>
    </row>
    <row r="359" spans="2:159" x14ac:dyDescent="0.3">
      <c r="B359" s="33" t="s">
        <v>68</v>
      </c>
      <c r="C359" s="33" t="s">
        <v>42</v>
      </c>
    </row>
    <row r="360" spans="2:159" x14ac:dyDescent="0.3">
      <c r="B360" s="33" t="s">
        <v>68</v>
      </c>
      <c r="C360" s="33" t="s">
        <v>43</v>
      </c>
    </row>
    <row r="361" spans="2:159" x14ac:dyDescent="0.3">
      <c r="B361" s="33" t="s">
        <v>68</v>
      </c>
      <c r="C361" s="33" t="s">
        <v>44</v>
      </c>
    </row>
    <row r="362" spans="2:159" x14ac:dyDescent="0.3">
      <c r="B362" s="33" t="s">
        <v>68</v>
      </c>
      <c r="C362" s="33" t="s">
        <v>45</v>
      </c>
    </row>
    <row r="363" spans="2:159" x14ac:dyDescent="0.3">
      <c r="B363" s="33" t="s">
        <v>68</v>
      </c>
      <c r="C363" s="33" t="s">
        <v>46</v>
      </c>
    </row>
    <row r="364" spans="2:159" x14ac:dyDescent="0.3">
      <c r="B364" s="33" t="s">
        <v>68</v>
      </c>
      <c r="C364" s="33" t="s">
        <v>47</v>
      </c>
    </row>
    <row r="365" spans="2:159" x14ac:dyDescent="0.3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3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3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3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142.57875000000001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142.57875000000001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3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3">
      <c r="B370" s="33" t="s">
        <v>28</v>
      </c>
      <c r="C370" s="33" t="s">
        <v>41</v>
      </c>
    </row>
    <row r="371" spans="2:159" x14ac:dyDescent="0.3">
      <c r="B371" s="33" t="s">
        <v>28</v>
      </c>
      <c r="C371" s="33" t="s">
        <v>42</v>
      </c>
    </row>
    <row r="372" spans="2:159" x14ac:dyDescent="0.3">
      <c r="B372" s="33" t="s">
        <v>28</v>
      </c>
      <c r="C372" s="33" t="s">
        <v>43</v>
      </c>
    </row>
    <row r="373" spans="2:159" x14ac:dyDescent="0.3">
      <c r="B373" s="33" t="s">
        <v>28</v>
      </c>
      <c r="C373" s="33" t="s">
        <v>44</v>
      </c>
    </row>
    <row r="374" spans="2:159" x14ac:dyDescent="0.3">
      <c r="B374" s="33" t="s">
        <v>28</v>
      </c>
      <c r="C374" s="33" t="s">
        <v>45</v>
      </c>
    </row>
    <row r="375" spans="2:159" x14ac:dyDescent="0.3">
      <c r="B375" s="33" t="s">
        <v>28</v>
      </c>
      <c r="C375" s="33" t="s">
        <v>46</v>
      </c>
    </row>
    <row r="376" spans="2:159" x14ac:dyDescent="0.3">
      <c r="B376" s="33" t="s">
        <v>28</v>
      </c>
      <c r="C376" s="33" t="s">
        <v>47</v>
      </c>
    </row>
    <row r="377" spans="2:159" x14ac:dyDescent="0.3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286.74202919999999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629.32386989999998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629.32386989999998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3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3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3">
      <c r="B380" s="33" t="s">
        <v>29</v>
      </c>
      <c r="C380" s="33" t="s">
        <v>39</v>
      </c>
    </row>
    <row r="381" spans="2:159" x14ac:dyDescent="0.3">
      <c r="B381" s="33" t="s">
        <v>29</v>
      </c>
      <c r="C381" s="33" t="s">
        <v>40</v>
      </c>
    </row>
    <row r="382" spans="2:159" x14ac:dyDescent="0.3">
      <c r="B382" s="33" t="s">
        <v>29</v>
      </c>
      <c r="C382" s="33" t="s">
        <v>41</v>
      </c>
    </row>
    <row r="383" spans="2:159" x14ac:dyDescent="0.3">
      <c r="B383" s="33" t="s">
        <v>29</v>
      </c>
      <c r="C383" s="33" t="s">
        <v>42</v>
      </c>
    </row>
    <row r="384" spans="2:159" x14ac:dyDescent="0.3">
      <c r="B384" s="33" t="s">
        <v>29</v>
      </c>
      <c r="C384" s="33" t="s">
        <v>43</v>
      </c>
    </row>
    <row r="385" spans="2:159" x14ac:dyDescent="0.3">
      <c r="B385" s="33" t="s">
        <v>29</v>
      </c>
      <c r="C385" s="33" t="s">
        <v>44</v>
      </c>
    </row>
    <row r="386" spans="2:159" x14ac:dyDescent="0.3">
      <c r="B386" s="33" t="s">
        <v>29</v>
      </c>
      <c r="C386" s="33" t="s">
        <v>45</v>
      </c>
    </row>
    <row r="387" spans="2:159" x14ac:dyDescent="0.3">
      <c r="B387" s="33" t="s">
        <v>29</v>
      </c>
      <c r="C387" s="33" t="s">
        <v>46</v>
      </c>
    </row>
    <row r="388" spans="2:159" x14ac:dyDescent="0.3">
      <c r="B388" s="33" t="s">
        <v>29</v>
      </c>
      <c r="C388" s="33" t="s">
        <v>47</v>
      </c>
    </row>
    <row r="389" spans="2:159" x14ac:dyDescent="0.3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3">
      <c r="B390" s="33" t="s">
        <v>30</v>
      </c>
      <c r="C390" s="33" t="s">
        <v>37</v>
      </c>
    </row>
    <row r="391" spans="2:159" x14ac:dyDescent="0.3">
      <c r="B391" s="33" t="s">
        <v>30</v>
      </c>
      <c r="C391" s="33" t="s">
        <v>38</v>
      </c>
    </row>
    <row r="392" spans="2:159" x14ac:dyDescent="0.3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3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3">
      <c r="B394" s="33" t="s">
        <v>30</v>
      </c>
      <c r="C394" s="33" t="s">
        <v>41</v>
      </c>
    </row>
    <row r="395" spans="2:159" x14ac:dyDescent="0.3">
      <c r="B395" s="33" t="s">
        <v>30</v>
      </c>
      <c r="C395" s="33" t="s">
        <v>42</v>
      </c>
    </row>
    <row r="396" spans="2:159" x14ac:dyDescent="0.3">
      <c r="B396" s="33" t="s">
        <v>30</v>
      </c>
      <c r="C396" s="33" t="s">
        <v>43</v>
      </c>
    </row>
    <row r="397" spans="2:159" x14ac:dyDescent="0.3">
      <c r="B397" s="33" t="s">
        <v>30</v>
      </c>
      <c r="C397" s="33" t="s">
        <v>44</v>
      </c>
    </row>
    <row r="398" spans="2:159" x14ac:dyDescent="0.3">
      <c r="B398" s="33" t="s">
        <v>30</v>
      </c>
      <c r="C398" s="33" t="s">
        <v>45</v>
      </c>
    </row>
    <row r="399" spans="2:159" x14ac:dyDescent="0.3">
      <c r="B399" s="33" t="s">
        <v>30</v>
      </c>
      <c r="C399" s="33" t="s">
        <v>46</v>
      </c>
    </row>
    <row r="400" spans="2:159" x14ac:dyDescent="0.3">
      <c r="B400" s="33" t="s">
        <v>30</v>
      </c>
      <c r="C400" s="33" t="s">
        <v>47</v>
      </c>
    </row>
    <row r="401" spans="2:159" x14ac:dyDescent="0.3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3">
      <c r="B402" s="33" t="s">
        <v>31</v>
      </c>
      <c r="C402" s="33" t="s">
        <v>37</v>
      </c>
    </row>
    <row r="403" spans="2:159" x14ac:dyDescent="0.3">
      <c r="B403" s="33" t="s">
        <v>31</v>
      </c>
      <c r="C403" s="33" t="s">
        <v>38</v>
      </c>
    </row>
    <row r="404" spans="2:159" x14ac:dyDescent="0.3">
      <c r="B404" s="33" t="s">
        <v>31</v>
      </c>
      <c r="C404" s="33" t="s">
        <v>39</v>
      </c>
    </row>
    <row r="405" spans="2:159" x14ac:dyDescent="0.3">
      <c r="B405" s="33" t="s">
        <v>31</v>
      </c>
      <c r="C405" s="33" t="s">
        <v>40</v>
      </c>
    </row>
    <row r="406" spans="2:159" x14ac:dyDescent="0.3">
      <c r="B406" s="33" t="s">
        <v>31</v>
      </c>
      <c r="C406" s="33" t="s">
        <v>41</v>
      </c>
    </row>
    <row r="407" spans="2:159" x14ac:dyDescent="0.3">
      <c r="B407" s="33" t="s">
        <v>31</v>
      </c>
      <c r="C407" s="33" t="s">
        <v>42</v>
      </c>
    </row>
    <row r="408" spans="2:159" x14ac:dyDescent="0.3">
      <c r="B408" s="33" t="s">
        <v>31</v>
      </c>
      <c r="C408" s="33" t="s">
        <v>43</v>
      </c>
    </row>
    <row r="409" spans="2:159" x14ac:dyDescent="0.3">
      <c r="B409" s="33" t="s">
        <v>31</v>
      </c>
      <c r="C409" s="33" t="s">
        <v>44</v>
      </c>
    </row>
    <row r="410" spans="2:159" x14ac:dyDescent="0.3">
      <c r="B410" s="33" t="s">
        <v>31</v>
      </c>
      <c r="C410" s="33" t="s">
        <v>45</v>
      </c>
    </row>
    <row r="411" spans="2:159" x14ac:dyDescent="0.3">
      <c r="B411" s="33" t="s">
        <v>31</v>
      </c>
      <c r="C411" s="33" t="s">
        <v>46</v>
      </c>
    </row>
    <row r="412" spans="2:159" x14ac:dyDescent="0.3">
      <c r="B412" s="33" t="s">
        <v>31</v>
      </c>
      <c r="C412" s="33" t="s">
        <v>47</v>
      </c>
    </row>
    <row r="413" spans="2:159" x14ac:dyDescent="0.3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3">
      <c r="B414" s="33" t="s">
        <v>32</v>
      </c>
      <c r="C414" s="33" t="s">
        <v>37</v>
      </c>
    </row>
    <row r="415" spans="2:159" x14ac:dyDescent="0.3">
      <c r="B415" s="33" t="s">
        <v>32</v>
      </c>
      <c r="C415" s="33" t="s">
        <v>38</v>
      </c>
    </row>
    <row r="416" spans="2:159" x14ac:dyDescent="0.3">
      <c r="B416" s="33" t="s">
        <v>32</v>
      </c>
      <c r="C416" s="33" t="s">
        <v>39</v>
      </c>
      <c r="AR416" s="33">
        <v>353.12541299999998</v>
      </c>
      <c r="AS416" s="33">
        <v>430.17095760000001</v>
      </c>
      <c r="AT416" s="33">
        <v>568.21089180000001</v>
      </c>
      <c r="AU416" s="33">
        <v>465.48349889999997</v>
      </c>
      <c r="AV416" s="33">
        <v>2828.77459</v>
      </c>
      <c r="AW416" s="33">
        <v>3445.961773</v>
      </c>
      <c r="AX416" s="33">
        <v>4551.7554760000003</v>
      </c>
      <c r="AY416" s="33">
        <v>3728.8392319999998</v>
      </c>
      <c r="AZ416" s="33">
        <v>3847.5740449999998</v>
      </c>
      <c r="BA416" s="33">
        <v>4687.0447459999996</v>
      </c>
      <c r="BB416" s="33">
        <v>6191.0964180000001</v>
      </c>
      <c r="BC416" s="33">
        <v>5071.8021500000004</v>
      </c>
      <c r="BD416" s="33">
        <v>3847.5740449999998</v>
      </c>
      <c r="BE416" s="33">
        <v>4687.0447459999996</v>
      </c>
      <c r="BF416" s="33">
        <v>6191.0964180000001</v>
      </c>
      <c r="BG416" s="33">
        <v>5071.8021500000004</v>
      </c>
      <c r="BH416" s="33">
        <v>3847.5740449999998</v>
      </c>
      <c r="BI416" s="33">
        <v>4687.0447459999996</v>
      </c>
      <c r="BJ416" s="33">
        <v>6191.0964180000001</v>
      </c>
      <c r="BK416" s="33">
        <v>5071.8021500000004</v>
      </c>
      <c r="BL416" s="33">
        <v>5441.843511</v>
      </c>
      <c r="BM416" s="33">
        <v>6629.1548220000004</v>
      </c>
      <c r="BN416" s="33">
        <v>8756.4209219999993</v>
      </c>
      <c r="BO416" s="33">
        <v>7173.3391730000003</v>
      </c>
      <c r="BP416" s="33">
        <v>6652.707684</v>
      </c>
      <c r="BQ416" s="33">
        <v>8104.2075420000001</v>
      </c>
      <c r="BR416" s="33">
        <v>10704.811460000001</v>
      </c>
      <c r="BS416" s="33">
        <v>8769.4783110000008</v>
      </c>
      <c r="BT416" s="33">
        <v>7188.874495</v>
      </c>
      <c r="BU416" s="33">
        <v>8757.3562029999994</v>
      </c>
      <c r="BV416" s="33">
        <v>11567.552600000001</v>
      </c>
      <c r="BW416" s="33">
        <v>9476.2436519999992</v>
      </c>
      <c r="BX416" s="33">
        <v>7188.874495</v>
      </c>
      <c r="BY416" s="33">
        <v>8757.3562029999994</v>
      </c>
      <c r="BZ416" s="33">
        <v>11567.552600000001</v>
      </c>
      <c r="CA416" s="33">
        <v>9476.2436519999992</v>
      </c>
      <c r="CB416" s="33">
        <v>7188.874495</v>
      </c>
      <c r="CC416" s="33">
        <v>8757.3562029999994</v>
      </c>
      <c r="CD416" s="33">
        <v>11567.552600000001</v>
      </c>
      <c r="CE416" s="33">
        <v>9476.2436519999992</v>
      </c>
      <c r="CF416" s="33">
        <v>7188.874495</v>
      </c>
      <c r="CG416" s="33">
        <v>8757.3562029999994</v>
      </c>
      <c r="CH416" s="33">
        <v>11567.552600000001</v>
      </c>
      <c r="CI416" s="33">
        <v>9476.2436519999992</v>
      </c>
      <c r="CJ416" s="33">
        <v>7188.874495</v>
      </c>
      <c r="CK416" s="33">
        <v>8757.3562029999994</v>
      </c>
      <c r="CL416" s="33">
        <v>11567.552600000001</v>
      </c>
      <c r="CM416" s="33">
        <v>9476.2436519999992</v>
      </c>
      <c r="CN416" s="33">
        <v>7188.874495</v>
      </c>
      <c r="CO416" s="33">
        <v>8757.3562029999994</v>
      </c>
      <c r="CP416" s="33">
        <v>11567.552600000001</v>
      </c>
      <c r="CQ416" s="33">
        <v>9476.2436519999992</v>
      </c>
      <c r="CR416" s="33">
        <v>7188.874495</v>
      </c>
      <c r="CS416" s="33">
        <v>8757.3562029999994</v>
      </c>
      <c r="CT416" s="33">
        <v>11567.552600000001</v>
      </c>
      <c r="CU416" s="33">
        <v>9476.2436519999992</v>
      </c>
      <c r="CV416" s="33">
        <v>7188.874495</v>
      </c>
      <c r="CW416" s="33">
        <v>8757.3562029999994</v>
      </c>
      <c r="CX416" s="33">
        <v>11567.552600000001</v>
      </c>
      <c r="CY416" s="33">
        <v>9476.2436519999992</v>
      </c>
      <c r="CZ416" s="33">
        <v>7188.874495</v>
      </c>
      <c r="DA416" s="33">
        <v>8757.3562029999994</v>
      </c>
      <c r="DB416" s="33">
        <v>11567.552600000001</v>
      </c>
      <c r="DC416" s="33">
        <v>9476.2436519999992</v>
      </c>
      <c r="DD416" s="33">
        <v>7188.874495</v>
      </c>
      <c r="DE416" s="33">
        <v>8757.3562029999994</v>
      </c>
      <c r="DF416" s="33">
        <v>11567.552600000001</v>
      </c>
      <c r="DG416" s="33">
        <v>9476.2436519999992</v>
      </c>
      <c r="DH416" s="33">
        <v>7188.874495</v>
      </c>
      <c r="DI416" s="33">
        <v>8757.3562029999994</v>
      </c>
      <c r="DJ416" s="33">
        <v>11567.552600000001</v>
      </c>
      <c r="DK416" s="33">
        <v>9476.2436519999992</v>
      </c>
      <c r="DL416" s="33">
        <v>7188.874495</v>
      </c>
      <c r="DM416" s="33">
        <v>8757.3562029999994</v>
      </c>
      <c r="DN416" s="33">
        <v>11567.552600000001</v>
      </c>
      <c r="DO416" s="33">
        <v>9476.2436519999992</v>
      </c>
      <c r="DP416" s="33">
        <v>7188.874495</v>
      </c>
      <c r="DQ416" s="33">
        <v>8757.3562029999994</v>
      </c>
      <c r="DR416" s="33">
        <v>11567.552600000001</v>
      </c>
      <c r="DS416" s="33">
        <v>9476.2436519999992</v>
      </c>
      <c r="DT416" s="33">
        <v>7188.874495</v>
      </c>
      <c r="DU416" s="33">
        <v>8757.3562029999994</v>
      </c>
      <c r="DV416" s="33">
        <v>11567.552600000001</v>
      </c>
      <c r="DW416" s="33">
        <v>9476.2436519999992</v>
      </c>
      <c r="DX416" s="33">
        <v>7188.874495</v>
      </c>
      <c r="DY416" s="33">
        <v>8757.3562029999994</v>
      </c>
      <c r="DZ416" s="33">
        <v>11567.552600000001</v>
      </c>
      <c r="EA416" s="33">
        <v>9476.2436519999992</v>
      </c>
      <c r="EB416" s="33">
        <v>7188.874495</v>
      </c>
      <c r="EC416" s="33">
        <v>8757.3562029999994</v>
      </c>
      <c r="ED416" s="33">
        <v>11567.552600000001</v>
      </c>
      <c r="EE416" s="33">
        <v>9476.2436519999992</v>
      </c>
      <c r="EF416" s="33">
        <v>7188.874495</v>
      </c>
      <c r="EG416" s="33">
        <v>8757.3562029999994</v>
      </c>
      <c r="EH416" s="33">
        <v>11567.552600000001</v>
      </c>
      <c r="EI416" s="33">
        <v>9476.2436519999992</v>
      </c>
      <c r="EJ416" s="33">
        <v>7188.874495</v>
      </c>
      <c r="EK416" s="33">
        <v>8757.3562029999994</v>
      </c>
      <c r="EL416" s="33">
        <v>11567.552600000001</v>
      </c>
      <c r="EM416" s="33">
        <v>9476.2436519999992</v>
      </c>
      <c r="EN416" s="33">
        <v>7188.874495</v>
      </c>
      <c r="EO416" s="33">
        <v>8757.3562029999994</v>
      </c>
      <c r="EP416" s="33">
        <v>11567.552600000001</v>
      </c>
      <c r="EQ416" s="33">
        <v>9476.2436519999992</v>
      </c>
      <c r="ER416" s="33">
        <v>7188.874495</v>
      </c>
      <c r="ES416" s="33">
        <v>8757.3562029999994</v>
      </c>
      <c r="ET416" s="33">
        <v>11567.552600000001</v>
      </c>
      <c r="EU416" s="33">
        <v>9476.2436519999992</v>
      </c>
      <c r="EV416" s="33">
        <v>7188.874495</v>
      </c>
      <c r="EW416" s="33">
        <v>8757.3562029999994</v>
      </c>
      <c r="EX416" s="33">
        <v>11567.552600000001</v>
      </c>
      <c r="EY416" s="33">
        <v>9476.2436519999992</v>
      </c>
      <c r="EZ416" s="33">
        <v>7188.874495</v>
      </c>
      <c r="FA416" s="33">
        <v>8757.3562029999994</v>
      </c>
      <c r="FB416" s="33">
        <v>11567.552600000001</v>
      </c>
      <c r="FC416" s="33">
        <v>9476.2436519999992</v>
      </c>
    </row>
    <row r="417" spans="2:159" x14ac:dyDescent="0.3">
      <c r="B417" s="33" t="s">
        <v>32</v>
      </c>
      <c r="C417" s="33" t="s">
        <v>40</v>
      </c>
    </row>
    <row r="418" spans="2:159" x14ac:dyDescent="0.3">
      <c r="B418" s="33" t="s">
        <v>32</v>
      </c>
      <c r="C418" s="33" t="s">
        <v>41</v>
      </c>
    </row>
    <row r="419" spans="2:159" x14ac:dyDescent="0.3">
      <c r="B419" s="33" t="s">
        <v>32</v>
      </c>
      <c r="C419" s="33" t="s">
        <v>42</v>
      </c>
    </row>
    <row r="420" spans="2:159" x14ac:dyDescent="0.3">
      <c r="B420" s="33" t="s">
        <v>32</v>
      </c>
      <c r="C420" s="33" t="s">
        <v>43</v>
      </c>
    </row>
    <row r="421" spans="2:159" x14ac:dyDescent="0.3">
      <c r="B421" s="33" t="s">
        <v>32</v>
      </c>
      <c r="C421" s="33" t="s">
        <v>44</v>
      </c>
    </row>
    <row r="422" spans="2:159" x14ac:dyDescent="0.3">
      <c r="B422" s="33" t="s">
        <v>32</v>
      </c>
      <c r="C422" s="33" t="s">
        <v>45</v>
      </c>
    </row>
    <row r="423" spans="2:159" x14ac:dyDescent="0.3">
      <c r="B423" s="33" t="s">
        <v>32</v>
      </c>
      <c r="C423" s="33" t="s">
        <v>46</v>
      </c>
    </row>
    <row r="424" spans="2:159" x14ac:dyDescent="0.3">
      <c r="B424" s="33" t="s">
        <v>32</v>
      </c>
      <c r="C424" s="33" t="s">
        <v>47</v>
      </c>
    </row>
    <row r="425" spans="2:159" x14ac:dyDescent="0.3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353.12541299999998</v>
      </c>
      <c r="AS425" s="33">
        <v>430.17095760000001</v>
      </c>
      <c r="AT425" s="33">
        <v>568.21089180000001</v>
      </c>
      <c r="AU425" s="33">
        <v>465.48349889999997</v>
      </c>
      <c r="AV425" s="33">
        <v>2828.77459</v>
      </c>
      <c r="AW425" s="33">
        <v>3445.961773</v>
      </c>
      <c r="AX425" s="33">
        <v>4551.7554760000003</v>
      </c>
      <c r="AY425" s="33">
        <v>3728.8392319999998</v>
      </c>
      <c r="AZ425" s="33">
        <v>3847.5740449999998</v>
      </c>
      <c r="BA425" s="33">
        <v>4687.0447459999996</v>
      </c>
      <c r="BB425" s="33">
        <v>6191.0964180000001</v>
      </c>
      <c r="BC425" s="33">
        <v>5071.8021500000004</v>
      </c>
      <c r="BD425" s="33">
        <v>3847.5740449999998</v>
      </c>
      <c r="BE425" s="33">
        <v>4687.0447459999996</v>
      </c>
      <c r="BF425" s="33">
        <v>6191.0964180000001</v>
      </c>
      <c r="BG425" s="33">
        <v>5071.8021500000004</v>
      </c>
      <c r="BH425" s="33">
        <v>3847.5740449999998</v>
      </c>
      <c r="BI425" s="33">
        <v>4687.0447459999996</v>
      </c>
      <c r="BJ425" s="33">
        <v>6191.0964180000001</v>
      </c>
      <c r="BK425" s="33">
        <v>5071.8021500000004</v>
      </c>
      <c r="BL425" s="33">
        <v>5441.843511</v>
      </c>
      <c r="BM425" s="33">
        <v>6629.1548220000004</v>
      </c>
      <c r="BN425" s="33">
        <v>8756.4209219999993</v>
      </c>
      <c r="BO425" s="33">
        <v>7173.3391730000003</v>
      </c>
      <c r="BP425" s="33">
        <v>6652.707684</v>
      </c>
      <c r="BQ425" s="33">
        <v>8104.2075420000001</v>
      </c>
      <c r="BR425" s="33">
        <v>10704.811460000001</v>
      </c>
      <c r="BS425" s="33">
        <v>8769.4783110000008</v>
      </c>
      <c r="BT425" s="33">
        <v>7188.874495</v>
      </c>
      <c r="BU425" s="33">
        <v>8757.3562029999994</v>
      </c>
      <c r="BV425" s="33">
        <v>11567.552600000001</v>
      </c>
      <c r="BW425" s="33">
        <v>9476.2436519999992</v>
      </c>
      <c r="BX425" s="33">
        <v>7188.874495</v>
      </c>
      <c r="BY425" s="33">
        <v>8757.3562029999994</v>
      </c>
      <c r="BZ425" s="33">
        <v>11567.552600000001</v>
      </c>
      <c r="CA425" s="33">
        <v>9476.2436519999992</v>
      </c>
      <c r="CB425" s="33">
        <v>7188.874495</v>
      </c>
      <c r="CC425" s="33">
        <v>8757.3562029999994</v>
      </c>
      <c r="CD425" s="33">
        <v>11567.552600000001</v>
      </c>
      <c r="CE425" s="33">
        <v>9476.2436519999992</v>
      </c>
      <c r="CF425" s="33">
        <v>7188.874495</v>
      </c>
      <c r="CG425" s="33">
        <v>8757.3562029999994</v>
      </c>
      <c r="CH425" s="33">
        <v>11567.552600000001</v>
      </c>
      <c r="CI425" s="33">
        <v>9476.2436519999992</v>
      </c>
      <c r="CJ425" s="33">
        <v>7188.874495</v>
      </c>
      <c r="CK425" s="33">
        <v>8757.3562029999994</v>
      </c>
      <c r="CL425" s="33">
        <v>11567.552600000001</v>
      </c>
      <c r="CM425" s="33">
        <v>9476.2436519999992</v>
      </c>
      <c r="CN425" s="33">
        <v>7188.874495</v>
      </c>
      <c r="CO425" s="33">
        <v>8757.3562029999994</v>
      </c>
      <c r="CP425" s="33">
        <v>11567.552600000001</v>
      </c>
      <c r="CQ425" s="33">
        <v>9476.2436519999992</v>
      </c>
      <c r="CR425" s="33">
        <v>7188.874495</v>
      </c>
      <c r="CS425" s="33">
        <v>8757.3562029999994</v>
      </c>
      <c r="CT425" s="33">
        <v>11567.552600000001</v>
      </c>
      <c r="CU425" s="33">
        <v>9476.2436519999992</v>
      </c>
      <c r="CV425" s="33">
        <v>7188.874495</v>
      </c>
      <c r="CW425" s="33">
        <v>8757.3562029999994</v>
      </c>
      <c r="CX425" s="33">
        <v>11567.552600000001</v>
      </c>
      <c r="CY425" s="33">
        <v>9476.2436519999992</v>
      </c>
      <c r="CZ425" s="33">
        <v>7188.874495</v>
      </c>
      <c r="DA425" s="33">
        <v>8757.3562029999994</v>
      </c>
      <c r="DB425" s="33">
        <v>11567.552600000001</v>
      </c>
      <c r="DC425" s="33">
        <v>9476.2436519999992</v>
      </c>
      <c r="DD425" s="33">
        <v>7188.874495</v>
      </c>
      <c r="DE425" s="33">
        <v>8757.3562029999994</v>
      </c>
      <c r="DF425" s="33">
        <v>11567.552600000001</v>
      </c>
      <c r="DG425" s="33">
        <v>9476.2436519999992</v>
      </c>
      <c r="DH425" s="33">
        <v>7188.874495</v>
      </c>
      <c r="DI425" s="33">
        <v>8757.3562029999994</v>
      </c>
      <c r="DJ425" s="33">
        <v>11567.552600000001</v>
      </c>
      <c r="DK425" s="33">
        <v>9476.2436519999992</v>
      </c>
      <c r="DL425" s="33">
        <v>7188.874495</v>
      </c>
      <c r="DM425" s="33">
        <v>8757.3562029999994</v>
      </c>
      <c r="DN425" s="33">
        <v>11567.552600000001</v>
      </c>
      <c r="DO425" s="33">
        <v>9476.2436519999992</v>
      </c>
      <c r="DP425" s="33">
        <v>7188.874495</v>
      </c>
      <c r="DQ425" s="33">
        <v>8757.3562029999994</v>
      </c>
      <c r="DR425" s="33">
        <v>11567.552600000001</v>
      </c>
      <c r="DS425" s="33">
        <v>9476.2436519999992</v>
      </c>
      <c r="DT425" s="33">
        <v>7188.874495</v>
      </c>
      <c r="DU425" s="33">
        <v>8757.3562029999994</v>
      </c>
      <c r="DV425" s="33">
        <v>11567.552600000001</v>
      </c>
      <c r="DW425" s="33">
        <v>9476.2436519999992</v>
      </c>
      <c r="DX425" s="33">
        <v>7188.874495</v>
      </c>
      <c r="DY425" s="33">
        <v>8757.3562029999994</v>
      </c>
      <c r="DZ425" s="33">
        <v>11567.552600000001</v>
      </c>
      <c r="EA425" s="33">
        <v>9476.2436519999992</v>
      </c>
      <c r="EB425" s="33">
        <v>7188.874495</v>
      </c>
      <c r="EC425" s="33">
        <v>8757.3562029999994</v>
      </c>
      <c r="ED425" s="33">
        <v>11567.552600000001</v>
      </c>
      <c r="EE425" s="33">
        <v>9476.2436519999992</v>
      </c>
      <c r="EF425" s="33">
        <v>7188.874495</v>
      </c>
      <c r="EG425" s="33">
        <v>8757.3562029999994</v>
      </c>
      <c r="EH425" s="33">
        <v>11567.552600000001</v>
      </c>
      <c r="EI425" s="33">
        <v>9476.2436519999992</v>
      </c>
      <c r="EJ425" s="33">
        <v>7188.874495</v>
      </c>
      <c r="EK425" s="33">
        <v>8757.3562029999994</v>
      </c>
      <c r="EL425" s="33">
        <v>11567.552600000001</v>
      </c>
      <c r="EM425" s="33">
        <v>9476.2436519999992</v>
      </c>
      <c r="EN425" s="33">
        <v>7188.874495</v>
      </c>
      <c r="EO425" s="33">
        <v>8757.3562029999994</v>
      </c>
      <c r="EP425" s="33">
        <v>11567.552600000001</v>
      </c>
      <c r="EQ425" s="33">
        <v>9476.2436519999992</v>
      </c>
      <c r="ER425" s="33">
        <v>7188.874495</v>
      </c>
      <c r="ES425" s="33">
        <v>8757.3562029999994</v>
      </c>
      <c r="ET425" s="33">
        <v>11567.552600000001</v>
      </c>
      <c r="EU425" s="33">
        <v>9476.2436519999992</v>
      </c>
      <c r="EV425" s="33">
        <v>7188.874495</v>
      </c>
      <c r="EW425" s="33">
        <v>8757.3562029999994</v>
      </c>
      <c r="EX425" s="33">
        <v>11567.552600000001</v>
      </c>
      <c r="EY425" s="33">
        <v>9476.2436519999992</v>
      </c>
      <c r="EZ425" s="33">
        <v>7188.874495</v>
      </c>
      <c r="FA425" s="33">
        <v>8757.3562029999994</v>
      </c>
      <c r="FB425" s="33">
        <v>11567.552600000001</v>
      </c>
      <c r="FC425" s="33">
        <v>9476.2436519999992</v>
      </c>
    </row>
    <row r="426" spans="2:159" x14ac:dyDescent="0.3">
      <c r="B426" s="33" t="s">
        <v>33</v>
      </c>
      <c r="C426" s="33" t="s">
        <v>37</v>
      </c>
    </row>
    <row r="427" spans="2:159" x14ac:dyDescent="0.3">
      <c r="B427" s="33" t="s">
        <v>33</v>
      </c>
      <c r="C427" s="33" t="s">
        <v>38</v>
      </c>
    </row>
    <row r="428" spans="2:159" x14ac:dyDescent="0.3">
      <c r="B428" s="33" t="s">
        <v>33</v>
      </c>
      <c r="C428" s="33" t="s">
        <v>39</v>
      </c>
    </row>
    <row r="429" spans="2:159" x14ac:dyDescent="0.3">
      <c r="B429" s="33" t="s">
        <v>33</v>
      </c>
      <c r="C429" s="33" t="s">
        <v>40</v>
      </c>
    </row>
    <row r="430" spans="2:159" x14ac:dyDescent="0.3">
      <c r="B430" s="33" t="s">
        <v>33</v>
      </c>
      <c r="C430" s="33" t="s">
        <v>41</v>
      </c>
    </row>
    <row r="431" spans="2:159" x14ac:dyDescent="0.3">
      <c r="B431" s="33" t="s">
        <v>33</v>
      </c>
      <c r="C431" s="33" t="s">
        <v>42</v>
      </c>
    </row>
    <row r="432" spans="2:159" x14ac:dyDescent="0.3">
      <c r="B432" s="33" t="s">
        <v>33</v>
      </c>
      <c r="C432" s="33" t="s">
        <v>43</v>
      </c>
    </row>
    <row r="433" spans="2:159" x14ac:dyDescent="0.3">
      <c r="B433" s="33" t="s">
        <v>33</v>
      </c>
      <c r="C433" s="33" t="s">
        <v>44</v>
      </c>
    </row>
    <row r="434" spans="2:159" x14ac:dyDescent="0.3">
      <c r="B434" s="33" t="s">
        <v>33</v>
      </c>
      <c r="C434" s="33" t="s">
        <v>45</v>
      </c>
    </row>
    <row r="435" spans="2:159" x14ac:dyDescent="0.3">
      <c r="B435" s="33" t="s">
        <v>33</v>
      </c>
      <c r="C435" s="33" t="s">
        <v>46</v>
      </c>
    </row>
    <row r="436" spans="2:159" x14ac:dyDescent="0.3">
      <c r="B436" s="33" t="s">
        <v>33</v>
      </c>
      <c r="C436" s="33" t="s">
        <v>47</v>
      </c>
    </row>
    <row r="437" spans="2:159" x14ac:dyDescent="0.3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3">
      <c r="B438" s="33" t="s">
        <v>34</v>
      </c>
      <c r="C438" s="33" t="s">
        <v>37</v>
      </c>
    </row>
    <row r="439" spans="2:159" x14ac:dyDescent="0.3">
      <c r="B439" s="33" t="s">
        <v>34</v>
      </c>
      <c r="C439" s="33" t="s">
        <v>38</v>
      </c>
    </row>
    <row r="440" spans="2:159" x14ac:dyDescent="0.3">
      <c r="B440" s="33" t="s">
        <v>34</v>
      </c>
      <c r="C440" s="33" t="s">
        <v>39</v>
      </c>
      <c r="BX440" s="33">
        <v>2862.2498620000001</v>
      </c>
      <c r="BY440" s="33">
        <v>3486.7407410000001</v>
      </c>
      <c r="BZ440" s="33">
        <v>4605.6202320000002</v>
      </c>
      <c r="CA440" s="33">
        <v>3772.9657269999998</v>
      </c>
      <c r="CB440" s="33">
        <v>4416.8770480000003</v>
      </c>
      <c r="CC440" s="33">
        <v>5380.5593129999997</v>
      </c>
      <c r="CD440" s="33">
        <v>7107.1567050000003</v>
      </c>
      <c r="CE440" s="33">
        <v>5822.247018</v>
      </c>
      <c r="CF440" s="33">
        <v>6200.4095029999999</v>
      </c>
      <c r="CG440" s="33">
        <v>7553.226122</v>
      </c>
      <c r="CH440" s="33">
        <v>9977.0225649999993</v>
      </c>
      <c r="CI440" s="33">
        <v>8173.267073</v>
      </c>
      <c r="CJ440" s="33">
        <v>8494.3705570000002</v>
      </c>
      <c r="CK440" s="33">
        <v>10347.68777</v>
      </c>
      <c r="CL440" s="33">
        <v>13668.21444</v>
      </c>
      <c r="CM440" s="33">
        <v>11197.124830000001</v>
      </c>
      <c r="CN440" s="33">
        <v>10854.44219</v>
      </c>
      <c r="CO440" s="33">
        <v>13222.68413</v>
      </c>
      <c r="CP440" s="33">
        <v>17465.78426</v>
      </c>
      <c r="CQ440" s="33">
        <v>14308.128350000001</v>
      </c>
      <c r="CR440" s="33">
        <v>13081.16214</v>
      </c>
      <c r="CS440" s="33">
        <v>15935.23387</v>
      </c>
      <c r="CT440" s="33">
        <v>21048.779070000001</v>
      </c>
      <c r="CU440" s="33">
        <v>17243.35009</v>
      </c>
      <c r="CV440" s="33">
        <v>14945.43485</v>
      </c>
      <c r="CW440" s="33">
        <v>18206.257000000001</v>
      </c>
      <c r="CX440" s="33">
        <v>24048.56335</v>
      </c>
      <c r="CY440" s="33">
        <v>19700.800480000002</v>
      </c>
      <c r="CZ440" s="33">
        <v>18064.980039999999</v>
      </c>
      <c r="DA440" s="33">
        <v>22006.430230000002</v>
      </c>
      <c r="DB440" s="33">
        <v>29068.19515</v>
      </c>
      <c r="DC440" s="33">
        <v>23812.928230000001</v>
      </c>
      <c r="DD440" s="33">
        <v>19680.900079999999</v>
      </c>
      <c r="DE440" s="33">
        <v>23974.914639999999</v>
      </c>
      <c r="DF440" s="33">
        <v>31668.357400000001</v>
      </c>
      <c r="DG440" s="33">
        <v>25943.004649999999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3">
      <c r="B441" s="33" t="s">
        <v>34</v>
      </c>
      <c r="C441" s="33" t="s">
        <v>40</v>
      </c>
    </row>
    <row r="442" spans="2:159" x14ac:dyDescent="0.3">
      <c r="B442" s="33" t="s">
        <v>34</v>
      </c>
      <c r="C442" s="33" t="s">
        <v>41</v>
      </c>
    </row>
    <row r="443" spans="2:159" x14ac:dyDescent="0.3">
      <c r="B443" s="33" t="s">
        <v>34</v>
      </c>
      <c r="C443" s="33" t="s">
        <v>42</v>
      </c>
    </row>
    <row r="444" spans="2:159" x14ac:dyDescent="0.3">
      <c r="B444" s="33" t="s">
        <v>34</v>
      </c>
      <c r="C444" s="33" t="s">
        <v>43</v>
      </c>
    </row>
    <row r="445" spans="2:159" x14ac:dyDescent="0.3">
      <c r="B445" s="33" t="s">
        <v>34</v>
      </c>
      <c r="C445" s="33" t="s">
        <v>44</v>
      </c>
    </row>
    <row r="446" spans="2:159" x14ac:dyDescent="0.3">
      <c r="B446" s="33" t="s">
        <v>34</v>
      </c>
      <c r="C446" s="33" t="s">
        <v>45</v>
      </c>
    </row>
    <row r="447" spans="2:159" x14ac:dyDescent="0.3">
      <c r="B447" s="33" t="s">
        <v>34</v>
      </c>
      <c r="C447" s="33" t="s">
        <v>46</v>
      </c>
    </row>
    <row r="448" spans="2:159" x14ac:dyDescent="0.3">
      <c r="B448" s="33" t="s">
        <v>34</v>
      </c>
      <c r="C448" s="33" t="s">
        <v>47</v>
      </c>
    </row>
    <row r="449" spans="2:159" x14ac:dyDescent="0.3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2862.2498620000001</v>
      </c>
      <c r="BY449" s="33">
        <v>3486.7407410000001</v>
      </c>
      <c r="BZ449" s="33">
        <v>4605.6202320000002</v>
      </c>
      <c r="CA449" s="33">
        <v>3772.9657269999998</v>
      </c>
      <c r="CB449" s="33">
        <v>4416.8770480000003</v>
      </c>
      <c r="CC449" s="33">
        <v>5380.5593129999997</v>
      </c>
      <c r="CD449" s="33">
        <v>7107.1567050000003</v>
      </c>
      <c r="CE449" s="33">
        <v>5822.247018</v>
      </c>
      <c r="CF449" s="33">
        <v>6200.4095029999999</v>
      </c>
      <c r="CG449" s="33">
        <v>7553.226122</v>
      </c>
      <c r="CH449" s="33">
        <v>9977.0225649999993</v>
      </c>
      <c r="CI449" s="33">
        <v>8173.267073</v>
      </c>
      <c r="CJ449" s="33">
        <v>8494.3705570000002</v>
      </c>
      <c r="CK449" s="33">
        <v>10347.68777</v>
      </c>
      <c r="CL449" s="33">
        <v>13668.21444</v>
      </c>
      <c r="CM449" s="33">
        <v>11197.124830000001</v>
      </c>
      <c r="CN449" s="33">
        <v>10854.44219</v>
      </c>
      <c r="CO449" s="33">
        <v>13222.68413</v>
      </c>
      <c r="CP449" s="33">
        <v>17465.78426</v>
      </c>
      <c r="CQ449" s="33">
        <v>14308.128350000001</v>
      </c>
      <c r="CR449" s="33">
        <v>13081.16214</v>
      </c>
      <c r="CS449" s="33">
        <v>15935.23387</v>
      </c>
      <c r="CT449" s="33">
        <v>21048.779070000001</v>
      </c>
      <c r="CU449" s="33">
        <v>17243.35009</v>
      </c>
      <c r="CV449" s="33">
        <v>14945.43485</v>
      </c>
      <c r="CW449" s="33">
        <v>18206.257000000001</v>
      </c>
      <c r="CX449" s="33">
        <v>24048.56335</v>
      </c>
      <c r="CY449" s="33">
        <v>19700.800480000002</v>
      </c>
      <c r="CZ449" s="33">
        <v>18064.980039999999</v>
      </c>
      <c r="DA449" s="33">
        <v>22006.430230000002</v>
      </c>
      <c r="DB449" s="33">
        <v>29068.19515</v>
      </c>
      <c r="DC449" s="33">
        <v>23812.928230000001</v>
      </c>
      <c r="DD449" s="33">
        <v>19680.900079999999</v>
      </c>
      <c r="DE449" s="33">
        <v>23974.914639999999</v>
      </c>
      <c r="DF449" s="33">
        <v>31668.357400000001</v>
      </c>
      <c r="DG449" s="33">
        <v>25943.004649999999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3">
      <c r="B450" s="33" t="s">
        <v>35</v>
      </c>
      <c r="C450" s="33" t="s">
        <v>37</v>
      </c>
    </row>
    <row r="451" spans="2:159" x14ac:dyDescent="0.3">
      <c r="B451" s="33" t="s">
        <v>35</v>
      </c>
      <c r="C451" s="33" t="s">
        <v>38</v>
      </c>
    </row>
    <row r="452" spans="2:159" x14ac:dyDescent="0.3">
      <c r="B452" s="33" t="s">
        <v>35</v>
      </c>
      <c r="C452" s="33" t="s">
        <v>39</v>
      </c>
    </row>
    <row r="453" spans="2:159" x14ac:dyDescent="0.3">
      <c r="B453" s="33" t="s">
        <v>35</v>
      </c>
      <c r="C453" s="33" t="s">
        <v>40</v>
      </c>
    </row>
    <row r="454" spans="2:159" x14ac:dyDescent="0.3">
      <c r="B454" s="33" t="s">
        <v>35</v>
      </c>
      <c r="C454" s="33" t="s">
        <v>41</v>
      </c>
    </row>
    <row r="455" spans="2:159" x14ac:dyDescent="0.3">
      <c r="B455" s="33" t="s">
        <v>35</v>
      </c>
      <c r="C455" s="33" t="s">
        <v>42</v>
      </c>
    </row>
    <row r="456" spans="2:159" x14ac:dyDescent="0.3">
      <c r="B456" s="33" t="s">
        <v>35</v>
      </c>
      <c r="C456" s="33" t="s">
        <v>43</v>
      </c>
    </row>
    <row r="457" spans="2:159" x14ac:dyDescent="0.3">
      <c r="B457" s="33" t="s">
        <v>35</v>
      </c>
      <c r="C457" s="33" t="s">
        <v>44</v>
      </c>
    </row>
    <row r="458" spans="2:159" x14ac:dyDescent="0.3">
      <c r="B458" s="33" t="s">
        <v>35</v>
      </c>
      <c r="C458" s="33" t="s">
        <v>45</v>
      </c>
    </row>
    <row r="459" spans="2:159" x14ac:dyDescent="0.3">
      <c r="B459" s="33" t="s">
        <v>35</v>
      </c>
      <c r="C459" s="33" t="s">
        <v>46</v>
      </c>
    </row>
    <row r="460" spans="2:159" x14ac:dyDescent="0.3">
      <c r="B460" s="33" t="s">
        <v>35</v>
      </c>
      <c r="C460" s="33" t="s">
        <v>47</v>
      </c>
    </row>
    <row r="461" spans="2:159" x14ac:dyDescent="0.3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3">
      <c r="B462" s="33" t="s">
        <v>36</v>
      </c>
      <c r="C462" s="33" t="s">
        <v>37</v>
      </c>
    </row>
    <row r="463" spans="2:159" x14ac:dyDescent="0.3">
      <c r="B463" s="33" t="s">
        <v>36</v>
      </c>
      <c r="C463" s="33" t="s">
        <v>38</v>
      </c>
    </row>
    <row r="464" spans="2:159" x14ac:dyDescent="0.3">
      <c r="B464" s="33" t="s">
        <v>36</v>
      </c>
      <c r="C464" s="33" t="s">
        <v>39</v>
      </c>
      <c r="DL464" s="33">
        <v>4226.4719080000004</v>
      </c>
      <c r="DM464" s="33">
        <v>5148.6112329999996</v>
      </c>
      <c r="DN464" s="33">
        <v>6800.7775240000001</v>
      </c>
      <c r="DO464" s="33">
        <v>5571.2584239999996</v>
      </c>
      <c r="DP464" s="33">
        <v>6472.2480130000004</v>
      </c>
      <c r="DQ464" s="33">
        <v>7884.3748519999999</v>
      </c>
      <c r="DR464" s="33">
        <v>10414.435439999999</v>
      </c>
      <c r="DS464" s="33">
        <v>8531.5996529999993</v>
      </c>
      <c r="DT464" s="33">
        <v>8212.8649609999993</v>
      </c>
      <c r="DU464" s="33">
        <v>10004.762769999999</v>
      </c>
      <c r="DV464" s="33">
        <v>13215.246349999999</v>
      </c>
      <c r="DW464" s="33">
        <v>10826.04927</v>
      </c>
      <c r="DX464" s="33">
        <v>10223.386060000001</v>
      </c>
      <c r="DY464" s="33">
        <v>12453.943020000001</v>
      </c>
      <c r="DZ464" s="33">
        <v>16450.35758</v>
      </c>
      <c r="EA464" s="33">
        <v>13476.281629999999</v>
      </c>
      <c r="EB464" s="33">
        <v>13168.821760000001</v>
      </c>
      <c r="EC464" s="33">
        <v>16042.01923</v>
      </c>
      <c r="ED464" s="33">
        <v>21189.83138</v>
      </c>
      <c r="EE464" s="33">
        <v>17358.901409999999</v>
      </c>
      <c r="EF464" s="33">
        <v>15561.31992</v>
      </c>
      <c r="EG464" s="33">
        <v>18956.517</v>
      </c>
      <c r="EH464" s="33">
        <v>25039.578420000002</v>
      </c>
      <c r="EI464" s="33">
        <v>20512.648990000002</v>
      </c>
      <c r="EJ464" s="33">
        <v>17647.03904</v>
      </c>
      <c r="EK464" s="33">
        <v>21497.302110000001</v>
      </c>
      <c r="EL464" s="33">
        <v>28395.69009</v>
      </c>
      <c r="EM464" s="33">
        <v>23262.006010000001</v>
      </c>
      <c r="EN464" s="33">
        <v>18480.836439999999</v>
      </c>
      <c r="EO464" s="33">
        <v>22513.018940000002</v>
      </c>
      <c r="EP464" s="33">
        <v>29737.34591</v>
      </c>
      <c r="EQ464" s="33">
        <v>24361.102579999999</v>
      </c>
      <c r="ER464" s="33">
        <v>18882.937290000002</v>
      </c>
      <c r="ES464" s="33">
        <v>23002.850890000002</v>
      </c>
      <c r="ET464" s="33">
        <v>30384.36274</v>
      </c>
      <c r="EU464" s="33">
        <v>24891.144609999999</v>
      </c>
      <c r="EV464" s="33">
        <v>21044.34921</v>
      </c>
      <c r="EW464" s="33">
        <v>25635.843580000001</v>
      </c>
      <c r="EX464" s="33">
        <v>33862.271000000001</v>
      </c>
      <c r="EY464" s="33">
        <v>27740.2785</v>
      </c>
      <c r="EZ464" s="33">
        <v>23398.163420000001</v>
      </c>
      <c r="FA464" s="33">
        <v>28503.217260000001</v>
      </c>
      <c r="FB464" s="33">
        <v>37649.77205</v>
      </c>
      <c r="FC464" s="33">
        <v>30843.033599999999</v>
      </c>
    </row>
    <row r="465" spans="2:159" x14ac:dyDescent="0.3">
      <c r="B465" s="33" t="s">
        <v>36</v>
      </c>
      <c r="C465" s="33" t="s">
        <v>40</v>
      </c>
    </row>
    <row r="466" spans="2:159" x14ac:dyDescent="0.3">
      <c r="B466" s="33" t="s">
        <v>36</v>
      </c>
      <c r="C466" s="33" t="s">
        <v>41</v>
      </c>
    </row>
    <row r="467" spans="2:159" x14ac:dyDescent="0.3">
      <c r="B467" s="33" t="s">
        <v>36</v>
      </c>
      <c r="C467" s="33" t="s">
        <v>42</v>
      </c>
    </row>
    <row r="468" spans="2:159" x14ac:dyDescent="0.3">
      <c r="B468" s="33" t="s">
        <v>36</v>
      </c>
      <c r="C468" s="33" t="s">
        <v>43</v>
      </c>
    </row>
    <row r="469" spans="2:159" x14ac:dyDescent="0.3">
      <c r="B469" s="33" t="s">
        <v>36</v>
      </c>
      <c r="C469" s="33" t="s">
        <v>44</v>
      </c>
    </row>
    <row r="470" spans="2:159" x14ac:dyDescent="0.3">
      <c r="B470" s="33" t="s">
        <v>36</v>
      </c>
      <c r="C470" s="33" t="s">
        <v>45</v>
      </c>
    </row>
    <row r="471" spans="2:159" x14ac:dyDescent="0.3">
      <c r="B471" s="33" t="s">
        <v>36</v>
      </c>
      <c r="C471" s="33" t="s">
        <v>46</v>
      </c>
    </row>
    <row r="472" spans="2:159" x14ac:dyDescent="0.3">
      <c r="B472" s="33" t="s">
        <v>36</v>
      </c>
      <c r="C472" s="33" t="s">
        <v>47</v>
      </c>
    </row>
    <row r="473" spans="2:159" x14ac:dyDescent="0.3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4226.4719080000004</v>
      </c>
      <c r="DM473" s="33">
        <v>5148.6112329999996</v>
      </c>
      <c r="DN473" s="33">
        <v>6800.7775240000001</v>
      </c>
      <c r="DO473" s="33">
        <v>5571.2584239999996</v>
      </c>
      <c r="DP473" s="33">
        <v>6472.2480130000004</v>
      </c>
      <c r="DQ473" s="33">
        <v>7884.3748519999999</v>
      </c>
      <c r="DR473" s="33">
        <v>10414.435439999999</v>
      </c>
      <c r="DS473" s="33">
        <v>8531.5996529999993</v>
      </c>
      <c r="DT473" s="33">
        <v>8212.8649609999993</v>
      </c>
      <c r="DU473" s="33">
        <v>10004.762769999999</v>
      </c>
      <c r="DV473" s="33">
        <v>13215.246349999999</v>
      </c>
      <c r="DW473" s="33">
        <v>10826.04927</v>
      </c>
      <c r="DX473" s="33">
        <v>10223.386060000001</v>
      </c>
      <c r="DY473" s="33">
        <v>12453.943020000001</v>
      </c>
      <c r="DZ473" s="33">
        <v>16450.35758</v>
      </c>
      <c r="EA473" s="33">
        <v>13476.281629999999</v>
      </c>
      <c r="EB473" s="33">
        <v>13168.821760000001</v>
      </c>
      <c r="EC473" s="33">
        <v>16042.01923</v>
      </c>
      <c r="ED473" s="33">
        <v>21189.83138</v>
      </c>
      <c r="EE473" s="33">
        <v>17358.901409999999</v>
      </c>
      <c r="EF473" s="33">
        <v>15561.31992</v>
      </c>
      <c r="EG473" s="33">
        <v>18956.517</v>
      </c>
      <c r="EH473" s="33">
        <v>25039.578420000002</v>
      </c>
      <c r="EI473" s="33">
        <v>20512.648990000002</v>
      </c>
      <c r="EJ473" s="33">
        <v>17647.03904</v>
      </c>
      <c r="EK473" s="33">
        <v>21497.302110000001</v>
      </c>
      <c r="EL473" s="33">
        <v>28395.69009</v>
      </c>
      <c r="EM473" s="33">
        <v>23262.006010000001</v>
      </c>
      <c r="EN473" s="33">
        <v>18480.836439999999</v>
      </c>
      <c r="EO473" s="33">
        <v>22513.018940000002</v>
      </c>
      <c r="EP473" s="33">
        <v>29737.34591</v>
      </c>
      <c r="EQ473" s="33">
        <v>24361.102579999999</v>
      </c>
      <c r="ER473" s="33">
        <v>18882.937290000002</v>
      </c>
      <c r="ES473" s="33">
        <v>23002.850890000002</v>
      </c>
      <c r="ET473" s="33">
        <v>30384.36274</v>
      </c>
      <c r="EU473" s="33">
        <v>24891.144609999999</v>
      </c>
      <c r="EV473" s="33">
        <v>21044.34921</v>
      </c>
      <c r="EW473" s="33">
        <v>25635.843580000001</v>
      </c>
      <c r="EX473" s="33">
        <v>33862.271000000001</v>
      </c>
      <c r="EY473" s="33">
        <v>27740.2785</v>
      </c>
      <c r="EZ473" s="33">
        <v>23398.163420000001</v>
      </c>
      <c r="FA473" s="33">
        <v>28503.217260000001</v>
      </c>
      <c r="FB473" s="33">
        <v>37649.77205</v>
      </c>
      <c r="FC473" s="33">
        <v>30843.033599999999</v>
      </c>
    </row>
    <row r="474" spans="2:159" x14ac:dyDescent="0.3">
      <c r="B474" s="33" t="s">
        <v>229</v>
      </c>
      <c r="C474" s="33" t="s">
        <v>37</v>
      </c>
    </row>
    <row r="475" spans="2:159" x14ac:dyDescent="0.3">
      <c r="B475" s="33" t="s">
        <v>229</v>
      </c>
      <c r="C475" s="33" t="s">
        <v>38</v>
      </c>
    </row>
    <row r="476" spans="2:159" x14ac:dyDescent="0.3">
      <c r="B476" s="33" t="s">
        <v>229</v>
      </c>
      <c r="C476" s="33" t="s">
        <v>39</v>
      </c>
    </row>
    <row r="477" spans="2:159" x14ac:dyDescent="0.3">
      <c r="B477" s="33" t="s">
        <v>229</v>
      </c>
      <c r="C477" s="33" t="s">
        <v>40</v>
      </c>
    </row>
    <row r="478" spans="2:159" x14ac:dyDescent="0.3">
      <c r="B478" s="33" t="s">
        <v>229</v>
      </c>
      <c r="C478" s="33" t="s">
        <v>41</v>
      </c>
    </row>
    <row r="479" spans="2:159" x14ac:dyDescent="0.3">
      <c r="B479" s="33" t="s">
        <v>229</v>
      </c>
      <c r="C479" s="33" t="s">
        <v>42</v>
      </c>
    </row>
    <row r="480" spans="2:159" x14ac:dyDescent="0.3">
      <c r="B480" s="33" t="s">
        <v>229</v>
      </c>
      <c r="C480" s="33" t="s">
        <v>43</v>
      </c>
    </row>
    <row r="481" spans="2:159" x14ac:dyDescent="0.3">
      <c r="B481" s="33" t="s">
        <v>229</v>
      </c>
      <c r="C481" s="33" t="s">
        <v>44</v>
      </c>
    </row>
    <row r="482" spans="2:159" x14ac:dyDescent="0.3">
      <c r="B482" s="33" t="s">
        <v>229</v>
      </c>
      <c r="C482" s="33" t="s">
        <v>45</v>
      </c>
    </row>
    <row r="483" spans="2:159" x14ac:dyDescent="0.3">
      <c r="B483" s="33" t="s">
        <v>229</v>
      </c>
      <c r="C483" s="33" t="s">
        <v>46</v>
      </c>
    </row>
    <row r="484" spans="2:159" x14ac:dyDescent="0.3">
      <c r="B484" s="33" t="s">
        <v>229</v>
      </c>
      <c r="C484" s="33" t="s">
        <v>47</v>
      </c>
    </row>
    <row r="485" spans="2:159" x14ac:dyDescent="0.3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3">
      <c r="B486" s="33" t="s">
        <v>230</v>
      </c>
      <c r="C486" s="33" t="s">
        <v>37</v>
      </c>
    </row>
    <row r="487" spans="2:159" x14ac:dyDescent="0.3">
      <c r="B487" s="33" t="s">
        <v>230</v>
      </c>
      <c r="C487" s="33" t="s">
        <v>38</v>
      </c>
    </row>
    <row r="488" spans="2:159" x14ac:dyDescent="0.3">
      <c r="B488" s="33" t="s">
        <v>230</v>
      </c>
      <c r="C488" s="33" t="s">
        <v>39</v>
      </c>
    </row>
    <row r="489" spans="2:159" x14ac:dyDescent="0.3">
      <c r="B489" s="33" t="s">
        <v>230</v>
      </c>
      <c r="C489" s="33" t="s">
        <v>40</v>
      </c>
    </row>
    <row r="490" spans="2:159" x14ac:dyDescent="0.3">
      <c r="B490" s="33" t="s">
        <v>230</v>
      </c>
      <c r="C490" s="33" t="s">
        <v>41</v>
      </c>
    </row>
    <row r="491" spans="2:159" x14ac:dyDescent="0.3">
      <c r="B491" s="33" t="s">
        <v>230</v>
      </c>
      <c r="C491" s="33" t="s">
        <v>42</v>
      </c>
    </row>
    <row r="492" spans="2:159" x14ac:dyDescent="0.3">
      <c r="B492" s="33" t="s">
        <v>230</v>
      </c>
      <c r="C492" s="33" t="s">
        <v>43</v>
      </c>
    </row>
    <row r="493" spans="2:159" x14ac:dyDescent="0.3">
      <c r="B493" s="33" t="s">
        <v>230</v>
      </c>
      <c r="C493" s="33" t="s">
        <v>44</v>
      </c>
    </row>
    <row r="494" spans="2:159" x14ac:dyDescent="0.3">
      <c r="B494" s="33" t="s">
        <v>230</v>
      </c>
      <c r="C494" s="33" t="s">
        <v>45</v>
      </c>
    </row>
    <row r="495" spans="2:159" x14ac:dyDescent="0.3">
      <c r="B495" s="33" t="s">
        <v>230</v>
      </c>
      <c r="C495" s="33" t="s">
        <v>46</v>
      </c>
    </row>
    <row r="496" spans="2:159" x14ac:dyDescent="0.3">
      <c r="B496" s="33" t="s">
        <v>230</v>
      </c>
      <c r="C496" s="33" t="s">
        <v>47</v>
      </c>
    </row>
    <row r="497" spans="2:159" x14ac:dyDescent="0.3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3">
      <c r="B498" s="33" t="s">
        <v>231</v>
      </c>
      <c r="C498" s="33" t="s">
        <v>37</v>
      </c>
    </row>
    <row r="499" spans="2:159" x14ac:dyDescent="0.3">
      <c r="B499" s="33" t="s">
        <v>231</v>
      </c>
      <c r="C499" s="33" t="s">
        <v>38</v>
      </c>
    </row>
    <row r="500" spans="2:159" x14ac:dyDescent="0.3">
      <c r="B500" s="33" t="s">
        <v>231</v>
      </c>
      <c r="C500" s="33" t="s">
        <v>39</v>
      </c>
    </row>
    <row r="501" spans="2:159" x14ac:dyDescent="0.3">
      <c r="B501" s="33" t="s">
        <v>231</v>
      </c>
      <c r="C501" s="33" t="s">
        <v>40</v>
      </c>
    </row>
    <row r="502" spans="2:159" x14ac:dyDescent="0.3">
      <c r="B502" s="33" t="s">
        <v>231</v>
      </c>
      <c r="C502" s="33" t="s">
        <v>41</v>
      </c>
    </row>
    <row r="503" spans="2:159" x14ac:dyDescent="0.3">
      <c r="B503" s="33" t="s">
        <v>231</v>
      </c>
      <c r="C503" s="33" t="s">
        <v>42</v>
      </c>
    </row>
    <row r="504" spans="2:159" x14ac:dyDescent="0.3">
      <c r="B504" s="33" t="s">
        <v>231</v>
      </c>
      <c r="C504" s="33" t="s">
        <v>43</v>
      </c>
    </row>
    <row r="505" spans="2:159" x14ac:dyDescent="0.3">
      <c r="B505" s="33" t="s">
        <v>231</v>
      </c>
      <c r="C505" s="33" t="s">
        <v>44</v>
      </c>
    </row>
    <row r="506" spans="2:159" x14ac:dyDescent="0.3">
      <c r="B506" s="33" t="s">
        <v>231</v>
      </c>
      <c r="C506" s="33" t="s">
        <v>45</v>
      </c>
    </row>
    <row r="507" spans="2:159" x14ac:dyDescent="0.3">
      <c r="B507" s="33" t="s">
        <v>231</v>
      </c>
      <c r="C507" s="33" t="s">
        <v>46</v>
      </c>
    </row>
    <row r="508" spans="2:159" x14ac:dyDescent="0.3">
      <c r="B508" s="33" t="s">
        <v>231</v>
      </c>
      <c r="C508" s="33" t="s">
        <v>47</v>
      </c>
    </row>
    <row r="509" spans="2:159" x14ac:dyDescent="0.3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3">
      <c r="B510" s="33" t="s">
        <v>232</v>
      </c>
      <c r="C510" s="33" t="s">
        <v>37</v>
      </c>
    </row>
    <row r="511" spans="2:159" x14ac:dyDescent="0.3">
      <c r="B511" s="33" t="s">
        <v>232</v>
      </c>
      <c r="C511" s="33" t="s">
        <v>38</v>
      </c>
    </row>
    <row r="512" spans="2:159" x14ac:dyDescent="0.3">
      <c r="B512" s="33" t="s">
        <v>232</v>
      </c>
      <c r="C512" s="33" t="s">
        <v>39</v>
      </c>
    </row>
    <row r="513" spans="2:159" x14ac:dyDescent="0.3">
      <c r="B513" s="33" t="s">
        <v>232</v>
      </c>
      <c r="C513" s="33" t="s">
        <v>40</v>
      </c>
    </row>
    <row r="514" spans="2:159" x14ac:dyDescent="0.3">
      <c r="B514" s="33" t="s">
        <v>232</v>
      </c>
      <c r="C514" s="33" t="s">
        <v>41</v>
      </c>
    </row>
    <row r="515" spans="2:159" x14ac:dyDescent="0.3">
      <c r="B515" s="33" t="s">
        <v>232</v>
      </c>
      <c r="C515" s="33" t="s">
        <v>42</v>
      </c>
    </row>
    <row r="516" spans="2:159" x14ac:dyDescent="0.3">
      <c r="B516" s="33" t="s">
        <v>232</v>
      </c>
      <c r="C516" s="33" t="s">
        <v>43</v>
      </c>
    </row>
    <row r="517" spans="2:159" x14ac:dyDescent="0.3">
      <c r="B517" s="33" t="s">
        <v>232</v>
      </c>
      <c r="C517" s="33" t="s">
        <v>44</v>
      </c>
    </row>
    <row r="518" spans="2:159" x14ac:dyDescent="0.3">
      <c r="B518" s="33" t="s">
        <v>232</v>
      </c>
      <c r="C518" s="33" t="s">
        <v>45</v>
      </c>
    </row>
    <row r="519" spans="2:159" x14ac:dyDescent="0.3">
      <c r="B519" s="33" t="s">
        <v>232</v>
      </c>
      <c r="C519" s="33" t="s">
        <v>46</v>
      </c>
    </row>
    <row r="520" spans="2:159" x14ac:dyDescent="0.3">
      <c r="B520" s="33" t="s">
        <v>232</v>
      </c>
      <c r="C520" s="33" t="s">
        <v>47</v>
      </c>
    </row>
    <row r="521" spans="2:159" x14ac:dyDescent="0.3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3">
      <c r="B522" s="33" t="s">
        <v>233</v>
      </c>
      <c r="C522" s="33" t="s">
        <v>37</v>
      </c>
    </row>
    <row r="523" spans="2:159" x14ac:dyDescent="0.3">
      <c r="B523" s="33" t="s">
        <v>233</v>
      </c>
      <c r="C523" s="33" t="s">
        <v>38</v>
      </c>
    </row>
    <row r="524" spans="2:159" x14ac:dyDescent="0.3">
      <c r="B524" s="33" t="s">
        <v>233</v>
      </c>
      <c r="C524" s="33" t="s">
        <v>39</v>
      </c>
    </row>
    <row r="525" spans="2:159" x14ac:dyDescent="0.3">
      <c r="B525" s="33" t="s">
        <v>233</v>
      </c>
      <c r="C525" s="33" t="s">
        <v>40</v>
      </c>
    </row>
    <row r="526" spans="2:159" x14ac:dyDescent="0.3">
      <c r="B526" s="33" t="s">
        <v>233</v>
      </c>
      <c r="C526" s="33" t="s">
        <v>41</v>
      </c>
    </row>
    <row r="527" spans="2:159" x14ac:dyDescent="0.3">
      <c r="B527" s="33" t="s">
        <v>233</v>
      </c>
      <c r="C527" s="33" t="s">
        <v>42</v>
      </c>
    </row>
    <row r="528" spans="2:159" x14ac:dyDescent="0.3">
      <c r="B528" s="33" t="s">
        <v>233</v>
      </c>
      <c r="C528" s="33" t="s">
        <v>43</v>
      </c>
    </row>
    <row r="529" spans="2:159" x14ac:dyDescent="0.3">
      <c r="B529" s="33" t="s">
        <v>233</v>
      </c>
      <c r="C529" s="33" t="s">
        <v>44</v>
      </c>
    </row>
    <row r="530" spans="2:159" x14ac:dyDescent="0.3">
      <c r="B530" s="33" t="s">
        <v>233</v>
      </c>
      <c r="C530" s="33" t="s">
        <v>45</v>
      </c>
    </row>
    <row r="531" spans="2:159" x14ac:dyDescent="0.3">
      <c r="B531" s="33" t="s">
        <v>233</v>
      </c>
      <c r="C531" s="33" t="s">
        <v>46</v>
      </c>
    </row>
    <row r="532" spans="2:159" x14ac:dyDescent="0.3">
      <c r="B532" s="33" t="s">
        <v>233</v>
      </c>
      <c r="C532" s="33" t="s">
        <v>47</v>
      </c>
    </row>
    <row r="533" spans="2:159" x14ac:dyDescent="0.3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3">
      <c r="B534" s="33" t="s">
        <v>234</v>
      </c>
      <c r="C534" s="33" t="s">
        <v>37</v>
      </c>
    </row>
    <row r="535" spans="2:159" x14ac:dyDescent="0.3">
      <c r="B535" s="33" t="s">
        <v>234</v>
      </c>
      <c r="C535" s="33" t="s">
        <v>38</v>
      </c>
    </row>
    <row r="536" spans="2:159" x14ac:dyDescent="0.3">
      <c r="B536" s="33" t="s">
        <v>234</v>
      </c>
      <c r="C536" s="33" t="s">
        <v>39</v>
      </c>
    </row>
    <row r="537" spans="2:159" x14ac:dyDescent="0.3">
      <c r="B537" s="33" t="s">
        <v>234</v>
      </c>
      <c r="C537" s="33" t="s">
        <v>40</v>
      </c>
    </row>
    <row r="538" spans="2:159" x14ac:dyDescent="0.3">
      <c r="B538" s="33" t="s">
        <v>234</v>
      </c>
      <c r="C538" s="33" t="s">
        <v>41</v>
      </c>
    </row>
    <row r="539" spans="2:159" x14ac:dyDescent="0.3">
      <c r="B539" s="33" t="s">
        <v>234</v>
      </c>
      <c r="C539" s="33" t="s">
        <v>42</v>
      </c>
    </row>
    <row r="540" spans="2:159" x14ac:dyDescent="0.3">
      <c r="B540" s="33" t="s">
        <v>234</v>
      </c>
      <c r="C540" s="33" t="s">
        <v>43</v>
      </c>
    </row>
    <row r="541" spans="2:159" x14ac:dyDescent="0.3">
      <c r="B541" s="33" t="s">
        <v>234</v>
      </c>
      <c r="C541" s="33" t="s">
        <v>44</v>
      </c>
    </row>
    <row r="542" spans="2:159" x14ac:dyDescent="0.3">
      <c r="B542" s="33" t="s">
        <v>234</v>
      </c>
      <c r="C542" s="33" t="s">
        <v>45</v>
      </c>
    </row>
    <row r="543" spans="2:159" x14ac:dyDescent="0.3">
      <c r="B543" s="33" t="s">
        <v>234</v>
      </c>
      <c r="C543" s="33" t="s">
        <v>46</v>
      </c>
    </row>
    <row r="544" spans="2:159" x14ac:dyDescent="0.3">
      <c r="B544" s="33" t="s">
        <v>234</v>
      </c>
      <c r="C544" s="33" t="s">
        <v>47</v>
      </c>
    </row>
    <row r="545" spans="2:159" x14ac:dyDescent="0.3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3">
      <c r="B546" s="33" t="s">
        <v>235</v>
      </c>
      <c r="C546" s="33" t="s">
        <v>37</v>
      </c>
    </row>
    <row r="547" spans="2:159" x14ac:dyDescent="0.3">
      <c r="B547" s="33" t="s">
        <v>235</v>
      </c>
      <c r="C547" s="33" t="s">
        <v>38</v>
      </c>
    </row>
    <row r="548" spans="2:159" x14ac:dyDescent="0.3">
      <c r="B548" s="33" t="s">
        <v>235</v>
      </c>
      <c r="C548" s="33" t="s">
        <v>39</v>
      </c>
    </row>
    <row r="549" spans="2:159" x14ac:dyDescent="0.3">
      <c r="B549" s="33" t="s">
        <v>235</v>
      </c>
      <c r="C549" s="33" t="s">
        <v>40</v>
      </c>
    </row>
    <row r="550" spans="2:159" x14ac:dyDescent="0.3">
      <c r="B550" s="33" t="s">
        <v>235</v>
      </c>
      <c r="C550" s="33" t="s">
        <v>41</v>
      </c>
    </row>
    <row r="551" spans="2:159" x14ac:dyDescent="0.3">
      <c r="B551" s="33" t="s">
        <v>235</v>
      </c>
      <c r="C551" s="33" t="s">
        <v>42</v>
      </c>
    </row>
    <row r="552" spans="2:159" x14ac:dyDescent="0.3">
      <c r="B552" s="33" t="s">
        <v>235</v>
      </c>
      <c r="C552" s="33" t="s">
        <v>43</v>
      </c>
    </row>
    <row r="553" spans="2:159" x14ac:dyDescent="0.3">
      <c r="B553" s="33" t="s">
        <v>235</v>
      </c>
      <c r="C553" s="33" t="s">
        <v>44</v>
      </c>
    </row>
    <row r="554" spans="2:159" x14ac:dyDescent="0.3">
      <c r="B554" s="33" t="s">
        <v>235</v>
      </c>
      <c r="C554" s="33" t="s">
        <v>45</v>
      </c>
    </row>
    <row r="555" spans="2:159" x14ac:dyDescent="0.3">
      <c r="B555" s="33" t="s">
        <v>235</v>
      </c>
      <c r="C555" s="33" t="s">
        <v>46</v>
      </c>
    </row>
    <row r="556" spans="2:159" x14ac:dyDescent="0.3">
      <c r="B556" s="33" t="s">
        <v>235</v>
      </c>
      <c r="C556" s="33" t="s">
        <v>47</v>
      </c>
    </row>
    <row r="557" spans="2:159" x14ac:dyDescent="0.3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3">
      <c r="B558" s="33" t="s">
        <v>236</v>
      </c>
      <c r="C558" s="33" t="s">
        <v>37</v>
      </c>
    </row>
    <row r="559" spans="2:159" x14ac:dyDescent="0.3">
      <c r="B559" s="33" t="s">
        <v>236</v>
      </c>
      <c r="C559" s="33" t="s">
        <v>38</v>
      </c>
    </row>
    <row r="560" spans="2:159" x14ac:dyDescent="0.3">
      <c r="B560" s="33" t="s">
        <v>236</v>
      </c>
      <c r="C560" s="33" t="s">
        <v>39</v>
      </c>
    </row>
    <row r="561" spans="2:159" x14ac:dyDescent="0.3">
      <c r="B561" s="33" t="s">
        <v>236</v>
      </c>
      <c r="C561" s="33" t="s">
        <v>40</v>
      </c>
    </row>
    <row r="562" spans="2:159" x14ac:dyDescent="0.3">
      <c r="B562" s="33" t="s">
        <v>236</v>
      </c>
      <c r="C562" s="33" t="s">
        <v>41</v>
      </c>
    </row>
    <row r="563" spans="2:159" x14ac:dyDescent="0.3">
      <c r="B563" s="33" t="s">
        <v>236</v>
      </c>
      <c r="C563" s="33" t="s">
        <v>42</v>
      </c>
    </row>
    <row r="564" spans="2:159" x14ac:dyDescent="0.3">
      <c r="B564" s="33" t="s">
        <v>236</v>
      </c>
      <c r="C564" s="33" t="s">
        <v>43</v>
      </c>
    </row>
    <row r="565" spans="2:159" x14ac:dyDescent="0.3">
      <c r="B565" s="33" t="s">
        <v>236</v>
      </c>
      <c r="C565" s="33" t="s">
        <v>44</v>
      </c>
    </row>
    <row r="566" spans="2:159" x14ac:dyDescent="0.3">
      <c r="B566" s="33" t="s">
        <v>236</v>
      </c>
      <c r="C566" s="33" t="s">
        <v>45</v>
      </c>
    </row>
    <row r="567" spans="2:159" x14ac:dyDescent="0.3">
      <c r="B567" s="33" t="s">
        <v>236</v>
      </c>
      <c r="C567" s="33" t="s">
        <v>46</v>
      </c>
    </row>
    <row r="568" spans="2:159" x14ac:dyDescent="0.3">
      <c r="B568" s="33" t="s">
        <v>236</v>
      </c>
      <c r="C568" s="33" t="s">
        <v>47</v>
      </c>
    </row>
    <row r="569" spans="2:159" x14ac:dyDescent="0.3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3">
      <c r="B570" s="33" t="s">
        <v>237</v>
      </c>
      <c r="C570" s="33" t="s">
        <v>37</v>
      </c>
    </row>
    <row r="571" spans="2:159" x14ac:dyDescent="0.3">
      <c r="B571" s="33" t="s">
        <v>237</v>
      </c>
      <c r="C571" s="33" t="s">
        <v>38</v>
      </c>
    </row>
    <row r="572" spans="2:159" x14ac:dyDescent="0.3">
      <c r="B572" s="33" t="s">
        <v>237</v>
      </c>
      <c r="C572" s="33" t="s">
        <v>39</v>
      </c>
    </row>
    <row r="573" spans="2:159" x14ac:dyDescent="0.3">
      <c r="B573" s="33" t="s">
        <v>237</v>
      </c>
      <c r="C573" s="33" t="s">
        <v>40</v>
      </c>
    </row>
    <row r="574" spans="2:159" x14ac:dyDescent="0.3">
      <c r="B574" s="33" t="s">
        <v>237</v>
      </c>
      <c r="C574" s="33" t="s">
        <v>41</v>
      </c>
    </row>
    <row r="575" spans="2:159" x14ac:dyDescent="0.3">
      <c r="B575" s="33" t="s">
        <v>237</v>
      </c>
      <c r="C575" s="33" t="s">
        <v>42</v>
      </c>
    </row>
    <row r="576" spans="2:159" x14ac:dyDescent="0.3">
      <c r="B576" s="33" t="s">
        <v>237</v>
      </c>
      <c r="C576" s="33" t="s">
        <v>43</v>
      </c>
    </row>
    <row r="577" spans="2:159" x14ac:dyDescent="0.3">
      <c r="B577" s="33" t="s">
        <v>237</v>
      </c>
      <c r="C577" s="33" t="s">
        <v>44</v>
      </c>
    </row>
    <row r="578" spans="2:159" x14ac:dyDescent="0.3">
      <c r="B578" s="33" t="s">
        <v>237</v>
      </c>
      <c r="C578" s="33" t="s">
        <v>45</v>
      </c>
    </row>
    <row r="579" spans="2:159" x14ac:dyDescent="0.3">
      <c r="B579" s="33" t="s">
        <v>237</v>
      </c>
      <c r="C579" s="33" t="s">
        <v>46</v>
      </c>
    </row>
    <row r="580" spans="2:159" x14ac:dyDescent="0.3">
      <c r="B580" s="33" t="s">
        <v>237</v>
      </c>
      <c r="C580" s="33" t="s">
        <v>47</v>
      </c>
    </row>
    <row r="581" spans="2:159" x14ac:dyDescent="0.3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3">
      <c r="B582" s="33" t="s">
        <v>238</v>
      </c>
      <c r="C582" s="33" t="s">
        <v>37</v>
      </c>
    </row>
    <row r="583" spans="2:159" x14ac:dyDescent="0.3">
      <c r="B583" s="33" t="s">
        <v>238</v>
      </c>
      <c r="C583" s="33" t="s">
        <v>38</v>
      </c>
    </row>
    <row r="584" spans="2:159" x14ac:dyDescent="0.3">
      <c r="B584" s="33" t="s">
        <v>238</v>
      </c>
      <c r="C584" s="33" t="s">
        <v>39</v>
      </c>
    </row>
    <row r="585" spans="2:159" x14ac:dyDescent="0.3">
      <c r="B585" s="33" t="s">
        <v>238</v>
      </c>
      <c r="C585" s="33" t="s">
        <v>40</v>
      </c>
    </row>
    <row r="586" spans="2:159" x14ac:dyDescent="0.3">
      <c r="B586" s="33" t="s">
        <v>238</v>
      </c>
      <c r="C586" s="33" t="s">
        <v>41</v>
      </c>
    </row>
    <row r="587" spans="2:159" x14ac:dyDescent="0.3">
      <c r="B587" s="33" t="s">
        <v>238</v>
      </c>
      <c r="C587" s="33" t="s">
        <v>42</v>
      </c>
    </row>
    <row r="588" spans="2:159" x14ac:dyDescent="0.3">
      <c r="B588" s="33" t="s">
        <v>238</v>
      </c>
      <c r="C588" s="33" t="s">
        <v>43</v>
      </c>
    </row>
    <row r="589" spans="2:159" x14ac:dyDescent="0.3">
      <c r="B589" s="33" t="s">
        <v>238</v>
      </c>
      <c r="C589" s="33" t="s">
        <v>44</v>
      </c>
    </row>
    <row r="590" spans="2:159" x14ac:dyDescent="0.3">
      <c r="B590" s="33" t="s">
        <v>238</v>
      </c>
      <c r="C590" s="33" t="s">
        <v>45</v>
      </c>
    </row>
    <row r="591" spans="2:159" x14ac:dyDescent="0.3">
      <c r="B591" s="33" t="s">
        <v>238</v>
      </c>
      <c r="C591" s="33" t="s">
        <v>46</v>
      </c>
    </row>
    <row r="592" spans="2:159" x14ac:dyDescent="0.3">
      <c r="B592" s="33" t="s">
        <v>238</v>
      </c>
      <c r="C592" s="33" t="s">
        <v>47</v>
      </c>
    </row>
    <row r="593" spans="2:159" x14ac:dyDescent="0.3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3">
      <c r="B594" s="33" t="s">
        <v>239</v>
      </c>
      <c r="C594" s="33" t="s">
        <v>37</v>
      </c>
    </row>
    <row r="595" spans="2:159" x14ac:dyDescent="0.3">
      <c r="B595" s="33" t="s">
        <v>239</v>
      </c>
      <c r="C595" s="33" t="s">
        <v>38</v>
      </c>
    </row>
    <row r="596" spans="2:159" x14ac:dyDescent="0.3">
      <c r="B596" s="33" t="s">
        <v>239</v>
      </c>
      <c r="C596" s="33" t="s">
        <v>39</v>
      </c>
    </row>
    <row r="597" spans="2:159" x14ac:dyDescent="0.3">
      <c r="B597" s="33" t="s">
        <v>239</v>
      </c>
      <c r="C597" s="33" t="s">
        <v>40</v>
      </c>
    </row>
    <row r="598" spans="2:159" x14ac:dyDescent="0.3">
      <c r="B598" s="33" t="s">
        <v>239</v>
      </c>
      <c r="C598" s="33" t="s">
        <v>41</v>
      </c>
    </row>
    <row r="599" spans="2:159" x14ac:dyDescent="0.3">
      <c r="B599" s="33" t="s">
        <v>239</v>
      </c>
      <c r="C599" s="33" t="s">
        <v>42</v>
      </c>
    </row>
    <row r="600" spans="2:159" x14ac:dyDescent="0.3">
      <c r="B600" s="33" t="s">
        <v>239</v>
      </c>
      <c r="C600" s="33" t="s">
        <v>43</v>
      </c>
    </row>
    <row r="601" spans="2:159" x14ac:dyDescent="0.3">
      <c r="B601" s="33" t="s">
        <v>239</v>
      </c>
      <c r="C601" s="33" t="s">
        <v>44</v>
      </c>
    </row>
    <row r="602" spans="2:159" x14ac:dyDescent="0.3">
      <c r="B602" s="33" t="s">
        <v>239</v>
      </c>
      <c r="C602" s="33" t="s">
        <v>45</v>
      </c>
    </row>
    <row r="603" spans="2:159" x14ac:dyDescent="0.3">
      <c r="B603" s="33" t="s">
        <v>239</v>
      </c>
      <c r="C603" s="33" t="s">
        <v>46</v>
      </c>
    </row>
    <row r="604" spans="2:159" x14ac:dyDescent="0.3">
      <c r="B604" s="33" t="s">
        <v>239</v>
      </c>
      <c r="C604" s="33" t="s">
        <v>47</v>
      </c>
    </row>
    <row r="605" spans="2:159" x14ac:dyDescent="0.3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3">
      <c r="B606" s="33" t="s">
        <v>240</v>
      </c>
      <c r="C606" s="33" t="s">
        <v>37</v>
      </c>
    </row>
    <row r="607" spans="2:159" x14ac:dyDescent="0.3">
      <c r="B607" s="33" t="s">
        <v>240</v>
      </c>
      <c r="C607" s="33" t="s">
        <v>38</v>
      </c>
    </row>
    <row r="608" spans="2:159" x14ac:dyDescent="0.3">
      <c r="B608" s="33" t="s">
        <v>240</v>
      </c>
      <c r="C608" s="33" t="s">
        <v>39</v>
      </c>
    </row>
    <row r="609" spans="2:159" x14ac:dyDescent="0.3">
      <c r="B609" s="33" t="s">
        <v>240</v>
      </c>
      <c r="C609" s="33" t="s">
        <v>40</v>
      </c>
    </row>
    <row r="610" spans="2:159" x14ac:dyDescent="0.3">
      <c r="B610" s="33" t="s">
        <v>240</v>
      </c>
      <c r="C610" s="33" t="s">
        <v>41</v>
      </c>
    </row>
    <row r="611" spans="2:159" x14ac:dyDescent="0.3">
      <c r="B611" s="33" t="s">
        <v>240</v>
      </c>
      <c r="C611" s="33" t="s">
        <v>42</v>
      </c>
    </row>
    <row r="612" spans="2:159" x14ac:dyDescent="0.3">
      <c r="B612" s="33" t="s">
        <v>240</v>
      </c>
      <c r="C612" s="33" t="s">
        <v>43</v>
      </c>
    </row>
    <row r="613" spans="2:159" x14ac:dyDescent="0.3">
      <c r="B613" s="33" t="s">
        <v>240</v>
      </c>
      <c r="C613" s="33" t="s">
        <v>44</v>
      </c>
    </row>
    <row r="614" spans="2:159" x14ac:dyDescent="0.3">
      <c r="B614" s="33" t="s">
        <v>240</v>
      </c>
      <c r="C614" s="33" t="s">
        <v>45</v>
      </c>
    </row>
    <row r="615" spans="2:159" x14ac:dyDescent="0.3">
      <c r="B615" s="33" t="s">
        <v>240</v>
      </c>
      <c r="C615" s="33" t="s">
        <v>46</v>
      </c>
    </row>
    <row r="616" spans="2:159" x14ac:dyDescent="0.3">
      <c r="B616" s="33" t="s">
        <v>240</v>
      </c>
      <c r="C616" s="33" t="s">
        <v>47</v>
      </c>
    </row>
    <row r="617" spans="2:159" x14ac:dyDescent="0.3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3">
      <c r="B618" s="33" t="s">
        <v>648</v>
      </c>
      <c r="C618" s="33" t="s">
        <v>37</v>
      </c>
    </row>
    <row r="619" spans="2:159" x14ac:dyDescent="0.3">
      <c r="B619" s="33" t="s">
        <v>648</v>
      </c>
      <c r="C619" s="33" t="s">
        <v>38</v>
      </c>
    </row>
    <row r="620" spans="2:159" x14ac:dyDescent="0.3">
      <c r="B620" s="33" t="s">
        <v>648</v>
      </c>
      <c r="C620" s="33" t="s">
        <v>39</v>
      </c>
    </row>
    <row r="621" spans="2:159" x14ac:dyDescent="0.3">
      <c r="B621" s="33" t="s">
        <v>648</v>
      </c>
      <c r="C621" s="33" t="s">
        <v>40</v>
      </c>
    </row>
    <row r="622" spans="2:159" x14ac:dyDescent="0.3">
      <c r="B622" s="33" t="s">
        <v>648</v>
      </c>
      <c r="C622" s="33" t="s">
        <v>41</v>
      </c>
    </row>
    <row r="623" spans="2:159" x14ac:dyDescent="0.3">
      <c r="B623" s="33" t="s">
        <v>648</v>
      </c>
      <c r="C623" s="33" t="s">
        <v>42</v>
      </c>
    </row>
    <row r="624" spans="2:159" x14ac:dyDescent="0.3">
      <c r="B624" s="33" t="s">
        <v>648</v>
      </c>
      <c r="C624" s="33" t="s">
        <v>43</v>
      </c>
    </row>
    <row r="625" spans="2:159" x14ac:dyDescent="0.3">
      <c r="B625" s="33" t="s">
        <v>648</v>
      </c>
      <c r="C625" s="33" t="s">
        <v>44</v>
      </c>
    </row>
    <row r="626" spans="2:159" x14ac:dyDescent="0.3">
      <c r="B626" s="33" t="s">
        <v>648</v>
      </c>
      <c r="C626" s="33" t="s">
        <v>45</v>
      </c>
    </row>
    <row r="627" spans="2:159" x14ac:dyDescent="0.3">
      <c r="B627" s="33" t="s">
        <v>648</v>
      </c>
      <c r="C627" s="33" t="s">
        <v>46</v>
      </c>
    </row>
    <row r="628" spans="2:159" x14ac:dyDescent="0.3">
      <c r="B628" s="33" t="s">
        <v>648</v>
      </c>
      <c r="C628" s="33" t="s">
        <v>47</v>
      </c>
    </row>
    <row r="629" spans="2:159" x14ac:dyDescent="0.3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3">
      <c r="B630" s="33" t="s">
        <v>649</v>
      </c>
      <c r="C630" s="33" t="s">
        <v>37</v>
      </c>
    </row>
    <row r="631" spans="2:159" x14ac:dyDescent="0.3">
      <c r="B631" s="33" t="s">
        <v>649</v>
      </c>
      <c r="C631" s="33" t="s">
        <v>38</v>
      </c>
    </row>
    <row r="632" spans="2:159" x14ac:dyDescent="0.3">
      <c r="B632" s="33" t="s">
        <v>649</v>
      </c>
      <c r="C632" s="33" t="s">
        <v>39</v>
      </c>
    </row>
    <row r="633" spans="2:159" x14ac:dyDescent="0.3">
      <c r="B633" s="33" t="s">
        <v>649</v>
      </c>
      <c r="C633" s="33" t="s">
        <v>40</v>
      </c>
    </row>
    <row r="634" spans="2:159" x14ac:dyDescent="0.3">
      <c r="B634" s="33" t="s">
        <v>649</v>
      </c>
      <c r="C634" s="33" t="s">
        <v>41</v>
      </c>
    </row>
    <row r="635" spans="2:159" x14ac:dyDescent="0.3">
      <c r="B635" s="33" t="s">
        <v>649</v>
      </c>
      <c r="C635" s="33" t="s">
        <v>42</v>
      </c>
    </row>
    <row r="636" spans="2:159" x14ac:dyDescent="0.3">
      <c r="B636" s="33" t="s">
        <v>649</v>
      </c>
      <c r="C636" s="33" t="s">
        <v>43</v>
      </c>
    </row>
    <row r="637" spans="2:159" x14ac:dyDescent="0.3">
      <c r="B637" s="33" t="s">
        <v>649</v>
      </c>
      <c r="C637" s="33" t="s">
        <v>44</v>
      </c>
    </row>
    <row r="638" spans="2:159" x14ac:dyDescent="0.3">
      <c r="B638" s="33" t="s">
        <v>649</v>
      </c>
      <c r="C638" s="33" t="s">
        <v>45</v>
      </c>
    </row>
    <row r="639" spans="2:159" x14ac:dyDescent="0.3">
      <c r="B639" s="33" t="s">
        <v>649</v>
      </c>
      <c r="C639" s="33" t="s">
        <v>46</v>
      </c>
    </row>
    <row r="640" spans="2:159" x14ac:dyDescent="0.3">
      <c r="B640" s="33" t="s">
        <v>649</v>
      </c>
      <c r="C640" s="33" t="s">
        <v>47</v>
      </c>
    </row>
    <row r="641" spans="2:159" x14ac:dyDescent="0.3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3">
      <c r="B642" s="33" t="s">
        <v>676</v>
      </c>
      <c r="C642" s="33" t="s">
        <v>37</v>
      </c>
    </row>
    <row r="643" spans="2:159" x14ac:dyDescent="0.3">
      <c r="B643" s="33" t="s">
        <v>676</v>
      </c>
      <c r="C643" s="33" t="s">
        <v>38</v>
      </c>
    </row>
    <row r="644" spans="2:159" x14ac:dyDescent="0.3">
      <c r="B644" s="33" t="s">
        <v>676</v>
      </c>
      <c r="C644" s="33" t="s">
        <v>39</v>
      </c>
    </row>
    <row r="645" spans="2:159" x14ac:dyDescent="0.3">
      <c r="B645" s="33" t="s">
        <v>676</v>
      </c>
      <c r="C645" s="33" t="s">
        <v>40</v>
      </c>
    </row>
    <row r="646" spans="2:159" x14ac:dyDescent="0.3">
      <c r="B646" s="33" t="s">
        <v>676</v>
      </c>
      <c r="C646" s="33" t="s">
        <v>41</v>
      </c>
    </row>
    <row r="647" spans="2:159" x14ac:dyDescent="0.3">
      <c r="B647" s="33" t="s">
        <v>676</v>
      </c>
      <c r="C647" s="33" t="s">
        <v>42</v>
      </c>
    </row>
    <row r="648" spans="2:159" x14ac:dyDescent="0.3">
      <c r="B648" s="33" t="s">
        <v>676</v>
      </c>
      <c r="C648" s="33" t="s">
        <v>43</v>
      </c>
    </row>
    <row r="649" spans="2:159" x14ac:dyDescent="0.3">
      <c r="B649" s="33" t="s">
        <v>676</v>
      </c>
      <c r="C649" s="33" t="s">
        <v>44</v>
      </c>
    </row>
    <row r="650" spans="2:159" x14ac:dyDescent="0.3">
      <c r="B650" s="33" t="s">
        <v>676</v>
      </c>
      <c r="C650" s="33" t="s">
        <v>45</v>
      </c>
    </row>
    <row r="651" spans="2:159" x14ac:dyDescent="0.3">
      <c r="B651" s="33" t="s">
        <v>676</v>
      </c>
      <c r="C651" s="33" t="s">
        <v>46</v>
      </c>
    </row>
    <row r="652" spans="2:159" x14ac:dyDescent="0.3">
      <c r="B652" s="33" t="s">
        <v>676</v>
      </c>
      <c r="C652" s="33" t="s">
        <v>47</v>
      </c>
    </row>
    <row r="653" spans="2:159" x14ac:dyDescent="0.3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3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Z654" s="33">
        <v>191.40082820000001</v>
      </c>
      <c r="EA654" s="33">
        <v>1861.7816150000001</v>
      </c>
      <c r="EB654" s="33">
        <v>1861.7816150000001</v>
      </c>
      <c r="ED654" s="33">
        <v>502.15992679999999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3">
      <c r="B655" s="33" t="s">
        <v>703</v>
      </c>
      <c r="C655" s="33" t="s">
        <v>38</v>
      </c>
    </row>
    <row r="656" spans="2:159" x14ac:dyDescent="0.3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3">
      <c r="B657" s="33" t="s">
        <v>703</v>
      </c>
      <c r="C657" s="33" t="s">
        <v>40</v>
      </c>
    </row>
    <row r="658" spans="2:159" x14ac:dyDescent="0.3">
      <c r="B658" s="33" t="s">
        <v>703</v>
      </c>
      <c r="C658" s="33" t="s">
        <v>41</v>
      </c>
    </row>
    <row r="659" spans="2:159" x14ac:dyDescent="0.3">
      <c r="B659" s="33" t="s">
        <v>703</v>
      </c>
      <c r="C659" s="33" t="s">
        <v>42</v>
      </c>
    </row>
    <row r="660" spans="2:159" x14ac:dyDescent="0.3">
      <c r="B660" s="33" t="s">
        <v>703</v>
      </c>
      <c r="C660" s="33" t="s">
        <v>43</v>
      </c>
    </row>
    <row r="661" spans="2:159" x14ac:dyDescent="0.3">
      <c r="B661" s="33" t="s">
        <v>703</v>
      </c>
      <c r="C661" s="33" t="s">
        <v>44</v>
      </c>
    </row>
    <row r="662" spans="2:159" x14ac:dyDescent="0.3">
      <c r="B662" s="33" t="s">
        <v>703</v>
      </c>
      <c r="C662" s="33" t="s">
        <v>45</v>
      </c>
    </row>
    <row r="663" spans="2:159" x14ac:dyDescent="0.3">
      <c r="B663" s="33" t="s">
        <v>703</v>
      </c>
      <c r="C663" s="33" t="s">
        <v>46</v>
      </c>
    </row>
    <row r="664" spans="2:159" x14ac:dyDescent="0.3">
      <c r="B664" s="33" t="s">
        <v>703</v>
      </c>
      <c r="C664" s="33" t="s">
        <v>47</v>
      </c>
    </row>
    <row r="665" spans="2:159" x14ac:dyDescent="0.3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1861.7816150000001</v>
      </c>
      <c r="DO665" s="33">
        <v>1888.310819</v>
      </c>
      <c r="DP665" s="33">
        <v>3032.856464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1861.7816150000001</v>
      </c>
      <c r="DW665" s="33">
        <v>3032.856464</v>
      </c>
      <c r="DX665" s="33">
        <v>3032.856464</v>
      </c>
      <c r="DY665" s="33">
        <v>0</v>
      </c>
      <c r="DZ665" s="33">
        <v>191.40082820000001</v>
      </c>
      <c r="EA665" s="33">
        <v>3032.856464</v>
      </c>
      <c r="EB665" s="33">
        <v>3032.856464</v>
      </c>
      <c r="EC665" s="33">
        <v>0</v>
      </c>
      <c r="ED665" s="33">
        <v>502.15992679999999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3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2462.384826</v>
      </c>
      <c r="BJ666" s="33">
        <v>35.191319440000001</v>
      </c>
      <c r="BK666" s="33">
        <v>2714.5060189999999</v>
      </c>
      <c r="BN666" s="33">
        <v>29.31246088</v>
      </c>
      <c r="BO666" s="33">
        <v>2714.5060189999999</v>
      </c>
      <c r="BP666" s="33">
        <v>460.3588992</v>
      </c>
      <c r="BR666" s="33">
        <v>43.432697140000002</v>
      </c>
      <c r="BS666" s="33">
        <v>2714.5060189999999</v>
      </c>
      <c r="BT666" s="33">
        <v>1721.8933079999999</v>
      </c>
      <c r="BV666" s="33">
        <v>1184.9717310000001</v>
      </c>
      <c r="BW666" s="33">
        <v>2714.5060189999999</v>
      </c>
      <c r="BX666" s="33">
        <v>84.786961149999996</v>
      </c>
      <c r="BZ666" s="33">
        <v>598.29202399999997</v>
      </c>
      <c r="CA666" s="33">
        <v>2714.5060189999999</v>
      </c>
      <c r="CD666" s="33">
        <v>333.15506349999998</v>
      </c>
      <c r="CE666" s="33">
        <v>2714.5060189999999</v>
      </c>
      <c r="CF666" s="33">
        <v>851.83009289999995</v>
      </c>
      <c r="CH666" s="33">
        <v>143.66223930000001</v>
      </c>
      <c r="CI666" s="33">
        <v>2714.5060189999999</v>
      </c>
      <c r="CJ666" s="33">
        <v>1684.808716</v>
      </c>
      <c r="CL666" s="33">
        <v>190.08857789999999</v>
      </c>
      <c r="CM666" s="33">
        <v>2714.5060189999999</v>
      </c>
      <c r="CN666" s="33">
        <v>2410.652486</v>
      </c>
      <c r="CQ666" s="33">
        <v>2714.5060189999999</v>
      </c>
      <c r="CR666" s="33">
        <v>2714.5060189999999</v>
      </c>
      <c r="CU666" s="33">
        <v>2714.5060189999999</v>
      </c>
      <c r="CV666" s="33">
        <v>2382.890973</v>
      </c>
      <c r="CY666" s="33">
        <v>2714.5060189999999</v>
      </c>
      <c r="CZ666" s="33">
        <v>2469.3528110000002</v>
      </c>
      <c r="DC666" s="33">
        <v>2714.5060189999999</v>
      </c>
      <c r="DD666" s="33">
        <v>2067.8587120000002</v>
      </c>
      <c r="DG666" s="33">
        <v>2714.5060189999999</v>
      </c>
      <c r="DH666" s="33">
        <v>1443.51674</v>
      </c>
      <c r="DK666" s="33">
        <v>2714.5060189999999</v>
      </c>
      <c r="DL666" s="33">
        <v>455.70380249999999</v>
      </c>
      <c r="DO666" s="33">
        <v>2714.5060189999999</v>
      </c>
      <c r="DS666" s="33">
        <v>2632.0759939999998</v>
      </c>
      <c r="DW666" s="33">
        <v>2048.837446</v>
      </c>
      <c r="EA666" s="33">
        <v>1214.4937749999999</v>
      </c>
      <c r="EE666" s="33">
        <v>228.92063419999999</v>
      </c>
      <c r="EF666" s="33">
        <v>830.17691690000004</v>
      </c>
      <c r="EI666" s="33">
        <v>878.99602830000003</v>
      </c>
      <c r="EJ666" s="33">
        <v>2229.6535359999998</v>
      </c>
      <c r="EM666" s="33">
        <v>1562.0561459999999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B666" s="33">
        <v>134.5344006</v>
      </c>
      <c r="FC666" s="33">
        <v>2714.5060189999999</v>
      </c>
    </row>
    <row r="667" spans="2:159" x14ac:dyDescent="0.3">
      <c r="B667" s="33" t="s">
        <v>700</v>
      </c>
      <c r="C667" s="33" t="s">
        <v>38</v>
      </c>
      <c r="AU667" s="33">
        <v>235.92041839999999</v>
      </c>
      <c r="AV667" s="33">
        <v>155.39400850000001</v>
      </c>
      <c r="AY667" s="33">
        <v>235.92041839999999</v>
      </c>
      <c r="BC667" s="33">
        <v>235.92041839999999</v>
      </c>
      <c r="BF667" s="33">
        <v>20.24959307</v>
      </c>
      <c r="BG667" s="33">
        <v>235.92041839999999</v>
      </c>
      <c r="BK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D667" s="33">
        <v>235.92041839999999</v>
      </c>
      <c r="CE667" s="33">
        <v>235.92041839999999</v>
      </c>
      <c r="CF667" s="33">
        <v>235.92041839999999</v>
      </c>
      <c r="CH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B667" s="33">
        <v>235.92041839999999</v>
      </c>
      <c r="FC667" s="33">
        <v>235.92041839999999</v>
      </c>
    </row>
    <row r="668" spans="2:159" x14ac:dyDescent="0.3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965.47351960000003</v>
      </c>
      <c r="BK668" s="33">
        <v>1470.4758609999999</v>
      </c>
      <c r="BO668" s="33">
        <v>1470.4758609999999</v>
      </c>
      <c r="BS668" s="33">
        <v>1470.4758609999999</v>
      </c>
      <c r="BW668" s="33">
        <v>1470.4758609999999</v>
      </c>
      <c r="BX668" s="33">
        <v>524.8992442</v>
      </c>
      <c r="CA668" s="33">
        <v>1470.4758609999999</v>
      </c>
      <c r="CE668" s="33">
        <v>1470.4758609999999</v>
      </c>
      <c r="CI668" s="33">
        <v>1470.4758609999999</v>
      </c>
      <c r="CM668" s="33">
        <v>1470.4758609999999</v>
      </c>
      <c r="CQ668" s="33">
        <v>1470.4758609999999</v>
      </c>
      <c r="CR668" s="33">
        <v>695.19289679999997</v>
      </c>
      <c r="CU668" s="33">
        <v>1470.4758609999999</v>
      </c>
      <c r="CV668" s="33">
        <v>485.42722459999999</v>
      </c>
      <c r="CY668" s="33">
        <v>1470.4758609999999</v>
      </c>
      <c r="DC668" s="33">
        <v>1470.4758609999999</v>
      </c>
      <c r="DG668" s="33">
        <v>1470.4758609999999</v>
      </c>
      <c r="DH668" s="33">
        <v>524.8992442</v>
      </c>
      <c r="DK668" s="33">
        <v>1470.4758609999999</v>
      </c>
      <c r="DO668" s="33">
        <v>865.37609280000004</v>
      </c>
      <c r="EN668" s="33">
        <v>1119.4613979999999</v>
      </c>
      <c r="EQ668" s="33">
        <v>760.97609050000005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3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BZ669" s="33">
        <v>168.64993770000001</v>
      </c>
      <c r="CA669" s="33">
        <v>168.64993770000001</v>
      </c>
      <c r="CB669" s="33">
        <v>16.65276081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95.065569420000003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B669" s="33">
        <v>168.64993770000001</v>
      </c>
      <c r="FC669" s="33">
        <v>168.64993770000001</v>
      </c>
    </row>
    <row r="670" spans="2:159" x14ac:dyDescent="0.3">
      <c r="B670" s="33" t="s">
        <v>700</v>
      </c>
      <c r="C670" s="33" t="s">
        <v>41</v>
      </c>
    </row>
    <row r="671" spans="2:159" x14ac:dyDescent="0.3">
      <c r="B671" s="33" t="s">
        <v>700</v>
      </c>
      <c r="C671" s="33" t="s">
        <v>42</v>
      </c>
    </row>
    <row r="672" spans="2:159" x14ac:dyDescent="0.3">
      <c r="B672" s="33" t="s">
        <v>700</v>
      </c>
      <c r="C672" s="33" t="s">
        <v>43</v>
      </c>
    </row>
    <row r="673" spans="2:159" x14ac:dyDescent="0.3">
      <c r="B673" s="33" t="s">
        <v>700</v>
      </c>
      <c r="C673" s="33" t="s">
        <v>44</v>
      </c>
    </row>
    <row r="674" spans="2:159" x14ac:dyDescent="0.3">
      <c r="B674" s="33" t="s">
        <v>700</v>
      </c>
      <c r="C674" s="33" t="s">
        <v>45</v>
      </c>
    </row>
    <row r="675" spans="2:159" x14ac:dyDescent="0.3">
      <c r="B675" s="33" t="s">
        <v>700</v>
      </c>
      <c r="C675" s="33" t="s">
        <v>46</v>
      </c>
    </row>
    <row r="676" spans="2:159" x14ac:dyDescent="0.3">
      <c r="B676" s="33" t="s">
        <v>700</v>
      </c>
      <c r="C676" s="33" t="s">
        <v>47</v>
      </c>
    </row>
    <row r="677" spans="2:159" x14ac:dyDescent="0.3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155.39400850000001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20.24959307</v>
      </c>
      <c r="BG677" s="33">
        <v>3663.7787640000001</v>
      </c>
      <c r="BH677" s="33">
        <v>0</v>
      </c>
      <c r="BI677" s="33">
        <v>0</v>
      </c>
      <c r="BJ677" s="33">
        <v>35.191319440000001</v>
      </c>
      <c r="BK677" s="33">
        <v>4420.9022990000003</v>
      </c>
      <c r="BL677" s="33">
        <v>0</v>
      </c>
      <c r="BM677" s="33">
        <v>0</v>
      </c>
      <c r="BN677" s="33">
        <v>29.31246088</v>
      </c>
      <c r="BO677" s="33">
        <v>4420.9022990000003</v>
      </c>
      <c r="BP677" s="33">
        <v>696.27931760000001</v>
      </c>
      <c r="BQ677" s="33">
        <v>0</v>
      </c>
      <c r="BR677" s="33">
        <v>43.432697140000002</v>
      </c>
      <c r="BS677" s="33">
        <v>4589.5522369999999</v>
      </c>
      <c r="BT677" s="33">
        <v>1957.8137260000001</v>
      </c>
      <c r="BU677" s="33">
        <v>0</v>
      </c>
      <c r="BV677" s="33">
        <v>1184.9717310000001</v>
      </c>
      <c r="BW677" s="33">
        <v>4589.5522369999999</v>
      </c>
      <c r="BX677" s="33">
        <v>845.60662379999997</v>
      </c>
      <c r="BY677" s="33">
        <v>0</v>
      </c>
      <c r="BZ677" s="33">
        <v>766.94196160000001</v>
      </c>
      <c r="CA677" s="33">
        <v>4589.5522369999999</v>
      </c>
      <c r="CB677" s="33">
        <v>252.5731792</v>
      </c>
      <c r="CC677" s="33">
        <v>0</v>
      </c>
      <c r="CD677" s="33">
        <v>569.07548199999997</v>
      </c>
      <c r="CE677" s="33">
        <v>4589.5522369999999</v>
      </c>
      <c r="CF677" s="33">
        <v>1087.750511</v>
      </c>
      <c r="CG677" s="33">
        <v>0</v>
      </c>
      <c r="CH677" s="33">
        <v>379.58265779999999</v>
      </c>
      <c r="CI677" s="33">
        <v>4589.5522369999999</v>
      </c>
      <c r="CJ677" s="33">
        <v>1920.7291339999999</v>
      </c>
      <c r="CK677" s="33">
        <v>0</v>
      </c>
      <c r="CL677" s="33">
        <v>190.08857789999999</v>
      </c>
      <c r="CM677" s="33">
        <v>4589.5522369999999</v>
      </c>
      <c r="CN677" s="33">
        <v>2646.5729040000001</v>
      </c>
      <c r="CO677" s="33">
        <v>0</v>
      </c>
      <c r="CP677" s="33">
        <v>0</v>
      </c>
      <c r="CQ677" s="33">
        <v>4589.5522369999999</v>
      </c>
      <c r="CR677" s="33">
        <v>3645.6193349999999</v>
      </c>
      <c r="CS677" s="33">
        <v>0</v>
      </c>
      <c r="CT677" s="33">
        <v>0</v>
      </c>
      <c r="CU677" s="33">
        <v>4589.5522369999999</v>
      </c>
      <c r="CV677" s="33">
        <v>3104.2386160000001</v>
      </c>
      <c r="CW677" s="33">
        <v>0</v>
      </c>
      <c r="CX677" s="33">
        <v>0</v>
      </c>
      <c r="CY677" s="33">
        <v>4589.5522369999999</v>
      </c>
      <c r="CZ677" s="33">
        <v>2705.2732289999999</v>
      </c>
      <c r="DA677" s="33">
        <v>0</v>
      </c>
      <c r="DB677" s="33">
        <v>0</v>
      </c>
      <c r="DC677" s="33">
        <v>4589.5522369999999</v>
      </c>
      <c r="DD677" s="33">
        <v>2303.7791309999998</v>
      </c>
      <c r="DE677" s="33">
        <v>0</v>
      </c>
      <c r="DF677" s="33">
        <v>0</v>
      </c>
      <c r="DG677" s="33">
        <v>4589.5522369999999</v>
      </c>
      <c r="DH677" s="33">
        <v>2204.3364019999999</v>
      </c>
      <c r="DI677" s="33">
        <v>0</v>
      </c>
      <c r="DJ677" s="33">
        <v>0</v>
      </c>
      <c r="DK677" s="33">
        <v>4589.5522369999999</v>
      </c>
      <c r="DL677" s="33">
        <v>691.62422100000003</v>
      </c>
      <c r="DM677" s="33">
        <v>0</v>
      </c>
      <c r="DN677" s="33">
        <v>0</v>
      </c>
      <c r="DO677" s="33">
        <v>3984.452468</v>
      </c>
      <c r="DP677" s="33">
        <v>235.92041839999999</v>
      </c>
      <c r="DQ677" s="33">
        <v>0</v>
      </c>
      <c r="DR677" s="33">
        <v>0</v>
      </c>
      <c r="DS677" s="33">
        <v>2963.0619820000002</v>
      </c>
      <c r="DT677" s="33">
        <v>235.92041839999999</v>
      </c>
      <c r="DU677" s="33">
        <v>0</v>
      </c>
      <c r="DV677" s="33">
        <v>0</v>
      </c>
      <c r="DW677" s="33">
        <v>2453.4078020000002</v>
      </c>
      <c r="DX677" s="33">
        <v>235.92041839999999</v>
      </c>
      <c r="DY677" s="33">
        <v>0</v>
      </c>
      <c r="DZ677" s="33">
        <v>0</v>
      </c>
      <c r="EA677" s="33">
        <v>1619.0641310000001</v>
      </c>
      <c r="EB677" s="33">
        <v>235.92041839999999</v>
      </c>
      <c r="EC677" s="33">
        <v>0</v>
      </c>
      <c r="ED677" s="33">
        <v>0</v>
      </c>
      <c r="EE677" s="33">
        <v>633.49099030000002</v>
      </c>
      <c r="EF677" s="33">
        <v>1066.0973349999999</v>
      </c>
      <c r="EG677" s="33">
        <v>0</v>
      </c>
      <c r="EH677" s="33">
        <v>0</v>
      </c>
      <c r="EI677" s="33">
        <v>1283.566384</v>
      </c>
      <c r="EJ677" s="33">
        <v>2465.573954</v>
      </c>
      <c r="EK677" s="33">
        <v>0</v>
      </c>
      <c r="EL677" s="33">
        <v>0</v>
      </c>
      <c r="EM677" s="33">
        <v>1966.6265020000001</v>
      </c>
      <c r="EN677" s="33">
        <v>4238.537773</v>
      </c>
      <c r="EO677" s="33">
        <v>0</v>
      </c>
      <c r="EP677" s="33">
        <v>0</v>
      </c>
      <c r="EQ677" s="33">
        <v>3880.0524660000001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539.10475670000005</v>
      </c>
      <c r="FC677" s="33">
        <v>4589.5522369999999</v>
      </c>
    </row>
    <row r="678" spans="2:159" x14ac:dyDescent="0.3">
      <c r="B678" s="33" t="s">
        <v>701</v>
      </c>
      <c r="C678" s="33" t="s">
        <v>37</v>
      </c>
      <c r="AY678" s="33">
        <v>214.12857260000001</v>
      </c>
      <c r="BC678" s="33">
        <v>214.12857260000001</v>
      </c>
      <c r="BG678" s="33">
        <v>579.85259470000005</v>
      </c>
      <c r="BK678" s="33">
        <v>465.80479220000001</v>
      </c>
      <c r="BO678" s="33">
        <v>948.42063740000003</v>
      </c>
      <c r="BS678" s="33">
        <v>1161.139109</v>
      </c>
      <c r="BW678" s="33">
        <v>1864.6240299999999</v>
      </c>
      <c r="CA678" s="33">
        <v>357.8835335</v>
      </c>
      <c r="CE678" s="33">
        <v>82.025096779999998</v>
      </c>
      <c r="CI678" s="33">
        <v>263.09317650000003</v>
      </c>
      <c r="CM678" s="33">
        <v>449.58943379999999</v>
      </c>
      <c r="CQ678" s="33">
        <v>449.51007750000002</v>
      </c>
      <c r="CU678" s="33">
        <v>845.41821779999998</v>
      </c>
      <c r="CY678" s="33">
        <v>674.29971890000002</v>
      </c>
      <c r="DC678" s="33">
        <v>252.017256</v>
      </c>
      <c r="DG678" s="33">
        <v>384.06515180000002</v>
      </c>
      <c r="DK678" s="33">
        <v>1864.6240299999999</v>
      </c>
      <c r="ER678" s="33">
        <v>1369.654916</v>
      </c>
      <c r="EU678" s="33">
        <v>1835.392057</v>
      </c>
      <c r="EV678" s="33">
        <v>1787.755439</v>
      </c>
      <c r="EY678" s="33">
        <v>1864.6240299999999</v>
      </c>
      <c r="EZ678" s="33">
        <v>1864.6240299999999</v>
      </c>
      <c r="FC678" s="33">
        <v>1864.6240299999999</v>
      </c>
    </row>
    <row r="679" spans="2:159" x14ac:dyDescent="0.3">
      <c r="B679" s="33" t="s">
        <v>701</v>
      </c>
      <c r="C679" s="33" t="s">
        <v>38</v>
      </c>
    </row>
    <row r="680" spans="2:159" x14ac:dyDescent="0.3">
      <c r="B680" s="33" t="s">
        <v>701</v>
      </c>
      <c r="C680" s="33" t="s">
        <v>39</v>
      </c>
      <c r="BW680" s="33">
        <v>211.28615790000001</v>
      </c>
      <c r="DC680" s="33">
        <v>211.28615790000001</v>
      </c>
      <c r="DK680" s="33">
        <v>211.28615790000001</v>
      </c>
      <c r="EY680" s="33">
        <v>211.28615790000001</v>
      </c>
      <c r="EZ680" s="33">
        <v>211.28615790000001</v>
      </c>
      <c r="FC680" s="33">
        <v>211.28615790000001</v>
      </c>
    </row>
    <row r="681" spans="2:159" x14ac:dyDescent="0.3">
      <c r="B681" s="33" t="s">
        <v>701</v>
      </c>
      <c r="C681" s="33" t="s">
        <v>40</v>
      </c>
    </row>
    <row r="682" spans="2:159" x14ac:dyDescent="0.3">
      <c r="B682" s="33" t="s">
        <v>701</v>
      </c>
      <c r="C682" s="33" t="s">
        <v>41</v>
      </c>
    </row>
    <row r="683" spans="2:159" x14ac:dyDescent="0.3">
      <c r="B683" s="33" t="s">
        <v>701</v>
      </c>
      <c r="C683" s="33" t="s">
        <v>42</v>
      </c>
    </row>
    <row r="684" spans="2:159" x14ac:dyDescent="0.3">
      <c r="B684" s="33" t="s">
        <v>701</v>
      </c>
      <c r="C684" s="33" t="s">
        <v>43</v>
      </c>
    </row>
    <row r="685" spans="2:159" x14ac:dyDescent="0.3">
      <c r="B685" s="33" t="s">
        <v>701</v>
      </c>
      <c r="C685" s="33" t="s">
        <v>44</v>
      </c>
    </row>
    <row r="686" spans="2:159" x14ac:dyDescent="0.3">
      <c r="B686" s="33" t="s">
        <v>701</v>
      </c>
      <c r="C686" s="33" t="s">
        <v>45</v>
      </c>
    </row>
    <row r="687" spans="2:159" x14ac:dyDescent="0.3">
      <c r="B687" s="33" t="s">
        <v>701</v>
      </c>
      <c r="C687" s="33" t="s">
        <v>46</v>
      </c>
    </row>
    <row r="688" spans="2:159" x14ac:dyDescent="0.3">
      <c r="B688" s="33" t="s">
        <v>701</v>
      </c>
      <c r="C688" s="33" t="s">
        <v>47</v>
      </c>
    </row>
    <row r="689" spans="2:159" x14ac:dyDescent="0.3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579.85259470000005</v>
      </c>
      <c r="BH689" s="33">
        <v>0</v>
      </c>
      <c r="BI689" s="33">
        <v>0</v>
      </c>
      <c r="BJ689" s="33">
        <v>0</v>
      </c>
      <c r="BK689" s="33">
        <v>465.80479220000001</v>
      </c>
      <c r="BL689" s="33">
        <v>0</v>
      </c>
      <c r="BM689" s="33">
        <v>0</v>
      </c>
      <c r="BN689" s="33">
        <v>0</v>
      </c>
      <c r="BO689" s="33">
        <v>948.42063740000003</v>
      </c>
      <c r="BP689" s="33">
        <v>0</v>
      </c>
      <c r="BQ689" s="33">
        <v>0</v>
      </c>
      <c r="BR689" s="33">
        <v>0</v>
      </c>
      <c r="BS689" s="33">
        <v>1161.139109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357.8835335</v>
      </c>
      <c r="CB689" s="33">
        <v>0</v>
      </c>
      <c r="CC689" s="33">
        <v>0</v>
      </c>
      <c r="CD689" s="33">
        <v>0</v>
      </c>
      <c r="CE689" s="33">
        <v>82.025096779999998</v>
      </c>
      <c r="CF689" s="33">
        <v>0</v>
      </c>
      <c r="CG689" s="33">
        <v>0</v>
      </c>
      <c r="CH689" s="33">
        <v>0</v>
      </c>
      <c r="CI689" s="33">
        <v>263.09317650000003</v>
      </c>
      <c r="CJ689" s="33">
        <v>0</v>
      </c>
      <c r="CK689" s="33">
        <v>0</v>
      </c>
      <c r="CL689" s="33">
        <v>0</v>
      </c>
      <c r="CM689" s="33">
        <v>449.58943379999999</v>
      </c>
      <c r="CN689" s="33">
        <v>0</v>
      </c>
      <c r="CO689" s="33">
        <v>0</v>
      </c>
      <c r="CP689" s="33">
        <v>0</v>
      </c>
      <c r="CQ689" s="33">
        <v>449.51007750000002</v>
      </c>
      <c r="CR689" s="33">
        <v>0</v>
      </c>
      <c r="CS689" s="33">
        <v>0</v>
      </c>
      <c r="CT689" s="33">
        <v>0</v>
      </c>
      <c r="CU689" s="33">
        <v>845.41821779999998</v>
      </c>
      <c r="CV689" s="33">
        <v>0</v>
      </c>
      <c r="CW689" s="33">
        <v>0</v>
      </c>
      <c r="CX689" s="33">
        <v>0</v>
      </c>
      <c r="CY689" s="33">
        <v>674.29971890000002</v>
      </c>
      <c r="CZ689" s="33">
        <v>0</v>
      </c>
      <c r="DA689" s="33">
        <v>0</v>
      </c>
      <c r="DB689" s="33">
        <v>0</v>
      </c>
      <c r="DC689" s="33">
        <v>463.30341390000001</v>
      </c>
      <c r="DD689" s="33">
        <v>0</v>
      </c>
      <c r="DE689" s="33">
        <v>0</v>
      </c>
      <c r="DF689" s="33">
        <v>0</v>
      </c>
      <c r="DG689" s="33">
        <v>384.06515180000002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1369.654916</v>
      </c>
      <c r="ES689" s="33">
        <v>0</v>
      </c>
      <c r="ET689" s="33">
        <v>0</v>
      </c>
      <c r="EU689" s="33">
        <v>1835.392057</v>
      </c>
      <c r="EV689" s="33">
        <v>1787.755439</v>
      </c>
      <c r="EW689" s="33">
        <v>0</v>
      </c>
      <c r="EX689" s="33">
        <v>0</v>
      </c>
      <c r="EY689" s="33">
        <v>2075.9101879999998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3">
      <c r="B690" s="33" t="s">
        <v>702</v>
      </c>
      <c r="C690" s="33" t="s">
        <v>37</v>
      </c>
    </row>
    <row r="691" spans="2:159" x14ac:dyDescent="0.3">
      <c r="B691" s="33" t="s">
        <v>702</v>
      </c>
      <c r="C691" s="33" t="s">
        <v>38</v>
      </c>
    </row>
    <row r="692" spans="2:159" x14ac:dyDescent="0.3">
      <c r="B692" s="33" t="s">
        <v>702</v>
      </c>
      <c r="C692" s="33" t="s">
        <v>39</v>
      </c>
    </row>
    <row r="693" spans="2:159" x14ac:dyDescent="0.3">
      <c r="B693" s="33" t="s">
        <v>702</v>
      </c>
      <c r="C693" s="33" t="s">
        <v>40</v>
      </c>
    </row>
    <row r="694" spans="2:159" x14ac:dyDescent="0.3">
      <c r="B694" s="33" t="s">
        <v>702</v>
      </c>
      <c r="C694" s="33" t="s">
        <v>41</v>
      </c>
    </row>
    <row r="695" spans="2:159" x14ac:dyDescent="0.3">
      <c r="B695" s="33" t="s">
        <v>702</v>
      </c>
      <c r="C695" s="33" t="s">
        <v>42</v>
      </c>
    </row>
    <row r="696" spans="2:159" x14ac:dyDescent="0.3">
      <c r="B696" s="33" t="s">
        <v>702</v>
      </c>
      <c r="C696" s="33" t="s">
        <v>43</v>
      </c>
    </row>
    <row r="697" spans="2:159" x14ac:dyDescent="0.3">
      <c r="B697" s="33" t="s">
        <v>702</v>
      </c>
      <c r="C697" s="33" t="s">
        <v>44</v>
      </c>
    </row>
    <row r="698" spans="2:159" x14ac:dyDescent="0.3">
      <c r="B698" s="33" t="s">
        <v>702</v>
      </c>
      <c r="C698" s="33" t="s">
        <v>45</v>
      </c>
    </row>
    <row r="699" spans="2:159" x14ac:dyDescent="0.3">
      <c r="B699" s="33" t="s">
        <v>702</v>
      </c>
      <c r="C699" s="33" t="s">
        <v>46</v>
      </c>
    </row>
    <row r="700" spans="2:159" x14ac:dyDescent="0.3">
      <c r="B700" s="33" t="s">
        <v>702</v>
      </c>
      <c r="C700" s="33" t="s">
        <v>47</v>
      </c>
    </row>
    <row r="701" spans="2:159" x14ac:dyDescent="0.3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3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3">
      <c r="B703" s="33" t="s">
        <v>698</v>
      </c>
      <c r="C703" s="33" t="s">
        <v>38</v>
      </c>
    </row>
    <row r="704" spans="2:159" x14ac:dyDescent="0.3">
      <c r="B704" s="33" t="s">
        <v>698</v>
      </c>
      <c r="C704" s="33" t="s">
        <v>39</v>
      </c>
    </row>
    <row r="705" spans="2:159" x14ac:dyDescent="0.3">
      <c r="B705" s="33" t="s">
        <v>698</v>
      </c>
      <c r="C705" s="33" t="s">
        <v>40</v>
      </c>
    </row>
    <row r="706" spans="2:159" x14ac:dyDescent="0.3">
      <c r="B706" s="33" t="s">
        <v>698</v>
      </c>
      <c r="C706" s="33" t="s">
        <v>41</v>
      </c>
    </row>
    <row r="707" spans="2:159" x14ac:dyDescent="0.3">
      <c r="B707" s="33" t="s">
        <v>698</v>
      </c>
      <c r="C707" s="33" t="s">
        <v>42</v>
      </c>
    </row>
    <row r="708" spans="2:159" x14ac:dyDescent="0.3">
      <c r="B708" s="33" t="s">
        <v>698</v>
      </c>
      <c r="C708" s="33" t="s">
        <v>43</v>
      </c>
    </row>
    <row r="709" spans="2:159" x14ac:dyDescent="0.3">
      <c r="B709" s="33" t="s">
        <v>698</v>
      </c>
      <c r="C709" s="33" t="s">
        <v>44</v>
      </c>
    </row>
    <row r="710" spans="2:159" x14ac:dyDescent="0.3">
      <c r="B710" s="33" t="s">
        <v>698</v>
      </c>
      <c r="C710" s="33" t="s">
        <v>45</v>
      </c>
    </row>
    <row r="711" spans="2:159" x14ac:dyDescent="0.3">
      <c r="B711" s="33" t="s">
        <v>698</v>
      </c>
      <c r="C711" s="33" t="s">
        <v>46</v>
      </c>
    </row>
    <row r="712" spans="2:159" x14ac:dyDescent="0.3">
      <c r="B712" s="33" t="s">
        <v>698</v>
      </c>
      <c r="C712" s="33" t="s">
        <v>47</v>
      </c>
    </row>
    <row r="713" spans="2:159" x14ac:dyDescent="0.3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3">
      <c r="B714" s="33" t="s">
        <v>706</v>
      </c>
      <c r="C714" s="33" t="s">
        <v>37</v>
      </c>
    </row>
    <row r="715" spans="2:159" x14ac:dyDescent="0.3">
      <c r="B715" s="33" t="s">
        <v>706</v>
      </c>
      <c r="C715" s="33" t="s">
        <v>38</v>
      </c>
    </row>
    <row r="716" spans="2:159" x14ac:dyDescent="0.3">
      <c r="B716" s="33" t="s">
        <v>706</v>
      </c>
      <c r="C716" s="33" t="s">
        <v>39</v>
      </c>
    </row>
    <row r="717" spans="2:159" x14ac:dyDescent="0.3">
      <c r="B717" s="33" t="s">
        <v>706</v>
      </c>
      <c r="C717" s="33" t="s">
        <v>40</v>
      </c>
    </row>
    <row r="718" spans="2:159" x14ac:dyDescent="0.3">
      <c r="B718" s="33" t="s">
        <v>706</v>
      </c>
      <c r="C718" s="33" t="s">
        <v>41</v>
      </c>
    </row>
    <row r="719" spans="2:159" x14ac:dyDescent="0.3">
      <c r="B719" s="33" t="s">
        <v>706</v>
      </c>
      <c r="C719" s="33" t="s">
        <v>42</v>
      </c>
    </row>
    <row r="720" spans="2:159" x14ac:dyDescent="0.3">
      <c r="B720" s="33" t="s">
        <v>706</v>
      </c>
      <c r="C720" s="33" t="s">
        <v>43</v>
      </c>
    </row>
    <row r="721" spans="2:159" x14ac:dyDescent="0.3">
      <c r="B721" s="33" t="s">
        <v>706</v>
      </c>
      <c r="C721" s="33" t="s">
        <v>44</v>
      </c>
    </row>
    <row r="722" spans="2:159" x14ac:dyDescent="0.3">
      <c r="B722" s="33" t="s">
        <v>706</v>
      </c>
      <c r="C722" s="33" t="s">
        <v>45</v>
      </c>
    </row>
    <row r="723" spans="2:159" x14ac:dyDescent="0.3">
      <c r="B723" s="33" t="s">
        <v>706</v>
      </c>
      <c r="C723" s="33" t="s">
        <v>46</v>
      </c>
    </row>
    <row r="724" spans="2:159" x14ac:dyDescent="0.3">
      <c r="B724" s="33" t="s">
        <v>706</v>
      </c>
      <c r="C724" s="33" t="s">
        <v>47</v>
      </c>
    </row>
    <row r="725" spans="2:159" x14ac:dyDescent="0.3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3">
      <c r="B726" s="33" t="s">
        <v>717</v>
      </c>
      <c r="C726" s="33" t="s">
        <v>37</v>
      </c>
    </row>
    <row r="727" spans="2:159" x14ac:dyDescent="0.3">
      <c r="B727" s="33" t="s">
        <v>717</v>
      </c>
      <c r="C727" s="33" t="s">
        <v>38</v>
      </c>
    </row>
    <row r="728" spans="2:159" x14ac:dyDescent="0.3">
      <c r="B728" s="33" t="s">
        <v>717</v>
      </c>
      <c r="C728" s="33" t="s">
        <v>39</v>
      </c>
    </row>
    <row r="729" spans="2:159" x14ac:dyDescent="0.3">
      <c r="B729" s="33" t="s">
        <v>717</v>
      </c>
      <c r="C729" s="33" t="s">
        <v>40</v>
      </c>
    </row>
    <row r="730" spans="2:159" x14ac:dyDescent="0.3">
      <c r="B730" s="33" t="s">
        <v>717</v>
      </c>
      <c r="C730" s="33" t="s">
        <v>41</v>
      </c>
    </row>
    <row r="731" spans="2:159" x14ac:dyDescent="0.3">
      <c r="B731" s="33" t="s">
        <v>717</v>
      </c>
      <c r="C731" s="33" t="s">
        <v>42</v>
      </c>
    </row>
    <row r="732" spans="2:159" x14ac:dyDescent="0.3">
      <c r="B732" s="33" t="s">
        <v>717</v>
      </c>
      <c r="C732" s="33" t="s">
        <v>43</v>
      </c>
    </row>
    <row r="733" spans="2:159" x14ac:dyDescent="0.3">
      <c r="B733" s="33" t="s">
        <v>717</v>
      </c>
      <c r="C733" s="33" t="s">
        <v>44</v>
      </c>
    </row>
    <row r="734" spans="2:159" x14ac:dyDescent="0.3">
      <c r="B734" s="33" t="s">
        <v>717</v>
      </c>
      <c r="C734" s="33" t="s">
        <v>45</v>
      </c>
    </row>
    <row r="735" spans="2:159" x14ac:dyDescent="0.3">
      <c r="B735" s="33" t="s">
        <v>717</v>
      </c>
      <c r="C735" s="33" t="s">
        <v>46</v>
      </c>
    </row>
    <row r="736" spans="2:159" x14ac:dyDescent="0.3">
      <c r="B736" s="33" t="s">
        <v>717</v>
      </c>
      <c r="C736" s="33" t="s">
        <v>47</v>
      </c>
    </row>
    <row r="737" spans="2:159" x14ac:dyDescent="0.3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3">
      <c r="B738" s="33" t="s">
        <v>730</v>
      </c>
      <c r="C738" s="33" t="s">
        <v>37</v>
      </c>
    </row>
    <row r="739" spans="2:159" x14ac:dyDescent="0.3">
      <c r="B739" s="33" t="s">
        <v>730</v>
      </c>
      <c r="C739" s="33" t="s">
        <v>38</v>
      </c>
    </row>
    <row r="740" spans="2:159" x14ac:dyDescent="0.3">
      <c r="B740" s="33" t="s">
        <v>730</v>
      </c>
      <c r="C740" s="33" t="s">
        <v>39</v>
      </c>
    </row>
    <row r="741" spans="2:159" x14ac:dyDescent="0.3">
      <c r="B741" s="33" t="s">
        <v>730</v>
      </c>
      <c r="C741" s="33" t="s">
        <v>40</v>
      </c>
    </row>
    <row r="742" spans="2:159" x14ac:dyDescent="0.3">
      <c r="B742" s="33" t="s">
        <v>730</v>
      </c>
      <c r="C742" s="33" t="s">
        <v>41</v>
      </c>
    </row>
    <row r="743" spans="2:159" x14ac:dyDescent="0.3">
      <c r="B743" s="33" t="s">
        <v>730</v>
      </c>
      <c r="C743" s="33" t="s">
        <v>42</v>
      </c>
    </row>
    <row r="744" spans="2:159" x14ac:dyDescent="0.3">
      <c r="B744" s="33" t="s">
        <v>730</v>
      </c>
      <c r="C744" s="33" t="s">
        <v>43</v>
      </c>
    </row>
    <row r="745" spans="2:159" x14ac:dyDescent="0.3">
      <c r="B745" s="33" t="s">
        <v>730</v>
      </c>
      <c r="C745" s="33" t="s">
        <v>44</v>
      </c>
    </row>
    <row r="746" spans="2:159" x14ac:dyDescent="0.3">
      <c r="B746" s="33" t="s">
        <v>730</v>
      </c>
      <c r="C746" s="33" t="s">
        <v>45</v>
      </c>
    </row>
    <row r="747" spans="2:159" x14ac:dyDescent="0.3">
      <c r="B747" s="33" t="s">
        <v>730</v>
      </c>
      <c r="C747" s="33" t="s">
        <v>46</v>
      </c>
    </row>
    <row r="748" spans="2:159" x14ac:dyDescent="0.3">
      <c r="B748" s="33" t="s">
        <v>730</v>
      </c>
      <c r="C748" s="33" t="s">
        <v>47</v>
      </c>
    </row>
    <row r="749" spans="2:159" x14ac:dyDescent="0.3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3">
      <c r="B750" s="33" t="s">
        <v>731</v>
      </c>
      <c r="C750" s="33" t="s">
        <v>37</v>
      </c>
    </row>
    <row r="751" spans="2:159" x14ac:dyDescent="0.3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568.482936</v>
      </c>
      <c r="CQ751" s="33">
        <v>757.97724800000003</v>
      </c>
      <c r="CR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X751" s="33">
        <v>1136.965872</v>
      </c>
      <c r="CY751" s="33">
        <v>1136.965872</v>
      </c>
      <c r="CZ751" s="33">
        <v>1326.460184</v>
      </c>
      <c r="DB751" s="33">
        <v>1136.965872</v>
      </c>
      <c r="DC751" s="33">
        <v>1326.460184</v>
      </c>
      <c r="DD751" s="33">
        <v>1515.9544960000001</v>
      </c>
      <c r="DF751" s="33">
        <v>1078.455453</v>
      </c>
      <c r="DG751" s="33">
        <v>1515.9544960000001</v>
      </c>
      <c r="DH751" s="33">
        <v>1705.4488080000001</v>
      </c>
      <c r="DJ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2463.4260559999998</v>
      </c>
      <c r="EE751" s="33">
        <v>2463.4260559999998</v>
      </c>
      <c r="EF751" s="33">
        <v>2463.4260559999998</v>
      </c>
      <c r="EI751" s="33">
        <v>2463.4260559999998</v>
      </c>
      <c r="EJ751" s="33">
        <v>2463.4260559999998</v>
      </c>
      <c r="EM751" s="33">
        <v>2463.4260559999998</v>
      </c>
      <c r="EN751" s="33">
        <v>2463.4260559999998</v>
      </c>
      <c r="EQ751" s="33">
        <v>2463.4260559999998</v>
      </c>
      <c r="ER751" s="33">
        <v>2463.4260559999998</v>
      </c>
      <c r="EU751" s="33">
        <v>2463.4260559999998</v>
      </c>
      <c r="EV751" s="33">
        <v>2463.4260559999998</v>
      </c>
      <c r="EX751" s="33">
        <v>1421.9179799999999</v>
      </c>
      <c r="EY751" s="33">
        <v>2463.4260559999998</v>
      </c>
      <c r="EZ751" s="33">
        <v>2463.4260559999998</v>
      </c>
      <c r="FB751" s="33">
        <v>2463.4260559999998</v>
      </c>
      <c r="FC751" s="33">
        <v>2463.4260559999998</v>
      </c>
    </row>
    <row r="752" spans="2:159" x14ac:dyDescent="0.3">
      <c r="B752" s="33" t="s">
        <v>731</v>
      </c>
      <c r="C752" s="33" t="s">
        <v>39</v>
      </c>
    </row>
    <row r="753" spans="2:159" x14ac:dyDescent="0.3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1127.7298169999999</v>
      </c>
      <c r="CQ753" s="33">
        <v>1185.286922</v>
      </c>
      <c r="CR753" s="33">
        <v>1185.286922</v>
      </c>
      <c r="CT753" s="33">
        <v>743.49948979999999</v>
      </c>
      <c r="CU753" s="33">
        <v>1185.286922</v>
      </c>
      <c r="CV753" s="33">
        <v>1185.286922</v>
      </c>
      <c r="CX753" s="33">
        <v>543.7477083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J753" s="33">
        <v>1152.8666370000001</v>
      </c>
      <c r="DK753" s="33">
        <v>1185.286922</v>
      </c>
      <c r="DL753" s="33">
        <v>1185.286922</v>
      </c>
      <c r="DO753" s="33">
        <v>1185.286922</v>
      </c>
      <c r="DP753" s="33">
        <v>1185.286922</v>
      </c>
      <c r="DS753" s="33">
        <v>1185.286922</v>
      </c>
      <c r="DT753" s="33">
        <v>1019.682636</v>
      </c>
      <c r="DW753" s="33">
        <v>1185.286922</v>
      </c>
      <c r="DX753" s="33">
        <v>595.64837499999999</v>
      </c>
      <c r="EA753" s="33">
        <v>1185.286922</v>
      </c>
      <c r="EB753" s="33">
        <v>546.74203560000001</v>
      </c>
      <c r="EE753" s="33">
        <v>1185.286922</v>
      </c>
      <c r="EF753" s="33">
        <v>1185.286922</v>
      </c>
      <c r="EI753" s="33">
        <v>1185.286922</v>
      </c>
      <c r="EJ753" s="33">
        <v>1185.286922</v>
      </c>
      <c r="EM753" s="33">
        <v>1185.286922</v>
      </c>
      <c r="EN753" s="33">
        <v>1185.286922</v>
      </c>
      <c r="EQ753" s="33">
        <v>1185.286922</v>
      </c>
      <c r="ER753" s="33">
        <v>1185.286922</v>
      </c>
      <c r="EU753" s="33">
        <v>1185.286922</v>
      </c>
      <c r="EV753" s="33">
        <v>1185.286922</v>
      </c>
      <c r="EX753" s="33">
        <v>693.54918190000001</v>
      </c>
      <c r="EY753" s="33">
        <v>1185.286922</v>
      </c>
      <c r="EZ753" s="33">
        <v>1185.286922</v>
      </c>
      <c r="FB753" s="33">
        <v>1185.286922</v>
      </c>
      <c r="FC753" s="33">
        <v>1185.286922</v>
      </c>
    </row>
    <row r="754" spans="2:159" x14ac:dyDescent="0.3">
      <c r="B754" s="33" t="s">
        <v>731</v>
      </c>
      <c r="C754" s="33" t="s">
        <v>41</v>
      </c>
    </row>
    <row r="755" spans="2:159" x14ac:dyDescent="0.3">
      <c r="B755" s="33" t="s">
        <v>731</v>
      </c>
      <c r="C755" s="33" t="s">
        <v>42</v>
      </c>
    </row>
    <row r="756" spans="2:159" x14ac:dyDescent="0.3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922.4819956</v>
      </c>
      <c r="DC756" s="33">
        <v>926.62718570000004</v>
      </c>
      <c r="DD756" s="33">
        <v>926.62718570000004</v>
      </c>
      <c r="DF756" s="33">
        <v>827.50053709999997</v>
      </c>
      <c r="DG756" s="33">
        <v>926.62718570000004</v>
      </c>
      <c r="DH756" s="33">
        <v>926.62718570000004</v>
      </c>
      <c r="DJ756" s="33">
        <v>772.29116829999998</v>
      </c>
      <c r="DK756" s="33">
        <v>926.62718570000004</v>
      </c>
      <c r="DL756" s="33">
        <v>926.62718570000004</v>
      </c>
      <c r="DN756" s="33">
        <v>546.59841189999997</v>
      </c>
      <c r="DO756" s="33">
        <v>926.62718570000004</v>
      </c>
      <c r="DP756" s="33">
        <v>886.19617229999994</v>
      </c>
      <c r="DR756" s="33">
        <v>153.10692030000001</v>
      </c>
      <c r="DS756" s="33">
        <v>926.62718570000004</v>
      </c>
      <c r="DT756" s="33">
        <v>926.62718570000004</v>
      </c>
      <c r="DV756" s="33">
        <v>123.8099342</v>
      </c>
      <c r="DW756" s="33">
        <v>926.62718570000004</v>
      </c>
      <c r="DX756" s="33">
        <v>926.62718570000004</v>
      </c>
      <c r="DZ756" s="33">
        <v>174.40082459999999</v>
      </c>
      <c r="EA756" s="33">
        <v>926.62718570000004</v>
      </c>
      <c r="EB756" s="33">
        <v>926.62718570000004</v>
      </c>
      <c r="ED756" s="33">
        <v>219.5556876</v>
      </c>
      <c r="EE756" s="33">
        <v>926.62718570000004</v>
      </c>
      <c r="EF756" s="33">
        <v>926.62718570000004</v>
      </c>
      <c r="EH756" s="33">
        <v>268.61598770000001</v>
      </c>
      <c r="EI756" s="33">
        <v>926.62718570000004</v>
      </c>
      <c r="EJ756" s="33">
        <v>926.62718570000004</v>
      </c>
      <c r="EL756" s="33">
        <v>317.64093309999998</v>
      </c>
      <c r="EM756" s="33">
        <v>926.62718570000004</v>
      </c>
      <c r="EN756" s="33">
        <v>926.62718570000004</v>
      </c>
      <c r="EP756" s="33">
        <v>364.08881029999998</v>
      </c>
      <c r="EQ756" s="33">
        <v>926.62718570000004</v>
      </c>
      <c r="ER756" s="33">
        <v>926.62718570000004</v>
      </c>
      <c r="ET756" s="33">
        <v>398.529338</v>
      </c>
      <c r="EU756" s="33">
        <v>926.62718570000004</v>
      </c>
      <c r="EV756" s="33">
        <v>926.62718570000004</v>
      </c>
      <c r="EX756" s="33">
        <v>559.955692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3">
      <c r="B757" s="33" t="s">
        <v>731</v>
      </c>
      <c r="C757" s="33" t="s">
        <v>44</v>
      </c>
    </row>
    <row r="758" spans="2:159" x14ac:dyDescent="0.3">
      <c r="B758" s="33" t="s">
        <v>731</v>
      </c>
      <c r="C758" s="33" t="s">
        <v>45</v>
      </c>
    </row>
    <row r="759" spans="2:159" x14ac:dyDescent="0.3">
      <c r="B759" s="33" t="s">
        <v>731</v>
      </c>
      <c r="C759" s="33" t="s">
        <v>46</v>
      </c>
    </row>
    <row r="760" spans="2:159" x14ac:dyDescent="0.3">
      <c r="B760" s="33" t="s">
        <v>731</v>
      </c>
      <c r="C760" s="33" t="s">
        <v>47</v>
      </c>
    </row>
    <row r="761" spans="2:159" x14ac:dyDescent="0.3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1249.7149879999999</v>
      </c>
      <c r="CE761" s="33">
        <v>1249.7149879999999</v>
      </c>
      <c r="CF761" s="33">
        <v>1439.2093</v>
      </c>
      <c r="CG761" s="33">
        <v>0</v>
      </c>
      <c r="CH761" s="33">
        <v>1439.2093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2062.884247</v>
      </c>
      <c r="CQ761" s="33">
        <v>2309.9356630000002</v>
      </c>
      <c r="CR761" s="33">
        <v>2499.429975</v>
      </c>
      <c r="CS761" s="33">
        <v>0</v>
      </c>
      <c r="CT761" s="33">
        <v>2057.6425429999999</v>
      </c>
      <c r="CU761" s="33">
        <v>2499.429975</v>
      </c>
      <c r="CV761" s="33">
        <v>2688.9242869999998</v>
      </c>
      <c r="CW761" s="33">
        <v>0</v>
      </c>
      <c r="CX761" s="33">
        <v>2047.385074</v>
      </c>
      <c r="CY761" s="33">
        <v>2688.9242869999998</v>
      </c>
      <c r="CZ761" s="33">
        <v>3438.3742910000001</v>
      </c>
      <c r="DA761" s="33">
        <v>0</v>
      </c>
      <c r="DB761" s="33">
        <v>2059.4478680000002</v>
      </c>
      <c r="DC761" s="33">
        <v>3438.3742910000001</v>
      </c>
      <c r="DD761" s="33">
        <v>3627.8686029999999</v>
      </c>
      <c r="DE761" s="33">
        <v>0</v>
      </c>
      <c r="DF761" s="33">
        <v>1905.9559899999999</v>
      </c>
      <c r="DG761" s="33">
        <v>3627.8686029999999</v>
      </c>
      <c r="DH761" s="33">
        <v>3817.3629150000002</v>
      </c>
      <c r="DI761" s="33">
        <v>0</v>
      </c>
      <c r="DJ761" s="33">
        <v>3630.6066129999999</v>
      </c>
      <c r="DK761" s="33">
        <v>3817.3629150000002</v>
      </c>
      <c r="DL761" s="33">
        <v>4006.857227</v>
      </c>
      <c r="DM761" s="33">
        <v>0</v>
      </c>
      <c r="DN761" s="33">
        <v>546.59841189999997</v>
      </c>
      <c r="DO761" s="33">
        <v>4006.857227</v>
      </c>
      <c r="DP761" s="33">
        <v>4155.9205259999999</v>
      </c>
      <c r="DQ761" s="33">
        <v>0</v>
      </c>
      <c r="DR761" s="33">
        <v>153.10692030000001</v>
      </c>
      <c r="DS761" s="33">
        <v>4196.3515390000002</v>
      </c>
      <c r="DT761" s="33">
        <v>4220.2415650000003</v>
      </c>
      <c r="DU761" s="33">
        <v>0</v>
      </c>
      <c r="DV761" s="33">
        <v>123.8099342</v>
      </c>
      <c r="DW761" s="33">
        <v>4385.845851</v>
      </c>
      <c r="DX761" s="33">
        <v>3985.7016170000002</v>
      </c>
      <c r="DY761" s="33">
        <v>0</v>
      </c>
      <c r="DZ761" s="33">
        <v>174.40082459999999</v>
      </c>
      <c r="EA761" s="33">
        <v>4575.3401629999998</v>
      </c>
      <c r="EB761" s="33">
        <v>3936.7952770000002</v>
      </c>
      <c r="EC761" s="33">
        <v>0</v>
      </c>
      <c r="ED761" s="33">
        <v>219.5556876</v>
      </c>
      <c r="EE761" s="33">
        <v>4575.3401629999998</v>
      </c>
      <c r="EF761" s="33">
        <v>4575.3401629999998</v>
      </c>
      <c r="EG761" s="33">
        <v>0</v>
      </c>
      <c r="EH761" s="33">
        <v>268.61598770000001</v>
      </c>
      <c r="EI761" s="33">
        <v>4575.3401629999998</v>
      </c>
      <c r="EJ761" s="33">
        <v>4575.3401629999998</v>
      </c>
      <c r="EK761" s="33">
        <v>0</v>
      </c>
      <c r="EL761" s="33">
        <v>317.64093309999998</v>
      </c>
      <c r="EM761" s="33">
        <v>4575.3401629999998</v>
      </c>
      <c r="EN761" s="33">
        <v>4575.3401629999998</v>
      </c>
      <c r="EO761" s="33">
        <v>0</v>
      </c>
      <c r="EP761" s="33">
        <v>364.08881029999998</v>
      </c>
      <c r="EQ761" s="33">
        <v>4575.3401629999998</v>
      </c>
      <c r="ER761" s="33">
        <v>4575.3401629999998</v>
      </c>
      <c r="ES761" s="33">
        <v>0</v>
      </c>
      <c r="ET761" s="33">
        <v>398.529338</v>
      </c>
      <c r="EU761" s="33">
        <v>4575.3401629999998</v>
      </c>
      <c r="EV761" s="33">
        <v>4575.3401629999998</v>
      </c>
      <c r="EW761" s="33">
        <v>0</v>
      </c>
      <c r="EX761" s="33">
        <v>2675.4228539999999</v>
      </c>
      <c r="EY761" s="33">
        <v>4575.3401629999998</v>
      </c>
      <c r="EZ761" s="33">
        <v>4575.3401629999998</v>
      </c>
      <c r="FA761" s="33">
        <v>0</v>
      </c>
      <c r="FB761" s="33">
        <v>4575.3401629999998</v>
      </c>
      <c r="FC761" s="33">
        <v>4575.3401629999998</v>
      </c>
    </row>
    <row r="762" spans="2:159" x14ac:dyDescent="0.3">
      <c r="B762" s="33" t="s">
        <v>15</v>
      </c>
      <c r="D762" s="33">
        <v>59591.442510000001</v>
      </c>
      <c r="E762" s="33">
        <v>59982.038950000002</v>
      </c>
      <c r="F762" s="33">
        <v>60206.23444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61949.398009999997</v>
      </c>
      <c r="O762" s="33">
        <v>63865.208500000001</v>
      </c>
      <c r="P762" s="33">
        <v>62145.410210000002</v>
      </c>
      <c r="Q762" s="33">
        <v>64077.70592</v>
      </c>
      <c r="R762" s="33">
        <v>64437.88078</v>
      </c>
      <c r="S762" s="33">
        <v>66440.027390000003</v>
      </c>
      <c r="T762" s="33">
        <v>68315.533379999993</v>
      </c>
      <c r="U762" s="33">
        <v>64242.592239999998</v>
      </c>
      <c r="V762" s="33">
        <v>64484.467080000002</v>
      </c>
      <c r="W762" s="33">
        <v>66486.214059999998</v>
      </c>
      <c r="X762" s="33">
        <v>69555.956340000004</v>
      </c>
      <c r="Y762" s="33">
        <v>65414.344210000003</v>
      </c>
      <c r="Z762" s="33">
        <v>65659.005139999994</v>
      </c>
      <c r="AA762" s="33">
        <v>67692.888980000003</v>
      </c>
      <c r="AB762" s="33">
        <v>70679.172990000006</v>
      </c>
      <c r="AC762" s="33">
        <v>66462.700750000004</v>
      </c>
      <c r="AD762" s="33">
        <v>66706.325849999994</v>
      </c>
      <c r="AE762" s="33">
        <v>68778.355769999995</v>
      </c>
      <c r="AF762" s="33">
        <v>75854.301449999999</v>
      </c>
      <c r="AG762" s="33">
        <v>71336.497520000004</v>
      </c>
      <c r="AH762" s="33">
        <v>71606.316609999994</v>
      </c>
      <c r="AI762" s="33">
        <v>73824.949909999996</v>
      </c>
      <c r="AJ762" s="33">
        <v>79651.366760000004</v>
      </c>
      <c r="AK762" s="33">
        <v>74922.013800000001</v>
      </c>
      <c r="AL762" s="33">
        <v>75213.317249999993</v>
      </c>
      <c r="AM762" s="33">
        <v>77536.335659999997</v>
      </c>
      <c r="AN762" s="33">
        <v>83543.589330000003</v>
      </c>
      <c r="AO762" s="33">
        <v>78604.000769999999</v>
      </c>
      <c r="AP762" s="33">
        <v>78918.584640000001</v>
      </c>
      <c r="AQ762" s="33">
        <v>81343.342340000003</v>
      </c>
      <c r="AR762" s="33">
        <v>86965.205040000001</v>
      </c>
      <c r="AS762" s="33">
        <v>81817.185440000001</v>
      </c>
      <c r="AT762" s="33">
        <v>82142.162989999997</v>
      </c>
      <c r="AU762" s="33">
        <v>84670.774439999994</v>
      </c>
      <c r="AV762" s="33">
        <v>90531.501180000007</v>
      </c>
      <c r="AW762" s="33">
        <v>85161.394329999996</v>
      </c>
      <c r="AX762" s="33">
        <v>85496.788639999999</v>
      </c>
      <c r="AY762" s="33">
        <v>88136.408219999998</v>
      </c>
      <c r="AZ762" s="33">
        <v>94135.376369999998</v>
      </c>
      <c r="BA762" s="33">
        <v>88541.163100000005</v>
      </c>
      <c r="BB762" s="33">
        <v>88888.793369999999</v>
      </c>
      <c r="BC762" s="33">
        <v>91640.131819999995</v>
      </c>
      <c r="BD762" s="33">
        <v>97866.610270000005</v>
      </c>
      <c r="BE762" s="33">
        <v>92036.315440000006</v>
      </c>
      <c r="BF762" s="33">
        <v>92394.894419999997</v>
      </c>
      <c r="BG762" s="33">
        <v>95265.346479999993</v>
      </c>
      <c r="BH762" s="33">
        <v>101071.1626</v>
      </c>
      <c r="BI762" s="33">
        <v>95046.290529999998</v>
      </c>
      <c r="BJ762" s="33">
        <v>95413.46931</v>
      </c>
      <c r="BK762" s="33">
        <v>98386.855710000003</v>
      </c>
      <c r="BL762" s="33">
        <v>104084.24159999999</v>
      </c>
      <c r="BM762" s="33">
        <v>97865.234639999995</v>
      </c>
      <c r="BN762" s="33">
        <v>98242.393840000004</v>
      </c>
      <c r="BO762" s="33">
        <v>101312.6257</v>
      </c>
      <c r="BP762" s="33">
        <v>107212.52929999999</v>
      </c>
      <c r="BQ762" s="33">
        <v>100791.24370000001</v>
      </c>
      <c r="BR762" s="33">
        <v>101179.19160000001</v>
      </c>
      <c r="BS762" s="33">
        <v>104349.32030000001</v>
      </c>
      <c r="BT762" s="33">
        <v>110429.488</v>
      </c>
      <c r="BU762" s="33">
        <v>103802.40150000001</v>
      </c>
      <c r="BV762" s="33">
        <v>104202.8055</v>
      </c>
      <c r="BW762" s="33">
        <v>107473.757</v>
      </c>
      <c r="BX762" s="33">
        <v>113747.8293</v>
      </c>
      <c r="BY762" s="33">
        <v>106913.556</v>
      </c>
      <c r="BZ762" s="33">
        <v>107328.189</v>
      </c>
      <c r="CA762" s="33">
        <v>110700.7717</v>
      </c>
      <c r="CB762" s="33">
        <v>117231.1584</v>
      </c>
      <c r="CC762" s="33">
        <v>110175.285</v>
      </c>
      <c r="CD762" s="33">
        <v>110601.6719</v>
      </c>
      <c r="CE762" s="33">
        <v>114084.1701</v>
      </c>
      <c r="CF762" s="33">
        <v>120773.1991</v>
      </c>
      <c r="CG762" s="33">
        <v>113496.1332</v>
      </c>
      <c r="CH762" s="33">
        <v>113934.5043</v>
      </c>
      <c r="CI762" s="33">
        <v>117526.6217</v>
      </c>
      <c r="CJ762" s="33">
        <v>124311.9417</v>
      </c>
      <c r="CK762" s="33">
        <v>116817.9212</v>
      </c>
      <c r="CL762" s="33">
        <v>117268.8254</v>
      </c>
      <c r="CM762" s="33">
        <v>120968.594</v>
      </c>
      <c r="CN762" s="33">
        <v>127965.1401</v>
      </c>
      <c r="CO762" s="33">
        <v>120238.8786</v>
      </c>
      <c r="CP762" s="33">
        <v>120702.5085</v>
      </c>
      <c r="CQ762" s="33">
        <v>124514.83560000001</v>
      </c>
      <c r="CR762" s="33">
        <v>131740.50229999999</v>
      </c>
      <c r="CS762" s="33">
        <v>123779.8189</v>
      </c>
      <c r="CT762" s="33">
        <v>124256.3072</v>
      </c>
      <c r="CU762" s="33">
        <v>128184.182</v>
      </c>
      <c r="CV762" s="33">
        <v>135761.8763</v>
      </c>
      <c r="CW762" s="33">
        <v>127557.459</v>
      </c>
      <c r="CX762" s="33">
        <v>128050.22229999999</v>
      </c>
      <c r="CY762" s="33">
        <v>132096.77660000001</v>
      </c>
      <c r="CZ762" s="33">
        <v>139735.1004</v>
      </c>
      <c r="DA762" s="33">
        <v>131282.5405</v>
      </c>
      <c r="DB762" s="33">
        <v>131788.44390000001</v>
      </c>
      <c r="DC762" s="33">
        <v>135958.05369999999</v>
      </c>
      <c r="DD762" s="33">
        <v>143746.79449999999</v>
      </c>
      <c r="DE762" s="33">
        <v>135029.41529999999</v>
      </c>
      <c r="DF762" s="33">
        <v>135549.64929999999</v>
      </c>
      <c r="DG762" s="33">
        <v>139850.7886</v>
      </c>
      <c r="DH762" s="33">
        <v>147605.73120000001</v>
      </c>
      <c r="DI762" s="33">
        <v>138631.05979999999</v>
      </c>
      <c r="DJ762" s="33">
        <v>139165.0681</v>
      </c>
      <c r="DK762" s="33">
        <v>143594.17199999999</v>
      </c>
      <c r="DL762" s="33">
        <v>151431.6514</v>
      </c>
      <c r="DM762" s="33">
        <v>142203.44270000001</v>
      </c>
      <c r="DN762" s="33">
        <v>142751.7403</v>
      </c>
      <c r="DO762" s="33">
        <v>147307.155</v>
      </c>
      <c r="DP762" s="33">
        <v>154810.95629999999</v>
      </c>
      <c r="DQ762" s="33">
        <v>145355.71799999999</v>
      </c>
      <c r="DR762" s="33">
        <v>145917.0735</v>
      </c>
      <c r="DS762" s="33">
        <v>150585.08960000001</v>
      </c>
      <c r="DT762" s="33">
        <v>158201.054</v>
      </c>
      <c r="DU762" s="33">
        <v>148516.47810000001</v>
      </c>
      <c r="DV762" s="33">
        <v>149090.05230000001</v>
      </c>
      <c r="DW762" s="33">
        <v>153872.06959999999</v>
      </c>
      <c r="DX762" s="33">
        <v>161604.4638</v>
      </c>
      <c r="DY762" s="33">
        <v>151688.11319999999</v>
      </c>
      <c r="DZ762" s="33">
        <v>152274.43100000001</v>
      </c>
      <c r="EA762" s="33">
        <v>157171.6152</v>
      </c>
      <c r="EB762" s="33">
        <v>165075.1134</v>
      </c>
      <c r="EC762" s="33">
        <v>154919.57610000001</v>
      </c>
      <c r="ED762" s="33">
        <v>155518.12640000001</v>
      </c>
      <c r="EE762" s="33">
        <v>160534.60939999999</v>
      </c>
      <c r="EF762" s="33">
        <v>168614.66399999999</v>
      </c>
      <c r="EG762" s="33">
        <v>158214.99960000001</v>
      </c>
      <c r="EH762" s="33">
        <v>158825.5074</v>
      </c>
      <c r="EI762" s="33">
        <v>163964.5025</v>
      </c>
      <c r="EJ762" s="33">
        <v>172178.1073</v>
      </c>
      <c r="EK762" s="33">
        <v>161531.16560000001</v>
      </c>
      <c r="EL762" s="33">
        <v>162153.38029999999</v>
      </c>
      <c r="EM762" s="33">
        <v>167417.06390000001</v>
      </c>
      <c r="EN762" s="33">
        <v>175710.18960000001</v>
      </c>
      <c r="EO762" s="33">
        <v>164814.88339999999</v>
      </c>
      <c r="EP762" s="33">
        <v>165449.2101</v>
      </c>
      <c r="EQ762" s="33">
        <v>170837.30360000001</v>
      </c>
      <c r="ER762" s="33">
        <v>179590.86689999999</v>
      </c>
      <c r="ES762" s="33">
        <v>168413.77480000001</v>
      </c>
      <c r="ET762" s="33">
        <v>169062.2458</v>
      </c>
      <c r="EU762" s="33">
        <v>174588.04569999999</v>
      </c>
      <c r="EV762" s="33">
        <v>183320.21739999999</v>
      </c>
      <c r="EW762" s="33">
        <v>171871.54209999999</v>
      </c>
      <c r="EX762" s="33">
        <v>172532.80780000001</v>
      </c>
      <c r="EY762" s="33">
        <v>178193.37520000001</v>
      </c>
      <c r="EZ762" s="33">
        <v>187005.25229999999</v>
      </c>
      <c r="FA762" s="33">
        <v>175289.70680000001</v>
      </c>
      <c r="FB762" s="33">
        <v>175963.8444</v>
      </c>
      <c r="FC762" s="33">
        <v>181757.70360000001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101" width="9.109375" style="33"/>
    <col min="102" max="102" width="14.88671875" style="33" bestFit="1" customWidth="1"/>
    <col min="103" max="103" width="14.44140625" style="66" bestFit="1" customWidth="1"/>
    <col min="104" max="106" width="14.88671875" style="66" bestFit="1" customWidth="1"/>
    <col min="107" max="107" width="14" style="33" bestFit="1" customWidth="1"/>
    <col min="108" max="110" width="14.44140625" style="33" bestFit="1" customWidth="1"/>
    <col min="111" max="16384" width="9.109375" style="33"/>
  </cols>
  <sheetData>
    <row r="2" spans="2:258" x14ac:dyDescent="0.3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3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45494.965730000004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45067.758889999997</v>
      </c>
      <c r="I4" s="1">
        <f>PLANEL_GerCrit_Trim_Resultado!V245</f>
        <v>42822.654399999999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43556.382440000001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44269.207900000001</v>
      </c>
      <c r="Q4" s="1">
        <f>PLANEL_GerCrit_Trim_Resultado!AD245</f>
        <v>41199.124510000001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48124.259510000004</v>
      </c>
      <c r="U4" s="1">
        <f>PLANEL_GerCrit_Trim_Resultado!AH245</f>
        <v>44939.533360000001</v>
      </c>
      <c r="V4" s="1">
        <f>PLANEL_GerCrit_Trim_Resultado!AI245</f>
        <v>45890.538529999998</v>
      </c>
      <c r="W4" s="1">
        <f>PLANEL_GerCrit_Trim_Resultado!AJ245</f>
        <v>60659.63076</v>
      </c>
      <c r="X4" s="1">
        <f>PLANEL_GerCrit_Trim_Resultado!AK245</f>
        <v>50997.121720000003</v>
      </c>
      <c r="Y4" s="1">
        <f>PLANEL_GerCrit_Trim_Resultado!AL245</f>
        <v>47796.265809999997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53266.296399999999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54412.000999999997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57191.372320000002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60879.943899999998</v>
      </c>
      <c r="AN4" s="1">
        <f>PLANEL_GerCrit_Trim_Resultado!BA245</f>
        <v>57326.762549999999</v>
      </c>
      <c r="AO4" s="1">
        <f>PLANEL_GerCrit_Trim_Resultado!BB245</f>
        <v>50036.922550000003</v>
      </c>
      <c r="AP4" s="1">
        <f>PLANEL_GerCrit_Trim_Resultado!BC245</f>
        <v>47956.928999999996</v>
      </c>
      <c r="AQ4" s="1">
        <f>PLANEL_GerCrit_Trim_Resultado!BD245</f>
        <v>60914.712140000003</v>
      </c>
      <c r="AR4" s="1">
        <f>PLANEL_GerCrit_Trim_Resultado!BE245</f>
        <v>57694.299310000002</v>
      </c>
      <c r="AS4" s="1">
        <f>PLANEL_GerCrit_Trim_Resultado!BF245</f>
        <v>50058.572840000001</v>
      </c>
      <c r="AT4" s="1">
        <f>PLANEL_GerCrit_Trim_Resultado!BG245</f>
        <v>47980.966269999997</v>
      </c>
      <c r="AU4" s="1">
        <f>PLANEL_GerCrit_Trim_Resultado!BH245</f>
        <v>61184.297460000002</v>
      </c>
      <c r="AV4" s="1">
        <f>PLANEL_GerCrit_Trim_Resultado!BI245</f>
        <v>56587.098440000002</v>
      </c>
      <c r="AW4" s="1">
        <f>PLANEL_GerCrit_Trim_Resultado!BJ245</f>
        <v>50269.86997</v>
      </c>
      <c r="AX4" s="1">
        <f>PLANEL_GerCrit_Trim_Resultado!BK245</f>
        <v>48229.047189999997</v>
      </c>
      <c r="AY4" s="1">
        <f>PLANEL_GerCrit_Trim_Resultado!BL245</f>
        <v>61501.99667</v>
      </c>
      <c r="AZ4" s="1">
        <f>PLANEL_GerCrit_Trim_Resultado!BM245</f>
        <v>55871.752520000002</v>
      </c>
      <c r="BA4" s="1">
        <f>PLANEL_GerCrit_Trim_Resultado!BN245</f>
        <v>50436.520839999997</v>
      </c>
      <c r="BB4" s="1">
        <f>PLANEL_GerCrit_Trim_Resultado!BO245</f>
        <v>48394.880720000001</v>
      </c>
      <c r="BC4" s="1">
        <f>PLANEL_GerCrit_Trim_Resultado!BP245</f>
        <v>62557.341310000003</v>
      </c>
      <c r="BD4" s="1">
        <f>PLANEL_GerCrit_Trim_Resultado!BQ245</f>
        <v>57056.6613</v>
      </c>
      <c r="BE4" s="1">
        <f>PLANEL_GerCrit_Trim_Resultado!BR245</f>
        <v>51295.177089999997</v>
      </c>
      <c r="BF4" s="1">
        <f>PLANEL_GerCrit_Trim_Resultado!BS245</f>
        <v>49354.036419999997</v>
      </c>
      <c r="BG4" s="1">
        <f>PLANEL_GerCrit_Trim_Resultado!BT245</f>
        <v>64670.308559999998</v>
      </c>
      <c r="BH4" s="1">
        <f>PLANEL_GerCrit_Trim_Resultado!BU245</f>
        <v>62398.982100000001</v>
      </c>
      <c r="BI4" s="1">
        <f>PLANEL_GerCrit_Trim_Resultado!BV245</f>
        <v>53075.079169999997</v>
      </c>
      <c r="BJ4" s="1">
        <f>PLANEL_GerCrit_Trim_Resultado!BW245</f>
        <v>51377.399100000002</v>
      </c>
      <c r="BK4" s="1">
        <f>PLANEL_GerCrit_Trim_Resultado!BX245</f>
        <v>66082.488819999999</v>
      </c>
      <c r="BL4" s="1">
        <f>PLANEL_GerCrit_Trim_Resultado!BY245</f>
        <v>61934.745060000001</v>
      </c>
      <c r="BM4" s="1">
        <f>PLANEL_GerCrit_Trim_Resultado!BZ245</f>
        <v>53557.735569999997</v>
      </c>
      <c r="BN4" s="1">
        <f>PLANEL_GerCrit_Trim_Resultado!CA245</f>
        <v>52631.932489999999</v>
      </c>
      <c r="BO4" s="1">
        <f>PLANEL_GerCrit_Trim_Resultado!CB245</f>
        <v>66082.488819999999</v>
      </c>
      <c r="BP4" s="1">
        <f>PLANEL_GerCrit_Trim_Resultado!CC245</f>
        <v>63295.583019999998</v>
      </c>
      <c r="BQ4" s="1">
        <f>PLANEL_GerCrit_Trim_Resultado!CD245</f>
        <v>53480.400500000003</v>
      </c>
      <c r="BR4" s="1">
        <f>PLANEL_GerCrit_Trim_Resultado!CE245</f>
        <v>52631.932489999999</v>
      </c>
      <c r="BS4" s="1">
        <f>PLANEL_GerCrit_Trim_Resultado!CF245</f>
        <v>66082.488819999999</v>
      </c>
      <c r="BT4" s="1">
        <f>PLANEL_GerCrit_Trim_Resultado!CG245</f>
        <v>62661.95955</v>
      </c>
      <c r="BU4" s="1">
        <f>PLANEL_GerCrit_Trim_Resultado!CH245</f>
        <v>53545.989130000002</v>
      </c>
      <c r="BV4" s="1">
        <f>PLANEL_GerCrit_Trim_Resultado!CI245</f>
        <v>52631.932489999999</v>
      </c>
      <c r="BW4" s="1">
        <f>PLANEL_GerCrit_Trim_Resultado!CJ245</f>
        <v>66082.488819999999</v>
      </c>
      <c r="BX4" s="1">
        <f>PLANEL_GerCrit_Trim_Resultado!CK245</f>
        <v>63161.909879999999</v>
      </c>
      <c r="BY4" s="1">
        <f>PLANEL_GerCrit_Trim_Resultado!CL245</f>
        <v>53580.461569999999</v>
      </c>
      <c r="BZ4" s="1">
        <f>PLANEL_GerCrit_Trim_Resultado!CM245</f>
        <v>52631.932489999999</v>
      </c>
      <c r="CA4" s="1">
        <f>PLANEL_GerCrit_Trim_Resultado!CN245</f>
        <v>66082.488819999999</v>
      </c>
      <c r="CB4" s="1">
        <f>PLANEL_GerCrit_Trim_Resultado!CO245</f>
        <v>64482.840850000001</v>
      </c>
      <c r="CC4" s="1">
        <f>PLANEL_GerCrit_Trim_Resultado!CP245</f>
        <v>53464.01397</v>
      </c>
      <c r="CD4" s="1">
        <f>PLANEL_GerCrit_Trim_Resultado!CQ245</f>
        <v>52631.932489999999</v>
      </c>
      <c r="CE4" s="1">
        <f>PLANEL_GerCrit_Trim_Resultado!CR245</f>
        <v>66295.836710000003</v>
      </c>
      <c r="CF4" s="1">
        <f>PLANEL_GerCrit_Trim_Resultado!CS245</f>
        <v>64687.693319999998</v>
      </c>
      <c r="CG4" s="1">
        <f>PLANEL_GerCrit_Trim_Resultado!CT245</f>
        <v>53632.298110000003</v>
      </c>
      <c r="CH4" s="1">
        <f>PLANEL_GerCrit_Trim_Resultado!CU245</f>
        <v>52750.667800000003</v>
      </c>
      <c r="CI4" s="1">
        <f>PLANEL_GerCrit_Trim_Resultado!CV245</f>
        <v>67725.333809999996</v>
      </c>
      <c r="CJ4" s="1">
        <f>PLANEL_GerCrit_Trim_Resultado!CW245</f>
        <v>65952.422820000007</v>
      </c>
      <c r="CK4" s="1">
        <f>PLANEL_GerCrit_Trim_Resultado!CX245</f>
        <v>54148.594429999997</v>
      </c>
      <c r="CL4" s="1">
        <f>PLANEL_GerCrit_Trim_Resultado!CY245</f>
        <v>53462.821539999997</v>
      </c>
      <c r="CM4" s="1">
        <f>PLANEL_GerCrit_Trim_Resultado!CZ245</f>
        <v>69401.132410000006</v>
      </c>
      <c r="CN4" s="1">
        <f>PLANEL_GerCrit_Trim_Resultado!DA245</f>
        <v>67462.192169999995</v>
      </c>
      <c r="CO4" s="1">
        <f>PLANEL_GerCrit_Trim_Resultado!DB245</f>
        <v>54741.945849999996</v>
      </c>
      <c r="CP4" s="1">
        <f>PLANEL_GerCrit_Trim_Resultado!DC245</f>
        <v>54217.574240000002</v>
      </c>
      <c r="CQ4" s="1">
        <f>PLANEL_GerCrit_Trim_Resultado!DD245</f>
        <v>71723.982659999994</v>
      </c>
      <c r="CR4" s="1">
        <f>PLANEL_GerCrit_Trim_Resultado!DE245</f>
        <v>69545.368440000006</v>
      </c>
      <c r="CS4" s="1">
        <f>PLANEL_GerCrit_Trim_Resultado!DF245</f>
        <v>55761.61982</v>
      </c>
      <c r="CT4" s="1">
        <f>PLANEL_GerCrit_Trim_Resultado!DG245</f>
        <v>55588.669869999998</v>
      </c>
      <c r="CU4" s="1">
        <f>PLANEL_GerCrit_Trim_Resultado!DH245</f>
        <v>75411.152239999996</v>
      </c>
      <c r="CV4" s="1">
        <f>PLANEL_GerCrit_Trim_Resultado!DI245</f>
        <v>73452.520550000001</v>
      </c>
      <c r="CW4" s="1">
        <f>PLANEL_GerCrit_Trim_Resultado!DJ245</f>
        <v>57537.242939999996</v>
      </c>
      <c r="CX4" s="1">
        <f>PLANEL_GerCrit_Trim_Resultado!DK245</f>
        <v>57255.586750000002</v>
      </c>
      <c r="CY4" s="68">
        <f>PLANEL_GerCrit_Trim_Resultado!DL245</f>
        <v>75411.152239999996</v>
      </c>
      <c r="CZ4" s="68">
        <f>PLANEL_GerCrit_Trim_Resultado!DM245</f>
        <v>72154.157489999998</v>
      </c>
      <c r="DA4" s="68">
        <f>PLANEL_GerCrit_Trim_Resultado!DN245</f>
        <v>56862.86462</v>
      </c>
      <c r="DB4" s="68">
        <f>PLANEL_GerCrit_Trim_Resultado!DO245</f>
        <v>57255.586750000002</v>
      </c>
      <c r="DC4" s="1">
        <f>PLANEL_GerCrit_Trim_Resultado!DP245</f>
        <v>75683.025769999993</v>
      </c>
      <c r="DD4" s="1">
        <f>PLANEL_GerCrit_Trim_Resultado!DQ245</f>
        <v>72732.176720000003</v>
      </c>
      <c r="DE4" s="1">
        <f>PLANEL_GerCrit_Trim_Resultado!DR245</f>
        <v>56324.484530000002</v>
      </c>
      <c r="DF4" s="1">
        <f>PLANEL_GerCrit_Trim_Resultado!DS245</f>
        <v>57255.586750000002</v>
      </c>
      <c r="DG4" s="1">
        <f>PLANEL_GerCrit_Trim_Resultado!DT245</f>
        <v>76003.729749999999</v>
      </c>
      <c r="DH4" s="1">
        <f>PLANEL_GerCrit_Trim_Resultado!DU245</f>
        <v>71764.290070000003</v>
      </c>
      <c r="DI4" s="1">
        <f>PLANEL_GerCrit_Trim_Resultado!DV245</f>
        <v>56302.074699999997</v>
      </c>
      <c r="DJ4" s="1">
        <f>PLANEL_GerCrit_Trim_Resultado!DW245</f>
        <v>57305.513709999999</v>
      </c>
      <c r="DK4" s="1">
        <f>PLANEL_GerCrit_Trim_Resultado!DX245</f>
        <v>76386.105949999997</v>
      </c>
      <c r="DL4" s="1">
        <f>PLANEL_GerCrit_Trim_Resultado!DY245</f>
        <v>71249.470239999995</v>
      </c>
      <c r="DM4" s="1">
        <f>PLANEL_GerCrit_Trim_Resultado!DZ245</f>
        <v>56333.460319999998</v>
      </c>
      <c r="DN4" s="1">
        <f>PLANEL_GerCrit_Trim_Resultado!EA245</f>
        <v>57355.216229999998</v>
      </c>
      <c r="DO4" s="1">
        <f>PLANEL_GerCrit_Trim_Resultado!EB245</f>
        <v>76556.152679999999</v>
      </c>
      <c r="DP4" s="1">
        <f>PLANEL_GerCrit_Trim_Resultado!EC245</f>
        <v>70491.080319999994</v>
      </c>
      <c r="DQ4" s="1">
        <f>PLANEL_GerCrit_Trim_Resultado!ED245</f>
        <v>56369.108359999998</v>
      </c>
      <c r="DR4" s="1">
        <f>PLANEL_GerCrit_Trim_Resultado!EE245</f>
        <v>57415.399420000002</v>
      </c>
      <c r="DS4" s="1">
        <f>PLANEL_GerCrit_Trim_Resultado!EF245</f>
        <v>76665.268530000001</v>
      </c>
      <c r="DT4" s="1">
        <f>PLANEL_GerCrit_Trim_Resultado!EG245</f>
        <v>71150.956219999993</v>
      </c>
      <c r="DU4" s="1">
        <f>PLANEL_GerCrit_Trim_Resultado!EH245</f>
        <v>56396.935570000001</v>
      </c>
      <c r="DV4" s="1">
        <f>PLANEL_GerCrit_Trim_Resultado!EI245</f>
        <v>57469.461369999997</v>
      </c>
      <c r="DW4" s="1">
        <f>PLANEL_GerCrit_Trim_Resultado!EJ245</f>
        <v>76796.495460000006</v>
      </c>
      <c r="DX4" s="1">
        <f>PLANEL_GerCrit_Trim_Resultado!EK245</f>
        <v>71979.31654</v>
      </c>
      <c r="DY4" s="1">
        <f>PLANEL_GerCrit_Trim_Resultado!EL245</f>
        <v>56410.795230000003</v>
      </c>
      <c r="DZ4" s="1">
        <f>PLANEL_GerCrit_Trim_Resultado!EM245</f>
        <v>57520.238559999998</v>
      </c>
      <c r="EA4" s="1">
        <f>PLANEL_GerCrit_Trim_Resultado!EN245</f>
        <v>77675.726890000005</v>
      </c>
      <c r="EB4" s="1">
        <f>PLANEL_GerCrit_Trim_Resultado!EO245</f>
        <v>74199.256630000003</v>
      </c>
      <c r="EC4" s="1">
        <f>PLANEL_GerCrit_Trim_Resultado!EP245</f>
        <v>56611.720070000003</v>
      </c>
      <c r="ED4" s="1">
        <f>PLANEL_GerCrit_Trim_Resultado!EQ245</f>
        <v>57878.374389999997</v>
      </c>
      <c r="EE4" s="1">
        <f>PLANEL_GerCrit_Trim_Resultado!ER245</f>
        <v>79380.784530000004</v>
      </c>
      <c r="EF4" s="1">
        <f>PLANEL_GerCrit_Trim_Resultado!ES245</f>
        <v>76723.432549999998</v>
      </c>
      <c r="EG4" s="1">
        <f>PLANEL_GerCrit_Trim_Resultado!ET245</f>
        <v>56965.78527</v>
      </c>
      <c r="EH4" s="1">
        <f>PLANEL_GerCrit_Trim_Resultado!EU245</f>
        <v>58497.329469999997</v>
      </c>
      <c r="EI4" s="1">
        <f>PLANEL_GerCrit_Trim_Resultado!EV245</f>
        <v>80448.890249999997</v>
      </c>
      <c r="EJ4" s="1">
        <f>PLANEL_GerCrit_Trim_Resultado!EW245</f>
        <v>77818.364820000003</v>
      </c>
      <c r="EK4" s="1">
        <f>PLANEL_GerCrit_Trim_Resultado!EX245</f>
        <v>54559.02751</v>
      </c>
      <c r="EL4" s="1">
        <f>PLANEL_GerCrit_Trim_Resultado!EY245</f>
        <v>58925.082750000001</v>
      </c>
      <c r="EM4" s="1">
        <f>PLANEL_GerCrit_Trim_Resultado!EZ245</f>
        <v>81425.587150000007</v>
      </c>
      <c r="EN4" s="1">
        <f>PLANEL_GerCrit_Trim_Resultado!FA245</f>
        <v>78482.930859999993</v>
      </c>
      <c r="EO4" s="1">
        <f>PLANEL_GerCrit_Trim_Resultado!FB245</f>
        <v>51767.135609999998</v>
      </c>
      <c r="EP4" s="1">
        <f>PLANEL_GerCrit_Trim_Resultado!FC245</f>
        <v>59315.259039999997</v>
      </c>
    </row>
    <row r="5" spans="2:258" x14ac:dyDescent="0.3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3332.269886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3492.792923</v>
      </c>
      <c r="Y5" s="1">
        <f>PLANEL_GerCrit_Trim_Resultado!AL257</f>
        <v>2930.2528170000001</v>
      </c>
      <c r="Z5" s="1">
        <f>PLANEL_GerCrit_Trim_Resultado!AM257</f>
        <v>3314.0706719999998</v>
      </c>
      <c r="AA5" s="1">
        <f>PLANEL_GerCrit_Trim_Resultado!AN257</f>
        <v>5330.8097909999997</v>
      </c>
      <c r="AB5" s="1">
        <f>PLANEL_GerCrit_Trim_Resultado!AO257</f>
        <v>4900.8727870000002</v>
      </c>
      <c r="AC5" s="1">
        <f>PLANEL_GerCrit_Trim_Resultado!AP257</f>
        <v>3959.4437579999999</v>
      </c>
      <c r="AD5" s="1">
        <f>PLANEL_GerCrit_Trim_Resultado!AQ257</f>
        <v>4479.5078450000001</v>
      </c>
      <c r="AE5" s="1">
        <f>PLANEL_GerCrit_Trim_Resultado!AR257</f>
        <v>6464.026793</v>
      </c>
      <c r="AF5" s="1">
        <f>PLANEL_GerCrit_Trim_Resultado!AS257</f>
        <v>5972.746615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3594.592247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6464.026793</v>
      </c>
      <c r="AN5" s="1">
        <f>PLANEL_GerCrit_Trim_Resultado!BA257</f>
        <v>3964.2639060000001</v>
      </c>
      <c r="AO5" s="1">
        <f>PLANEL_GerCrit_Trim_Resultado!BB257</f>
        <v>4693.1903609999999</v>
      </c>
      <c r="AP5" s="1">
        <f>PLANEL_GerCrit_Trim_Resultado!BC257</f>
        <v>5363.7694110000002</v>
      </c>
      <c r="AQ5" s="1">
        <f>PLANEL_GerCrit_Trim_Resultado!BD257</f>
        <v>7938.1136029999998</v>
      </c>
      <c r="AR5" s="1">
        <f>PLANEL_GerCrit_Trim_Resultado!BE257</f>
        <v>5055.0961770000004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7938.1136029999998</v>
      </c>
      <c r="AV5" s="1">
        <f>PLANEL_GerCrit_Trim_Resultado!BI257</f>
        <v>6004.007208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7938.1136029999998</v>
      </c>
      <c r="AZ5" s="1">
        <f>PLANEL_GerCrit_Trim_Resultado!BM257</f>
        <v>7477.3212990000002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7938.1136029999998</v>
      </c>
      <c r="BD5" s="1">
        <f>PLANEL_GerCrit_Trim_Resultado!BQ257</f>
        <v>7531.5398580000001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7938.1136029999998</v>
      </c>
      <c r="BH5" s="1">
        <f>PLANEL_GerCrit_Trim_Resultado!BU257</f>
        <v>5056.8999569999996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7938.1136029999998</v>
      </c>
      <c r="BL5" s="1">
        <f>PLANEL_GerCrit_Trim_Resultado!BY257</f>
        <v>5056.8999569999996</v>
      </c>
      <c r="BM5" s="1">
        <f>PLANEL_GerCrit_Trim_Resultado!BZ257</f>
        <v>6341.2406060000003</v>
      </c>
      <c r="BN5" s="1">
        <f>PLANEL_GerCrit_Trim_Resultado!CA257</f>
        <v>6983.5825960000002</v>
      </c>
      <c r="BO5" s="1">
        <f>PLANEL_GerCrit_Trim_Resultado!CB257</f>
        <v>7938.1136029999998</v>
      </c>
      <c r="BP5" s="1">
        <f>PLANEL_GerCrit_Trim_Resultado!CC257</f>
        <v>5056.8999569999996</v>
      </c>
      <c r="BQ5" s="1">
        <f>PLANEL_GerCrit_Trim_Resultado!CD257</f>
        <v>6399.1372419999998</v>
      </c>
      <c r="BR5" s="1">
        <f>PLANEL_GerCrit_Trim_Resultado!CE257</f>
        <v>6983.5825960000002</v>
      </c>
      <c r="BS5" s="1">
        <f>PLANEL_GerCrit_Trim_Resultado!CF257</f>
        <v>7938.1136029999998</v>
      </c>
      <c r="BT5" s="1">
        <f>PLANEL_GerCrit_Trim_Resultado!CG257</f>
        <v>6800.6330749999997</v>
      </c>
      <c r="BU5" s="1">
        <f>PLANEL_GerCrit_Trim_Resultado!CH257</f>
        <v>6344.4899189999996</v>
      </c>
      <c r="BV5" s="1">
        <f>PLANEL_GerCrit_Trim_Resultado!CI257</f>
        <v>6983.5825960000002</v>
      </c>
      <c r="BW5" s="1">
        <f>PLANEL_GerCrit_Trim_Resultado!CJ257</f>
        <v>7938.1136029999998</v>
      </c>
      <c r="BX5" s="1">
        <f>PLANEL_GerCrit_Trim_Resultado!CK257</f>
        <v>7413.2676949999995</v>
      </c>
      <c r="BY5" s="1">
        <f>PLANEL_GerCrit_Trim_Resultado!CL257</f>
        <v>6288.6971020000001</v>
      </c>
      <c r="BZ5" s="1">
        <f>PLANEL_GerCrit_Trim_Resultado!CM257</f>
        <v>6983.5825960000002</v>
      </c>
      <c r="CA5" s="1">
        <f>PLANEL_GerCrit_Trim_Resultado!CN257</f>
        <v>7938.1136029999998</v>
      </c>
      <c r="CB5" s="1">
        <f>PLANEL_GerCrit_Trim_Resultado!CO257</f>
        <v>7534.9940539999998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7938.1136029999998</v>
      </c>
      <c r="CF5" s="1">
        <f>PLANEL_GerCrit_Trim_Resultado!CS257</f>
        <v>7535.0498699999998</v>
      </c>
      <c r="CG5" s="1">
        <f>PLANEL_GerCrit_Trim_Resultado!CT257</f>
        <v>6344.4899189999996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7535.31484</v>
      </c>
      <c r="CO5" s="1">
        <f>PLANEL_GerCrit_Trim_Resultado!DB257</f>
        <v>6399.1372419999998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7936.4073710000002</v>
      </c>
      <c r="CV5" s="1">
        <f>PLANEL_GerCrit_Trim_Resultado!DI257</f>
        <v>7533.3436380000003</v>
      </c>
      <c r="CW5" s="1">
        <f>PLANEL_GerCrit_Trim_Resultado!DJ257</f>
        <v>6399.1372419999998</v>
      </c>
      <c r="CX5" s="1">
        <f>PLANEL_GerCrit_Trim_Resultado!DK257</f>
        <v>6983.5825960000002</v>
      </c>
      <c r="CY5" s="68">
        <f>PLANEL_GerCrit_Trim_Resultado!DL257</f>
        <v>7936.4073710000002</v>
      </c>
      <c r="CZ5" s="68">
        <f>PLANEL_GerCrit_Trim_Resultado!DM257</f>
        <v>7535.31484</v>
      </c>
      <c r="DA5" s="68">
        <f>PLANEL_GerCrit_Trim_Resultado!DN257</f>
        <v>6397.0334229999999</v>
      </c>
      <c r="DB5" s="68">
        <f>PLANEL_GerCrit_Trim_Resultado!DO257</f>
        <v>6983.5825960000002</v>
      </c>
      <c r="DC5" s="1">
        <f>PLANEL_GerCrit_Trim_Resultado!DP257</f>
        <v>7938.5063689999997</v>
      </c>
      <c r="DD5" s="1">
        <f>PLANEL_GerCrit_Trim_Resultado!DQ257</f>
        <v>6783.5808619999998</v>
      </c>
      <c r="DE5" s="1">
        <f>PLANEL_GerCrit_Trim_Resultado!DR257</f>
        <v>6344.4899189999996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7535.31484</v>
      </c>
      <c r="DI5" s="1">
        <f>PLANEL_GerCrit_Trim_Resultado!DV257</f>
        <v>6399.1372419999998</v>
      </c>
      <c r="DJ5" s="1">
        <f>PLANEL_GerCrit_Trim_Resultado!DW257</f>
        <v>6983.5825960000002</v>
      </c>
      <c r="DK5" s="1">
        <f>PLANEL_GerCrit_Trim_Resultado!DX257</f>
        <v>7936.4073710000002</v>
      </c>
      <c r="DL5" s="1">
        <f>PLANEL_GerCrit_Trim_Resultado!DY257</f>
        <v>7533.3436380000003</v>
      </c>
      <c r="DM5" s="1">
        <f>PLANEL_GerCrit_Trim_Resultado!DZ257</f>
        <v>6399.1372419999998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7535.31484</v>
      </c>
      <c r="DQ5" s="1">
        <f>PLANEL_GerCrit_Trim_Resultado!ED257</f>
        <v>6397.0334229999999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7533.3436380000003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7533.3436380000003</v>
      </c>
      <c r="DY5" s="1">
        <f>PLANEL_GerCrit_Trim_Resultado!EL257</f>
        <v>6399.1372419999998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7535.31484</v>
      </c>
      <c r="EC5" s="1">
        <f>PLANEL_GerCrit_Trim_Resultado!EP257</f>
        <v>6344.4899189999996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7535.31484</v>
      </c>
      <c r="EG5" s="1">
        <f>PLANEL_GerCrit_Trim_Resultado!ET257</f>
        <v>6399.1372419999998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7535.31484</v>
      </c>
      <c r="EK5" s="1">
        <f>PLANEL_GerCrit_Trim_Resultado!EX257</f>
        <v>6344.4899189999996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7535.31484</v>
      </c>
      <c r="EO5" s="1">
        <f>PLANEL_GerCrit_Trim_Resultado!FB257</f>
        <v>6286.5932830000002</v>
      </c>
      <c r="EP5" s="1">
        <f>PLANEL_GerCrit_Trim_Resultado!FC257</f>
        <v>6983.5825960000002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1011.218117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1894.513195</v>
      </c>
      <c r="AE7" s="18">
        <f>PLANEL_GerCrit_Trim_Resultado!AR149</f>
        <v>214.9623048</v>
      </c>
      <c r="AF7" s="18">
        <f>PLANEL_GerCrit_Trim_Resultado!AS149</f>
        <v>0</v>
      </c>
      <c r="AG7" s="18">
        <f>PLANEL_GerCrit_Trim_Resultado!AT149</f>
        <v>82.258750000000006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82.258750000000006</v>
      </c>
      <c r="AN7" s="18">
        <f>PLANEL_GerCrit_Trim_Resultado!BA149</f>
        <v>0</v>
      </c>
      <c r="AO7" s="18">
        <f>PLANEL_GerCrit_Trim_Resultado!BB149</f>
        <v>96.325479290000004</v>
      </c>
      <c r="AP7" s="18">
        <f>PLANEL_GerCrit_Trim_Resultado!BC149</f>
        <v>1793.264124</v>
      </c>
      <c r="AQ7" s="18">
        <f>PLANEL_GerCrit_Trim_Resultado!BD149</f>
        <v>0</v>
      </c>
      <c r="AR7" s="18">
        <f>PLANEL_GerCrit_Trim_Resultado!BE149</f>
        <v>0</v>
      </c>
      <c r="AS7" s="18">
        <f>PLANEL_GerCrit_Trim_Resultado!BF149</f>
        <v>413.27686</v>
      </c>
      <c r="AT7" s="18">
        <f>PLANEL_GerCrit_Trim_Resultado!BG149</f>
        <v>953.27903879999997</v>
      </c>
      <c r="AU7" s="18">
        <f>PLANEL_GerCrit_Trim_Resultado!BH149</f>
        <v>0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3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3981.5566520000002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4902.3080749999999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6281.1646330000003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4787.9633219999996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5488.5182759999998</v>
      </c>
      <c r="AH8" s="18">
        <f>PLANEL_GerCrit_Trim_Resultado!AU113+PLANEL_GerCrit_Trim_Resultado!AU125+PLANEL_GerCrit_Trim_Resultado!AU137</f>
        <v>7391.4146909999999</v>
      </c>
      <c r="AI8" s="18">
        <f>PLANEL_GerCrit_Trim_Resultado!AV113+PLANEL_GerCrit_Trim_Resultado!AV125+PLANEL_GerCrit_Trim_Resultado!AV137</f>
        <v>6294.0794589999996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5198.0774799999999</v>
      </c>
      <c r="AL8" s="18">
        <f>PLANEL_GerCrit_Trim_Resultado!AY113+PLANEL_GerCrit_Trim_Resultado!AY125+PLANEL_GerCrit_Trim_Resultado!AY137</f>
        <v>7437.997961</v>
      </c>
      <c r="AM8" s="18">
        <f>PLANEL_GerCrit_Trim_Resultado!AZ113+PLANEL_GerCrit_Trim_Resultado!AZ125+PLANEL_GerCrit_Trim_Resultado!AZ137</f>
        <v>5454.1286140000002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5779.9674960000002</v>
      </c>
      <c r="AP8" s="18">
        <f>PLANEL_GerCrit_Trim_Resultado!BC113+PLANEL_GerCrit_Trim_Resultado!BC125+PLANEL_GerCrit_Trim_Resultado!BC137</f>
        <v>6827.1681600000002</v>
      </c>
      <c r="AQ8" s="18">
        <f>PLANEL_GerCrit_Trim_Resultado!BD113+PLANEL_GerCrit_Trim_Resultado!BD125+PLANEL_GerCrit_Trim_Resultado!BD137</f>
        <v>3996.1323149999998</v>
      </c>
      <c r="AR8" s="18">
        <f>PLANEL_GerCrit_Trim_Resultado!BE113+PLANEL_GerCrit_Trim_Resultado!BE125+PLANEL_GerCrit_Trim_Resultado!BE137</f>
        <v>2426.4329200000002</v>
      </c>
      <c r="AS8" s="18">
        <f>PLANEL_GerCrit_Trim_Resultado!BF113+PLANEL_GerCrit_Trim_Resultado!BF125+PLANEL_GerCrit_Trim_Resultado!BF137</f>
        <v>4142.8752480000003</v>
      </c>
      <c r="AT8" s="18">
        <f>PLANEL_GerCrit_Trim_Resultado!BG113+PLANEL_GerCrit_Trim_Resultado!BG125+PLANEL_GerCrit_Trim_Resultado!BG137</f>
        <v>4551.3107389999996</v>
      </c>
      <c r="AU8" s="18">
        <f>PLANEL_GerCrit_Trim_Resultado!BH113+PLANEL_GerCrit_Trim_Resultado!BH125+PLANEL_GerCrit_Trim_Resultado!BH137</f>
        <v>3718.5855339999998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4044.4244159999998</v>
      </c>
      <c r="AX8" s="18">
        <f>PLANEL_GerCrit_Trim_Resultado!BK113+PLANEL_GerCrit_Trim_Resultado!BK125+PLANEL_GerCrit_Trim_Resultado!BK137</f>
        <v>4126.7750020000003</v>
      </c>
      <c r="AY8" s="18">
        <f>PLANEL_GerCrit_Trim_Resultado!BL113+PLANEL_GerCrit_Trim_Resultado!BL125+PLANEL_GerCrit_Trim_Resultado!BL137</f>
        <v>4044.4244159999998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4044.4244159999998</v>
      </c>
      <c r="BB8" s="18">
        <f>PLANEL_GerCrit_Trim_Resultado!BO113+PLANEL_GerCrit_Trim_Resultado!BO125+PLANEL_GerCrit_Trim_Resultado!BO137</f>
        <v>4126.7750020000003</v>
      </c>
      <c r="BC8" s="18">
        <f>PLANEL_GerCrit_Trim_Resultado!BP113+PLANEL_GerCrit_Trim_Resultado!BP125+PLANEL_GerCrit_Trim_Resultado!BP137</f>
        <v>3962.0738299999998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3962.0738299999998</v>
      </c>
      <c r="BF8" s="18">
        <f>PLANEL_GerCrit_Trim_Resultado!BS113+PLANEL_GerCrit_Trim_Resultado!BS125+PLANEL_GerCrit_Trim_Resultado!BS137</f>
        <v>3962.0738299999998</v>
      </c>
      <c r="BG8" s="18">
        <f>PLANEL_GerCrit_Trim_Resultado!BT113+PLANEL_GerCrit_Trim_Resultado!BT125+PLANEL_GerCrit_Trim_Resultado!BT137</f>
        <v>3962.0738299999998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3962.0738299999998</v>
      </c>
      <c r="BJ8" s="18">
        <f>PLANEL_GerCrit_Trim_Resultado!BW113+PLANEL_GerCrit_Trim_Resultado!BW125+PLANEL_GerCrit_Trim_Resultado!BW137</f>
        <v>4189.7079030000004</v>
      </c>
      <c r="BK8" s="18">
        <f>PLANEL_GerCrit_Trim_Resultado!BX113+PLANEL_GerCrit_Trim_Resultado!BX125+PLANEL_GerCrit_Trim_Resultado!BX137</f>
        <v>3962.0738299999998</v>
      </c>
      <c r="BL8" s="18">
        <f>PLANEL_GerCrit_Trim_Resultado!BY113+PLANEL_GerCrit_Trim_Resultado!BY125+PLANEL_GerCrit_Trim_Resultado!BY137</f>
        <v>2231.7461509999998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3962.0738299999998</v>
      </c>
      <c r="BO8" s="18">
        <f>PLANEL_GerCrit_Trim_Resultado!CB113+PLANEL_GerCrit_Trim_Resultado!CB125+PLANEL_GerCrit_Trim_Resultado!CB137</f>
        <v>3541.3301959999999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3541.3301959999999</v>
      </c>
      <c r="BS8" s="18">
        <f>PLANEL_GerCrit_Trim_Resultado!CF113+PLANEL_GerCrit_Trim_Resultado!CF125+PLANEL_GerCrit_Trim_Resultado!CF137</f>
        <v>4228.247077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4228.247077</v>
      </c>
      <c r="BW8" s="18">
        <f>PLANEL_GerCrit_Trim_Resultado!CJ113+PLANEL_GerCrit_Trim_Resultado!CJ125+PLANEL_GerCrit_Trim_Resultado!CJ137</f>
        <v>4915.1639579999992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4915.1639579999992</v>
      </c>
      <c r="CA8" s="18">
        <f>PLANEL_GerCrit_Trim_Resultado!CN113+PLANEL_GerCrit_Trim_Resultado!CN125+PLANEL_GerCrit_Trim_Resultado!CN137</f>
        <v>4612.9411419999997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4612.9411419999997</v>
      </c>
      <c r="CE8" s="18">
        <f>PLANEL_GerCrit_Trim_Resultado!CR113+PLANEL_GerCrit_Trim_Resultado!CR125+PLANEL_GerCrit_Trim_Resultado!CR137</f>
        <v>5119.8384269999997</v>
      </c>
      <c r="CF8" s="18">
        <f>PLANEL_GerCrit_Trim_Resultado!CS113+PLANEL_GerCrit_Trim_Resultado!CS125+PLANEL_GerCrit_Trim_Resultado!CS137</f>
        <v>1729.559943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5119.8384269999997</v>
      </c>
      <c r="CI8" s="18">
        <f>PLANEL_GerCrit_Trim_Resultado!CV113+PLANEL_GerCrit_Trim_Resultado!CV125+PLANEL_GerCrit_Trim_Resultado!CV137</f>
        <v>5626.7357110000003</v>
      </c>
      <c r="CJ8" s="18">
        <f>PLANEL_GerCrit_Trim_Resultado!CW113+PLANEL_GerCrit_Trim_Resultado!CW125+PLANEL_GerCrit_Trim_Resultado!CW137</f>
        <v>1852.2368180000001</v>
      </c>
      <c r="CK8" s="18">
        <f>PLANEL_GerCrit_Trim_Resultado!CX113+PLANEL_GerCrit_Trim_Resultado!CX125+PLANEL_GerCrit_Trim_Resultado!CX137</f>
        <v>4308.4134519999998</v>
      </c>
      <c r="CL8" s="18">
        <f>PLANEL_GerCrit_Trim_Resultado!CY113+PLANEL_GerCrit_Trim_Resultado!CY125+PLANEL_GerCrit_Trim_Resultado!CY137</f>
        <v>5626.7357110000003</v>
      </c>
      <c r="CM8" s="18">
        <f>PLANEL_GerCrit_Trim_Resultado!CZ113+PLANEL_GerCrit_Trim_Resultado!CZ125+PLANEL_GerCrit_Trim_Resultado!CZ137</f>
        <v>5611.197784</v>
      </c>
      <c r="CN8" s="18">
        <f>PLANEL_GerCrit_Trim_Resultado!DA113+PLANEL_GerCrit_Trim_Resultado!DA125+PLANEL_GerCrit_Trim_Resultado!DA137</f>
        <v>1662.8236938999999</v>
      </c>
      <c r="CO8" s="18">
        <f>PLANEL_GerCrit_Trim_Resultado!DB113+PLANEL_GerCrit_Trim_Resultado!DB125+PLANEL_GerCrit_Trim_Resultado!DB137</f>
        <v>4292.8755238000003</v>
      </c>
      <c r="CP8" s="18">
        <f>PLANEL_GerCrit_Trim_Resultado!DC113+PLANEL_GerCrit_Trim_Resultado!DC125+PLANEL_GerCrit_Trim_Resultado!DC137</f>
        <v>5611.197784</v>
      </c>
      <c r="CQ8" s="18">
        <f>PLANEL_GerCrit_Trim_Resultado!DD113+PLANEL_GerCrit_Trim_Resultado!DD125+PLANEL_GerCrit_Trim_Resultado!DD137</f>
        <v>6118.0950679999996</v>
      </c>
      <c r="CR8" s="18">
        <f>PLANEL_GerCrit_Trim_Resultado!DE113+PLANEL_GerCrit_Trim_Resultado!DE125+PLANEL_GerCrit_Trim_Resultado!DE137</f>
        <v>1526.2818551</v>
      </c>
      <c r="CS8" s="18">
        <f>PLANEL_GerCrit_Trim_Resultado!DF113+PLANEL_GerCrit_Trim_Resultado!DF125+PLANEL_GerCrit_Trim_Resultado!DF137</f>
        <v>4799.7728088000003</v>
      </c>
      <c r="CT8" s="18">
        <f>PLANEL_GerCrit_Trim_Resultado!DG113+PLANEL_GerCrit_Trim_Resultado!DG125+PLANEL_GerCrit_Trim_Resultado!DG137</f>
        <v>6118.0950679999996</v>
      </c>
      <c r="CU8" s="18">
        <f>PLANEL_GerCrit_Trim_Resultado!DH113+PLANEL_GerCrit_Trim_Resultado!DH125+PLANEL_GerCrit_Trim_Resultado!DH137</f>
        <v>6528.2539400000005</v>
      </c>
      <c r="CV8" s="18">
        <f>PLANEL_GerCrit_Trim_Resultado!DI113+PLANEL_GerCrit_Trim_Resultado!DI125+PLANEL_GerCrit_Trim_Resultado!DI137</f>
        <v>1515.4745097</v>
      </c>
      <c r="CW8" s="18">
        <f>PLANEL_GerCrit_Trim_Resultado!DJ113+PLANEL_GerCrit_Trim_Resultado!DJ125+PLANEL_GerCrit_Trim_Resultado!DJ137</f>
        <v>5273.4750470999998</v>
      </c>
      <c r="CX8" s="18">
        <f>PLANEL_GerCrit_Trim_Resultado!DK113+PLANEL_GerCrit_Trim_Resultado!DK125+PLANEL_GerCrit_Trim_Resultado!DK137</f>
        <v>6674.1402830000006</v>
      </c>
      <c r="CY8" s="69">
        <f>PLANEL_GerCrit_Trim_Resultado!DL113+PLANEL_GerCrit_Trim_Resultado!DL125+PLANEL_GerCrit_Trim_Resultado!DL137</f>
        <v>6528.2539400000005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5222.9684808000002</v>
      </c>
      <c r="DB8" s="69">
        <f>PLANEL_GerCrit_Trim_Resultado!DO113+PLANEL_GerCrit_Trim_Resultado!DO125+PLANEL_GerCrit_Trim_Resultado!DO137</f>
        <v>6528.2539400000005</v>
      </c>
      <c r="DC8" s="18">
        <f>PLANEL_GerCrit_Trim_Resultado!DP113+PLANEL_GerCrit_Trim_Resultado!DP125+PLANEL_GerCrit_Trim_Resultado!DP137</f>
        <v>5355.3397913000008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4635.2614063000001</v>
      </c>
      <c r="DF8" s="18">
        <f>PLANEL_GerCrit_Trim_Resultado!DS113+PLANEL_GerCrit_Trim_Resultado!DS125+PLANEL_GerCrit_Trim_Resultado!DS137</f>
        <v>5355.3397913000008</v>
      </c>
      <c r="DG8" s="18">
        <f>PLANEL_GerCrit_Trim_Resultado!DT113+PLANEL_GerCrit_Trim_Resultado!DT125+PLANEL_GerCrit_Trim_Resultado!DT137</f>
        <v>5355.3397913000008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3790.2238593000002</v>
      </c>
      <c r="DJ8" s="18">
        <f>PLANEL_GerCrit_Trim_Resultado!DW113+PLANEL_GerCrit_Trim_Resultado!DW125+PLANEL_GerCrit_Trim_Resultado!DW137</f>
        <v>5355.3397913000008</v>
      </c>
      <c r="DK8" s="18">
        <f>PLANEL_GerCrit_Trim_Resultado!DX113+PLANEL_GerCrit_Trim_Resultado!DX125+PLANEL_GerCrit_Trim_Resultado!DX137</f>
        <v>5355.3397913000008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4128.3641213000001</v>
      </c>
      <c r="DN8" s="18">
        <f>PLANEL_GerCrit_Trim_Resultado!EA113+PLANEL_GerCrit_Trim_Resultado!EA125+PLANEL_GerCrit_Trim_Resultado!EA137</f>
        <v>5355.3397913000008</v>
      </c>
      <c r="DO8" s="18">
        <f>PLANEL_GerCrit_Trim_Resultado!EB113+PLANEL_GerCrit_Trim_Resultado!EB125+PLANEL_GerCrit_Trim_Resultado!EB137</f>
        <v>5355.3397913000008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1865.0872253</v>
      </c>
      <c r="DR8" s="18">
        <f>PLANEL_GerCrit_Trim_Resultado!EE113+PLANEL_GerCrit_Trim_Resultado!EE125+PLANEL_GerCrit_Trim_Resultado!EE137</f>
        <v>5355.3397913000008</v>
      </c>
      <c r="DS8" s="18">
        <f>PLANEL_GerCrit_Trim_Resultado!EF113+PLANEL_GerCrit_Trim_Resultado!EF125+PLANEL_GerCrit_Trim_Resultado!EF137</f>
        <v>5211.4891340000004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2039.528251</v>
      </c>
      <c r="DV8" s="18">
        <f>PLANEL_GerCrit_Trim_Resultado!EI113+PLANEL_GerCrit_Trim_Resultado!EI125+PLANEL_GerCrit_Trim_Resultado!EI137</f>
        <v>5211.4891340000004</v>
      </c>
      <c r="DW8" s="18">
        <f>PLANEL_GerCrit_Trim_Resultado!EJ113+PLANEL_GerCrit_Trim_Resultado!EJ125+PLANEL_GerCrit_Trim_Resultado!EJ137</f>
        <v>5211.4891340000004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2039.534684</v>
      </c>
      <c r="DZ8" s="18">
        <f>PLANEL_GerCrit_Trim_Resultado!EM113+PLANEL_GerCrit_Trim_Resultado!EM125+PLANEL_GerCrit_Trim_Resultado!EM137</f>
        <v>5211.4891340000004</v>
      </c>
      <c r="EA8" s="18">
        <f>PLANEL_GerCrit_Trim_Resultado!EN113+PLANEL_GerCrit_Trim_Resultado!EN125+PLANEL_GerCrit_Trim_Resultado!EN137</f>
        <v>5211.4891340000004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3763.2735290000001</v>
      </c>
      <c r="ED8" s="18">
        <f>PLANEL_GerCrit_Trim_Resultado!EQ113+PLANEL_GerCrit_Trim_Resultado!EQ125+PLANEL_GerCrit_Trim_Resultado!EQ137</f>
        <v>5211.4891340000004</v>
      </c>
      <c r="EE8" s="18">
        <f>PLANEL_GerCrit_Trim_Resultado!ER113+PLANEL_GerCrit_Trim_Resultado!ER125+PLANEL_GerCrit_Trim_Resultado!ER137</f>
        <v>5211.4891340000004</v>
      </c>
      <c r="EF8" s="18">
        <f>PLANEL_GerCrit_Trim_Resultado!ES113+PLANEL_GerCrit_Trim_Resultado!ES125+PLANEL_GerCrit_Trim_Resultado!ES137</f>
        <v>351.88993790000001</v>
      </c>
      <c r="EG8" s="18">
        <f>PLANEL_GerCrit_Trim_Resultado!ET113+PLANEL_GerCrit_Trim_Resultado!ET125+PLANEL_GerCrit_Trim_Resultado!ET137</f>
        <v>4381.1173179999996</v>
      </c>
      <c r="EH8" s="18">
        <f>PLANEL_GerCrit_Trim_Resultado!EU113+PLANEL_GerCrit_Trim_Resultado!EU125+PLANEL_GerCrit_Trim_Resultado!EU137</f>
        <v>5211.4891340000004</v>
      </c>
      <c r="EI8" s="18">
        <f>PLANEL_GerCrit_Trim_Resultado!EV113+PLANEL_GerCrit_Trim_Resultado!EV125+PLANEL_GerCrit_Trim_Resultado!EV137</f>
        <v>5211.4891340000004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4491.4107489999997</v>
      </c>
      <c r="EL8" s="18">
        <f>PLANEL_GerCrit_Trim_Resultado!EY113+PLANEL_GerCrit_Trim_Resultado!EY125+PLANEL_GerCrit_Trim_Resultado!EY137</f>
        <v>5211.4891340000004</v>
      </c>
      <c r="EM8" s="18">
        <f>PLANEL_GerCrit_Trim_Resultado!EZ113+PLANEL_GerCrit_Trim_Resultado!EZ125+PLANEL_GerCrit_Trim_Resultado!EZ137</f>
        <v>5211.4891340000004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4491.4107489999997</v>
      </c>
      <c r="EP8" s="18">
        <f>PLANEL_GerCrit_Trim_Resultado!FC113+PLANEL_GerCrit_Trim_Resultado!FC125+PLANEL_GerCrit_Trim_Resultado!FC137</f>
        <v>5211.4891340000004</v>
      </c>
    </row>
    <row r="9" spans="2:258" x14ac:dyDescent="0.3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3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1141.59449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1141.59449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1141.59449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1141.59449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1141.59449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1141.59449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1360.900292</v>
      </c>
      <c r="AY10" s="20">
        <f>PLANEL_GerCrit_Trim_Resultado!BL65+PLANEL_GerCrit_Trim_Resultado!BL77+PLANEL_GerCrit_Trim_Resultado!BL89</f>
        <v>1298.0250189999999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1360.900292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1360.900292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3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604.74727540000004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1049.833206</v>
      </c>
      <c r="AN11" s="20">
        <f>PLANEL_GerCrit_Trim_Resultado!BA41+PLANEL_GerCrit_Trim_Resultado!BA53</f>
        <v>0</v>
      </c>
      <c r="AO11" s="20">
        <f>PLANEL_GerCrit_Trim_Resultado!BB41+PLANEL_GerCrit_Trim_Resultado!BB53</f>
        <v>1241.3759130000001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1205.7546359999999</v>
      </c>
      <c r="AV11" s="20">
        <f>PLANEL_GerCrit_Trim_Resultado!BI41+PLANEL_GerCrit_Trim_Resultado!BI53</f>
        <v>0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3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3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199.43074960000001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3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3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1376.723587</v>
      </c>
      <c r="AF15" s="22">
        <f>PLANEL_GerCrit_Trim_Resultado!AS17+PLANEL_GerCrit_Trim_Resultado!AS29</f>
        <v>5741.0727379999998</v>
      </c>
      <c r="AG15" s="22">
        <f>PLANEL_GerCrit_Trim_Resultado!AT17+PLANEL_GerCrit_Trim_Resultado!AT29</f>
        <v>7358.7579509999996</v>
      </c>
      <c r="AH15" s="22">
        <f>PLANEL_GerCrit_Trim_Resultado!AU17+PLANEL_GerCrit_Trim_Resultado!AU29</f>
        <v>5190.4778530000003</v>
      </c>
      <c r="AI15" s="22">
        <f>PLANEL_GerCrit_Trim_Resultado!AV17+PLANEL_GerCrit_Trim_Resultado!AV29</f>
        <v>1376.723587</v>
      </c>
      <c r="AJ15" s="22">
        <f>PLANEL_GerCrit_Trim_Resultado!AW17+PLANEL_GerCrit_Trim_Resultado!AW29</f>
        <v>5741.0727379999998</v>
      </c>
      <c r="AK15" s="22">
        <f>PLANEL_GerCrit_Trim_Resultado!AX17+PLANEL_GerCrit_Trim_Resultado!AX29</f>
        <v>7358.7579509999996</v>
      </c>
      <c r="AL15" s="22">
        <f>PLANEL_GerCrit_Trim_Resultado!AY17+PLANEL_GerCrit_Trim_Resultado!AY29</f>
        <v>5190.4778530000003</v>
      </c>
      <c r="AM15" s="22">
        <f>PLANEL_GerCrit_Trim_Resultado!AZ17+PLANEL_GerCrit_Trim_Resultado!AZ29</f>
        <v>1084.6749970000001</v>
      </c>
      <c r="AN15" s="22">
        <f>PLANEL_GerCrit_Trim_Resultado!BA17+PLANEL_GerCrit_Trim_Resultado!BA29</f>
        <v>2753.4632379999998</v>
      </c>
      <c r="AO15" s="22">
        <f>PLANEL_GerCrit_Trim_Resultado!BB17+PLANEL_GerCrit_Trim_Resultado!BB29</f>
        <v>3270.5128239999999</v>
      </c>
      <c r="AP15" s="22">
        <f>PLANEL_GerCrit_Trim_Resultado!BC17+PLANEL_GerCrit_Trim_Resultado!BC29</f>
        <v>2585.225676</v>
      </c>
      <c r="AQ15" s="22">
        <f>PLANEL_GerCrit_Trim_Resultado!BD17+PLANEL_GerCrit_Trim_Resultado!BD29</f>
        <v>4657.4923740000004</v>
      </c>
      <c r="AR15" s="22">
        <f>PLANEL_GerCrit_Trim_Resultado!BE17+PLANEL_GerCrit_Trim_Resultado!BE29</f>
        <v>6326.2806140000002</v>
      </c>
      <c r="AS15" s="22">
        <f>PLANEL_GerCrit_Trim_Resultado!BF17+PLANEL_GerCrit_Trim_Resultado!BF29</f>
        <v>6193.7270410000001</v>
      </c>
      <c r="AT15" s="22">
        <f>PLANEL_GerCrit_Trim_Resultado!BG17+PLANEL_GerCrit_Trim_Resultado!BG29</f>
        <v>6428.7110359999997</v>
      </c>
      <c r="AU15" s="22">
        <f>PLANEL_GerCrit_Trim_Resultado!BH17+PLANEL_GerCrit_Trim_Resultado!BH29</f>
        <v>6622.9073829999998</v>
      </c>
      <c r="AV15" s="22">
        <f>PLANEL_GerCrit_Trim_Resultado!BI17+PLANEL_GerCrit_Trim_Resultado!BI29</f>
        <v>8291.695624</v>
      </c>
      <c r="AW15" s="22">
        <f>PLANEL_GerCrit_Trim_Resultado!BJ17+PLANEL_GerCrit_Trim_Resultado!BJ29</f>
        <v>7801.7938670000003</v>
      </c>
      <c r="AX15" s="22">
        <f>PLANEL_GerCrit_Trim_Resultado!BK17+PLANEL_GerCrit_Trim_Resultado!BK29</f>
        <v>8543.0211220000001</v>
      </c>
      <c r="AY15" s="22">
        <f>PLANEL_GerCrit_Trim_Resultado!BL17+PLANEL_GerCrit_Trim_Resultado!BL29</f>
        <v>6867.4897819999996</v>
      </c>
      <c r="AZ15" s="22">
        <f>PLANEL_GerCrit_Trim_Resultado!BM17+PLANEL_GerCrit_Trim_Resultado!BM29</f>
        <v>8536.2780230000008</v>
      </c>
      <c r="BA15" s="22">
        <f>PLANEL_GerCrit_Trim_Resultado!BN17+PLANEL_GerCrit_Trim_Resultado!BN29</f>
        <v>8001.9067379999997</v>
      </c>
      <c r="BB15" s="22">
        <f>PLANEL_GerCrit_Trim_Resultado!BO17+PLANEL_GerCrit_Trim_Resultado!BO29</f>
        <v>8806.13249</v>
      </c>
      <c r="BC15" s="22">
        <f>PLANEL_GerCrit_Trim_Resultado!BP17+PLANEL_GerCrit_Trim_Resultado!BP29</f>
        <v>7120.6755819999998</v>
      </c>
      <c r="BD15" s="22">
        <f>PLANEL_GerCrit_Trim_Resultado!BQ17+PLANEL_GerCrit_Trim_Resultado!BQ29</f>
        <v>8789.4638219999997</v>
      </c>
      <c r="BE15" s="22">
        <f>PLANEL_GerCrit_Trim_Resultado!BR17+PLANEL_GerCrit_Trim_Resultado!BR29</f>
        <v>8209.0587560000004</v>
      </c>
      <c r="BF15" s="22">
        <f>PLANEL_GerCrit_Trim_Resultado!BS17+PLANEL_GerCrit_Trim_Resultado!BS29</f>
        <v>9078.4990319999997</v>
      </c>
      <c r="BG15" s="22">
        <f>PLANEL_GerCrit_Trim_Resultado!BT17+PLANEL_GerCrit_Trim_Resultado!BT29</f>
        <v>7371.4032669999997</v>
      </c>
      <c r="BH15" s="22">
        <f>PLANEL_GerCrit_Trim_Resultado!BU17+PLANEL_GerCrit_Trim_Resultado!BU29</f>
        <v>9040.1915069999995</v>
      </c>
      <c r="BI15" s="22">
        <f>PLANEL_GerCrit_Trim_Resultado!BV17+PLANEL_GerCrit_Trim_Resultado!BV29</f>
        <v>8414.1995900000002</v>
      </c>
      <c r="BJ15" s="22">
        <f>PLANEL_GerCrit_Trim_Resultado!BW17+PLANEL_GerCrit_Trim_Resultado!BW29</f>
        <v>9348.2212390000004</v>
      </c>
      <c r="BK15" s="22">
        <f>PLANEL_GerCrit_Trim_Resultado!BX17+PLANEL_GerCrit_Trim_Resultado!BX29</f>
        <v>7618.4437799999996</v>
      </c>
      <c r="BL15" s="22">
        <f>PLANEL_GerCrit_Trim_Resultado!BY17+PLANEL_GerCrit_Trim_Resultado!BY29</f>
        <v>9287.2320209999998</v>
      </c>
      <c r="BM15" s="22">
        <f>PLANEL_GerCrit_Trim_Resultado!BZ17+PLANEL_GerCrit_Trim_Resultado!BZ29</f>
        <v>8616.3236460000007</v>
      </c>
      <c r="BN15" s="22">
        <f>PLANEL_GerCrit_Trim_Resultado!CA17+PLANEL_GerCrit_Trim_Resultado!CA29</f>
        <v>9613.9769419999993</v>
      </c>
      <c r="BO15" s="22">
        <f>PLANEL_GerCrit_Trim_Resultado!CB17+PLANEL_GerCrit_Trim_Resultado!CB29</f>
        <v>7652.97786</v>
      </c>
      <c r="BP15" s="22">
        <f>PLANEL_GerCrit_Trim_Resultado!CC17+PLANEL_GerCrit_Trim_Resultado!CC29</f>
        <v>8069.3662430000004</v>
      </c>
      <c r="BQ15" s="22">
        <f>PLANEL_GerCrit_Trim_Resultado!CD17+PLANEL_GerCrit_Trim_Resultado!CD29</f>
        <v>6856.1354039999997</v>
      </c>
      <c r="BR15" s="22">
        <f>PLANEL_GerCrit_Trim_Resultado!CE17+PLANEL_GerCrit_Trim_Resultado!CE29</f>
        <v>8586.6561619999993</v>
      </c>
      <c r="BS15" s="22">
        <f>PLANEL_GerCrit_Trim_Resultado!CF17+PLANEL_GerCrit_Trim_Resultado!CF29</f>
        <v>7850.8560820000002</v>
      </c>
      <c r="BT15" s="22">
        <f>PLANEL_GerCrit_Trim_Resultado!CG17+PLANEL_GerCrit_Trim_Resultado!CG29</f>
        <v>8267.2444649999998</v>
      </c>
      <c r="BU15" s="22">
        <f>PLANEL_GerCrit_Trim_Resultado!CH17+PLANEL_GerCrit_Trim_Resultado!CH29</f>
        <v>7018.0357679999997</v>
      </c>
      <c r="BV15" s="22">
        <f>PLANEL_GerCrit_Trim_Resultado!CI17+PLANEL_GerCrit_Trim_Resultado!CI29</f>
        <v>8799.5251580000004</v>
      </c>
      <c r="BW15" s="22">
        <f>PLANEL_GerCrit_Trim_Resultado!CJ17+PLANEL_GerCrit_Trim_Resultado!CJ29</f>
        <v>8022.9241009999996</v>
      </c>
      <c r="BX15" s="22">
        <f>PLANEL_GerCrit_Trim_Resultado!CK17+PLANEL_GerCrit_Trim_Resultado!CK29</f>
        <v>8439.312484</v>
      </c>
      <c r="BY15" s="22">
        <f>PLANEL_GerCrit_Trim_Resultado!CL17+PLANEL_GerCrit_Trim_Resultado!CL29</f>
        <v>7158.8186919999998</v>
      </c>
      <c r="BZ15" s="22">
        <f>PLANEL_GerCrit_Trim_Resultado!CM17+PLANEL_GerCrit_Trim_Resultado!CM29</f>
        <v>8984.6286330000003</v>
      </c>
      <c r="CA15" s="22">
        <f>PLANEL_GerCrit_Trim_Resultado!CN17+PLANEL_GerCrit_Trim_Resultado!CN29</f>
        <v>8212.813451</v>
      </c>
      <c r="CB15" s="22">
        <f>PLANEL_GerCrit_Trim_Resultado!CO17+PLANEL_GerCrit_Trim_Resultado!CO29</f>
        <v>8629.2018339999995</v>
      </c>
      <c r="CC15" s="22">
        <f>PLANEL_GerCrit_Trim_Resultado!CP17+PLANEL_GerCrit_Trim_Resultado!CP29</f>
        <v>7314.1827059999996</v>
      </c>
      <c r="CD15" s="22">
        <f>PLANEL_GerCrit_Trim_Resultado!CQ17+PLANEL_GerCrit_Trim_Resultado!CQ29</f>
        <v>9188.9035399999993</v>
      </c>
      <c r="CE15" s="22">
        <f>PLANEL_GerCrit_Trim_Resultado!CR17+PLANEL_GerCrit_Trim_Resultado!CR29</f>
        <v>8379.3507129999998</v>
      </c>
      <c r="CF15" s="22">
        <f>PLANEL_GerCrit_Trim_Resultado!CS17+PLANEL_GerCrit_Trim_Resultado!CS29</f>
        <v>8795.7390959999993</v>
      </c>
      <c r="CG15" s="22">
        <f>PLANEL_GerCrit_Trim_Resultado!CT17+PLANEL_GerCrit_Trim_Resultado!CT29</f>
        <v>7450.4404649999997</v>
      </c>
      <c r="CH15" s="22">
        <f>PLANEL_GerCrit_Trim_Resultado!CU17+PLANEL_GerCrit_Trim_Resultado!CU29</f>
        <v>9368.0572599999996</v>
      </c>
      <c r="CI15" s="22">
        <f>PLANEL_GerCrit_Trim_Resultado!CV17+PLANEL_GerCrit_Trim_Resultado!CV29</f>
        <v>8404.2936809999992</v>
      </c>
      <c r="CJ15" s="22">
        <f>PLANEL_GerCrit_Trim_Resultado!CW17+PLANEL_GerCrit_Trim_Resultado!CW29</f>
        <v>8404.2936809999992</v>
      </c>
      <c r="CK15" s="22">
        <f>PLANEL_GerCrit_Trim_Resultado!CX17+PLANEL_GerCrit_Trim_Resultado!CX29</f>
        <v>6876.2402840000004</v>
      </c>
      <c r="CL15" s="22">
        <f>PLANEL_GerCrit_Trim_Resultado!CY17+PLANEL_GerCrit_Trim_Resultado!CY29</f>
        <v>9040.9825959999998</v>
      </c>
      <c r="CM15" s="22">
        <f>PLANEL_GerCrit_Trim_Resultado!CZ17+PLANEL_GerCrit_Trim_Resultado!CZ29</f>
        <v>8457.7576719999997</v>
      </c>
      <c r="CN15" s="22">
        <f>PLANEL_GerCrit_Trim_Resultado!DA17+PLANEL_GerCrit_Trim_Resultado!DA29</f>
        <v>8457.7576719999997</v>
      </c>
      <c r="CO15" s="22">
        <f>PLANEL_GerCrit_Trim_Resultado!DB17+PLANEL_GerCrit_Trim_Resultado!DB29</f>
        <v>6919.9835499999999</v>
      </c>
      <c r="CP15" s="22">
        <f>PLANEL_GerCrit_Trim_Resultado!DC17+PLANEL_GerCrit_Trim_Resultado!DC29</f>
        <v>9098.4968900000003</v>
      </c>
      <c r="CQ15" s="22">
        <f>PLANEL_GerCrit_Trim_Resultado!DD17+PLANEL_GerCrit_Trim_Resultado!DD29</f>
        <v>8529.6575229999999</v>
      </c>
      <c r="CR15" s="22">
        <f>PLANEL_GerCrit_Trim_Resultado!DE17+PLANEL_GerCrit_Trim_Resultado!DE29</f>
        <v>8529.6575229999999</v>
      </c>
      <c r="CS15" s="22">
        <f>PLANEL_GerCrit_Trim_Resultado!DF17+PLANEL_GerCrit_Trim_Resultado!DF29</f>
        <v>6978.8107010000003</v>
      </c>
      <c r="CT15" s="22">
        <f>PLANEL_GerCrit_Trim_Resultado!DG17+PLANEL_GerCrit_Trim_Resultado!DG29</f>
        <v>9175.8436989999991</v>
      </c>
      <c r="CU15" s="22">
        <f>PLANEL_GerCrit_Trim_Resultado!DH17+PLANEL_GerCrit_Trim_Resultado!DH29</f>
        <v>8589.2668009999998</v>
      </c>
      <c r="CV15" s="22">
        <f>PLANEL_GerCrit_Trim_Resultado!DI17+PLANEL_GerCrit_Trim_Resultado!DI29</f>
        <v>8589.2668009999998</v>
      </c>
      <c r="CW15" s="22">
        <f>PLANEL_GerCrit_Trim_Resultado!DJ17+PLANEL_GerCrit_Trim_Resultado!DJ29</f>
        <v>7027.5819279999996</v>
      </c>
      <c r="CX15" s="22">
        <f>PLANEL_GerCrit_Trim_Resultado!DK17+PLANEL_GerCrit_Trim_Resultado!DK29</f>
        <v>9239.9688320000005</v>
      </c>
      <c r="CY15" s="71">
        <f>PLANEL_GerCrit_Trim_Resultado!DL17+PLANEL_GerCrit_Trim_Resultado!DL29</f>
        <v>8680.2170399999995</v>
      </c>
      <c r="CZ15" s="71">
        <f>PLANEL_GerCrit_Trim_Resultado!DM17+PLANEL_GerCrit_Trim_Resultado!DM29</f>
        <v>8680.2170399999995</v>
      </c>
      <c r="DA15" s="71">
        <f>PLANEL_GerCrit_Trim_Resultado!DN17+PLANEL_GerCrit_Trim_Resultado!DN29</f>
        <v>7101.9957599999998</v>
      </c>
      <c r="DB15" s="71">
        <f>PLANEL_GerCrit_Trim_Resultado!DO17+PLANEL_GerCrit_Trim_Resultado!DO29</f>
        <v>9337.8092400000005</v>
      </c>
      <c r="DC15" s="22">
        <f>PLANEL_GerCrit_Trim_Resultado!DP17+PLANEL_GerCrit_Trim_Resultado!DP29</f>
        <v>8739.2117890000009</v>
      </c>
      <c r="DD15" s="22">
        <f>PLANEL_GerCrit_Trim_Resultado!DQ17+PLANEL_GerCrit_Trim_Resultado!DQ29</f>
        <v>8739.2117890000009</v>
      </c>
      <c r="DE15" s="22">
        <f>PLANEL_GerCrit_Trim_Resultado!DR17+PLANEL_GerCrit_Trim_Resultado!DR29</f>
        <v>7150.2641910000002</v>
      </c>
      <c r="DF15" s="22">
        <f>PLANEL_GerCrit_Trim_Resultado!DS17+PLANEL_GerCrit_Trim_Resultado!DS29</f>
        <v>9401.2732890000007</v>
      </c>
      <c r="DG15" s="22">
        <f>PLANEL_GerCrit_Trim_Resultado!DT17+PLANEL_GerCrit_Trim_Resultado!DT29</f>
        <v>8821.5586270000003</v>
      </c>
      <c r="DH15" s="22">
        <f>PLANEL_GerCrit_Trim_Resultado!DU17+PLANEL_GerCrit_Trim_Resultado!DU29</f>
        <v>8821.5586270000003</v>
      </c>
      <c r="DI15" s="22">
        <f>PLANEL_GerCrit_Trim_Resultado!DV17+PLANEL_GerCrit_Trim_Resultado!DV29</f>
        <v>7217.6388770000003</v>
      </c>
      <c r="DJ15" s="22">
        <f>PLANEL_GerCrit_Trim_Resultado!DW17+PLANEL_GerCrit_Trim_Resultado!DW29</f>
        <v>9489.8585230000008</v>
      </c>
      <c r="DK15" s="22">
        <f>PLANEL_GerCrit_Trim_Resultado!DX17+PLANEL_GerCrit_Trim_Resultado!DX29</f>
        <v>8890.3858349999991</v>
      </c>
      <c r="DL15" s="22">
        <f>PLANEL_GerCrit_Trim_Resultado!DY17+PLANEL_GerCrit_Trim_Resultado!DY29</f>
        <v>8890.3858349999991</v>
      </c>
      <c r="DM15" s="22">
        <f>PLANEL_GerCrit_Trim_Resultado!DZ17+PLANEL_GerCrit_Trim_Resultado!DZ29</f>
        <v>7273.9520469999998</v>
      </c>
      <c r="DN15" s="22">
        <f>PLANEL_GerCrit_Trim_Resultado!EA17+PLANEL_GerCrit_Trim_Resultado!EA29</f>
        <v>9563.8999129999993</v>
      </c>
      <c r="DO15" s="22">
        <f>PLANEL_GerCrit_Trim_Resultado!EB17+PLANEL_GerCrit_Trim_Resultado!EB29</f>
        <v>8969.0455010000005</v>
      </c>
      <c r="DP15" s="22">
        <f>PLANEL_GerCrit_Trim_Resultado!EC17+PLANEL_GerCrit_Trim_Resultado!EC29</f>
        <v>8969.0455010000005</v>
      </c>
      <c r="DQ15" s="22">
        <f>PLANEL_GerCrit_Trim_Resultado!ED17+PLANEL_GerCrit_Trim_Resultado!ED29</f>
        <v>7338.3099549999997</v>
      </c>
      <c r="DR15" s="22">
        <f>PLANEL_GerCrit_Trim_Resultado!EE17+PLANEL_GerCrit_Trim_Resultado!EE29</f>
        <v>9648.5186450000001</v>
      </c>
      <c r="DS15" s="22">
        <f>PLANEL_GerCrit_Trim_Resultado!EF17+PLANEL_GerCrit_Trim_Resultado!EF29</f>
        <v>9005.9172190000008</v>
      </c>
      <c r="DT15" s="22">
        <f>PLANEL_GerCrit_Trim_Resultado!EG17+PLANEL_GerCrit_Trim_Resultado!EG29</f>
        <v>9005.9172190000008</v>
      </c>
      <c r="DU15" s="22">
        <f>PLANEL_GerCrit_Trim_Resultado!EH17+PLANEL_GerCrit_Trim_Resultado!EH29</f>
        <v>7368.4777249999997</v>
      </c>
      <c r="DV15" s="22">
        <f>PLANEL_GerCrit_Trim_Resultado!EI17+PLANEL_GerCrit_Trim_Resultado!EI29</f>
        <v>9688.1836750000002</v>
      </c>
      <c r="DW15" s="22">
        <f>PLANEL_GerCrit_Trim_Resultado!EJ17+PLANEL_GerCrit_Trim_Resultado!EJ29</f>
        <v>9063.6829109999999</v>
      </c>
      <c r="DX15" s="22">
        <f>PLANEL_GerCrit_Trim_Resultado!EK17+PLANEL_GerCrit_Trim_Resultado!EK29</f>
        <v>9063.6829109999999</v>
      </c>
      <c r="DY15" s="22">
        <f>PLANEL_GerCrit_Trim_Resultado!EL17+PLANEL_GerCrit_Trim_Resultado!EL29</f>
        <v>7415.7405639999997</v>
      </c>
      <c r="DZ15" s="22">
        <f>PLANEL_GerCrit_Trim_Resultado!EM17+PLANEL_GerCrit_Trim_Resultado!EM29</f>
        <v>9750.3255559999998</v>
      </c>
      <c r="EA15" s="22">
        <f>PLANEL_GerCrit_Trim_Resultado!EN17+PLANEL_GerCrit_Trim_Resultado!EN29</f>
        <v>9109.7725589999991</v>
      </c>
      <c r="EB15" s="22">
        <f>PLANEL_GerCrit_Trim_Resultado!EO17+PLANEL_GerCrit_Trim_Resultado!EO29</f>
        <v>9109.7725589999991</v>
      </c>
      <c r="EC15" s="22">
        <f>PLANEL_GerCrit_Trim_Resultado!EP17+PLANEL_GerCrit_Trim_Resultado!EP29</f>
        <v>7453.4502759999996</v>
      </c>
      <c r="ED15" s="22">
        <f>PLANEL_GerCrit_Trim_Resultado!EQ17+PLANEL_GerCrit_Trim_Resultado!EQ29</f>
        <v>9799.9068439999992</v>
      </c>
      <c r="EE15" s="22">
        <f>PLANEL_GerCrit_Trim_Resultado!ER17+PLANEL_GerCrit_Trim_Resultado!ER29</f>
        <v>9162.6220219999996</v>
      </c>
      <c r="EF15" s="22">
        <f>PLANEL_GerCrit_Trim_Resultado!ES17+PLANEL_GerCrit_Trim_Resultado!ES29</f>
        <v>9162.6220219999996</v>
      </c>
      <c r="EG15" s="22">
        <f>PLANEL_GerCrit_Trim_Resultado!ET17+PLANEL_GerCrit_Trim_Resultado!ET29</f>
        <v>7496.6907460000002</v>
      </c>
      <c r="EH15" s="22">
        <f>PLANEL_GerCrit_Trim_Resultado!EU17+PLANEL_GerCrit_Trim_Resultado!EU29</f>
        <v>9856.7600540000003</v>
      </c>
      <c r="EI15" s="22">
        <f>PLANEL_GerCrit_Trim_Resultado!EV17+PLANEL_GerCrit_Trim_Resultado!EV29</f>
        <v>9244.3543320000008</v>
      </c>
      <c r="EJ15" s="22">
        <f>PLANEL_GerCrit_Trim_Resultado!EW17+PLANEL_GerCrit_Trim_Resultado!EW29</f>
        <v>9244.3543320000008</v>
      </c>
      <c r="EK15" s="22">
        <f>PLANEL_GerCrit_Trim_Resultado!EX17+PLANEL_GerCrit_Trim_Resultado!EX29</f>
        <v>7563.5626350000002</v>
      </c>
      <c r="EL15" s="22">
        <f>PLANEL_GerCrit_Trim_Resultado!EY17+PLANEL_GerCrit_Trim_Resultado!EY29</f>
        <v>9944.6842049999996</v>
      </c>
      <c r="EM15" s="22">
        <f>PLANEL_GerCrit_Trim_Resultado!EZ17+PLANEL_GerCrit_Trim_Resultado!EZ29</f>
        <v>9310.7234250000001</v>
      </c>
      <c r="EN15" s="22">
        <f>PLANEL_GerCrit_Trim_Resultado!FA17+PLANEL_GerCrit_Trim_Resultado!FA29</f>
        <v>9310.7234250000001</v>
      </c>
      <c r="EO15" s="22">
        <f>PLANEL_GerCrit_Trim_Resultado!FB17+PLANEL_GerCrit_Trim_Resultado!FB29</f>
        <v>7617.8646200000003</v>
      </c>
      <c r="EP15" s="22">
        <f>PLANEL_GerCrit_Trim_Resultado!FC17+PLANEL_GerCrit_Trim_Resultado!FC29</f>
        <v>10016.081260000001</v>
      </c>
    </row>
    <row r="16" spans="2:258" x14ac:dyDescent="0.3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286.74202919999999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629.32386989999998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629.32386989999998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3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3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6207.3799899000005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7369.9064508000001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9708.4325019999997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8074.7804624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8683.0291668999998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10385.697266200001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13691.9770862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11338.136195499999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9701.8286219000001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11626.780239199999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15331.318028199999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12681.0991135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9700.1024419999994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11625.0726872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15329.231710100001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12679.1618182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9700.1024419999994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11625.0726872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15329.231710100001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12679.1618182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11219.7323428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13489.413494200002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17797.271362699998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14693.371013399999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12424.7241268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14957.5037859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19736.491216200004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16281.876201300001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12926.1128838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15568.411289899999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20543.109830200003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16942.5195733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15697.4404448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18944.718507900001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25002.005663200005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20594.905940299996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17142.2501452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20708.109599099997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27331.638982300003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22501.223385600002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18775.103683999998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22721.1871751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30000.4514609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24673.605171799998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20432.3884483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24758.322197099998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32692.931276700001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26867.56654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22288.684566199998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27041.302712099998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35713.248291800002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29328.443356700001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23991.133480700002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29163.0803566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38532.895001099998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31610.001119499997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25664.422563200002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31205.6296176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41230.7614493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33817.332834600005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27573.437371299999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33556.890979999996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44335.363530400005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36343.427190100003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29158.190324299998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35487.520086999997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46885.230396400002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38432.170435099993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29012.545048300002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35339.375566900002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46683.425453600001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38246.323059299997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32800.474267100006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39956.795185099996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52779.134059199998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43237.314565299996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35005.522508000002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42643.091055000004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56327.068040000006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46143.643304999998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36746.139456000004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44763.478973000005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59127.878950000006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48438.092921999996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38756.660555000002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47212.659223000002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62362.990180000008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51088.325281999998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41702.096255000004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50800.735433000002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67102.46398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54970.945061999999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44094.594415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53715.233203000003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70952.211020000002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58124.692642000002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46180.313535000001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56256.018313000008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74308.322690000001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60874.049662000005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47014.110935000004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57271.735143000005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75649.978510000001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61973.146231999999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47416.211785000007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57761.567093000005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76296.995340000009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62503.188261999996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49577.623705000005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60394.559783000004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79774.903600000005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65352.322152000001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51931.437915000002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63261.933463000008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83562.404650000011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68455.077252000003</v>
      </c>
    </row>
    <row r="19" spans="2:146" x14ac:dyDescent="0.3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3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3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5202.0124910000004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5167.1115659999996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5047.028722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5167.1115659999996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5202.0124910000004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5167.1115659999996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5047.028722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5167.1115659999996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5202.0124910000004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5167.1115659999996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5047.028722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5167.1115659999996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5202.0124910000004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5167.1115659999996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5047.028722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5167.1115659999996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5202.0124910000004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5167.1115659999996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5047.028722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5167.1115659999996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5202.0124910000004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5167.1115659999996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5047.028722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5167.1115659999996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5202.0124910000004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5167.1115659999996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5047.028722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5167.1115659999996</v>
      </c>
    </row>
    <row r="22" spans="2:146" x14ac:dyDescent="0.3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3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3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3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64437.880780984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64242.592240747996</v>
      </c>
      <c r="I25" s="28">
        <f t="shared" si="0"/>
        <v>64484.467080084003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65659.005136799999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66462.700758400009</v>
      </c>
      <c r="Q25" s="28">
        <f t="shared" si="0"/>
        <v>66706.325850299996</v>
      </c>
      <c r="R25" s="28">
        <f t="shared" si="0"/>
        <v>68778.355764099993</v>
      </c>
      <c r="S25" s="28">
        <f t="shared" si="0"/>
        <v>75854.301442099997</v>
      </c>
      <c r="T25" s="28">
        <f t="shared" si="0"/>
        <v>71336.497516400006</v>
      </c>
      <c r="U25" s="28">
        <f t="shared" si="0"/>
        <v>71606.316605100015</v>
      </c>
      <c r="V25" s="28">
        <f t="shared" si="0"/>
        <v>73824.949918800005</v>
      </c>
      <c r="W25" s="28">
        <f t="shared" si="0"/>
        <v>79651.366768199994</v>
      </c>
      <c r="X25" s="28">
        <f t="shared" si="0"/>
        <v>74922.013799100008</v>
      </c>
      <c r="Y25" s="28">
        <f t="shared" si="0"/>
        <v>75213.317245800004</v>
      </c>
      <c r="Z25" s="28">
        <f t="shared" si="0"/>
        <v>77536.335657500007</v>
      </c>
      <c r="AA25" s="28">
        <f t="shared" si="0"/>
        <v>83543.589327199996</v>
      </c>
      <c r="AB25" s="28">
        <f t="shared" si="0"/>
        <v>78604.000768099999</v>
      </c>
      <c r="AC25" s="28">
        <f t="shared" si="0"/>
        <v>78918.584636400003</v>
      </c>
      <c r="AD25" s="28">
        <f t="shared" si="0"/>
        <v>81343.34233765</v>
      </c>
      <c r="AE25" s="28">
        <f t="shared" si="0"/>
        <v>86965.205041199995</v>
      </c>
      <c r="AF25" s="28">
        <f t="shared" si="0"/>
        <v>81817.185440699992</v>
      </c>
      <c r="AG25" s="28">
        <f t="shared" si="0"/>
        <v>82142.162997599997</v>
      </c>
      <c r="AH25" s="28">
        <f t="shared" si="0"/>
        <v>83909.954780639993</v>
      </c>
      <c r="AI25" s="28">
        <f t="shared" si="0"/>
        <v>90376.107169399969</v>
      </c>
      <c r="AJ25" s="28">
        <f t="shared" si="0"/>
        <v>85161.394326100009</v>
      </c>
      <c r="AK25" s="28">
        <f t="shared" si="0"/>
        <v>85496.788645399996</v>
      </c>
      <c r="AL25" s="28">
        <f t="shared" si="0"/>
        <v>87079.029957589999</v>
      </c>
      <c r="AM25" s="28">
        <f t="shared" si="0"/>
        <v>89307.639370399978</v>
      </c>
      <c r="AN25" s="28">
        <f t="shared" si="0"/>
        <v>83713.426102099998</v>
      </c>
      <c r="AO25" s="28">
        <f t="shared" si="0"/>
        <v>84938.826739690005</v>
      </c>
      <c r="AP25" s="28">
        <f t="shared" si="0"/>
        <v>84617.089590500007</v>
      </c>
      <c r="AQ25" s="28">
        <f t="shared" si="0"/>
        <v>93038.873275499995</v>
      </c>
      <c r="AR25" s="28">
        <f t="shared" si="0"/>
        <v>87208.5784441</v>
      </c>
      <c r="AS25" s="28">
        <f t="shared" si="0"/>
        <v>88424.67819430001</v>
      </c>
      <c r="AT25" s="28">
        <f t="shared" si="0"/>
        <v>85828.24047959999</v>
      </c>
      <c r="AU25" s="28">
        <f t="shared" si="0"/>
        <v>96243.425586500001</v>
      </c>
      <c r="AV25" s="28">
        <f t="shared" si="0"/>
        <v>90218.553537100001</v>
      </c>
      <c r="AW25" s="28">
        <f t="shared" si="0"/>
        <v>91428.311358300009</v>
      </c>
      <c r="AX25" s="28">
        <f t="shared" si="0"/>
        <v>88306.673975199999</v>
      </c>
      <c r="AY25" s="28">
        <f t="shared" si="0"/>
        <v>99256.504644299974</v>
      </c>
      <c r="AZ25" s="28">
        <f t="shared" si="0"/>
        <v>93037.497649099998</v>
      </c>
      <c r="BA25" s="28">
        <f t="shared" si="0"/>
        <v>94263.114751900022</v>
      </c>
      <c r="BB25" s="28">
        <f t="shared" si="0"/>
        <v>90749.828068400006</v>
      </c>
      <c r="BC25" s="28">
        <f t="shared" si="0"/>
        <v>101688.51300529997</v>
      </c>
      <c r="BD25" s="28">
        <f t="shared" si="0"/>
        <v>95963.50670279999</v>
      </c>
      <c r="BE25" s="28">
        <f t="shared" si="0"/>
        <v>97185.792287400021</v>
      </c>
      <c r="BF25" s="28">
        <f t="shared" si="0"/>
        <v>93405.154326300006</v>
      </c>
      <c r="BG25" s="28">
        <f t="shared" si="0"/>
        <v>103643.9373066</v>
      </c>
      <c r="BH25" s="28">
        <f t="shared" si="0"/>
        <v>98974.664498699989</v>
      </c>
      <c r="BI25" s="28">
        <f t="shared" si="0"/>
        <v>99067.867135100008</v>
      </c>
      <c r="BJ25" s="28">
        <f t="shared" si="0"/>
        <v>95614.819929500009</v>
      </c>
      <c r="BK25" s="28">
        <f t="shared" si="0"/>
        <v>108074.4856406</v>
      </c>
      <c r="BL25" s="28">
        <f t="shared" si="0"/>
        <v>102085.81898070002</v>
      </c>
      <c r="BM25" s="28">
        <f t="shared" si="0"/>
        <v>102611.28039950001</v>
      </c>
      <c r="BN25" s="28">
        <f t="shared" si="0"/>
        <v>100559.86131649998</v>
      </c>
      <c r="BO25" s="28">
        <f t="shared" si="0"/>
        <v>107122.726868</v>
      </c>
      <c r="BP25" s="28">
        <f t="shared" ref="BP25:EA25" si="1">SUM(BP4:BP24)</f>
        <v>102928.76329189999</v>
      </c>
      <c r="BQ25" s="28">
        <f t="shared" si="1"/>
        <v>101494.28740680001</v>
      </c>
      <c r="BR25" s="28">
        <f t="shared" si="1"/>
        <v>99007.755428799996</v>
      </c>
      <c r="BS25" s="28">
        <f t="shared" si="1"/>
        <v>109640.09592580001</v>
      </c>
      <c r="BT25" s="28">
        <f t="shared" si="1"/>
        <v>106249.61152190001</v>
      </c>
      <c r="BU25" s="28">
        <f t="shared" si="1"/>
        <v>104827.11831280001</v>
      </c>
      <c r="BV25" s="28">
        <f t="shared" si="1"/>
        <v>102079.644692</v>
      </c>
      <c r="BW25" s="28">
        <f t="shared" si="1"/>
        <v>112156.3655901</v>
      </c>
      <c r="BX25" s="28">
        <f t="shared" si="1"/>
        <v>109571.3995129</v>
      </c>
      <c r="BY25" s="28">
        <f t="shared" si="1"/>
        <v>108161.4391606</v>
      </c>
      <c r="BZ25" s="28">
        <f t="shared" si="1"/>
        <v>105145.6264162</v>
      </c>
      <c r="CA25" s="28">
        <f t="shared" si="1"/>
        <v>113900.32824199999</v>
      </c>
      <c r="CB25" s="28">
        <f t="shared" si="1"/>
        <v>112992.35685890001</v>
      </c>
      <c r="CC25" s="28">
        <f t="shared" si="1"/>
        <v>110848.8703177</v>
      </c>
      <c r="CD25" s="28">
        <f t="shared" si="1"/>
        <v>107508.55532389999</v>
      </c>
      <c r="CE25" s="28">
        <f t="shared" si="1"/>
        <v>116487.14964660001</v>
      </c>
      <c r="CF25" s="28">
        <f t="shared" si="1"/>
        <v>116533.2971783</v>
      </c>
      <c r="CG25" s="28">
        <f t="shared" si="1"/>
        <v>114407.91077070001</v>
      </c>
      <c r="CH25" s="28">
        <f t="shared" si="1"/>
        <v>110592.49931530001</v>
      </c>
      <c r="CI25" s="28">
        <f t="shared" si="1"/>
        <v>120112.52868709998</v>
      </c>
      <c r="CJ25" s="28">
        <f t="shared" si="1"/>
        <v>119563.05588930001</v>
      </c>
      <c r="CK25" s="28">
        <f t="shared" si="1"/>
        <v>117600.1803659</v>
      </c>
      <c r="CL25" s="28">
        <f t="shared" si="1"/>
        <v>113682.1790704</v>
      </c>
      <c r="CM25" s="28">
        <f t="shared" si="1"/>
        <v>123735.26815919999</v>
      </c>
      <c r="CN25" s="28">
        <f t="shared" si="1"/>
        <v>123288.13746859999</v>
      </c>
      <c r="CO25" s="28">
        <f t="shared" si="1"/>
        <v>121326.33920480001</v>
      </c>
      <c r="CP25" s="28">
        <f t="shared" si="1"/>
        <v>117005.00249289999</v>
      </c>
      <c r="CQ25" s="28">
        <f t="shared" si="1"/>
        <v>127958.96203989997</v>
      </c>
      <c r="CR25" s="28">
        <f t="shared" si="1"/>
        <v>127035.0122191</v>
      </c>
      <c r="CS25" s="28">
        <f t="shared" si="1"/>
        <v>125241.036415</v>
      </c>
      <c r="CT25" s="28">
        <f t="shared" si="1"/>
        <v>120787.48133289999</v>
      </c>
      <c r="CU25" s="28">
        <f t="shared" si="1"/>
        <v>131701.3179963</v>
      </c>
      <c r="CV25" s="28">
        <f t="shared" si="1"/>
        <v>130636.65674960001</v>
      </c>
      <c r="CW25" s="28">
        <f t="shared" si="1"/>
        <v>127131.80458269999</v>
      </c>
      <c r="CX25" s="28">
        <f t="shared" si="1"/>
        <v>122622.99618029998</v>
      </c>
      <c r="CY25" s="76">
        <f t="shared" si="1"/>
        <v>136850.45601309999</v>
      </c>
      <c r="CZ25" s="76">
        <f t="shared" si="1"/>
        <v>134209.03966169999</v>
      </c>
      <c r="DA25" s="76">
        <f t="shared" si="1"/>
        <v>133802.48504699999</v>
      </c>
      <c r="DB25" s="76">
        <f t="shared" si="1"/>
        <v>128827.4948343</v>
      </c>
      <c r="DC25" s="28">
        <f t="shared" si="1"/>
        <v>139391.8558203</v>
      </c>
      <c r="DD25" s="28">
        <f t="shared" si="1"/>
        <v>137361.31497010004</v>
      </c>
      <c r="DE25" s="28">
        <f t="shared" si="1"/>
        <v>137361.30972230001</v>
      </c>
      <c r="DF25" s="28">
        <f t="shared" si="1"/>
        <v>131792.77998630001</v>
      </c>
      <c r="DG25" s="28">
        <f t="shared" si="1"/>
        <v>142717.6324723</v>
      </c>
      <c r="DH25" s="28">
        <f t="shared" si="1"/>
        <v>140522.07502910003</v>
      </c>
      <c r="DI25" s="28">
        <f t="shared" si="1"/>
        <v>140563.58553129999</v>
      </c>
      <c r="DJ25" s="28">
        <f t="shared" si="1"/>
        <v>135399.9197723</v>
      </c>
      <c r="DK25" s="28">
        <f t="shared" si="1"/>
        <v>146355.58218129998</v>
      </c>
      <c r="DL25" s="28">
        <f t="shared" si="1"/>
        <v>143693.71013709999</v>
      </c>
      <c r="DM25" s="28">
        <f t="shared" si="1"/>
        <v>145367.75415329999</v>
      </c>
      <c r="DN25" s="28">
        <f t="shared" si="1"/>
        <v>139344.31472429997</v>
      </c>
      <c r="DO25" s="28">
        <f t="shared" si="1"/>
        <v>149875.13814729999</v>
      </c>
      <c r="DP25" s="28">
        <f t="shared" si="1"/>
        <v>146925.17300910002</v>
      </c>
      <c r="DQ25" s="28">
        <f t="shared" si="1"/>
        <v>148255.53552529999</v>
      </c>
      <c r="DR25" s="28">
        <f t="shared" si="1"/>
        <v>143692.8821403</v>
      </c>
      <c r="DS25" s="28">
        <f t="shared" si="1"/>
        <v>151945.96698279999</v>
      </c>
      <c r="DT25" s="28">
        <f t="shared" si="1"/>
        <v>150220.59653780001</v>
      </c>
      <c r="DU25" s="28">
        <f t="shared" si="1"/>
        <v>152016.01615479999</v>
      </c>
      <c r="DV25" s="28">
        <f t="shared" si="1"/>
        <v>146472.6998078</v>
      </c>
      <c r="DW25" s="28">
        <f t="shared" si="1"/>
        <v>153872.72556409999</v>
      </c>
      <c r="DX25" s="28">
        <f t="shared" si="1"/>
        <v>153299.55449910002</v>
      </c>
      <c r="DY25" s="28">
        <f t="shared" si="1"/>
        <v>155100.78479609999</v>
      </c>
      <c r="DZ25" s="28">
        <f t="shared" si="1"/>
        <v>148987.0227381</v>
      </c>
      <c r="EA25" s="28">
        <f t="shared" si="1"/>
        <v>155631.84404210001</v>
      </c>
      <c r="EB25" s="28">
        <f t="shared" ref="EB25:EP25" si="2">SUM(EB4:EB24)</f>
        <v>156583.27226910004</v>
      </c>
      <c r="EC25" s="28">
        <f t="shared" si="2"/>
        <v>158350.16669010001</v>
      </c>
      <c r="ED25" s="28">
        <f t="shared" si="2"/>
        <v>150493.8364261</v>
      </c>
      <c r="EE25" s="28">
        <f t="shared" si="2"/>
        <v>157791.85199510001</v>
      </c>
      <c r="EF25" s="28">
        <f t="shared" si="2"/>
        <v>160182.16367300003</v>
      </c>
      <c r="EG25" s="28">
        <f t="shared" si="2"/>
        <v>160066.98030209998</v>
      </c>
      <c r="EH25" s="28">
        <f t="shared" si="2"/>
        <v>151699.68674609999</v>
      </c>
      <c r="EI25" s="28">
        <f t="shared" si="2"/>
        <v>161103.1019451</v>
      </c>
      <c r="EJ25" s="28">
        <f t="shared" si="2"/>
        <v>163639.93100510002</v>
      </c>
      <c r="EK25" s="28">
        <f t="shared" si="2"/>
        <v>161260.64879909999</v>
      </c>
      <c r="EL25" s="28">
        <f t="shared" si="2"/>
        <v>155064.49806710001</v>
      </c>
      <c r="EM25" s="28">
        <f t="shared" si="2"/>
        <v>164499.98214810001</v>
      </c>
      <c r="EN25" s="28">
        <f t="shared" si="2"/>
        <v>167058.09568510004</v>
      </c>
      <c r="EO25" s="28">
        <f t="shared" si="2"/>
        <v>162252.6632981</v>
      </c>
      <c r="EP25" s="28">
        <f t="shared" si="2"/>
        <v>158628.82651210003</v>
      </c>
    </row>
    <row r="27" spans="2:146" x14ac:dyDescent="0.3">
      <c r="D27" s="1"/>
    </row>
    <row r="28" spans="2:146" x14ac:dyDescent="0.3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3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3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0.50698400077863537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0.50222331947185983</v>
      </c>
      <c r="I30" s="47">
        <f>IF(PLANEL_Pot_Trim!I4&lt;&gt;0,I4/PLANEL_Pot_Trim!I4,0)</f>
        <v>0.47720446214902185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0.48538093555072337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0.44169668812810869</v>
      </c>
      <c r="Q30" s="47">
        <f>IF(PLANEL_Pot_Trim!Q4&lt;&gt;0,Q4/PLANEL_Pot_Trim!Q4,0)</f>
        <v>0.41106488489586435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0.45711194444737219</v>
      </c>
      <c r="U30" s="47">
        <f>IF(PLANEL_Pot_Trim!U4&lt;&gt;0,U4/PLANEL_Pot_Trim!U4,0)</f>
        <v>0.42686158053982176</v>
      </c>
      <c r="V30" s="47">
        <f>IF(PLANEL_Pot_Trim!V4&lt;&gt;0,V4/PLANEL_Pot_Trim!V4,0)</f>
        <v>0.43589477558249812</v>
      </c>
      <c r="W30" s="47">
        <f>IF(PLANEL_Pot_Trim!W4&lt;&gt;0,W4/PLANEL_Pot_Trim!W4,0)</f>
        <v>0.55590922187255654</v>
      </c>
      <c r="X30" s="47">
        <f>IF(PLANEL_Pot_Trim!X4&lt;&gt;0,X4/PLANEL_Pot_Trim!X4,0)</f>
        <v>0.46735810782085369</v>
      </c>
      <c r="Y30" s="47">
        <f>IF(PLANEL_Pot_Trim!Y4&lt;&gt;0,Y4/PLANEL_Pot_Trim!Y4,0)</f>
        <v>0.43802417855091763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0.48815373606400364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0.49800581222159068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0.52287929985334958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0.55660252849731229</v>
      </c>
      <c r="AN30" s="47">
        <f>IF(PLANEL_Pot_Trim!AN4&lt;&gt;0,AN4/PLANEL_Pot_Trim!AN4,0)</f>
        <v>0.52411712202473026</v>
      </c>
      <c r="AO30" s="47">
        <f>IF(PLANEL_Pot_Trim!AO4&lt;&gt;0,AO4/PLANEL_Pot_Trim!AO4,0)</f>
        <v>0.45746884483502598</v>
      </c>
      <c r="AP30" s="47">
        <f>IF(PLANEL_Pot_Trim!AP4&lt;&gt;0,AP4/PLANEL_Pot_Trim!AP4,0)</f>
        <v>0.43845224273220929</v>
      </c>
      <c r="AQ30" s="47">
        <f>IF(PLANEL_Pot_Trim!AQ4&lt;&gt;0,AQ4/PLANEL_Pot_Trim!AQ4,0)</f>
        <v>0.55665505005595817</v>
      </c>
      <c r="AR30" s="47">
        <f>IF(PLANEL_Pot_Trim!AR4&lt;&gt;0,AR4/PLANEL_Pot_Trim!AR4,0)</f>
        <v>0.52722605003106371</v>
      </c>
      <c r="AS30" s="47">
        <f>IF(PLANEL_Pot_Trim!AS4&lt;&gt;0,AS4/PLANEL_Pot_Trim!AS4,0)</f>
        <v>0.45744872447131008</v>
      </c>
      <c r="AT30" s="47">
        <f>IF(PLANEL_Pot_Trim!AT4&lt;&gt;0,AT4/PLANEL_Pot_Trim!AT4,0)</f>
        <v>0.4384629959241253</v>
      </c>
      <c r="AU30" s="47">
        <f>IF(PLANEL_Pot_Trim!AU4&lt;&gt;0,AU4/PLANEL_Pot_Trim!AU4,0)</f>
        <v>0.55691612692938652</v>
      </c>
      <c r="AV30" s="47">
        <f>IF(PLANEL_Pot_Trim!AV4&lt;&gt;0,AV4/PLANEL_Pot_Trim!AV4,0)</f>
        <v>0.51507117031097038</v>
      </c>
      <c r="AW30" s="47">
        <f>IF(PLANEL_Pot_Trim!AW4&lt;&gt;0,AW4/PLANEL_Pot_Trim!AW4,0)</f>
        <v>0.45757003752864989</v>
      </c>
      <c r="AX30" s="47">
        <f>IF(PLANEL_Pot_Trim!AX4&lt;&gt;0,AX4/PLANEL_Pot_Trim!AX4,0)</f>
        <v>0.43899391317043673</v>
      </c>
      <c r="AY30" s="47">
        <f>IF(PLANEL_Pot_Trim!AY4&lt;&gt;0,AY4/PLANEL_Pot_Trim!AY4,0)</f>
        <v>0.55735782613260909</v>
      </c>
      <c r="AZ30" s="47">
        <f>IF(PLANEL_Pot_Trim!AZ4&lt;&gt;0,AZ4/PLANEL_Pot_Trim!AZ4,0)</f>
        <v>0.50633410641700927</v>
      </c>
      <c r="BA30" s="47">
        <f>IF(PLANEL_Pot_Trim!BA4&lt;&gt;0,BA4/PLANEL_Pot_Trim!BA4,0)</f>
        <v>0.45707767446819764</v>
      </c>
      <c r="BB30" s="47">
        <f>IF(PLANEL_Pot_Trim!BB4&lt;&gt;0,BB4/PLANEL_Pot_Trim!BB4,0)</f>
        <v>0.43857544428640283</v>
      </c>
      <c r="BC30" s="47">
        <f>IF(PLANEL_Pot_Trim!BC4&lt;&gt;0,BC4/PLANEL_Pot_Trim!BC4,0)</f>
        <v>0.55882578143581174</v>
      </c>
      <c r="BD30" s="47">
        <f>IF(PLANEL_Pot_Trim!BD4&lt;&gt;0,BD4/PLANEL_Pot_Trim!BD4,0)</f>
        <v>0.50968811444667406</v>
      </c>
      <c r="BE30" s="47">
        <f>IF(PLANEL_Pot_Trim!BE4&lt;&gt;0,BE4/PLANEL_Pot_Trim!BE4,0)</f>
        <v>0.45822067915513198</v>
      </c>
      <c r="BF30" s="47">
        <f>IF(PLANEL_Pot_Trim!BF4&lt;&gt;0,BF4/PLANEL_Pot_Trim!BF4,0)</f>
        <v>0.44088043692178464</v>
      </c>
      <c r="BG30" s="47">
        <f>IF(PLANEL_Pot_Trim!BG4&lt;&gt;0,BG4/PLANEL_Pot_Trim!BG4,0)</f>
        <v>0.55886527471363778</v>
      </c>
      <c r="BH30" s="47">
        <f>IF(PLANEL_Pot_Trim!BH4&lt;&gt;0,BH4/PLANEL_Pot_Trim!BH4,0)</f>
        <v>0.53923701695057857</v>
      </c>
      <c r="BI30" s="47">
        <f>IF(PLANEL_Pot_Trim!BI4&lt;&gt;0,BI4/PLANEL_Pot_Trim!BI4,0)</f>
        <v>0.45866208715040224</v>
      </c>
      <c r="BJ30" s="47">
        <f>IF(PLANEL_Pot_Trim!BJ4&lt;&gt;0,BJ4/PLANEL_Pot_Trim!BJ4,0)</f>
        <v>0.44399114371712389</v>
      </c>
      <c r="BK30" s="47">
        <f>IF(PLANEL_Pot_Trim!BK4&lt;&gt;0,BK4/PLANEL_Pot_Trim!BK4,0)</f>
        <v>0.56065600611390676</v>
      </c>
      <c r="BL30" s="47">
        <f>IF(PLANEL_Pot_Trim!BL4&lt;&gt;0,BL4/PLANEL_Pot_Trim!BL4,0)</f>
        <v>0.52546578412938494</v>
      </c>
      <c r="BM30" s="47">
        <f>IF(PLANEL_Pot_Trim!BM4&lt;&gt;0,BM4/PLANEL_Pot_Trim!BM4,0)</f>
        <v>0.45439369275227792</v>
      </c>
      <c r="BN30" s="47">
        <f>IF(PLANEL_Pot_Trim!BN4&lt;&gt;0,BN4/PLANEL_Pot_Trim!BN4,0)</f>
        <v>0.44653900890865639</v>
      </c>
      <c r="BO30" s="47">
        <f>IF(PLANEL_Pot_Trim!BO4&lt;&gt;0,BO4/PLANEL_Pot_Trim!BO4,0)</f>
        <v>0.56065600611390676</v>
      </c>
      <c r="BP30" s="47">
        <f>IF(PLANEL_Pot_Trim!BP4&lt;&gt;0,BP4/PLANEL_Pot_Trim!BP4,0)</f>
        <v>0.53701138401894122</v>
      </c>
      <c r="BQ30" s="47">
        <f>IF(PLANEL_Pot_Trim!BQ4&lt;&gt;0,BQ4/PLANEL_Pot_Trim!BQ4,0)</f>
        <v>0.45373756777495089</v>
      </c>
      <c r="BR30" s="47">
        <f>IF(PLANEL_Pot_Trim!BR4&lt;&gt;0,BR4/PLANEL_Pot_Trim!BR4,0)</f>
        <v>0.44653900890865639</v>
      </c>
      <c r="BS30" s="47">
        <f>IF(PLANEL_Pot_Trim!BS4&lt;&gt;0,BS4/PLANEL_Pot_Trim!BS4,0)</f>
        <v>0.56065600611390676</v>
      </c>
      <c r="BT30" s="47">
        <f>IF(PLANEL_Pot_Trim!BT4&lt;&gt;0,BT4/PLANEL_Pot_Trim!BT4,0)</f>
        <v>0.5316356057997238</v>
      </c>
      <c r="BU30" s="47">
        <f>IF(PLANEL_Pot_Trim!BU4&lt;&gt;0,BU4/PLANEL_Pot_Trim!BU4,0)</f>
        <v>0.45429403379187777</v>
      </c>
      <c r="BV30" s="47">
        <f>IF(PLANEL_Pot_Trim!BV4&lt;&gt;0,BV4/PLANEL_Pot_Trim!BV4,0)</f>
        <v>0.44653900890865639</v>
      </c>
      <c r="BW30" s="47">
        <f>IF(PLANEL_Pot_Trim!BW4&lt;&gt;0,BW4/PLANEL_Pot_Trim!BW4,0)</f>
        <v>0.56065600611390676</v>
      </c>
      <c r="BX30" s="47">
        <f>IF(PLANEL_Pot_Trim!BX4&lt;&gt;0,BX4/PLANEL_Pot_Trim!BX4,0)</f>
        <v>0.53587727647948036</v>
      </c>
      <c r="BY30" s="47">
        <f>IF(PLANEL_Pot_Trim!BY4&lt;&gt;0,BY4/PLANEL_Pot_Trim!BY4,0)</f>
        <v>0.45458650432191555</v>
      </c>
      <c r="BZ30" s="47">
        <f>IF(PLANEL_Pot_Trim!BZ4&lt;&gt;0,BZ4/PLANEL_Pot_Trim!BZ4,0)</f>
        <v>0.44653900890865639</v>
      </c>
      <c r="CA30" s="47">
        <f>IF(PLANEL_Pot_Trim!CA4&lt;&gt;0,CA4/PLANEL_Pot_Trim!CA4,0)</f>
        <v>0.56065600611390676</v>
      </c>
      <c r="CB30" s="47">
        <f>IF(PLANEL_Pot_Trim!CB4&lt;&gt;0,CB4/PLANEL_Pot_Trim!CB4,0)</f>
        <v>0.54708429811587223</v>
      </c>
      <c r="CC30" s="47">
        <f>IF(PLANEL_Pot_Trim!CC4&lt;&gt;0,CC4/PLANEL_Pot_Trim!CC4,0)</f>
        <v>0.45359854143638645</v>
      </c>
      <c r="CD30" s="47">
        <f>IF(PLANEL_Pot_Trim!CD4&lt;&gt;0,CD4/PLANEL_Pot_Trim!CD4,0)</f>
        <v>0.44653900890865639</v>
      </c>
      <c r="CE30" s="47">
        <f>IF(PLANEL_Pot_Trim!CE4&lt;&gt;0,CE4/PLANEL_Pot_Trim!CE4,0)</f>
        <v>0.56112757443554717</v>
      </c>
      <c r="CF30" s="47">
        <f>IF(PLANEL_Pot_Trim!CF4&lt;&gt;0,CF4/PLANEL_Pot_Trim!CF4,0)</f>
        <v>0.54751625818166916</v>
      </c>
      <c r="CG30" s="47">
        <f>IF(PLANEL_Pot_Trim!CG4&lt;&gt;0,CG4/PLANEL_Pot_Trim!CG4,0)</f>
        <v>0.45394345773946682</v>
      </c>
      <c r="CH30" s="47">
        <f>IF(PLANEL_Pot_Trim!CH4&lt;&gt;0,CH4/PLANEL_Pot_Trim!CH4,0)</f>
        <v>0.44648134394847311</v>
      </c>
      <c r="CI30" s="47">
        <f>IF(PLANEL_Pot_Trim!CI4&lt;&gt;0,CI4/PLANEL_Pot_Trim!CI4,0)</f>
        <v>0.56444087212848215</v>
      </c>
      <c r="CJ30" s="47">
        <f>IF(PLANEL_Pot_Trim!CJ4&lt;&gt;0,CJ4/PLANEL_Pot_Trim!CJ4,0)</f>
        <v>0.54966496230116124</v>
      </c>
      <c r="CK30" s="47">
        <f>IF(PLANEL_Pot_Trim!CK4&lt;&gt;0,CK4/PLANEL_Pot_Trim!CK4,0)</f>
        <v>0.45128872971443046</v>
      </c>
      <c r="CL30" s="47">
        <f>IF(PLANEL_Pot_Trim!CL4&lt;&gt;0,CL4/PLANEL_Pot_Trim!CL4,0)</f>
        <v>0.44557331679081763</v>
      </c>
      <c r="CM30" s="47">
        <f>IF(PLANEL_Pot_Trim!CM4&lt;&gt;0,CM4/PLANEL_Pot_Trim!CM4,0)</f>
        <v>0.56859938977319757</v>
      </c>
      <c r="CN30" s="47">
        <f>IF(PLANEL_Pot_Trim!CN4&lt;&gt;0,CN4/PLANEL_Pot_Trim!CN4,0)</f>
        <v>0.55271376659982341</v>
      </c>
      <c r="CO30" s="47">
        <f>IF(PLANEL_Pot_Trim!CO4&lt;&gt;0,CO4/PLANEL_Pot_Trim!CO4,0)</f>
        <v>0.44849753778401524</v>
      </c>
      <c r="CP30" s="47">
        <f>IF(PLANEL_Pot_Trim!CP4&lt;&gt;0,CP4/PLANEL_Pot_Trim!CP4,0)</f>
        <v>0.44420139207130604</v>
      </c>
      <c r="CQ30" s="47">
        <f>IF(PLANEL_Pot_Trim!CQ4&lt;&gt;0,CQ4/PLANEL_Pot_Trim!CQ4,0)</f>
        <v>0.57343202717799835</v>
      </c>
      <c r="CR30" s="47">
        <f>IF(PLANEL_Pot_Trim!CR4&lt;&gt;0,CR4/PLANEL_Pot_Trim!CR4,0)</f>
        <v>0.55601404337005056</v>
      </c>
      <c r="CS30" s="47">
        <f>IF(PLANEL_Pot_Trim!CS4&lt;&gt;0,CS4/PLANEL_Pot_Trim!CS4,0)</f>
        <v>0.44581320649311879</v>
      </c>
      <c r="CT30" s="47">
        <f>IF(PLANEL_Pot_Trim!CT4&lt;&gt;0,CT4/PLANEL_Pot_Trim!CT4,0)</f>
        <v>0.44443047457067436</v>
      </c>
      <c r="CU30" s="47">
        <f>IF(PLANEL_Pot_Trim!CU4&lt;&gt;0,CU4/PLANEL_Pot_Trim!CU4,0)</f>
        <v>0.57562347447129969</v>
      </c>
      <c r="CV30" s="47">
        <f>IF(PLANEL_Pot_Trim!CV4&lt;&gt;0,CV4/PLANEL_Pot_Trim!CV4,0)</f>
        <v>0.56067297517353964</v>
      </c>
      <c r="CW30" s="47">
        <f>IF(PLANEL_Pot_Trim!CW4&lt;&gt;0,CW4/PLANEL_Pot_Trim!CW4,0)</f>
        <v>0.43918951917372345</v>
      </c>
      <c r="CX30" s="47">
        <f>IF(PLANEL_Pot_Trim!CX4&lt;&gt;0,CX4/PLANEL_Pot_Trim!CX4,0)</f>
        <v>0.4370395995679579</v>
      </c>
      <c r="CY30" s="77">
        <f>IF(PLANEL_Pot_Trim!CY4&lt;&gt;0,CY4/PLANEL_Pot_Trim!CY4,0)</f>
        <v>0.57562347447129969</v>
      </c>
      <c r="CZ30" s="77">
        <f>IF(PLANEL_Pot_Trim!CZ4&lt;&gt;0,CZ4/PLANEL_Pot_Trim!CZ4,0)</f>
        <v>0.5507623951926921</v>
      </c>
      <c r="DA30" s="77">
        <f>IF(PLANEL_Pot_Trim!DA4&lt;&gt;0,DA4/PLANEL_Pot_Trim!DA4,0)</f>
        <v>0.43404189869404841</v>
      </c>
      <c r="DB30" s="77">
        <f>IF(PLANEL_Pot_Trim!DB4&lt;&gt;0,DB4/PLANEL_Pot_Trim!DB4,0)</f>
        <v>0.4370395995679579</v>
      </c>
      <c r="DC30" s="47">
        <f>IF(PLANEL_Pot_Trim!DC4&lt;&gt;0,DC4/PLANEL_Pot_Trim!DC4,0)</f>
        <v>0.57769872171665826</v>
      </c>
      <c r="DD30" s="47">
        <f>IF(PLANEL_Pot_Trim!DD4&lt;&gt;0,DD4/PLANEL_Pot_Trim!DD4,0)</f>
        <v>0.55517449376963635</v>
      </c>
      <c r="DE30" s="47">
        <f>IF(PLANEL_Pot_Trim!DE4&lt;&gt;0,DE4/PLANEL_Pot_Trim!DE4,0)</f>
        <v>0.42993237100767007</v>
      </c>
      <c r="DF30" s="47">
        <f>IF(PLANEL_Pot_Trim!DF4&lt;&gt;0,DF4/PLANEL_Pot_Trim!DF4,0)</f>
        <v>0.4370395995679579</v>
      </c>
      <c r="DG30" s="47">
        <f>IF(PLANEL_Pot_Trim!DG4&lt;&gt;0,DG4/PLANEL_Pot_Trim!DG4,0)</f>
        <v>0.57936864008704203</v>
      </c>
      <c r="DH30" s="47">
        <f>IF(PLANEL_Pot_Trim!DH4&lt;&gt;0,DH4/PLANEL_Pot_Trim!DH4,0)</f>
        <v>0.54705182602789204</v>
      </c>
      <c r="DI30" s="47">
        <f>IF(PLANEL_Pot_Trim!DI4&lt;&gt;0,DI4/PLANEL_Pot_Trim!DI4,0)</f>
        <v>0.42918494342730668</v>
      </c>
      <c r="DJ30" s="47">
        <f>IF(PLANEL_Pot_Trim!DJ4&lt;&gt;0,DJ4/PLANEL_Pot_Trim!DJ4,0)</f>
        <v>0.43683405612935783</v>
      </c>
      <c r="DK30" s="47">
        <f>IF(PLANEL_Pot_Trim!DK4&lt;&gt;0,DK4/PLANEL_Pot_Trim!DK4,0)</f>
        <v>0.5815070778039686</v>
      </c>
      <c r="DL30" s="47">
        <f>IF(PLANEL_Pot_Trim!DL4&lt;&gt;0,DL4/PLANEL_Pot_Trim!DL4,0)</f>
        <v>0.54240323837771465</v>
      </c>
      <c r="DM30" s="47">
        <f>IF(PLANEL_Pot_Trim!DM4&lt;&gt;0,DM4/PLANEL_Pot_Trim!DM4,0)</f>
        <v>0.42885162800040622</v>
      </c>
      <c r="DN30" s="47">
        <f>IF(PLANEL_Pot_Trim!DN4&lt;&gt;0,DN4/PLANEL_Pot_Trim!DN4,0)</f>
        <v>0.43662998358043736</v>
      </c>
      <c r="DO30" s="47">
        <f>IF(PLANEL_Pot_Trim!DO4&lt;&gt;0,DO4/PLANEL_Pot_Trim!DO4,0)</f>
        <v>0.58197896367354929</v>
      </c>
      <c r="DP30" s="47">
        <f>IF(PLANEL_Pot_Trim!DP4&lt;&gt;0,DP4/PLANEL_Pot_Trim!DP4,0)</f>
        <v>0.53587235560728452</v>
      </c>
      <c r="DQ30" s="47">
        <f>IF(PLANEL_Pot_Trim!DQ4&lt;&gt;0,DQ4/PLANEL_Pot_Trim!DQ4,0)</f>
        <v>0.42851729244650444</v>
      </c>
      <c r="DR30" s="47">
        <f>IF(PLANEL_Pot_Trim!DR4&lt;&gt;0,DR4/PLANEL_Pot_Trim!DR4,0)</f>
        <v>0.43647118466134638</v>
      </c>
      <c r="DS30" s="47">
        <f>IF(PLANEL_Pot_Trim!DS4&lt;&gt;0,DS4/PLANEL_Pot_Trim!DS4,0)</f>
        <v>0.58210168150724773</v>
      </c>
      <c r="DT30" s="47">
        <f>IF(PLANEL_Pot_Trim!DT4&lt;&gt;0,DT4/PLANEL_Pot_Trim!DT4,0)</f>
        <v>0.54023278142309739</v>
      </c>
      <c r="DU30" s="47">
        <f>IF(PLANEL_Pot_Trim!DU4&lt;&gt;0,DU4/PLANEL_Pot_Trim!DU4,0)</f>
        <v>0.42820890941387157</v>
      </c>
      <c r="DV30" s="47">
        <f>IF(PLANEL_Pot_Trim!DV4&lt;&gt;0,DV4/PLANEL_Pot_Trim!DV4,0)</f>
        <v>0.43635235016104118</v>
      </c>
      <c r="DW30" s="47">
        <f>IF(PLANEL_Pot_Trim!DW4&lt;&gt;0,DW4/PLANEL_Pot_Trim!DW4,0)</f>
        <v>0.58234824955310849</v>
      </c>
      <c r="DX30" s="47">
        <f>IF(PLANEL_Pot_Trim!DX4&lt;&gt;0,DX4/PLANEL_Pot_Trim!DX4,0)</f>
        <v>0.54581955517658853</v>
      </c>
      <c r="DY30" s="47">
        <f>IF(PLANEL_Pot_Trim!DY4&lt;&gt;0,DY4/PLANEL_Pot_Trim!DY4,0)</f>
        <v>0.42776337203043169</v>
      </c>
      <c r="DZ30" s="47">
        <f>IF(PLANEL_Pot_Trim!DZ4&lt;&gt;0,DZ4/PLANEL_Pot_Trim!DZ4,0)</f>
        <v>0.43617628693408617</v>
      </c>
      <c r="EA30" s="47">
        <f>IF(PLANEL_Pot_Trim!EA4&lt;&gt;0,EA4/PLANEL_Pot_Trim!EA4,0)</f>
        <v>0.58437157070009815</v>
      </c>
      <c r="EB30" s="47">
        <f>IF(PLANEL_Pot_Trim!EB4&lt;&gt;0,EB4/PLANEL_Pot_Trim!EB4,0)</f>
        <v>0.55821732061879092</v>
      </c>
      <c r="EC30" s="47">
        <f>IF(PLANEL_Pot_Trim!EC4&lt;&gt;0,EC4/PLANEL_Pot_Trim!EC4,0)</f>
        <v>0.42590241639050813</v>
      </c>
      <c r="ED30" s="47">
        <f>IF(PLANEL_Pot_Trim!ED4&lt;&gt;0,ED4/PLANEL_Pot_Trim!ED4,0)</f>
        <v>0.43543173531868096</v>
      </c>
      <c r="EE30" s="47">
        <f>IF(PLANEL_Pot_Trim!EE4&lt;&gt;0,EE4/PLANEL_Pot_Trim!EE4,0)</f>
        <v>0.58706850688741363</v>
      </c>
      <c r="EF30" s="47">
        <f>IF(PLANEL_Pot_Trim!EF4&lt;&gt;0,EF4/PLANEL_Pot_Trim!EF4,0)</f>
        <v>0.56741579536018838</v>
      </c>
      <c r="EG30" s="47">
        <f>IF(PLANEL_Pot_Trim!EG4&lt;&gt;0,EG4/PLANEL_Pot_Trim!EG4,0)</f>
        <v>0.42129614490631589</v>
      </c>
      <c r="EH30" s="47">
        <f>IF(PLANEL_Pot_Trim!EH4&lt;&gt;0,EH4/PLANEL_Pot_Trim!EH4,0)</f>
        <v>0.43262283274455809</v>
      </c>
      <c r="EI30" s="47">
        <f>IF(PLANEL_Pot_Trim!EI4&lt;&gt;0,EI4/PLANEL_Pot_Trim!EI4,0)</f>
        <v>0.58850380868167096</v>
      </c>
      <c r="EJ30" s="47">
        <f>IF(PLANEL_Pot_Trim!EJ4&lt;&gt;0,EJ4/PLANEL_Pot_Trim!EJ4,0)</f>
        <v>0.56926085542801819</v>
      </c>
      <c r="EK30" s="47">
        <f>IF(PLANEL_Pot_Trim!EK4&lt;&gt;0,EK4/PLANEL_Pot_Trim!EK4,0)</f>
        <v>0.39911296958634007</v>
      </c>
      <c r="EL30" s="47">
        <f>IF(PLANEL_Pot_Trim!EL4&lt;&gt;0,EL4/PLANEL_Pot_Trim!EL4,0)</f>
        <v>0.43105175866932022</v>
      </c>
      <c r="EM30" s="47">
        <f>IF(PLANEL_Pot_Trim!EM4&lt;&gt;0,EM4/PLANEL_Pot_Trim!EM4,0)</f>
        <v>0.59012549673777115</v>
      </c>
      <c r="EN30" s="47">
        <f>IF(PLANEL_Pot_Trim!EN4&lt;&gt;0,EN4/PLANEL_Pot_Trim!EN4,0)</f>
        <v>0.56879882823410055</v>
      </c>
      <c r="EO30" s="47">
        <f>IF(PLANEL_Pot_Trim!EO4&lt;&gt;0,EO4/PLANEL_Pot_Trim!EO4,0)</f>
        <v>0.37517821714034522</v>
      </c>
      <c r="EP30" s="47">
        <f>IF(PLANEL_Pot_Trim!EP4&lt;&gt;0,EP4/PLANEL_Pot_Trim!EP4,0)</f>
        <v>0.42988264414510352</v>
      </c>
    </row>
    <row r="31" spans="2:146" x14ac:dyDescent="0.3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0.53357074443743113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0.52659197195886032</v>
      </c>
      <c r="Y31" s="47">
        <f>IF(PLANEL_Pot_Trim!Y5&lt;&gt;0,Y5/PLANEL_Pot_Trim!Y5,0)</f>
        <v>0.44178044426312407</v>
      </c>
      <c r="Z31" s="47">
        <f>IF(PLANEL_Pot_Trim!Z5&lt;&gt;0,Z5/PLANEL_Pot_Trim!Z5,0)</f>
        <v>0.49964685821699528</v>
      </c>
      <c r="AA31" s="47">
        <f>IF(PLANEL_Pot_Trim!AA5&lt;&gt;0,AA5/PLANEL_Pot_Trim!AA5,0)</f>
        <v>0.57752579878667698</v>
      </c>
      <c r="AB31" s="47">
        <f>IF(PLANEL_Pot_Trim!AB5&lt;&gt;0,AB5/PLANEL_Pot_Trim!AB5,0)</f>
        <v>0.53094756369709373</v>
      </c>
      <c r="AC31" s="47">
        <f>IF(PLANEL_Pot_Trim!AC5&lt;&gt;0,AC5/PLANEL_Pot_Trim!AC5,0)</f>
        <v>0.42895563877564585</v>
      </c>
      <c r="AD31" s="47">
        <f>IF(PLANEL_Pot_Trim!AD5&lt;&gt;0,AD5/PLANEL_Pot_Trim!AD5,0)</f>
        <v>0.48529800307684834</v>
      </c>
      <c r="AE31" s="47">
        <f>IF(PLANEL_Pot_Trim!AE5&lt;&gt;0,AE5/PLANEL_Pot_Trim!AE5,0)</f>
        <v>0.57707692758875162</v>
      </c>
      <c r="AF31" s="47">
        <f>IF(PLANEL_Pot_Trim!AF5&lt;&gt;0,AF5/PLANEL_Pot_Trim!AF5,0)</f>
        <v>0.53321781858683526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0.32090774315469439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0.57707692758875162</v>
      </c>
      <c r="AN31" s="47">
        <f>IF(PLANEL_Pot_Trim!AN5&lt;&gt;0,AN5/PLANEL_Pot_Trim!AN5,0)</f>
        <v>0.35391023402050797</v>
      </c>
      <c r="AO31" s="47">
        <f>IF(PLANEL_Pot_Trim!AO5&lt;&gt;0,AO5/PLANEL_Pot_Trim!AO5,0)</f>
        <v>0.41898524880000815</v>
      </c>
      <c r="AP31" s="47">
        <f>IF(PLANEL_Pot_Trim!AP5&lt;&gt;0,AP5/PLANEL_Pot_Trim!AP5,0)</f>
        <v>0.47885129055256498</v>
      </c>
      <c r="AQ31" s="47">
        <f>IF(PLANEL_Pot_Trim!AQ5&lt;&gt;0,AQ5/PLANEL_Pot_Trim!AQ5,0)</f>
        <v>0.56405384221185528</v>
      </c>
      <c r="AR31" s="47">
        <f>IF(PLANEL_Pot_Trim!AR5&lt;&gt;0,AR5/PLANEL_Pot_Trim!AR5,0)</f>
        <v>0.35919697852519017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0.56405384221185528</v>
      </c>
      <c r="AV31" s="47">
        <f>IF(PLANEL_Pot_Trim!AV5&lt;&gt;0,AV5/PLANEL_Pot_Trim!AV5,0)</f>
        <v>0.42662318829251877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0.56405384221185528</v>
      </c>
      <c r="AZ31" s="47">
        <f>IF(PLANEL_Pot_Trim!AZ5&lt;&gt;0,AZ5/PLANEL_Pot_Trim!AZ5,0)</f>
        <v>0.53131159606478251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0.56405384221185528</v>
      </c>
      <c r="BD31" s="47">
        <f>IF(PLANEL_Pot_Trim!BD5&lt;&gt;0,BD5/PLANEL_Pot_Trim!BD5,0)</f>
        <v>0.53516417213670742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0.56405384221185528</v>
      </c>
      <c r="BH31" s="47">
        <f>IF(PLANEL_Pot_Trim!BH5&lt;&gt;0,BH5/PLANEL_Pot_Trim!BH5,0)</f>
        <v>0.35932514865355925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0.56405384221185528</v>
      </c>
      <c r="BL31" s="47">
        <f>IF(PLANEL_Pot_Trim!BL5&lt;&gt;0,BL5/PLANEL_Pot_Trim!BL5,0)</f>
        <v>0.35932514865355925</v>
      </c>
      <c r="BM31" s="47">
        <f>IF(PLANEL_Pot_Trim!BM5&lt;&gt;0,BM5/PLANEL_Pot_Trim!BM5,0)</f>
        <v>0.45058578235166302</v>
      </c>
      <c r="BN31" s="47">
        <f>IF(PLANEL_Pot_Trim!BN5&lt;&gt;0,BN5/PLANEL_Pot_Trim!BN5,0)</f>
        <v>0.49622829713459354</v>
      </c>
      <c r="BO31" s="47">
        <f>IF(PLANEL_Pot_Trim!BO5&lt;&gt;0,BO5/PLANEL_Pot_Trim!BO5,0)</f>
        <v>0.56405384221185528</v>
      </c>
      <c r="BP31" s="47">
        <f>IF(PLANEL_Pot_Trim!BP5&lt;&gt;0,BP5/PLANEL_Pot_Trim!BP5,0)</f>
        <v>0.35932514865355925</v>
      </c>
      <c r="BQ31" s="47">
        <f>IF(PLANEL_Pot_Trim!BQ5&lt;&gt;0,BQ5/PLANEL_Pot_Trim!BQ5,0)</f>
        <v>0.45469970936507831</v>
      </c>
      <c r="BR31" s="47">
        <f>IF(PLANEL_Pot_Trim!BR5&lt;&gt;0,BR5/PLANEL_Pot_Trim!BR5,0)</f>
        <v>0.49622829713459354</v>
      </c>
      <c r="BS31" s="47">
        <f>IF(PLANEL_Pot_Trim!BS5&lt;&gt;0,BS5/PLANEL_Pot_Trim!BS5,0)</f>
        <v>0.56405384221185528</v>
      </c>
      <c r="BT31" s="47">
        <f>IF(PLANEL_Pot_Trim!BT5&lt;&gt;0,BT5/PLANEL_Pot_Trim!BT5,0)</f>
        <v>0.48322856125126357</v>
      </c>
      <c r="BU31" s="47">
        <f>IF(PLANEL_Pot_Trim!BU5&lt;&gt;0,BU5/PLANEL_Pot_Trim!BU5,0)</f>
        <v>0.45081666686325605</v>
      </c>
      <c r="BV31" s="47">
        <f>IF(PLANEL_Pot_Trim!BV5&lt;&gt;0,BV5/PLANEL_Pot_Trim!BV5,0)</f>
        <v>0.49622829713459354</v>
      </c>
      <c r="BW31" s="47">
        <f>IF(PLANEL_Pot_Trim!BW5&lt;&gt;0,BW5/PLANEL_Pot_Trim!BW5,0)</f>
        <v>0.56405384221185528</v>
      </c>
      <c r="BX31" s="47">
        <f>IF(PLANEL_Pot_Trim!BX5&lt;&gt;0,BX5/PLANEL_Pot_Trim!BX5,0)</f>
        <v>0.52676017701856692</v>
      </c>
      <c r="BY31" s="47">
        <f>IF(PLANEL_Pot_Trim!BY5&lt;&gt;0,BY5/PLANEL_Pot_Trim!BY5,0)</f>
        <v>0.446852229671934</v>
      </c>
      <c r="BZ31" s="47">
        <f>IF(PLANEL_Pot_Trim!BZ5&lt;&gt;0,BZ5/PLANEL_Pot_Trim!BZ5,0)</f>
        <v>0.49622829713459354</v>
      </c>
      <c r="CA31" s="47">
        <f>IF(PLANEL_Pot_Trim!CA5&lt;&gt;0,CA5/PLANEL_Pot_Trim!CA5,0)</f>
        <v>0.56405384221185528</v>
      </c>
      <c r="CB31" s="47">
        <f>IF(PLANEL_Pot_Trim!CB5&lt;&gt;0,CB5/PLANEL_Pot_Trim!CB5,0)</f>
        <v>0.53540961489842565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0.56405384221185528</v>
      </c>
      <c r="CF31" s="47">
        <f>IF(PLANEL_Pot_Trim!CF5&lt;&gt;0,CF5/PLANEL_Pot_Trim!CF5,0)</f>
        <v>0.53541358098291758</v>
      </c>
      <c r="CG31" s="47">
        <f>IF(PLANEL_Pot_Trim!CG5&lt;&gt;0,CG5/PLANEL_Pot_Trim!CG5,0)</f>
        <v>0.45081666686325605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0.53543240879945508</v>
      </c>
      <c r="CO31" s="47">
        <f>IF(PLANEL_Pot_Trim!CO5&lt;&gt;0,CO5/PLANEL_Pot_Trim!CO5,0)</f>
        <v>0.45469970936507831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0.5639326034940142</v>
      </c>
      <c r="CV31" s="47">
        <f>IF(PLANEL_Pot_Trim!CV5&lt;&gt;0,CV5/PLANEL_Pot_Trim!CV5,0)</f>
        <v>0.5352923422650766</v>
      </c>
      <c r="CW31" s="47">
        <f>IF(PLANEL_Pot_Trim!CW5&lt;&gt;0,CW5/PLANEL_Pot_Trim!CW5,0)</f>
        <v>0.45469970936507831</v>
      </c>
      <c r="CX31" s="47">
        <f>IF(PLANEL_Pot_Trim!CX5&lt;&gt;0,CX5/PLANEL_Pot_Trim!CX5,0)</f>
        <v>0.49622829713459354</v>
      </c>
      <c r="CY31" s="77">
        <f>IF(PLANEL_Pot_Trim!CY5&lt;&gt;0,CY5/PLANEL_Pot_Trim!CY5,0)</f>
        <v>0.5639326034940142</v>
      </c>
      <c r="CZ31" s="77">
        <f>IF(PLANEL_Pot_Trim!CZ5&lt;&gt;0,CZ5/PLANEL_Pot_Trim!CZ5,0)</f>
        <v>0.53543240879945508</v>
      </c>
      <c r="DA31" s="77">
        <f>IF(PLANEL_Pot_Trim!DA5&lt;&gt;0,DA5/PLANEL_Pot_Trim!DA5,0)</f>
        <v>0.45455021954298508</v>
      </c>
      <c r="DB31" s="77">
        <f>IF(PLANEL_Pot_Trim!DB5&lt;&gt;0,DB5/PLANEL_Pot_Trim!DB5,0)</f>
        <v>0.49622829713459354</v>
      </c>
      <c r="DC31" s="47">
        <f>IF(PLANEL_Pot_Trim!DC5&lt;&gt;0,DC5/PLANEL_Pot_Trim!DC5,0)</f>
        <v>0.56408175075316247</v>
      </c>
      <c r="DD31" s="47">
        <f>IF(PLANEL_Pot_Trim!DD5&lt;&gt;0,DD5/PLANEL_Pot_Trim!DD5,0)</f>
        <v>0.48201689223997229</v>
      </c>
      <c r="DE31" s="47">
        <f>IF(PLANEL_Pot_Trim!DE5&lt;&gt;0,DE5/PLANEL_Pot_Trim!DE5,0)</f>
        <v>0.45081666686325605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0.53543240879945508</v>
      </c>
      <c r="DI31" s="47">
        <f>IF(PLANEL_Pot_Trim!DI5&lt;&gt;0,DI5/PLANEL_Pot_Trim!DI5,0)</f>
        <v>0.45469970936507831</v>
      </c>
      <c r="DJ31" s="47">
        <f>IF(PLANEL_Pot_Trim!DJ5&lt;&gt;0,DJ5/PLANEL_Pot_Trim!DJ5,0)</f>
        <v>0.49622829713459354</v>
      </c>
      <c r="DK31" s="47">
        <f>IF(PLANEL_Pot_Trim!DK5&lt;&gt;0,DK5/PLANEL_Pot_Trim!DK5,0)</f>
        <v>0.5639326034940142</v>
      </c>
      <c r="DL31" s="47">
        <f>IF(PLANEL_Pot_Trim!DL5&lt;&gt;0,DL5/PLANEL_Pot_Trim!DL5,0)</f>
        <v>0.5352923422650766</v>
      </c>
      <c r="DM31" s="47">
        <f>IF(PLANEL_Pot_Trim!DM5&lt;&gt;0,DM5/PLANEL_Pot_Trim!DM5,0)</f>
        <v>0.45469970936507831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0.53543240879945508</v>
      </c>
      <c r="DQ31" s="47">
        <f>IF(PLANEL_Pot_Trim!DQ5&lt;&gt;0,DQ5/PLANEL_Pot_Trim!DQ5,0)</f>
        <v>0.45455021954298508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0.5352923422650766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0.5352923422650766</v>
      </c>
      <c r="DY31" s="47">
        <f>IF(PLANEL_Pot_Trim!DY5&lt;&gt;0,DY5/PLANEL_Pot_Trim!DY5,0)</f>
        <v>0.45469970936507831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0.53543240879945508</v>
      </c>
      <c r="EC31" s="47">
        <f>IF(PLANEL_Pot_Trim!EC5&lt;&gt;0,EC5/PLANEL_Pot_Trim!EC5,0)</f>
        <v>0.45081666686325605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0.53543240879945508</v>
      </c>
      <c r="EG31" s="47">
        <f>IF(PLANEL_Pot_Trim!EG5&lt;&gt;0,EG5/PLANEL_Pot_Trim!EG5,0)</f>
        <v>0.45469970936507831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0.53543240879945508</v>
      </c>
      <c r="EK31" s="47">
        <f>IF(PLANEL_Pot_Trim!EK5&lt;&gt;0,EK5/PLANEL_Pot_Trim!EK5,0)</f>
        <v>0.45081666686325605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0.53543240879945508</v>
      </c>
      <c r="EO31" s="47">
        <f>IF(PLANEL_Pot_Trim!EO5&lt;&gt;0,EO5/PLANEL_Pot_Trim!EO5,0)</f>
        <v>0.44670273984984077</v>
      </c>
      <c r="EP31" s="47">
        <f>IF(PLANEL_Pot_Trim!EP5&lt;&gt;0,EP5/PLANEL_Pot_Trim!EP5,0)</f>
        <v>0.49622829713459354</v>
      </c>
    </row>
    <row r="32" spans="2:146" x14ac:dyDescent="0.3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3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7.438982727038658E-2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0.1393690510170302</v>
      </c>
      <c r="AE33" s="48">
        <f>IF(PLANEL_Pot_Trim!AE7&lt;&gt;0,AE7/PLANEL_Pot_Trim!AE7,0)</f>
        <v>1.5812911836752708E-2</v>
      </c>
      <c r="AF33" s="48">
        <f>IF(PLANEL_Pot_Trim!AF7&lt;&gt;0,AF7/PLANEL_Pot_Trim!AF7,0)</f>
        <v>0</v>
      </c>
      <c r="AG33" s="48">
        <f>IF(PLANEL_Pot_Trim!AG7&lt;&gt;0,AG7/PLANEL_Pot_Trim!AG7,0)</f>
        <v>6.0510625933309307E-3</v>
      </c>
      <c r="AH33" s="48">
        <f>IF(PLANEL_Pot_Trim!AH7&lt;&gt;0,AH7/PLANEL_Pot_Trim!AH7,0)</f>
        <v>0.17159320639100784</v>
      </c>
      <c r="AI33" s="48">
        <f>IF(PLANEL_Pot_Trim!AI7&lt;&gt;0,AI7/PLANEL_Pot_Trim!AI7,0)</f>
        <v>4.855473811975871E-2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0.15664305907017803</v>
      </c>
      <c r="AM33" s="48">
        <f>IF(PLANEL_Pot_Trim!AM7&lt;&gt;0,AM7/PLANEL_Pot_Trim!AM7,0)</f>
        <v>6.0610498316349464E-3</v>
      </c>
      <c r="AN33" s="48">
        <f>IF(PLANEL_Pot_Trim!AN7&lt;&gt;0,AN7/PLANEL_Pot_Trim!AN7,0)</f>
        <v>0</v>
      </c>
      <c r="AO33" s="48">
        <f>IF(PLANEL_Pot_Trim!AO7&lt;&gt;0,AO7/PLANEL_Pot_Trim!AO7,0)</f>
        <v>7.0975249445537408E-3</v>
      </c>
      <c r="AP33" s="48">
        <f>IF(PLANEL_Pot_Trim!AP7&lt;&gt;0,AP7/PLANEL_Pot_Trim!AP7,0)</f>
        <v>0.13213260858993345</v>
      </c>
      <c r="AQ33" s="48">
        <f>IF(PLANEL_Pot_Trim!AQ7&lt;&gt;0,AQ7/PLANEL_Pot_Trim!AQ7,0)</f>
        <v>0</v>
      </c>
      <c r="AR33" s="48">
        <f>IF(PLANEL_Pot_Trim!AR7&lt;&gt;0,AR7/PLANEL_Pot_Trim!AR7,0)</f>
        <v>0</v>
      </c>
      <c r="AS33" s="48">
        <f>IF(PLANEL_Pot_Trim!AS7&lt;&gt;0,AS7/PLANEL_Pot_Trim!AS7,0)</f>
        <v>3.2508461963334422E-2</v>
      </c>
      <c r="AT33" s="48">
        <f>IF(PLANEL_Pot_Trim!AT7&lt;&gt;0,AT7/PLANEL_Pot_Trim!AT7,0)</f>
        <v>7.4985169441313018E-2</v>
      </c>
      <c r="AU33" s="48">
        <f>IF(PLANEL_Pot_Trim!AU7&lt;&gt;0,AU7/PLANEL_Pot_Trim!AU7,0)</f>
        <v>0</v>
      </c>
      <c r="AV33" s="48">
        <f>IF(PLANEL_Pot_Trim!AV7&lt;&gt;0,AV7/PLANEL_Pot_Trim!AV7,0)</f>
        <v>0</v>
      </c>
      <c r="AW33" s="48">
        <f>IF(PLANEL_Pot_Trim!AW7&lt;&gt;0,AW7/PLANEL_Pot_Trim!AW7,0)</f>
        <v>3.1028901263565705E-2</v>
      </c>
      <c r="AX33" s="48">
        <f>IF(PLANEL_Pot_Trim!AX7&lt;&gt;0,AX7/PLANEL_Pot_Trim!AX7,0)</f>
        <v>3.1028901263565705E-2</v>
      </c>
      <c r="AY33" s="48">
        <f>IF(PLANEL_Pot_Trim!AY7&lt;&gt;0,AY7/PLANEL_Pot_Trim!AY7,0)</f>
        <v>2.9607965153349621E-2</v>
      </c>
      <c r="AZ33" s="48">
        <f>IF(PLANEL_Pot_Trim!AZ7&lt;&gt;0,AZ7/PLANEL_Pot_Trim!AZ7,0)</f>
        <v>0</v>
      </c>
      <c r="BA33" s="48">
        <f>IF(PLANEL_Pot_Trim!BA7&lt;&gt;0,BA7/PLANEL_Pot_Trim!BA7,0)</f>
        <v>2.9607965153349621E-2</v>
      </c>
      <c r="BB33" s="48">
        <f>IF(PLANEL_Pot_Trim!BB7&lt;&gt;0,BB7/PLANEL_Pot_Trim!BB7,0)</f>
        <v>2.9607965153349621E-2</v>
      </c>
      <c r="BC33" s="48">
        <f>IF(PLANEL_Pot_Trim!BC7&lt;&gt;0,BC7/PLANEL_Pot_Trim!BC7,0)</f>
        <v>2.9608389393971958E-2</v>
      </c>
      <c r="BD33" s="48">
        <f>IF(PLANEL_Pot_Trim!BD7&lt;&gt;0,BD7/PLANEL_Pot_Trim!BD7,0)</f>
        <v>0</v>
      </c>
      <c r="BE33" s="48">
        <f>IF(PLANEL_Pot_Trim!BE7&lt;&gt;0,BE7/PLANEL_Pot_Trim!BE7,0)</f>
        <v>2.9608389393971958E-2</v>
      </c>
      <c r="BF33" s="48">
        <f>IF(PLANEL_Pot_Trim!BF7&lt;&gt;0,BF7/PLANEL_Pot_Trim!BF7,0)</f>
        <v>2.9608389393971958E-2</v>
      </c>
      <c r="BG33" s="48">
        <f>IF(PLANEL_Pot_Trim!BG7&lt;&gt;0,BG7/PLANEL_Pot_Trim!BG7,0)</f>
        <v>2.9608389393971958E-2</v>
      </c>
      <c r="BH33" s="48">
        <f>IF(PLANEL_Pot_Trim!BH7&lt;&gt;0,BH7/PLANEL_Pot_Trim!BH7,0)</f>
        <v>0</v>
      </c>
      <c r="BI33" s="48">
        <f>IF(PLANEL_Pot_Trim!BI7&lt;&gt;0,BI7/PLANEL_Pot_Trim!BI7,0)</f>
        <v>2.9608389393971958E-2</v>
      </c>
      <c r="BJ33" s="48">
        <f>IF(PLANEL_Pot_Trim!BJ7&lt;&gt;0,BJ7/PLANEL_Pot_Trim!BJ7,0)</f>
        <v>2.9608389393971958E-2</v>
      </c>
      <c r="BK33" s="48">
        <f>IF(PLANEL_Pot_Trim!BK7&lt;&gt;0,BK7/PLANEL_Pot_Trim!BK7,0)</f>
        <v>2.9608389393971958E-2</v>
      </c>
      <c r="BL33" s="48">
        <f>IF(PLANEL_Pot_Trim!BL7&lt;&gt;0,BL7/PLANEL_Pot_Trim!BL7,0)</f>
        <v>0</v>
      </c>
      <c r="BM33" s="48">
        <f>IF(PLANEL_Pot_Trim!BM7&lt;&gt;0,BM7/PLANEL_Pot_Trim!BM7,0)</f>
        <v>2.9608389393971958E-2</v>
      </c>
      <c r="BN33" s="48">
        <f>IF(PLANEL_Pot_Trim!BN7&lt;&gt;0,BN7/PLANEL_Pot_Trim!BN7,0)</f>
        <v>2.9608389393971958E-2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3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3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3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0.55193220232454687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0.55193220232454687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0.55193220232454687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0.55193220232454687</v>
      </c>
      <c r="AP36" s="49">
        <f>IF(PLANEL_Pot_Trim!AP9&lt;&gt;0,AP10/PLANEL_Pot_Trim!AP9,0)</f>
        <v>0.65927071544605387</v>
      </c>
      <c r="AQ36" s="49">
        <f>IF(PLANEL_Pot_Trim!AQ9&lt;&gt;0,AQ10/PLANEL_Pot_Trim!AQ9,0)</f>
        <v>0.55193220232454687</v>
      </c>
      <c r="AR36" s="49">
        <f>IF(PLANEL_Pot_Trim!AR9&lt;&gt;0,AR10/PLANEL_Pot_Trim!AR9,0)</f>
        <v>0.46105810758281918</v>
      </c>
      <c r="AS36" s="49">
        <f>IF(PLANEL_Pot_Trim!AS9&lt;&gt;0,AS10/PLANEL_Pot_Trim!AS9,0)</f>
        <v>0.62796696029704691</v>
      </c>
      <c r="AT36" s="49">
        <f>IF(PLANEL_Pot_Trim!AT9&lt;&gt;0,AT10/PLANEL_Pot_Trim!AT9,0)</f>
        <v>0.65927071544605387</v>
      </c>
      <c r="AU36" s="49">
        <f>IF(PLANEL_Pot_Trim!AU9&lt;&gt;0,AU10/PLANEL_Pot_Trim!AU9,0)</f>
        <v>0.55193220232454687</v>
      </c>
      <c r="AV36" s="49">
        <f>IF(PLANEL_Pot_Trim!AV9&lt;&gt;0,AV10/PLANEL_Pot_Trim!AV9,0)</f>
        <v>0.46105810758281918</v>
      </c>
      <c r="AW36" s="49">
        <f>IF(PLANEL_Pot_Trim!AW9&lt;&gt;0,AW10/PLANEL_Pot_Trim!AW9,0)</f>
        <v>0.62796696029704691</v>
      </c>
      <c r="AX36" s="49">
        <f>IF(PLANEL_Pot_Trim!AX9&lt;&gt;0,AX10/PLANEL_Pot_Trim!AX9,0)</f>
        <v>0.65796103773037573</v>
      </c>
      <c r="AY36" s="49">
        <f>IF(PLANEL_Pot_Trim!AY9&lt;&gt;0,AY10/PLANEL_Pot_Trim!AY9,0)</f>
        <v>0.62756242578661348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0.65796103773037573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0.65796103773037573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3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0.41839440666943406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0.72632711083437107</v>
      </c>
      <c r="AN37" s="49">
        <f>IF(PLANEL_Pot_Trim!AN10&lt;&gt;0,AN11/PLANEL_Pot_Trim!AN10,0)</f>
        <v>0</v>
      </c>
      <c r="AO37" s="49">
        <f>IF(PLANEL_Pot_Trim!AO10&lt;&gt;0,AO11/PLANEL_Pot_Trim!AO10,0)</f>
        <v>0.8588459339975093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0.83420135325861344</v>
      </c>
      <c r="AV37" s="49">
        <f>IF(PLANEL_Pot_Trim!AV10&lt;&gt;0,AV11/PLANEL_Pot_Trim!AV10,0)</f>
        <v>0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3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3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8.0561805534235517E-2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3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3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9.7355487204363308E-2</v>
      </c>
      <c r="AF41" s="50">
        <f>IF(PLANEL_Pot_Trim!AF14&lt;&gt;0,AF15/PLANEL_Pot_Trim!AF14,0)</f>
        <v>0.40598195510082302</v>
      </c>
      <c r="AG41" s="50">
        <f>IF(PLANEL_Pot_Trim!AG14&lt;&gt;0,AG15/PLANEL_Pot_Trim!AG14,0)</f>
        <v>0.52037712748113707</v>
      </c>
      <c r="AH41" s="50">
        <f>IF(PLANEL_Pot_Trim!AH14&lt;&gt;0,AH15/PLANEL_Pot_Trim!AH14,0)</f>
        <v>0.36704644634106404</v>
      </c>
      <c r="AI41" s="50">
        <f>IF(PLANEL_Pot_Trim!AI14&lt;&gt;0,AI15/PLANEL_Pot_Trim!AI14,0)</f>
        <v>9.7355487204363308E-2</v>
      </c>
      <c r="AJ41" s="50">
        <f>IF(PLANEL_Pot_Trim!AJ14&lt;&gt;0,AJ15/PLANEL_Pot_Trim!AJ14,0)</f>
        <v>0.40598195510082302</v>
      </c>
      <c r="AK41" s="50">
        <f>IF(PLANEL_Pot_Trim!AK14&lt;&gt;0,AK15/PLANEL_Pot_Trim!AK14,0)</f>
        <v>0.52037712748113707</v>
      </c>
      <c r="AL41" s="50">
        <f>IF(PLANEL_Pot_Trim!AL14&lt;&gt;0,AL15/PLANEL_Pot_Trim!AL14,0)</f>
        <v>0.36704644634106404</v>
      </c>
      <c r="AM41" s="50">
        <f>IF(PLANEL_Pot_Trim!AM14&lt;&gt;0,AM15/PLANEL_Pot_Trim!AM14,0)</f>
        <v>7.6538742007571825E-2</v>
      </c>
      <c r="AN41" s="50">
        <f>IF(PLANEL_Pot_Trim!AN14&lt;&gt;0,AN15/PLANEL_Pot_Trim!AN14,0)</f>
        <v>0.19429470853804082</v>
      </c>
      <c r="AO41" s="50">
        <f>IF(PLANEL_Pot_Trim!AO14&lt;&gt;0,AO15/PLANEL_Pot_Trim!AO14,0)</f>
        <v>0.23077966945023176</v>
      </c>
      <c r="AP41" s="50">
        <f>IF(PLANEL_Pot_Trim!AP14&lt;&gt;0,AP15/PLANEL_Pot_Trim!AP14,0)</f>
        <v>0.18242323423512494</v>
      </c>
      <c r="AQ41" s="50">
        <f>IF(PLANEL_Pot_Trim!AQ14&lt;&gt;0,AQ15/PLANEL_Pot_Trim!AQ14,0)</f>
        <v>0.23304361773679766</v>
      </c>
      <c r="AR41" s="50">
        <f>IF(PLANEL_Pot_Trim!AR14&lt;&gt;0,AR15/PLANEL_Pot_Trim!AR14,0)</f>
        <v>0.31654358240817798</v>
      </c>
      <c r="AS41" s="50">
        <f>IF(PLANEL_Pot_Trim!AS14&lt;&gt;0,AS15/PLANEL_Pot_Trim!AS14,0)</f>
        <v>0.30991109399696698</v>
      </c>
      <c r="AT41" s="50">
        <f>IF(PLANEL_Pot_Trim!AT14&lt;&gt;0,AT15/PLANEL_Pot_Trim!AT14,0)</f>
        <v>0.32166882023839816</v>
      </c>
      <c r="AU41" s="50">
        <f>IF(PLANEL_Pot_Trim!AU14&lt;&gt;0,AU15/PLANEL_Pot_Trim!AU14,0)</f>
        <v>0.28567030736904631</v>
      </c>
      <c r="AV41" s="50">
        <f>IF(PLANEL_Pot_Trim!AV14&lt;&gt;0,AV15/PLANEL_Pot_Trim!AV14,0)</f>
        <v>0.35765127013533782</v>
      </c>
      <c r="AW41" s="50">
        <f>IF(PLANEL_Pot_Trim!AW14&lt;&gt;0,AW15/PLANEL_Pot_Trim!AW14,0)</f>
        <v>0.33652000898225914</v>
      </c>
      <c r="AX41" s="50">
        <f>IF(PLANEL_Pot_Trim!AX14&lt;&gt;0,AX15/PLANEL_Pot_Trim!AX14,0)</f>
        <v>0.36849186145141583</v>
      </c>
      <c r="AY41" s="50">
        <f>IF(PLANEL_Pot_Trim!AY14&lt;&gt;0,AY15/PLANEL_Pot_Trim!AY14,0)</f>
        <v>0.29122060146765105</v>
      </c>
      <c r="AZ41" s="50">
        <f>IF(PLANEL_Pot_Trim!AZ14&lt;&gt;0,AZ15/PLANEL_Pot_Trim!AZ14,0)</f>
        <v>0.36198670825385315</v>
      </c>
      <c r="BA41" s="50">
        <f>IF(PLANEL_Pot_Trim!BA14&lt;&gt;0,BA15/PLANEL_Pot_Trim!BA14,0)</f>
        <v>0.33932632841133359</v>
      </c>
      <c r="BB41" s="50">
        <f>IF(PLANEL_Pot_Trim!BB14&lt;&gt;0,BB15/PLANEL_Pot_Trim!BB14,0)</f>
        <v>0.37343007150347202</v>
      </c>
      <c r="BC41" s="50">
        <f>IF(PLANEL_Pot_Trim!BC14&lt;&gt;0,BC15/PLANEL_Pot_Trim!BC14,0)</f>
        <v>0.29677216983004301</v>
      </c>
      <c r="BD41" s="50">
        <f>IF(PLANEL_Pot_Trim!BD14&lt;&gt;0,BD15/PLANEL_Pot_Trim!BD14,0)</f>
        <v>0.36632314168214875</v>
      </c>
      <c r="BE41" s="50">
        <f>IF(PLANEL_Pot_Trim!BE14&lt;&gt;0,BE15/PLANEL_Pot_Trim!BE14,0)</f>
        <v>0.34213329216104621</v>
      </c>
      <c r="BF41" s="50">
        <f>IF(PLANEL_Pot_Trim!BF14&lt;&gt;0,BF15/PLANEL_Pot_Trim!BF14,0)</f>
        <v>0.37836941530340668</v>
      </c>
      <c r="BG41" s="50">
        <f>IF(PLANEL_Pot_Trim!BG14&lt;&gt;0,BG15/PLANEL_Pot_Trim!BG14,0)</f>
        <v>0.3020850949099238</v>
      </c>
      <c r="BH41" s="50">
        <f>IF(PLANEL_Pot_Trim!BH14&lt;&gt;0,BH15/PLANEL_Pot_Trim!BH14,0)</f>
        <v>0.37047316643516121</v>
      </c>
      <c r="BI41" s="50">
        <f>IF(PLANEL_Pot_Trim!BI14&lt;&gt;0,BI15/PLANEL_Pot_Trim!BI14,0)</f>
        <v>0.3448195939998614</v>
      </c>
      <c r="BJ41" s="50">
        <f>IF(PLANEL_Pot_Trim!BJ14&lt;&gt;0,BJ15/PLANEL_Pot_Trim!BJ14,0)</f>
        <v>0.38309643332965693</v>
      </c>
      <c r="BK41" s="50">
        <f>IF(PLANEL_Pot_Trim!BK14&lt;&gt;0,BK15/PLANEL_Pot_Trim!BK14,0)</f>
        <v>0.30714893942154065</v>
      </c>
      <c r="BL41" s="50">
        <f>IF(PLANEL_Pot_Trim!BL14&lt;&gt;0,BL15/PLANEL_Pot_Trim!BL14,0)</f>
        <v>0.37442862975513375</v>
      </c>
      <c r="BM41" s="50">
        <f>IF(PLANEL_Pot_Trim!BM14&lt;&gt;0,BM15/PLANEL_Pot_Trim!BM14,0)</f>
        <v>0.34737995659024773</v>
      </c>
      <c r="BN41" s="50">
        <f>IF(PLANEL_Pot_Trim!BN14&lt;&gt;0,BN15/PLANEL_Pot_Trim!BN14,0)</f>
        <v>0.38760183925101388</v>
      </c>
      <c r="BO41" s="50">
        <f>IF(PLANEL_Pot_Trim!BO14&lt;&gt;0,BO15/PLANEL_Pot_Trim!BO14,0)</f>
        <v>0.30152581035425985</v>
      </c>
      <c r="BP41" s="50">
        <f>IF(PLANEL_Pot_Trim!BP14&lt;&gt;0,BP15/PLANEL_Pot_Trim!BP14,0)</f>
        <v>0.31793143008855956</v>
      </c>
      <c r="BQ41" s="50">
        <f>IF(PLANEL_Pot_Trim!BQ14&lt;&gt;0,BQ15/PLANEL_Pot_Trim!BQ14,0)</f>
        <v>0.27013037557508768</v>
      </c>
      <c r="BR41" s="50">
        <f>IF(PLANEL_Pot_Trim!BR14&lt;&gt;0,BR15/PLANEL_Pot_Trim!BR14,0)</f>
        <v>0.33831255033585689</v>
      </c>
      <c r="BS41" s="50">
        <f>IF(PLANEL_Pot_Trim!BS14&lt;&gt;0,BS15/PLANEL_Pot_Trim!BS14,0)</f>
        <v>0.30544704697318337</v>
      </c>
      <c r="BT41" s="50">
        <f>IF(PLANEL_Pot_Trim!BT14&lt;&gt;0,BT15/PLANEL_Pot_Trim!BT14,0)</f>
        <v>0.32164714039648407</v>
      </c>
      <c r="BU41" s="50">
        <f>IF(PLANEL_Pot_Trim!BU14&lt;&gt;0,BU15/PLANEL_Pot_Trim!BU14,0)</f>
        <v>0.27304516583899552</v>
      </c>
      <c r="BV41" s="50">
        <f>IF(PLANEL_Pot_Trim!BV14&lt;&gt;0,BV15/PLANEL_Pot_Trim!BV14,0)</f>
        <v>0.34235616424554588</v>
      </c>
      <c r="BW41" s="50">
        <f>IF(PLANEL_Pot_Trim!BW14&lt;&gt;0,BW15/PLANEL_Pot_Trim!BW14,0)</f>
        <v>0.30877781648272712</v>
      </c>
      <c r="BX41" s="50">
        <f>IF(PLANEL_Pot_Trim!BX14&lt;&gt;0,BX15/PLANEL_Pot_Trim!BX14,0)</f>
        <v>0.32480333212925905</v>
      </c>
      <c r="BY41" s="50">
        <f>IF(PLANEL_Pot_Trim!BY14&lt;&gt;0,BY15/PLANEL_Pot_Trim!BY14,0)</f>
        <v>0.2755210415160193</v>
      </c>
      <c r="BZ41" s="50">
        <f>IF(PLANEL_Pot_Trim!BZ14&lt;&gt;0,BZ15/PLANEL_Pot_Trim!BZ14,0)</f>
        <v>0.34579088325915225</v>
      </c>
      <c r="CA41" s="50">
        <f>IF(PLANEL_Pot_Trim!CA14&lt;&gt;0,CA15/PLANEL_Pot_Trim!CA14,0)</f>
        <v>0.31237121316124566</v>
      </c>
      <c r="CB41" s="50">
        <f>IF(PLANEL_Pot_Trim!CB14&lt;&gt;0,CB15/PLANEL_Pot_Trim!CB14,0)</f>
        <v>0.32820838578424272</v>
      </c>
      <c r="CC41" s="50">
        <f>IF(PLANEL_Pot_Trim!CC14&lt;&gt;0,CC15/PLANEL_Pot_Trim!CC14,0)</f>
        <v>0.27819213705359769</v>
      </c>
      <c r="CD41" s="50">
        <f>IF(PLANEL_Pot_Trim!CD14&lt;&gt;0,CD15/PLANEL_Pot_Trim!CD14,0)</f>
        <v>0.34949642574213935</v>
      </c>
      <c r="CE41" s="50">
        <f>IF(PLANEL_Pot_Trim!CE14&lt;&gt;0,CE15/PLANEL_Pot_Trim!CE14,0)</f>
        <v>0.31545389062447021</v>
      </c>
      <c r="CF41" s="50">
        <f>IF(PLANEL_Pot_Trim!CF14&lt;&gt;0,CF15/PLANEL_Pot_Trim!CF14,0)</f>
        <v>0.33112948888107485</v>
      </c>
      <c r="CG41" s="50">
        <f>IF(PLANEL_Pot_Trim!CG14&lt;&gt;0,CG15/PLANEL_Pot_Trim!CG14,0)</f>
        <v>0.28048359736321216</v>
      </c>
      <c r="CH41" s="50">
        <f>IF(PLANEL_Pot_Trim!CH14&lt;&gt;0,CH15/PLANEL_Pot_Trim!CH14,0)</f>
        <v>0.35267530999448859</v>
      </c>
      <c r="CI41" s="50">
        <f>IF(PLANEL_Pot_Trim!CI14&lt;&gt;0,CI15/PLANEL_Pot_Trim!CI14,0)</f>
        <v>0.3149444887015177</v>
      </c>
      <c r="CJ41" s="50">
        <f>IF(PLANEL_Pot_Trim!CJ14&lt;&gt;0,CJ15/PLANEL_Pot_Trim!CJ14,0)</f>
        <v>0.3149444887015177</v>
      </c>
      <c r="CK41" s="50">
        <f>IF(PLANEL_Pot_Trim!CK14&lt;&gt;0,CK15/PLANEL_Pot_Trim!CK14,0)</f>
        <v>0.25768185437511715</v>
      </c>
      <c r="CL41" s="50">
        <f>IF(PLANEL_Pot_Trim!CL14&lt;&gt;0,CL15/PLANEL_Pot_Trim!CL14,0)</f>
        <v>0.33880391965523704</v>
      </c>
      <c r="CM41" s="50">
        <f>IF(PLANEL_Pot_Trim!CM14&lt;&gt;0,CM15/PLANEL_Pot_Trim!CM14,0)</f>
        <v>0.31591803645599881</v>
      </c>
      <c r="CN41" s="50">
        <f>IF(PLANEL_Pot_Trim!CN14&lt;&gt;0,CN15/PLANEL_Pot_Trim!CN14,0)</f>
        <v>0.31591803645599881</v>
      </c>
      <c r="CO41" s="50">
        <f>IF(PLANEL_Pot_Trim!CO14&lt;&gt;0,CO15/PLANEL_Pot_Trim!CO14,0)</f>
        <v>0.25847839347079038</v>
      </c>
      <c r="CP41" s="50">
        <f>IF(PLANEL_Pot_Trim!CP14&lt;&gt;0,CP15/PLANEL_Pot_Trim!CP14,0)</f>
        <v>0.33985122105184523</v>
      </c>
      <c r="CQ41" s="50">
        <f>IF(PLANEL_Pot_Trim!CQ14&lt;&gt;0,CQ15/PLANEL_Pot_Trim!CQ14,0)</f>
        <v>0.31721735739521739</v>
      </c>
      <c r="CR41" s="50">
        <f>IF(PLANEL_Pot_Trim!CR14&lt;&gt;0,CR15/PLANEL_Pot_Trim!CR14,0)</f>
        <v>0.31721735739521739</v>
      </c>
      <c r="CS41" s="50">
        <f>IF(PLANEL_Pot_Trim!CS14&lt;&gt;0,CS15/PLANEL_Pot_Trim!CS14,0)</f>
        <v>0.25954147424597418</v>
      </c>
      <c r="CT41" s="50">
        <f>IF(PLANEL_Pot_Trim!CT14&lt;&gt;0,CT15/PLANEL_Pot_Trim!CT14,0)</f>
        <v>0.34124897538026699</v>
      </c>
      <c r="CU41" s="50">
        <f>IF(PLANEL_Pot_Trim!CU14&lt;&gt;0,CU15/PLANEL_Pot_Trim!CU14,0)</f>
        <v>0.31828602983028237</v>
      </c>
      <c r="CV41" s="50">
        <f>IF(PLANEL_Pot_Trim!CV14&lt;&gt;0,CV15/PLANEL_Pot_Trim!CV14,0)</f>
        <v>0.31828602983028237</v>
      </c>
      <c r="CW41" s="50">
        <f>IF(PLANEL_Pot_Trim!CW14&lt;&gt;0,CW15/PLANEL_Pot_Trim!CW14,0)</f>
        <v>0.26041584258504408</v>
      </c>
      <c r="CX41" s="50">
        <f>IF(PLANEL_Pot_Trim!CX14&lt;&gt;0,CX15/PLANEL_Pot_Trim!CX14,0)</f>
        <v>0.34239860787074783</v>
      </c>
      <c r="CY41" s="80">
        <f>IF(PLANEL_Pot_Trim!CY14&lt;&gt;0,CY15/PLANEL_Pot_Trim!CY14,0)</f>
        <v>0.31990185892238521</v>
      </c>
      <c r="CZ41" s="80">
        <f>IF(PLANEL_Pot_Trim!CZ14&lt;&gt;0,CZ15/PLANEL_Pot_Trim!CZ14,0)</f>
        <v>0.31990185892238521</v>
      </c>
      <c r="DA41" s="80">
        <f>IF(PLANEL_Pot_Trim!DA14&lt;&gt;0,DA15/PLANEL_Pot_Trim!DA14,0)</f>
        <v>0.26173788457286062</v>
      </c>
      <c r="DB41" s="80">
        <f>IF(PLANEL_Pot_Trim!DB14&lt;&gt;0,DB15/PLANEL_Pot_Trim!DB14,0)</f>
        <v>0.34413684823468715</v>
      </c>
      <c r="DC41" s="50">
        <f>IF(PLANEL_Pot_Trim!DC14&lt;&gt;0,DC15/PLANEL_Pot_Trim!DC14,0)</f>
        <v>0.32094057249357327</v>
      </c>
      <c r="DD41" s="50">
        <f>IF(PLANEL_Pot_Trim!DD14&lt;&gt;0,DD15/PLANEL_Pot_Trim!DD14,0)</f>
        <v>0.32094057249357327</v>
      </c>
      <c r="DE41" s="50">
        <f>IF(PLANEL_Pot_Trim!DE14&lt;&gt;0,DE15/PLANEL_Pot_Trim!DE14,0)</f>
        <v>0.26258774113110539</v>
      </c>
      <c r="DF41" s="50">
        <f>IF(PLANEL_Pot_Trim!DF14&lt;&gt;0,DF15/PLANEL_Pot_Trim!DF14,0)</f>
        <v>0.3452542522585384</v>
      </c>
      <c r="DG41" s="50">
        <f>IF(PLANEL_Pot_Trim!DG14&lt;&gt;0,DG15/PLANEL_Pot_Trim!DG14,0)</f>
        <v>0.32237825708960677</v>
      </c>
      <c r="DH41" s="50">
        <f>IF(PLANEL_Pot_Trim!DH14&lt;&gt;0,DH15/PLANEL_Pot_Trim!DH14,0)</f>
        <v>0.32237825708960677</v>
      </c>
      <c r="DI41" s="50">
        <f>IF(PLANEL_Pot_Trim!DI14&lt;&gt;0,DI15/PLANEL_Pot_Trim!DI14,0)</f>
        <v>0.26376402854114894</v>
      </c>
      <c r="DJ41" s="50">
        <f>IF(PLANEL_Pot_Trim!DJ14&lt;&gt;0,DJ15/PLANEL_Pot_Trim!DJ14,0)</f>
        <v>0.34680085232422164</v>
      </c>
      <c r="DK41" s="50">
        <f>IF(PLANEL_Pot_Trim!DK14&lt;&gt;0,DK15/PLANEL_Pot_Trim!DK14,0)</f>
        <v>0.32356914525403985</v>
      </c>
      <c r="DL41" s="50">
        <f>IF(PLANEL_Pot_Trim!DL14&lt;&gt;0,DL15/PLANEL_Pot_Trim!DL14,0)</f>
        <v>0.32356914525403985</v>
      </c>
      <c r="DM41" s="50">
        <f>IF(PLANEL_Pot_Trim!DM14&lt;&gt;0,DM15/PLANEL_Pot_Trim!DM14,0)</f>
        <v>0.26473839157810453</v>
      </c>
      <c r="DN41" s="50">
        <f>IF(PLANEL_Pot_Trim!DN14&lt;&gt;0,DN15/PLANEL_Pot_Trim!DN14,0)</f>
        <v>0.34808195927354779</v>
      </c>
      <c r="DO41" s="50">
        <f>IF(PLANEL_Pot_Trim!DO14&lt;&gt;0,DO15/PLANEL_Pot_Trim!DO14,0)</f>
        <v>0.32491832709027679</v>
      </c>
      <c r="DP41" s="50">
        <f>IF(PLANEL_Pot_Trim!DP14&lt;&gt;0,DP15/PLANEL_Pot_Trim!DP14,0)</f>
        <v>0.32491832709027679</v>
      </c>
      <c r="DQ41" s="50">
        <f>IF(PLANEL_Pot_Trim!DQ14&lt;&gt;0,DQ15/PLANEL_Pot_Trim!DQ14,0)</f>
        <v>0.26584226760614404</v>
      </c>
      <c r="DR41" s="50">
        <f>IF(PLANEL_Pot_Trim!DR14&lt;&gt;0,DR15/PLANEL_Pot_Trim!DR14,0)</f>
        <v>0.3495333518692943</v>
      </c>
      <c r="DS41" s="50">
        <f>IF(PLANEL_Pot_Trim!DS14&lt;&gt;0,DS15/PLANEL_Pot_Trim!DS14,0)</f>
        <v>0.32554645817669176</v>
      </c>
      <c r="DT41" s="50">
        <f>IF(PLANEL_Pot_Trim!DT14&lt;&gt;0,DT15/PLANEL_Pot_Trim!DT14,0)</f>
        <v>0.32554645817669176</v>
      </c>
      <c r="DU41" s="50">
        <f>IF(PLANEL_Pot_Trim!DU14&lt;&gt;0,DU15/PLANEL_Pot_Trim!DU14,0)</f>
        <v>0.26635619306680158</v>
      </c>
      <c r="DV41" s="50">
        <f>IF(PLANEL_Pot_Trim!DV14&lt;&gt;0,DV15/PLANEL_Pot_Trim!DV14,0)</f>
        <v>0.35020906864517065</v>
      </c>
      <c r="DW41" s="50">
        <f>IF(PLANEL_Pot_Trim!DW14&lt;&gt;0,DW15/PLANEL_Pot_Trim!DW14,0)</f>
        <v>0.32204672082859581</v>
      </c>
      <c r="DX41" s="50">
        <f>IF(PLANEL_Pot_Trim!DX14&lt;&gt;0,DX15/PLANEL_Pot_Trim!DX14,0)</f>
        <v>0.32204672082859581</v>
      </c>
      <c r="DY41" s="50">
        <f>IF(PLANEL_Pot_Trim!DY14&lt;&gt;0,DY15/PLANEL_Pot_Trim!DY14,0)</f>
        <v>0.26349277160318363</v>
      </c>
      <c r="DZ41" s="50">
        <f>IF(PLANEL_Pot_Trim!DZ14&lt;&gt;0,DZ15/PLANEL_Pot_Trim!DZ14,0)</f>
        <v>0.34644419968732232</v>
      </c>
      <c r="EA41" s="50">
        <f>IF(PLANEL_Pot_Trim!EA14&lt;&gt;0,EA15/PLANEL_Pot_Trim!EA14,0)</f>
        <v>0.32282407452425665</v>
      </c>
      <c r="EB41" s="50">
        <f>IF(PLANEL_Pot_Trim!EB14&lt;&gt;0,EB15/PLANEL_Pot_Trim!EB14,0)</f>
        <v>0.32282407452425665</v>
      </c>
      <c r="EC41" s="50">
        <f>IF(PLANEL_Pot_Trim!EC14&lt;&gt;0,EC15/PLANEL_Pot_Trim!EC14,0)</f>
        <v>0.26412878826322689</v>
      </c>
      <c r="ED41" s="50">
        <f>IF(PLANEL_Pot_Trim!ED14&lt;&gt;0,ED15/PLANEL_Pot_Trim!ED14,0)</f>
        <v>0.34728044381445122</v>
      </c>
      <c r="EE41" s="50">
        <f>IF(PLANEL_Pot_Trim!EE14&lt;&gt;0,EE15/PLANEL_Pot_Trim!EE14,0)</f>
        <v>0.32371036996996994</v>
      </c>
      <c r="EF41" s="50">
        <f>IF(PLANEL_Pot_Trim!EF14&lt;&gt;0,EF15/PLANEL_Pot_Trim!EF14,0)</f>
        <v>0.32371036996996994</v>
      </c>
      <c r="EG41" s="50">
        <f>IF(PLANEL_Pot_Trim!EG14&lt;&gt;0,EG15/PLANEL_Pot_Trim!EG14,0)</f>
        <v>0.2648539390920332</v>
      </c>
      <c r="EH41" s="50">
        <f>IF(PLANEL_Pot_Trim!EH14&lt;&gt;0,EH15/PLANEL_Pot_Trim!EH14,0)</f>
        <v>0.34823388284755347</v>
      </c>
      <c r="EI41" s="50">
        <f>IF(PLANEL_Pot_Trim!EI14&lt;&gt;0,EI15/PLANEL_Pot_Trim!EI14,0)</f>
        <v>0.32507048076517336</v>
      </c>
      <c r="EJ41" s="50">
        <f>IF(PLANEL_Pot_Trim!EJ14&lt;&gt;0,EJ15/PLANEL_Pot_Trim!EJ14,0)</f>
        <v>0.32507048076517336</v>
      </c>
      <c r="EK41" s="50">
        <f>IF(PLANEL_Pot_Trim!EK14&lt;&gt;0,EK15/PLANEL_Pot_Trim!EK14,0)</f>
        <v>0.26596675698009709</v>
      </c>
      <c r="EL41" s="50">
        <f>IF(PLANEL_Pot_Trim!EL14&lt;&gt;0,EL15/PLANEL_Pot_Trim!EL14,0)</f>
        <v>0.34969703231591531</v>
      </c>
      <c r="EM41" s="50">
        <f>IF(PLANEL_Pot_Trim!EM14&lt;&gt;0,EM15/PLANEL_Pot_Trim!EM14,0)</f>
        <v>0.32616560726546628</v>
      </c>
      <c r="EN41" s="50">
        <f>IF(PLANEL_Pot_Trim!EN14&lt;&gt;0,EN15/PLANEL_Pot_Trim!EN14,0)</f>
        <v>0.32616560726546628</v>
      </c>
      <c r="EO41" s="50">
        <f>IF(PLANEL_Pot_Trim!EO14&lt;&gt;0,EO15/PLANEL_Pot_Trim!EO14,0)</f>
        <v>0.26686276956491278</v>
      </c>
      <c r="EP41" s="50">
        <f>IF(PLANEL_Pot_Trim!EP14&lt;&gt;0,EP15/PLANEL_Pot_Trim!EP14,0)</f>
        <v>0.3508751229594339</v>
      </c>
    </row>
    <row r="42" spans="2:146" x14ac:dyDescent="0.3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0.86838894367050268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0.906806728962536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0.906806728962536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3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3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0.35490375493717946</v>
      </c>
      <c r="AF44" s="51">
        <f>IF(PLANEL_Pot_Trim!AF17&lt;&gt;0,AF18/PLANEL_Pot_Trim!AF17,0)</f>
        <v>0.42137060679070787</v>
      </c>
      <c r="AG44" s="51">
        <f>IF(PLANEL_Pot_Trim!AG17&lt;&gt;0,AG18/PLANEL_Pot_Trim!AG17,0)</f>
        <v>0.55507462973431776</v>
      </c>
      <c r="AH44" s="51">
        <f>IF(PLANEL_Pot_Trim!AH17&lt;&gt;0,AH18/PLANEL_Pot_Trim!AH17,0)</f>
        <v>0.46167141548640739</v>
      </c>
      <c r="AI44" s="51">
        <f>IF(PLANEL_Pot_Trim!AI17&lt;&gt;0,AI18/PLANEL_Pot_Trim!AI17,0)</f>
        <v>0.35514177880402281</v>
      </c>
      <c r="AJ44" s="51">
        <f>IF(PLANEL_Pot_Trim!AJ17&lt;&gt;0,AJ18/PLANEL_Pot_Trim!AJ17,0)</f>
        <v>0.4247820582359243</v>
      </c>
      <c r="AK44" s="51">
        <f>IF(PLANEL_Pot_Trim!AK17&lt;&gt;0,AK18/PLANEL_Pot_Trim!AK17,0)</f>
        <v>0.56001114406863428</v>
      </c>
      <c r="AL44" s="51">
        <f>IF(PLANEL_Pot_Trim!AL17&lt;&gt;0,AL18/PLANEL_Pot_Trim!AL17,0)</f>
        <v>0.46373745606450978</v>
      </c>
      <c r="AM44" s="51">
        <f>IF(PLANEL_Pot_Trim!AM17&lt;&gt;0,AM18/PLANEL_Pot_Trim!AM17,0)</f>
        <v>0.35520450409712973</v>
      </c>
      <c r="AN44" s="51">
        <f>IF(PLANEL_Pot_Trim!AN17&lt;&gt;0,AN18/PLANEL_Pot_Trim!AN17,0)</f>
        <v>0.42568106179374554</v>
      </c>
      <c r="AO44" s="51">
        <f>IF(PLANEL_Pot_Trim!AO17&lt;&gt;0,AO18/PLANEL_Pot_Trim!AO17,0)</f>
        <v>0.56131204019306546</v>
      </c>
      <c r="AP44" s="51">
        <f>IF(PLANEL_Pot_Trim!AP17&lt;&gt;0,AP18/PLANEL_Pot_Trim!AP17,0)</f>
        <v>0.46428190989166157</v>
      </c>
      <c r="AQ44" s="51">
        <f>IF(PLANEL_Pot_Trim!AQ17&lt;&gt;0,AQ18/PLANEL_Pot_Trim!AQ17,0)</f>
        <v>0.35520372784675053</v>
      </c>
      <c r="AR44" s="51">
        <f>IF(PLANEL_Pot_Trim!AR17&lt;&gt;0,AR18/PLANEL_Pot_Trim!AR17,0)</f>
        <v>0.4256933552684723</v>
      </c>
      <c r="AS44" s="51">
        <f>IF(PLANEL_Pot_Trim!AS17&lt;&gt;0,AS18/PLANEL_Pot_Trim!AS17,0)</f>
        <v>0.56133430353045533</v>
      </c>
      <c r="AT44" s="51">
        <f>IF(PLANEL_Pot_Trim!AT17&lt;&gt;0,AT18/PLANEL_Pot_Trim!AT17,0)</f>
        <v>0.46429257533369295</v>
      </c>
      <c r="AU44" s="51">
        <f>IF(PLANEL_Pot_Trim!AU17&lt;&gt;0,AU18/PLANEL_Pot_Trim!AU17,0)</f>
        <v>0.35520372784675053</v>
      </c>
      <c r="AV44" s="51">
        <f>IF(PLANEL_Pot_Trim!AV17&lt;&gt;0,AV18/PLANEL_Pot_Trim!AV17,0)</f>
        <v>0.4256933552684723</v>
      </c>
      <c r="AW44" s="51">
        <f>IF(PLANEL_Pot_Trim!AW17&lt;&gt;0,AW18/PLANEL_Pot_Trim!AW17,0)</f>
        <v>0.56133430353045533</v>
      </c>
      <c r="AX44" s="51">
        <f>IF(PLANEL_Pot_Trim!AX17&lt;&gt;0,AX18/PLANEL_Pot_Trim!AX17,0)</f>
        <v>0.46429257533369295</v>
      </c>
      <c r="AY44" s="51">
        <f>IF(PLANEL_Pot_Trim!AY17&lt;&gt;0,AY18/PLANEL_Pot_Trim!AY17,0)</f>
        <v>0.35525922510346092</v>
      </c>
      <c r="AZ44" s="51">
        <f>IF(PLANEL_Pot_Trim!AZ17&lt;&gt;0,AZ18/PLANEL_Pot_Trim!AZ17,0)</f>
        <v>0.42712592766305768</v>
      </c>
      <c r="BA44" s="51">
        <f>IF(PLANEL_Pot_Trim!BA17&lt;&gt;0,BA18/PLANEL_Pot_Trim!BA17,0)</f>
        <v>0.56352902547860029</v>
      </c>
      <c r="BB44" s="51">
        <f>IF(PLANEL_Pot_Trim!BB17&lt;&gt;0,BB18/PLANEL_Pot_Trim!BB17,0)</f>
        <v>0.46524778318155885</v>
      </c>
      <c r="BC44" s="51">
        <f>IF(PLANEL_Pot_Trim!BC17&lt;&gt;0,BC18/PLANEL_Pot_Trim!BC17,0)</f>
        <v>0.35530621672544166</v>
      </c>
      <c r="BD44" s="51">
        <f>IF(PLANEL_Pot_Trim!BD17&lt;&gt;0,BD18/PLANEL_Pot_Trim!BD17,0)</f>
        <v>0.42773537887745056</v>
      </c>
      <c r="BE44" s="51">
        <f>IF(PLANEL_Pot_Trim!BE17&lt;&gt;0,BE18/PLANEL_Pot_Trim!BE17,0)</f>
        <v>0.56439869037712065</v>
      </c>
      <c r="BF44" s="51">
        <f>IF(PLANEL_Pot_Trim!BF17&lt;&gt;0,BF18/PLANEL_Pot_Trim!BF17,0)</f>
        <v>0.4656080710715832</v>
      </c>
      <c r="BG44" s="51">
        <f>IF(PLANEL_Pot_Trim!BG17&lt;&gt;0,BG18/PLANEL_Pot_Trim!BG17,0)</f>
        <v>0.3553272956479398</v>
      </c>
      <c r="BH44" s="51">
        <f>IF(PLANEL_Pot_Trim!BH17&lt;&gt;0,BH18/PLANEL_Pot_Trim!BH17,0)</f>
        <v>0.42796171833745938</v>
      </c>
      <c r="BI44" s="51">
        <f>IF(PLANEL_Pot_Trim!BI17&lt;&gt;0,BI18/PLANEL_Pot_Trim!BI17,0)</f>
        <v>0.56471173706922395</v>
      </c>
      <c r="BJ44" s="51">
        <f>IF(PLANEL_Pot_Trim!BJ17&lt;&gt;0,BJ18/PLANEL_Pot_Trim!BJ17,0)</f>
        <v>0.46573472749010869</v>
      </c>
      <c r="BK44" s="51">
        <f>IF(PLANEL_Pot_Trim!BK17&lt;&gt;0,BK18/PLANEL_Pot_Trim!BK17,0)</f>
        <v>0.35540928983319442</v>
      </c>
      <c r="BL44" s="51">
        <f>IF(PLANEL_Pot_Trim!BL17&lt;&gt;0,BL18/PLANEL_Pot_Trim!BL17,0)</f>
        <v>0.42893164491749725</v>
      </c>
      <c r="BM44" s="51">
        <f>IF(PLANEL_Pot_Trim!BM17&lt;&gt;0,BM18/PLANEL_Pot_Trim!BM17,0)</f>
        <v>0.56607604968534941</v>
      </c>
      <c r="BN44" s="51">
        <f>IF(PLANEL_Pot_Trim!BN17&lt;&gt;0,BN18/PLANEL_Pot_Trim!BN17,0)</f>
        <v>0.4662939107915639</v>
      </c>
      <c r="BO44" s="51">
        <f>IF(PLANEL_Pot_Trim!BO17&lt;&gt;0,BO18/PLANEL_Pot_Trim!BO17,0)</f>
        <v>0.35544317158115901</v>
      </c>
      <c r="BP44" s="51">
        <f>IF(PLANEL_Pot_Trim!BP17&lt;&gt;0,BP18/PLANEL_Pot_Trim!BP17,0)</f>
        <v>0.42938097921849394</v>
      </c>
      <c r="BQ44" s="51">
        <f>IF(PLANEL_Pot_Trim!BQ17&lt;&gt;0,BQ18/PLANEL_Pot_Trim!BQ17,0)</f>
        <v>0.56671932576483885</v>
      </c>
      <c r="BR44" s="51">
        <f>IF(PLANEL_Pot_Trim!BR17&lt;&gt;0,BR18/PLANEL_Pot_Trim!BR17,0)</f>
        <v>0.46656104868900788</v>
      </c>
      <c r="BS44" s="51">
        <f>IF(PLANEL_Pot_Trim!BS17&lt;&gt;0,BS18/PLANEL_Pot_Trim!BS17,0)</f>
        <v>0.35545170674416893</v>
      </c>
      <c r="BT44" s="51">
        <f>IF(PLANEL_Pot_Trim!BT17&lt;&gt;0,BT18/PLANEL_Pot_Trim!BT17,0)</f>
        <v>0.43015926285006706</v>
      </c>
      <c r="BU44" s="51">
        <f>IF(PLANEL_Pot_Trim!BU17&lt;&gt;0,BU18/PLANEL_Pot_Trim!BU17,0)</f>
        <v>0.56797085408162284</v>
      </c>
      <c r="BV44" s="51">
        <f>IF(PLANEL_Pot_Trim!BV17&lt;&gt;0,BV18/PLANEL_Pot_Trim!BV17,0)</f>
        <v>0.46712259050382904</v>
      </c>
      <c r="BW44" s="51">
        <f>IF(PLANEL_Pot_Trim!BW17&lt;&gt;0,BW18/PLANEL_Pot_Trim!BW17,0)</f>
        <v>0.35550578971755992</v>
      </c>
      <c r="BX44" s="51">
        <f>IF(PLANEL_Pot_Trim!BX17&lt;&gt;0,BX18/PLANEL_Pot_Trim!BX17,0)</f>
        <v>0.43077327484414302</v>
      </c>
      <c r="BY44" s="51">
        <f>IF(PLANEL_Pot_Trim!BY17&lt;&gt;0,BY18/PLANEL_Pot_Trim!BY17,0)</f>
        <v>0.56882857239688767</v>
      </c>
      <c r="BZ44" s="51">
        <f>IF(PLANEL_Pot_Trim!BZ17&lt;&gt;0,BZ18/PLANEL_Pot_Trim!BZ17,0)</f>
        <v>0.46747229207980784</v>
      </c>
      <c r="CA44" s="51">
        <f>IF(PLANEL_Pot_Trim!CA17&lt;&gt;0,CA18/PLANEL_Pot_Trim!CA17,0)</f>
        <v>0.3555397680126921</v>
      </c>
      <c r="CB44" s="51">
        <f>IF(PLANEL_Pot_Trim!CB17&lt;&gt;0,CB18/PLANEL_Pot_Trim!CB17,0)</f>
        <v>0.43135154362589428</v>
      </c>
      <c r="CC44" s="51">
        <f>IF(PLANEL_Pot_Trim!CC17&lt;&gt;0,CC18/PLANEL_Pot_Trim!CC17,0)</f>
        <v>0.5696827901589816</v>
      </c>
      <c r="CD44" s="51">
        <f>IF(PLANEL_Pot_Trim!CD17&lt;&gt;0,CD18/PLANEL_Pot_Trim!CD17,0)</f>
        <v>0.46783505398193509</v>
      </c>
      <c r="CE44" s="51">
        <f>IF(PLANEL_Pot_Trim!CE17&lt;&gt;0,CE18/PLANEL_Pot_Trim!CE17,0)</f>
        <v>0.35554256278291096</v>
      </c>
      <c r="CF44" s="51">
        <f>IF(PLANEL_Pot_Trim!CF17&lt;&gt;0,CF18/PLANEL_Pot_Trim!CF17,0)</f>
        <v>0.43218951438750441</v>
      </c>
      <c r="CG44" s="51">
        <f>IF(PLANEL_Pot_Trim!CG17&lt;&gt;0,CG18/PLANEL_Pot_Trim!CG17,0)</f>
        <v>0.57104781027362184</v>
      </c>
      <c r="CH44" s="51">
        <f>IF(PLANEL_Pot_Trim!CH17&lt;&gt;0,CH18/PLANEL_Pot_Trim!CH17,0)</f>
        <v>0.46845226452676114</v>
      </c>
      <c r="CI44" s="51">
        <f>IF(PLANEL_Pot_Trim!CI17&lt;&gt;0,CI18/PLANEL_Pot_Trim!CI17,0)</f>
        <v>0.35556398540141487</v>
      </c>
      <c r="CJ44" s="51">
        <f>IF(PLANEL_Pot_Trim!CJ17&lt;&gt;0,CJ18/PLANEL_Pot_Trim!CJ17,0)</f>
        <v>0.43233382736240361</v>
      </c>
      <c r="CK44" s="51">
        <f>IF(PLANEL_Pot_Trim!CK17&lt;&gt;0,CK18/PLANEL_Pot_Trim!CK17,0)</f>
        <v>0.57122554875125942</v>
      </c>
      <c r="CL44" s="51">
        <f>IF(PLANEL_Pot_Trim!CL17&lt;&gt;0,CL18/PLANEL_Pot_Trim!CL17,0)</f>
        <v>0.46851728725655956</v>
      </c>
      <c r="CM44" s="51">
        <f>IF(PLANEL_Pot_Trim!CM17&lt;&gt;0,CM18/PLANEL_Pot_Trim!CM17,0)</f>
        <v>0.35562731641427636</v>
      </c>
      <c r="CN44" s="51">
        <f>IF(PLANEL_Pot_Trim!CN17&lt;&gt;0,CN18/PLANEL_Pot_Trim!CN17,0)</f>
        <v>0.43279867234997538</v>
      </c>
      <c r="CO44" s="51">
        <f>IF(PLANEL_Pot_Trim!CO17&lt;&gt;0,CO18/PLANEL_Pot_Trim!CO17,0)</f>
        <v>0.57181359517325114</v>
      </c>
      <c r="CP44" s="51">
        <f>IF(PLANEL_Pot_Trim!CP17&lt;&gt;0,CP18/PLANEL_Pot_Trim!CP17,0)</f>
        <v>0.46873791275532761</v>
      </c>
      <c r="CQ44" s="51">
        <f>IF(PLANEL_Pot_Trim!CQ17&lt;&gt;0,CQ18/PLANEL_Pot_Trim!CQ17,0)</f>
        <v>0.35563513927834117</v>
      </c>
      <c r="CR44" s="51">
        <f>IF(PLANEL_Pot_Trim!CR17&lt;&gt;0,CR18/PLANEL_Pot_Trim!CR17,0)</f>
        <v>0.43283238803285223</v>
      </c>
      <c r="CS44" s="51">
        <f>IF(PLANEL_Pot_Trim!CS17&lt;&gt;0,CS18/PLANEL_Pot_Trim!CS17,0)</f>
        <v>0.57184740399423684</v>
      </c>
      <c r="CT44" s="51">
        <f>IF(PLANEL_Pot_Trim!CT17&lt;&gt;0,CT18/PLANEL_Pot_Trim!CT17,0)</f>
        <v>0.46874755029173287</v>
      </c>
      <c r="CU44" s="51">
        <f>IF(PLANEL_Pot_Trim!CU17&lt;&gt;0,CU18/PLANEL_Pot_Trim!CU17,0)</f>
        <v>0.35571491863600163</v>
      </c>
      <c r="CV44" s="51">
        <f>IF(PLANEL_Pot_Trim!CV17&lt;&gt;0,CV18/PLANEL_Pot_Trim!CV17,0)</f>
        <v>0.43328646568231782</v>
      </c>
      <c r="CW44" s="51">
        <f>IF(PLANEL_Pot_Trim!CW17&lt;&gt;0,CW18/PLANEL_Pot_Trim!CW17,0)</f>
        <v>0.57237277388907337</v>
      </c>
      <c r="CX44" s="51">
        <f>IF(PLANEL_Pot_Trim!CX17&lt;&gt;0,CX18/PLANEL_Pot_Trim!CX17,0)</f>
        <v>0.46892775771708134</v>
      </c>
      <c r="CY44" s="81">
        <f>IF(PLANEL_Pot_Trim!CY17&lt;&gt;0,CY18/PLANEL_Pot_Trim!CY17,0)</f>
        <v>0.35573802356407092</v>
      </c>
      <c r="CZ44" s="81">
        <f>IF(PLANEL_Pot_Trim!CZ17&lt;&gt;0,CZ18/PLANEL_Pot_Trim!CZ17,0)</f>
        <v>0.4333520067836073</v>
      </c>
      <c r="DA44" s="81">
        <f>IF(PLANEL_Pot_Trim!DA17&lt;&gt;0,DA18/PLANEL_Pot_Trim!DA17,0)</f>
        <v>0.5724168706449303</v>
      </c>
      <c r="DB44" s="81">
        <f>IF(PLANEL_Pot_Trim!DB17&lt;&gt;0,DB18/PLANEL_Pot_Trim!DB17,0)</f>
        <v>0.46893092771849526</v>
      </c>
      <c r="DC44" s="51">
        <f>IF(PLANEL_Pot_Trim!DC17&lt;&gt;0,DC18/PLANEL_Pot_Trim!DC17,0)</f>
        <v>0.35574000001265421</v>
      </c>
      <c r="DD44" s="51">
        <f>IF(PLANEL_Pot_Trim!DD17&lt;&gt;0,DD18/PLANEL_Pot_Trim!DD17,0)</f>
        <v>0.43335600001338265</v>
      </c>
      <c r="DE44" s="51">
        <f>IF(PLANEL_Pot_Trim!DE17&lt;&gt;0,DE18/PLANEL_Pot_Trim!DE17,0)</f>
        <v>0.57241800006507637</v>
      </c>
      <c r="DF44" s="51">
        <f>IF(PLANEL_Pot_Trim!DF17&lt;&gt;0,DF18/PLANEL_Pot_Trim!DF17,0)</f>
        <v>0.46893000000651808</v>
      </c>
      <c r="DG44" s="51">
        <f>IF(PLANEL_Pot_Trim!DG17&lt;&gt;0,DG18/PLANEL_Pot_Trim!DG17,0)</f>
        <v>0.35574000001212258</v>
      </c>
      <c r="DH44" s="51">
        <f>IF(PLANEL_Pot_Trim!DH17&lt;&gt;0,DH18/PLANEL_Pot_Trim!DH17,0)</f>
        <v>0.4333560000082548</v>
      </c>
      <c r="DI44" s="51">
        <f>IF(PLANEL_Pot_Trim!DI17&lt;&gt;0,DI18/PLANEL_Pot_Trim!DI17,0)</f>
        <v>0.57241800008885757</v>
      </c>
      <c r="DJ44" s="51">
        <f>IF(PLANEL_Pot_Trim!DJ17&lt;&gt;0,DJ18/PLANEL_Pot_Trim!DJ17,0)</f>
        <v>0.46893000004238244</v>
      </c>
      <c r="DK44" s="51">
        <f>IF(PLANEL_Pot_Trim!DK17&lt;&gt;0,DK18/PLANEL_Pot_Trim!DK17,0)</f>
        <v>0.35573999995578387</v>
      </c>
      <c r="DL44" s="51">
        <f>IF(PLANEL_Pot_Trim!DL17&lt;&gt;0,DL18/PLANEL_Pot_Trim!DL17,0)</f>
        <v>0.4333559999594877</v>
      </c>
      <c r="DM44" s="51">
        <f>IF(PLANEL_Pot_Trim!DM17&lt;&gt;0,DM18/PLANEL_Pot_Trim!DM17,0)</f>
        <v>0.57241800005944166</v>
      </c>
      <c r="DN44" s="51">
        <f>IF(PLANEL_Pot_Trim!DN17&lt;&gt;0,DN18/PLANEL_Pot_Trim!DN17,0)</f>
        <v>0.46892999998719187</v>
      </c>
      <c r="DO44" s="51">
        <f>IF(PLANEL_Pot_Trim!DO17&lt;&gt;0,DO18/PLANEL_Pot_Trim!DO17,0)</f>
        <v>0.3557400000186221</v>
      </c>
      <c r="DP44" s="51">
        <f>IF(PLANEL_Pot_Trim!DP17&lt;&gt;0,DP18/PLANEL_Pot_Trim!DP17,0)</f>
        <v>0.43335599998080809</v>
      </c>
      <c r="DQ44" s="51">
        <f>IF(PLANEL_Pot_Trim!DQ17&lt;&gt;0,DQ18/PLANEL_Pot_Trim!DQ17,0)</f>
        <v>0.57241800008153543</v>
      </c>
      <c r="DR44" s="51">
        <f>IF(PLANEL_Pot_Trim!DR17&lt;&gt;0,DR18/PLANEL_Pot_Trim!DR17,0)</f>
        <v>0.46893000001252705</v>
      </c>
      <c r="DS44" s="51">
        <f>IF(PLANEL_Pot_Trim!DS17&lt;&gt;0,DS18/PLANEL_Pot_Trim!DS17,0)</f>
        <v>0.35573999998141048</v>
      </c>
      <c r="DT44" s="51">
        <f>IF(PLANEL_Pot_Trim!DT17&lt;&gt;0,DT18/PLANEL_Pot_Trim!DT17,0)</f>
        <v>0.43335600003016111</v>
      </c>
      <c r="DU44" s="51">
        <f>IF(PLANEL_Pot_Trim!DU17&lt;&gt;0,DU18/PLANEL_Pot_Trim!DU17,0)</f>
        <v>0.57241800002472787</v>
      </c>
      <c r="DV44" s="51">
        <f>IF(PLANEL_Pot_Trim!DV17&lt;&gt;0,DV18/PLANEL_Pot_Trim!DV17,0)</f>
        <v>0.46893000000813301</v>
      </c>
      <c r="DW44" s="51">
        <f>IF(PLANEL_Pot_Trim!DW17&lt;&gt;0,DW18/PLANEL_Pot_Trim!DW17,0)</f>
        <v>0.35573999998539457</v>
      </c>
      <c r="DX44" s="51">
        <f>IF(PLANEL_Pot_Trim!DX17&lt;&gt;0,DX18/PLANEL_Pot_Trim!DX17,0)</f>
        <v>0.43335600003403008</v>
      </c>
      <c r="DY44" s="51">
        <f>IF(PLANEL_Pot_Trim!DY17&lt;&gt;0,DY18/PLANEL_Pot_Trim!DY17,0)</f>
        <v>0.57241799999085463</v>
      </c>
      <c r="DZ44" s="51">
        <f>IF(PLANEL_Pot_Trim!DZ17&lt;&gt;0,DZ18/PLANEL_Pot_Trim!DZ17,0)</f>
        <v>0.46892999999790475</v>
      </c>
      <c r="EA44" s="51">
        <f>IF(PLANEL_Pot_Trim!EA17&lt;&gt;0,EA18/PLANEL_Pot_Trim!EA17,0)</f>
        <v>0.35573999996103017</v>
      </c>
      <c r="EB44" s="51">
        <f>IF(PLANEL_Pot_Trim!EB17&lt;&gt;0,EB18/PLANEL_Pot_Trim!EB17,0)</f>
        <v>0.43335599998279428</v>
      </c>
      <c r="EC44" s="51">
        <f>IF(PLANEL_Pot_Trim!EC17&lt;&gt;0,EC18/PLANEL_Pot_Trim!EC17,0)</f>
        <v>0.57241799997891063</v>
      </c>
      <c r="ED44" s="51">
        <f>IF(PLANEL_Pot_Trim!ED17&lt;&gt;0,ED18/PLANEL_Pot_Trim!ED17,0)</f>
        <v>0.4689299999448473</v>
      </c>
      <c r="EE44" s="51">
        <f>IF(PLANEL_Pot_Trim!EE17&lt;&gt;0,EE18/PLANEL_Pot_Trim!EE17,0)</f>
        <v>0.35573999997721195</v>
      </c>
      <c r="EF44" s="51">
        <f>IF(PLANEL_Pot_Trim!EF17&lt;&gt;0,EF18/PLANEL_Pot_Trim!EF17,0)</f>
        <v>0.43335600004317271</v>
      </c>
      <c r="EG44" s="51">
        <f>IF(PLANEL_Pot_Trim!EG17&lt;&gt;0,EG18/PLANEL_Pot_Trim!EG17,0)</f>
        <v>0.57241800006256949</v>
      </c>
      <c r="EH44" s="51">
        <f>IF(PLANEL_Pot_Trim!EH17&lt;&gt;0,EH18/PLANEL_Pot_Trim!EH17,0)</f>
        <v>0.46892999996962009</v>
      </c>
      <c r="EI44" s="51">
        <f>IF(PLANEL_Pot_Trim!EI17&lt;&gt;0,EI18/PLANEL_Pot_Trim!EI17,0)</f>
        <v>0.35574000001341377</v>
      </c>
      <c r="EJ44" s="51">
        <f>IF(PLANEL_Pot_Trim!EJ17&lt;&gt;0,EJ18/PLANEL_Pot_Trim!EJ17,0)</f>
        <v>0.4333559999941618</v>
      </c>
      <c r="EK44" s="51">
        <f>IF(PLANEL_Pot_Trim!EK17&lt;&gt;0,EK18/PLANEL_Pot_Trim!EK17,0)</f>
        <v>0.57241800003560861</v>
      </c>
      <c r="EL44" s="51">
        <f>IF(PLANEL_Pot_Trim!EL17&lt;&gt;0,EL18/PLANEL_Pot_Trim!EL17,0)</f>
        <v>0.46892999998474005</v>
      </c>
      <c r="EM44" s="51">
        <f>IF(PLANEL_Pot_Trim!EM17&lt;&gt;0,EM18/PLANEL_Pot_Trim!EM17,0)</f>
        <v>0.35574000000799832</v>
      </c>
      <c r="EN44" s="51">
        <f>IF(PLANEL_Pot_Trim!EN17&lt;&gt;0,EN18/PLANEL_Pot_Trim!EN17,0)</f>
        <v>0.43335600002967123</v>
      </c>
      <c r="EO44" s="51">
        <f>IF(PLANEL_Pot_Trim!EO17&lt;&gt;0,EO18/PLANEL_Pot_Trim!EO17,0)</f>
        <v>0.57241800004680965</v>
      </c>
      <c r="EP44" s="51">
        <f>IF(PLANEL_Pot_Trim!EP17&lt;&gt;0,EP18/PLANEL_Pot_Trim!EP17,0)</f>
        <v>0.46893000001334556</v>
      </c>
    </row>
    <row r="45" spans="2:146" x14ac:dyDescent="0.3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3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3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0.28439795991544159</v>
      </c>
      <c r="DP47" s="52">
        <f>IF(PLANEL_Pot_Trim!DP20&lt;&gt;0,DP21/PLANEL_Pot_Trim!DP20,0)</f>
        <v>0.28248989993166901</v>
      </c>
      <c r="DQ47" s="52">
        <f>IF(PLANEL_Pot_Trim!DQ20&lt;&gt;0,DQ21/PLANEL_Pot_Trim!DQ20,0)</f>
        <v>0.27592487996804355</v>
      </c>
      <c r="DR47" s="52">
        <f>IF(PLANEL_Pot_Trim!DR20&lt;&gt;0,DR21/PLANEL_Pot_Trim!DR20,0)</f>
        <v>0.28248989993166901</v>
      </c>
      <c r="DS47" s="52">
        <f>IF(PLANEL_Pot_Trim!DS20&lt;&gt;0,DS21/PLANEL_Pot_Trim!DS20,0)</f>
        <v>0.28439795991544159</v>
      </c>
      <c r="DT47" s="52">
        <f>IF(PLANEL_Pot_Trim!DT20&lt;&gt;0,DT21/PLANEL_Pot_Trim!DT20,0)</f>
        <v>0.28248989993166901</v>
      </c>
      <c r="DU47" s="52">
        <f>IF(PLANEL_Pot_Trim!DU20&lt;&gt;0,DU21/PLANEL_Pot_Trim!DU20,0)</f>
        <v>0.27592487996804355</v>
      </c>
      <c r="DV47" s="52">
        <f>IF(PLANEL_Pot_Trim!DV20&lt;&gt;0,DV21/PLANEL_Pot_Trim!DV20,0)</f>
        <v>0.28248989993166901</v>
      </c>
      <c r="DW47" s="52">
        <f>IF(PLANEL_Pot_Trim!DW20&lt;&gt;0,DW21/PLANEL_Pot_Trim!DW20,0)</f>
        <v>0.28439795991544159</v>
      </c>
      <c r="DX47" s="52">
        <f>IF(PLANEL_Pot_Trim!DX20&lt;&gt;0,DX21/PLANEL_Pot_Trim!DX20,0)</f>
        <v>0.28248989993166901</v>
      </c>
      <c r="DY47" s="52">
        <f>IF(PLANEL_Pot_Trim!DY20&lt;&gt;0,DY21/PLANEL_Pot_Trim!DY20,0)</f>
        <v>0.27592487996804355</v>
      </c>
      <c r="DZ47" s="52">
        <f>IF(PLANEL_Pot_Trim!DZ20&lt;&gt;0,DZ21/PLANEL_Pot_Trim!DZ20,0)</f>
        <v>0.28248989993166901</v>
      </c>
      <c r="EA47" s="52">
        <f>IF(PLANEL_Pot_Trim!EA20&lt;&gt;0,EA21/PLANEL_Pot_Trim!EA20,0)</f>
        <v>0.28439795991544159</v>
      </c>
      <c r="EB47" s="52">
        <f>IF(PLANEL_Pot_Trim!EB20&lt;&gt;0,EB21/PLANEL_Pot_Trim!EB20,0)</f>
        <v>0.28248989993166901</v>
      </c>
      <c r="EC47" s="52">
        <f>IF(PLANEL_Pot_Trim!EC20&lt;&gt;0,EC21/PLANEL_Pot_Trim!EC20,0)</f>
        <v>0.27592487996804355</v>
      </c>
      <c r="ED47" s="52">
        <f>IF(PLANEL_Pot_Trim!ED20&lt;&gt;0,ED21/PLANEL_Pot_Trim!ED20,0)</f>
        <v>0.28248989993166901</v>
      </c>
      <c r="EE47" s="52">
        <f>IF(PLANEL_Pot_Trim!EE20&lt;&gt;0,EE21/PLANEL_Pot_Trim!EE20,0)</f>
        <v>0.28439795991544159</v>
      </c>
      <c r="EF47" s="52">
        <f>IF(PLANEL_Pot_Trim!EF20&lt;&gt;0,EF21/PLANEL_Pot_Trim!EF20,0)</f>
        <v>0.28248989993166901</v>
      </c>
      <c r="EG47" s="52">
        <f>IF(PLANEL_Pot_Trim!EG20&lt;&gt;0,EG21/PLANEL_Pot_Trim!EG20,0)</f>
        <v>0.27592487996804355</v>
      </c>
      <c r="EH47" s="52">
        <f>IF(PLANEL_Pot_Trim!EH20&lt;&gt;0,EH21/PLANEL_Pot_Trim!EH20,0)</f>
        <v>0.28248989993166901</v>
      </c>
      <c r="EI47" s="52">
        <f>IF(PLANEL_Pot_Trim!EI20&lt;&gt;0,EI21/PLANEL_Pot_Trim!EI20,0)</f>
        <v>0.28439795991544159</v>
      </c>
      <c r="EJ47" s="52">
        <f>IF(PLANEL_Pot_Trim!EJ20&lt;&gt;0,EJ21/PLANEL_Pot_Trim!EJ20,0)</f>
        <v>0.28248989993166901</v>
      </c>
      <c r="EK47" s="52">
        <f>IF(PLANEL_Pot_Trim!EK20&lt;&gt;0,EK21/PLANEL_Pot_Trim!EK20,0)</f>
        <v>0.27592487996804355</v>
      </c>
      <c r="EL47" s="52">
        <f>IF(PLANEL_Pot_Trim!EL20&lt;&gt;0,EL21/PLANEL_Pot_Trim!EL20,0)</f>
        <v>0.28248989993166901</v>
      </c>
      <c r="EM47" s="52">
        <f>IF(PLANEL_Pot_Trim!EM20&lt;&gt;0,EM21/PLANEL_Pot_Trim!EM20,0)</f>
        <v>0.28439795991544159</v>
      </c>
      <c r="EN47" s="52">
        <f>IF(PLANEL_Pot_Trim!EN20&lt;&gt;0,EN21/PLANEL_Pot_Trim!EN20,0)</f>
        <v>0.28248989993166901</v>
      </c>
      <c r="EO47" s="52">
        <f>IF(PLANEL_Pot_Trim!EO20&lt;&gt;0,EO21/PLANEL_Pot_Trim!EO20,0)</f>
        <v>0.27592487996804355</v>
      </c>
      <c r="EP47" s="52">
        <f>IF(PLANEL_Pot_Trim!EP20&lt;&gt;0,EP21/PLANEL_Pot_Trim!EP20,0)</f>
        <v>0.28248989993166901</v>
      </c>
    </row>
    <row r="48" spans="2:146" x14ac:dyDescent="0.3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3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3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3">
      <c r="D51" s="1"/>
      <c r="DL51" s="1"/>
    </row>
    <row r="52" spans="2:146" x14ac:dyDescent="0.3">
      <c r="DL52" s="18"/>
    </row>
    <row r="53" spans="2:146" x14ac:dyDescent="0.3">
      <c r="DL53" s="18"/>
    </row>
    <row r="54" spans="2:146" x14ac:dyDescent="0.3">
      <c r="DL54" s="1"/>
    </row>
    <row r="55" spans="2:146" x14ac:dyDescent="0.3">
      <c r="DL55" s="20"/>
    </row>
    <row r="56" spans="2:146" x14ac:dyDescent="0.3">
      <c r="DL56" s="20"/>
    </row>
    <row r="57" spans="2:146" x14ac:dyDescent="0.3">
      <c r="DL57" s="1"/>
    </row>
    <row r="58" spans="2:146" x14ac:dyDescent="0.3">
      <c r="DL58" s="1"/>
    </row>
    <row r="59" spans="2:146" x14ac:dyDescent="0.3">
      <c r="DL59" s="1"/>
    </row>
    <row r="60" spans="2:146" x14ac:dyDescent="0.3">
      <c r="DL60" s="22"/>
    </row>
    <row r="61" spans="2:146" x14ac:dyDescent="0.3">
      <c r="DL61" s="22"/>
    </row>
    <row r="62" spans="2:146" x14ac:dyDescent="0.3">
      <c r="DL62" s="1"/>
    </row>
    <row r="63" spans="2:146" x14ac:dyDescent="0.3">
      <c r="DL63" s="30"/>
    </row>
    <row r="64" spans="2:146" x14ac:dyDescent="0.3">
      <c r="DL64" s="30"/>
    </row>
    <row r="65" spans="116:116" x14ac:dyDescent="0.3">
      <c r="DL65" s="1"/>
    </row>
    <row r="66" spans="116:116" x14ac:dyDescent="0.3">
      <c r="DL66" s="24"/>
    </row>
    <row r="67" spans="116:116" x14ac:dyDescent="0.3">
      <c r="DL67" s="24"/>
    </row>
    <row r="68" spans="116:116" x14ac:dyDescent="0.3">
      <c r="DL68" s="26"/>
    </row>
    <row r="69" spans="116:116" x14ac:dyDescent="0.3">
      <c r="DL69" s="32"/>
    </row>
    <row r="70" spans="116:116" x14ac:dyDescent="0.3">
      <c r="DL70" s="28"/>
    </row>
    <row r="73" spans="116:116" x14ac:dyDescent="0.3">
      <c r="DL73" s="13"/>
    </row>
    <row r="74" spans="116:116" x14ac:dyDescent="0.3">
      <c r="DL74" s="15"/>
    </row>
    <row r="75" spans="116:116" x14ac:dyDescent="0.3">
      <c r="DL75" s="47"/>
    </row>
    <row r="76" spans="116:116" x14ac:dyDescent="0.3">
      <c r="DL76" s="47"/>
    </row>
    <row r="77" spans="116:116" x14ac:dyDescent="0.3">
      <c r="DL77" s="47"/>
    </row>
    <row r="78" spans="116:116" x14ac:dyDescent="0.3">
      <c r="DL78" s="48"/>
    </row>
    <row r="79" spans="116:116" x14ac:dyDescent="0.3">
      <c r="DL79" s="48"/>
    </row>
    <row r="80" spans="116:116" x14ac:dyDescent="0.3">
      <c r="DL80" s="47"/>
    </row>
    <row r="81" spans="116:116" x14ac:dyDescent="0.3">
      <c r="DL81" s="49"/>
    </row>
    <row r="82" spans="116:116" x14ac:dyDescent="0.3">
      <c r="DL82" s="49"/>
    </row>
    <row r="83" spans="116:116" x14ac:dyDescent="0.3">
      <c r="DL83" s="47"/>
    </row>
    <row r="84" spans="116:116" x14ac:dyDescent="0.3">
      <c r="DL84" s="47"/>
    </row>
    <row r="85" spans="116:116" x14ac:dyDescent="0.3">
      <c r="DL85" s="47"/>
    </row>
    <row r="86" spans="116:116" x14ac:dyDescent="0.3">
      <c r="DL86" s="50"/>
    </row>
    <row r="87" spans="116:116" x14ac:dyDescent="0.3">
      <c r="DL87" s="50"/>
    </row>
    <row r="88" spans="116:116" x14ac:dyDescent="0.3">
      <c r="DL88" s="47"/>
    </row>
    <row r="89" spans="116:116" x14ac:dyDescent="0.3">
      <c r="DL89" s="51"/>
    </row>
    <row r="90" spans="116:116" x14ac:dyDescent="0.3">
      <c r="DL90" s="51"/>
    </row>
    <row r="91" spans="116:116" x14ac:dyDescent="0.3">
      <c r="DL91" s="47"/>
    </row>
    <row r="92" spans="116:116" x14ac:dyDescent="0.3">
      <c r="DL92" s="52"/>
    </row>
    <row r="93" spans="116:116" x14ac:dyDescent="0.3">
      <c r="DL93" s="52"/>
    </row>
    <row r="94" spans="116:116" x14ac:dyDescent="0.3">
      <c r="DL94" s="53"/>
    </row>
    <row r="95" spans="116:116" x14ac:dyDescent="0.3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09375" defaultRowHeight="11.4" x14ac:dyDescent="0.2"/>
  <cols>
    <col min="1" max="1" width="9.109375" style="65"/>
    <col min="2" max="2" width="23.5546875" style="65" bestFit="1" customWidth="1"/>
    <col min="3" max="3" width="10" style="65" bestFit="1" customWidth="1"/>
    <col min="4" max="16384" width="9.109375" style="65"/>
  </cols>
  <sheetData>
    <row r="1" spans="1:159" s="63" customFormat="1" ht="12" x14ac:dyDescent="0.25">
      <c r="A1" s="62" t="s">
        <v>228</v>
      </c>
    </row>
    <row r="3" spans="1:159" s="64" customFormat="1" ht="12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ht="12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ht="12" x14ac:dyDescent="0.2">
      <c r="B5" s="65" t="s">
        <v>12</v>
      </c>
      <c r="C5" s="65" t="s">
        <v>13</v>
      </c>
    </row>
    <row r="6" spans="1:159" ht="12" x14ac:dyDescent="0.2">
      <c r="B6" s="65" t="s">
        <v>14</v>
      </c>
      <c r="C6" s="65" t="s">
        <v>37</v>
      </c>
      <c r="D6" s="65">
        <v>5502.892938</v>
      </c>
      <c r="E6" s="65">
        <v>5327.1002760000001</v>
      </c>
      <c r="F6" s="65">
        <v>4085.4513659999998</v>
      </c>
      <c r="G6" s="65">
        <v>5717.8685640000003</v>
      </c>
      <c r="H6" s="65">
        <v>5576.4437260000004</v>
      </c>
      <c r="I6" s="65">
        <v>5480.4329509999998</v>
      </c>
      <c r="J6" s="65">
        <v>4562.625043</v>
      </c>
      <c r="K6" s="65">
        <v>6008.616156</v>
      </c>
      <c r="L6" s="65">
        <v>6169.0605910000004</v>
      </c>
      <c r="M6" s="65">
        <v>5704.4694520000003</v>
      </c>
      <c r="N6" s="65">
        <v>5047.413211</v>
      </c>
      <c r="O6" s="65">
        <v>6636.4136660000004</v>
      </c>
      <c r="P6" s="65">
        <v>6237.7005909999998</v>
      </c>
      <c r="Q6" s="65">
        <v>5166.7154529999998</v>
      </c>
      <c r="R6" s="65">
        <v>5103.5732109999999</v>
      </c>
      <c r="S6" s="65">
        <v>6710.2536659999996</v>
      </c>
      <c r="T6" s="65">
        <v>6529.1928909999997</v>
      </c>
      <c r="U6" s="65">
        <v>6294.6153629999999</v>
      </c>
      <c r="V6" s="65">
        <v>5209.1147060000003</v>
      </c>
      <c r="W6" s="65">
        <v>6917.7872180000004</v>
      </c>
      <c r="X6" s="65">
        <v>6590.8368909999999</v>
      </c>
      <c r="Y6" s="65">
        <v>6434.3750680000003</v>
      </c>
      <c r="Z6" s="65">
        <v>5246.0759639999997</v>
      </c>
      <c r="AA6" s="65">
        <v>7090.1427160000003</v>
      </c>
      <c r="AB6" s="65">
        <v>6630.7170800000004</v>
      </c>
      <c r="AC6" s="65">
        <v>4354.7624480000004</v>
      </c>
      <c r="AD6" s="65">
        <v>5425.1321559999997</v>
      </c>
      <c r="AE6" s="65">
        <v>6719.5735869999999</v>
      </c>
      <c r="AF6" s="65">
        <v>5360.6510310000003</v>
      </c>
      <c r="AG6" s="65">
        <v>5239.1780870000002</v>
      </c>
      <c r="AH6" s="65">
        <v>5425.1321559999997</v>
      </c>
      <c r="AI6" s="65">
        <v>7133.0441309999997</v>
      </c>
      <c r="AJ6" s="65">
        <v>6630.7170800000004</v>
      </c>
      <c r="AK6" s="65">
        <v>6329.7003160000004</v>
      </c>
      <c r="AL6" s="65">
        <v>5425.1321559999997</v>
      </c>
      <c r="AM6" s="65">
        <v>6996.486465</v>
      </c>
      <c r="AN6" s="65">
        <v>6630.7170800000004</v>
      </c>
      <c r="AO6" s="65">
        <v>6630.7170800000004</v>
      </c>
      <c r="AP6" s="65">
        <v>5425.1321559999997</v>
      </c>
      <c r="AQ6" s="65">
        <v>7133.0441309999997</v>
      </c>
      <c r="AR6" s="65">
        <v>7601.4693770000003</v>
      </c>
      <c r="AS6" s="65">
        <v>7541.2831100000003</v>
      </c>
      <c r="AT6" s="65">
        <v>5425.1321559999997</v>
      </c>
      <c r="AU6" s="65">
        <v>8177.3382700000002</v>
      </c>
      <c r="AV6" s="65">
        <v>7601.4693770000003</v>
      </c>
      <c r="AW6" s="65">
        <v>7601.4693770000003</v>
      </c>
      <c r="AX6" s="65">
        <v>6219.3840360000004</v>
      </c>
      <c r="AY6" s="65">
        <v>8177.3382700000002</v>
      </c>
      <c r="AZ6" s="65">
        <v>3414.934444</v>
      </c>
      <c r="BA6" s="65">
        <v>3414.934444</v>
      </c>
      <c r="BB6" s="65">
        <v>2794.0372729999999</v>
      </c>
      <c r="BC6" s="65">
        <v>3673.641599</v>
      </c>
      <c r="BD6" s="65">
        <v>7238.9193299999997</v>
      </c>
      <c r="BE6" s="65">
        <v>7252.1184499999999</v>
      </c>
      <c r="BF6" s="65">
        <v>5726.1914589999997</v>
      </c>
      <c r="BG6" s="65">
        <v>7801.5213629999998</v>
      </c>
      <c r="BH6" s="65">
        <v>9362.9621470000002</v>
      </c>
      <c r="BI6" s="65">
        <v>9178.8221470000008</v>
      </c>
      <c r="BJ6" s="65">
        <v>7660.6053929999998</v>
      </c>
      <c r="BK6" s="65">
        <v>10072.277459999999</v>
      </c>
      <c r="BL6" s="65">
        <v>9625.6421470000005</v>
      </c>
      <c r="BM6" s="65">
        <v>9625.6421470000005</v>
      </c>
      <c r="BN6" s="65">
        <v>7875.5253929999999</v>
      </c>
      <c r="BO6" s="65">
        <v>10354.857459999999</v>
      </c>
      <c r="BP6" s="65">
        <v>9897.5621470000006</v>
      </c>
      <c r="BQ6" s="65">
        <v>9897.5621470000006</v>
      </c>
      <c r="BR6" s="65">
        <v>8098.0053930000004</v>
      </c>
      <c r="BS6" s="65">
        <v>10647.37746</v>
      </c>
      <c r="BT6" s="65">
        <v>10166.84215</v>
      </c>
      <c r="BU6" s="65">
        <v>10166.84215</v>
      </c>
      <c r="BV6" s="65">
        <v>8318.3253929999992</v>
      </c>
      <c r="BW6" s="65">
        <v>10937.05746</v>
      </c>
      <c r="BX6" s="65">
        <v>10432.16215</v>
      </c>
      <c r="BY6" s="65">
        <v>10432.16215</v>
      </c>
      <c r="BZ6" s="65">
        <v>8535.4053929999991</v>
      </c>
      <c r="CA6" s="65">
        <v>11222.47746</v>
      </c>
      <c r="CB6" s="65">
        <v>8701.0574529999994</v>
      </c>
      <c r="CC6" s="65">
        <v>8017.2974530000001</v>
      </c>
      <c r="CD6" s="65">
        <v>7119.0470070000001</v>
      </c>
      <c r="CE6" s="65">
        <v>9360.2284720000007</v>
      </c>
      <c r="CF6" s="65">
        <v>8913.5774529999999</v>
      </c>
      <c r="CG6" s="65">
        <v>8913.5774529999999</v>
      </c>
      <c r="CH6" s="65">
        <v>7292.9270070000002</v>
      </c>
      <c r="CI6" s="65">
        <v>9588.8484719999997</v>
      </c>
      <c r="CJ6" s="65">
        <v>9098.3774529999992</v>
      </c>
      <c r="CK6" s="65">
        <v>9098.3774529999992</v>
      </c>
      <c r="CL6" s="65">
        <v>7444.127007</v>
      </c>
      <c r="CM6" s="65">
        <v>9787.6484720000008</v>
      </c>
      <c r="CN6" s="65">
        <v>9302.3174529999997</v>
      </c>
      <c r="CO6" s="65">
        <v>9302.3174529999997</v>
      </c>
      <c r="CP6" s="65">
        <v>7610.9870069999997</v>
      </c>
      <c r="CQ6" s="65">
        <v>10007.03847</v>
      </c>
      <c r="CR6" s="65">
        <v>9481.1774530000002</v>
      </c>
      <c r="CS6" s="65">
        <v>9481.1774530000002</v>
      </c>
      <c r="CT6" s="65">
        <v>7757.3270069999999</v>
      </c>
      <c r="CU6" s="65">
        <v>10199.448469999999</v>
      </c>
      <c r="CV6" s="65">
        <v>9026.16</v>
      </c>
      <c r="CW6" s="65">
        <v>9026.16</v>
      </c>
      <c r="CX6" s="65">
        <v>7385.04</v>
      </c>
      <c r="CY6" s="65">
        <v>9709.9599999999991</v>
      </c>
      <c r="CZ6" s="65">
        <v>9083.58</v>
      </c>
      <c r="DA6" s="65">
        <v>9083.58</v>
      </c>
      <c r="DB6" s="65">
        <v>7432.02</v>
      </c>
      <c r="DC6" s="65">
        <v>9771.73</v>
      </c>
      <c r="DD6" s="65">
        <v>9160.7999999999993</v>
      </c>
      <c r="DE6" s="65">
        <v>9160.7999999999993</v>
      </c>
      <c r="DF6" s="65">
        <v>7495.2</v>
      </c>
      <c r="DG6" s="65">
        <v>9854.7999999999993</v>
      </c>
      <c r="DH6" s="65">
        <v>9224.82</v>
      </c>
      <c r="DI6" s="65">
        <v>9224.82</v>
      </c>
      <c r="DJ6" s="65">
        <v>7547.58</v>
      </c>
      <c r="DK6" s="65">
        <v>9923.67</v>
      </c>
      <c r="DL6" s="65">
        <v>9322.5</v>
      </c>
      <c r="DM6" s="65">
        <v>9322.5</v>
      </c>
      <c r="DN6" s="65">
        <v>7627.5</v>
      </c>
      <c r="DO6" s="65">
        <v>10028.75</v>
      </c>
      <c r="DP6" s="65">
        <v>9385.86</v>
      </c>
      <c r="DQ6" s="65">
        <v>9385.86</v>
      </c>
      <c r="DR6" s="65">
        <v>7679.34</v>
      </c>
      <c r="DS6" s="65">
        <v>10096.91</v>
      </c>
      <c r="DT6" s="65">
        <v>9474.2999999999993</v>
      </c>
      <c r="DU6" s="65">
        <v>9474.2999999999993</v>
      </c>
      <c r="DV6" s="65">
        <v>7751.7</v>
      </c>
      <c r="DW6" s="65">
        <v>10192.049999999999</v>
      </c>
      <c r="DX6" s="65">
        <v>9548.2199999999993</v>
      </c>
      <c r="DY6" s="65">
        <v>9548.2199999999993</v>
      </c>
      <c r="DZ6" s="65">
        <v>7812.18</v>
      </c>
      <c r="EA6" s="65">
        <v>10271.57</v>
      </c>
      <c r="EB6" s="65">
        <v>9632.7000000000007</v>
      </c>
      <c r="EC6" s="65">
        <v>9632.7000000000007</v>
      </c>
      <c r="ED6" s="65">
        <v>7881.3</v>
      </c>
      <c r="EE6" s="65">
        <v>10362.450000000001</v>
      </c>
      <c r="EF6" s="65">
        <v>9672.2999999999993</v>
      </c>
      <c r="EG6" s="65">
        <v>9672.2999999999993</v>
      </c>
      <c r="EH6" s="65">
        <v>7913.7</v>
      </c>
      <c r="EI6" s="65">
        <v>10405.049999999999</v>
      </c>
      <c r="EJ6" s="65">
        <v>9734.34</v>
      </c>
      <c r="EK6" s="65">
        <v>9734.34</v>
      </c>
      <c r="EL6" s="65">
        <v>7964.46</v>
      </c>
      <c r="EM6" s="65">
        <v>10471.790000000001</v>
      </c>
      <c r="EN6" s="65">
        <v>9783.84</v>
      </c>
      <c r="EO6" s="65">
        <v>9783.84</v>
      </c>
      <c r="EP6" s="65">
        <v>8004.96</v>
      </c>
      <c r="EQ6" s="65">
        <v>10525.04</v>
      </c>
      <c r="ER6" s="65">
        <v>9840.6</v>
      </c>
      <c r="ES6" s="65">
        <v>9840.6</v>
      </c>
      <c r="ET6" s="65">
        <v>8051.4</v>
      </c>
      <c r="EU6" s="65">
        <v>10586.1</v>
      </c>
      <c r="EV6" s="65">
        <v>9928.3799999999992</v>
      </c>
      <c r="EW6" s="65">
        <v>9928.3799999999992</v>
      </c>
      <c r="EX6" s="65">
        <v>8123.22</v>
      </c>
      <c r="EY6" s="65">
        <v>10354.47071</v>
      </c>
      <c r="EZ6" s="65">
        <v>9999.66</v>
      </c>
      <c r="FA6" s="65">
        <v>9999.66</v>
      </c>
      <c r="FB6" s="65">
        <v>8181.54</v>
      </c>
      <c r="FC6" s="65">
        <v>10757.21</v>
      </c>
    </row>
    <row r="7" spans="1:159" ht="12" x14ac:dyDescent="0.2">
      <c r="B7" s="65" t="s">
        <v>14</v>
      </c>
      <c r="C7" s="65" t="s">
        <v>38</v>
      </c>
      <c r="D7" s="65">
        <v>481.29113999999998</v>
      </c>
      <c r="E7" s="65">
        <v>465.49893079999998</v>
      </c>
      <c r="F7" s="65">
        <v>174.33090000000001</v>
      </c>
      <c r="G7" s="65">
        <v>373.41142869999999</v>
      </c>
      <c r="H7" s="65">
        <v>456.59724</v>
      </c>
      <c r="I7" s="65">
        <v>270.59829079999997</v>
      </c>
      <c r="J7" s="65">
        <v>388.68876</v>
      </c>
      <c r="K7" s="65">
        <v>415.16995129999998</v>
      </c>
      <c r="L7" s="65">
        <v>563.50404000000003</v>
      </c>
      <c r="M7" s="65">
        <v>504.36633080000001</v>
      </c>
      <c r="N7" s="65">
        <v>431.07875999999999</v>
      </c>
      <c r="O7" s="65">
        <v>606.19374000000005</v>
      </c>
      <c r="P7" s="65">
        <v>557.93100000000004</v>
      </c>
      <c r="Q7" s="65">
        <v>592.25099999999998</v>
      </c>
      <c r="R7" s="65">
        <v>375.76979999999998</v>
      </c>
      <c r="S7" s="65">
        <v>636.4085</v>
      </c>
      <c r="T7" s="65">
        <v>792.89099999999996</v>
      </c>
      <c r="U7" s="65">
        <v>487.58094</v>
      </c>
      <c r="V7" s="65">
        <v>621.95201999999995</v>
      </c>
      <c r="W7" s="65">
        <v>841.89173000000005</v>
      </c>
      <c r="X7" s="65">
        <v>819.02238</v>
      </c>
      <c r="Y7" s="65">
        <v>583.22258920000002</v>
      </c>
      <c r="Z7" s="65">
        <v>616.48991999999998</v>
      </c>
      <c r="AA7" s="65">
        <v>737.69852000000003</v>
      </c>
      <c r="AB7" s="65">
        <v>643.17687079999996</v>
      </c>
      <c r="AC7" s="65">
        <v>821.54687999999999</v>
      </c>
      <c r="AD7" s="65">
        <v>401.95278000000002</v>
      </c>
      <c r="AE7" s="65">
        <v>883.78527999999994</v>
      </c>
      <c r="AF7" s="65">
        <v>791.18687999999997</v>
      </c>
      <c r="AG7" s="65">
        <v>821.54687999999999</v>
      </c>
      <c r="AH7" s="65">
        <v>672.17471999999998</v>
      </c>
      <c r="AI7" s="65">
        <v>703.19322999999997</v>
      </c>
      <c r="AJ7" s="65">
        <v>676.21487999999999</v>
      </c>
      <c r="AK7" s="65">
        <v>821.54687999999999</v>
      </c>
      <c r="AL7" s="65">
        <v>657.86472000000003</v>
      </c>
      <c r="AM7" s="65">
        <v>883.78527999999994</v>
      </c>
      <c r="AN7" s="65">
        <v>799.73717999999997</v>
      </c>
      <c r="AO7" s="65">
        <v>635.88992919999998</v>
      </c>
      <c r="AP7" s="65">
        <v>672.17471999999998</v>
      </c>
      <c r="AQ7" s="65">
        <v>883.78527999999994</v>
      </c>
      <c r="AR7" s="65">
        <v>821.54687999999999</v>
      </c>
      <c r="AS7" s="65">
        <v>821.54687999999999</v>
      </c>
      <c r="AT7" s="65">
        <v>672.17471999999998</v>
      </c>
      <c r="AU7" s="65">
        <v>883.78527999999994</v>
      </c>
      <c r="AV7" s="65">
        <v>821.54687999999999</v>
      </c>
      <c r="AW7" s="65">
        <v>611.06496000000004</v>
      </c>
      <c r="AX7" s="65">
        <v>672.17471999999998</v>
      </c>
      <c r="AY7" s="65">
        <v>883.78527999999994</v>
      </c>
      <c r="AZ7" s="65">
        <v>416.90483999999998</v>
      </c>
      <c r="BA7" s="65">
        <v>416.90483999999998</v>
      </c>
      <c r="BB7" s="65">
        <v>341.10395999999997</v>
      </c>
      <c r="BC7" s="65">
        <v>448.48854</v>
      </c>
      <c r="BD7" s="65">
        <v>416.90483999999998</v>
      </c>
      <c r="BE7" s="65">
        <v>416.90483999999998</v>
      </c>
      <c r="BF7" s="65">
        <v>341.10395999999997</v>
      </c>
      <c r="BG7" s="65">
        <v>448.48854</v>
      </c>
      <c r="BH7" s="65">
        <v>416.90483999999998</v>
      </c>
      <c r="BI7" s="65">
        <v>416.90483999999998</v>
      </c>
      <c r="BJ7" s="65">
        <v>341.10395999999997</v>
      </c>
      <c r="BK7" s="65">
        <v>448.48854</v>
      </c>
      <c r="BL7" s="65">
        <v>416.90483999999998</v>
      </c>
      <c r="BM7" s="65">
        <v>416.90483999999998</v>
      </c>
      <c r="BN7" s="65">
        <v>341.10395999999997</v>
      </c>
      <c r="BO7" s="65">
        <v>448.48854</v>
      </c>
      <c r="BP7" s="65">
        <v>416.90483999999998</v>
      </c>
      <c r="BQ7" s="65">
        <v>416.90483999999998</v>
      </c>
      <c r="BR7" s="65">
        <v>341.10395999999997</v>
      </c>
      <c r="BS7" s="65">
        <v>448.48854</v>
      </c>
      <c r="BT7" s="65">
        <v>416.90483999999998</v>
      </c>
      <c r="BU7" s="65">
        <v>416.90483999999998</v>
      </c>
      <c r="BV7" s="65">
        <v>341.10395999999997</v>
      </c>
      <c r="BW7" s="65">
        <v>448.48854</v>
      </c>
      <c r="BX7" s="65">
        <v>416.90483999999998</v>
      </c>
      <c r="BY7" s="65">
        <v>416.90483999999998</v>
      </c>
      <c r="BZ7" s="65">
        <v>341.10395999999997</v>
      </c>
      <c r="CA7" s="65">
        <v>448.48854</v>
      </c>
      <c r="CB7" s="65">
        <v>229.29588000000001</v>
      </c>
      <c r="CC7" s="65">
        <v>229.29588000000001</v>
      </c>
      <c r="CD7" s="65">
        <v>187.60571999999999</v>
      </c>
      <c r="CE7" s="65">
        <v>246.66677999999999</v>
      </c>
      <c r="CF7" s="65">
        <v>229.29588000000001</v>
      </c>
      <c r="CG7" s="65">
        <v>229.29588000000001</v>
      </c>
      <c r="CH7" s="65">
        <v>187.60571999999999</v>
      </c>
      <c r="CI7" s="65">
        <v>246.66677999999999</v>
      </c>
      <c r="CJ7" s="65">
        <v>229.29588000000001</v>
      </c>
      <c r="CK7" s="65">
        <v>229.29588000000001</v>
      </c>
      <c r="CL7" s="65">
        <v>187.60571999999999</v>
      </c>
      <c r="CM7" s="65">
        <v>246.66677999999999</v>
      </c>
      <c r="CN7" s="65">
        <v>229.29588000000001</v>
      </c>
      <c r="CO7" s="65">
        <v>229.29588000000001</v>
      </c>
      <c r="CP7" s="65">
        <v>187.60571999999999</v>
      </c>
      <c r="CQ7" s="65">
        <v>246.66677999999999</v>
      </c>
      <c r="CR7" s="65">
        <v>229.29588000000001</v>
      </c>
      <c r="CS7" s="65">
        <v>229.29588000000001</v>
      </c>
      <c r="CT7" s="65">
        <v>187.60571999999999</v>
      </c>
      <c r="CU7" s="65">
        <v>246.66677999999999</v>
      </c>
    </row>
    <row r="8" spans="1:159" ht="12" x14ac:dyDescent="0.2">
      <c r="B8" s="65" t="s">
        <v>14</v>
      </c>
      <c r="C8" s="65" t="s">
        <v>39</v>
      </c>
      <c r="D8" s="65">
        <v>438.17664000000002</v>
      </c>
      <c r="E8" s="65">
        <v>480.9735048</v>
      </c>
      <c r="F8" s="65">
        <v>357.4507418</v>
      </c>
      <c r="G8" s="65">
        <v>735.16079149999996</v>
      </c>
      <c r="H8" s="65">
        <v>645.05610479999996</v>
      </c>
      <c r="I8" s="65">
        <v>484.56138479999998</v>
      </c>
      <c r="J8" s="65">
        <v>238.4941948</v>
      </c>
      <c r="K8" s="65">
        <v>484.8786915</v>
      </c>
      <c r="L8" s="65">
        <v>375.19938480000002</v>
      </c>
      <c r="M8" s="65">
        <v>350.56158479999999</v>
      </c>
      <c r="N8" s="65">
        <v>208.91299480000001</v>
      </c>
      <c r="O8" s="65">
        <v>287.8154806</v>
      </c>
      <c r="P8" s="65">
        <v>689.93490480000003</v>
      </c>
      <c r="Q8" s="65">
        <v>595.26978480000002</v>
      </c>
      <c r="R8" s="65">
        <v>279.89496000000003</v>
      </c>
      <c r="S8" s="65">
        <v>342.79084</v>
      </c>
      <c r="T8" s="65">
        <v>480.20544000000001</v>
      </c>
      <c r="U8" s="65">
        <v>93.983999999999995</v>
      </c>
      <c r="V8" s="65">
        <v>621.57549670000003</v>
      </c>
      <c r="W8" s="65">
        <v>496.40643999999998</v>
      </c>
      <c r="X8" s="65">
        <v>123.9546</v>
      </c>
      <c r="Y8" s="65">
        <v>310.63164</v>
      </c>
      <c r="Z8" s="65">
        <v>609.18777030000001</v>
      </c>
      <c r="AA8" s="65">
        <v>435.16048970000003</v>
      </c>
      <c r="AB8" s="65">
        <v>282.1645848</v>
      </c>
      <c r="AC8" s="65">
        <v>778.77090480000004</v>
      </c>
      <c r="AD8" s="65">
        <v>287.37931479999997</v>
      </c>
      <c r="AE8" s="65">
        <v>367.53433999999999</v>
      </c>
      <c r="AF8" s="65">
        <v>731.59938480000005</v>
      </c>
      <c r="AG8" s="65">
        <v>778.77090480000004</v>
      </c>
      <c r="AH8" s="65">
        <v>298.44931480000002</v>
      </c>
      <c r="AI8" s="65">
        <v>440.96964000000003</v>
      </c>
      <c r="AJ8" s="65">
        <v>762.75138479999998</v>
      </c>
      <c r="AK8" s="65">
        <v>90.340800000000002</v>
      </c>
      <c r="AL8" s="65">
        <v>133.54740000000001</v>
      </c>
      <c r="AM8" s="65">
        <v>654.33878059999995</v>
      </c>
      <c r="AN8" s="65">
        <v>306.29939999999999</v>
      </c>
      <c r="AO8" s="65">
        <v>560.06538479999995</v>
      </c>
      <c r="AP8" s="65">
        <v>69.449399999999997</v>
      </c>
      <c r="AQ8" s="65">
        <v>605.38570059999995</v>
      </c>
      <c r="AR8" s="65">
        <v>497.8273848</v>
      </c>
      <c r="AS8" s="65">
        <v>778.77090480000004</v>
      </c>
      <c r="AT8" s="65">
        <v>499.84879480000001</v>
      </c>
      <c r="AU8" s="65">
        <v>565.10740060000001</v>
      </c>
      <c r="AV8" s="65">
        <v>778.77090480000004</v>
      </c>
      <c r="AW8" s="65">
        <v>549.55290479999996</v>
      </c>
      <c r="AX8" s="65">
        <v>232.24428</v>
      </c>
      <c r="AY8" s="65">
        <v>577.17740060000006</v>
      </c>
      <c r="AZ8" s="65">
        <v>264.57030479999997</v>
      </c>
      <c r="BA8" s="65">
        <v>264.57030479999997</v>
      </c>
      <c r="BB8" s="65">
        <v>101.92283999999999</v>
      </c>
      <c r="BC8" s="65">
        <v>284.61350970000001</v>
      </c>
      <c r="BD8" s="65">
        <v>264.57030479999997</v>
      </c>
      <c r="BE8" s="65">
        <v>251.37030480000001</v>
      </c>
      <c r="BF8" s="65">
        <v>216.466613</v>
      </c>
      <c r="BG8" s="65">
        <v>284.61350970000001</v>
      </c>
      <c r="BH8" s="65">
        <v>264.57030479999997</v>
      </c>
      <c r="BI8" s="65">
        <v>264.57030479999997</v>
      </c>
      <c r="BJ8" s="65">
        <v>216.466613</v>
      </c>
      <c r="BK8" s="65">
        <v>284.61350970000001</v>
      </c>
      <c r="BL8" s="65">
        <v>264.57030479999997</v>
      </c>
      <c r="BM8" s="65">
        <v>264.57030479999997</v>
      </c>
      <c r="BN8" s="65">
        <v>216.466613</v>
      </c>
      <c r="BO8" s="65">
        <v>284.61350970000001</v>
      </c>
      <c r="BP8" s="65">
        <v>264.57030479999997</v>
      </c>
      <c r="BQ8" s="65">
        <v>264.57030479999997</v>
      </c>
      <c r="BR8" s="65">
        <v>205.66661300000001</v>
      </c>
      <c r="BS8" s="65">
        <v>284.61350970000001</v>
      </c>
      <c r="BT8" s="65">
        <v>264.57030479999997</v>
      </c>
      <c r="BU8" s="65">
        <v>264.57030479999997</v>
      </c>
      <c r="BV8" s="65">
        <v>216.466613</v>
      </c>
      <c r="BW8" s="65">
        <v>284.61350970000001</v>
      </c>
      <c r="BX8" s="65">
        <v>264.57030479999997</v>
      </c>
      <c r="BY8" s="65">
        <v>264.57030479999997</v>
      </c>
      <c r="BZ8" s="65">
        <v>216.466613</v>
      </c>
      <c r="CA8" s="65">
        <v>284.61350970000001</v>
      </c>
      <c r="CB8" s="65">
        <v>22.44</v>
      </c>
      <c r="CC8" s="65">
        <v>22.44</v>
      </c>
      <c r="CD8" s="65">
        <v>18.36</v>
      </c>
      <c r="CE8" s="65">
        <v>24.14</v>
      </c>
      <c r="CF8" s="65">
        <v>22.44</v>
      </c>
      <c r="CG8" s="65">
        <v>22.44</v>
      </c>
      <c r="CH8" s="65">
        <v>18.36</v>
      </c>
      <c r="CI8" s="65">
        <v>24.14</v>
      </c>
      <c r="CJ8" s="65">
        <v>22.44</v>
      </c>
      <c r="CK8" s="65">
        <v>22.44</v>
      </c>
      <c r="CL8" s="65">
        <v>18.36</v>
      </c>
      <c r="CM8" s="65">
        <v>24.14</v>
      </c>
      <c r="CN8" s="65">
        <v>22.44</v>
      </c>
      <c r="CO8" s="65">
        <v>22.44</v>
      </c>
      <c r="CP8" s="65">
        <v>18.36</v>
      </c>
      <c r="CQ8" s="65">
        <v>24.14</v>
      </c>
      <c r="CR8" s="65">
        <v>22.44</v>
      </c>
      <c r="CS8" s="65">
        <v>22.44</v>
      </c>
      <c r="CT8" s="65">
        <v>18.36</v>
      </c>
      <c r="CU8" s="65">
        <v>24.14</v>
      </c>
    </row>
    <row r="9" spans="1:159" ht="12" x14ac:dyDescent="0.2">
      <c r="B9" s="65" t="s">
        <v>14</v>
      </c>
      <c r="C9" s="65" t="s">
        <v>40</v>
      </c>
      <c r="D9" s="65">
        <v>62.765999999999998</v>
      </c>
      <c r="E9" s="65">
        <v>62.765999999999998</v>
      </c>
      <c r="F9" s="65">
        <v>51.353999999999999</v>
      </c>
      <c r="G9" s="65">
        <v>67.521000000000001</v>
      </c>
      <c r="H9" s="65">
        <v>115.566</v>
      </c>
      <c r="I9" s="65">
        <v>115.566</v>
      </c>
      <c r="J9" s="65">
        <v>94.554000000000002</v>
      </c>
      <c r="K9" s="65">
        <v>124.321</v>
      </c>
      <c r="L9" s="65">
        <v>115.566</v>
      </c>
      <c r="M9" s="65">
        <v>115.566</v>
      </c>
      <c r="N9" s="65">
        <v>94.554000000000002</v>
      </c>
      <c r="O9" s="65">
        <v>124.321</v>
      </c>
      <c r="P9" s="65">
        <v>115.566</v>
      </c>
      <c r="Q9" s="65">
        <v>115.566</v>
      </c>
      <c r="R9" s="65">
        <v>94.554000000000002</v>
      </c>
      <c r="S9" s="65">
        <v>124.321</v>
      </c>
      <c r="T9" s="65">
        <v>115.566</v>
      </c>
      <c r="U9" s="65">
        <v>115.566</v>
      </c>
      <c r="V9" s="65">
        <v>94.554000000000002</v>
      </c>
      <c r="W9" s="65">
        <v>124.321</v>
      </c>
      <c r="X9" s="65">
        <v>115.566</v>
      </c>
      <c r="Y9" s="65">
        <v>115.566</v>
      </c>
      <c r="Z9" s="65">
        <v>94.554000000000002</v>
      </c>
      <c r="AA9" s="65">
        <v>124.321</v>
      </c>
      <c r="AB9" s="65">
        <v>115.566</v>
      </c>
      <c r="AC9" s="65">
        <v>115.566</v>
      </c>
      <c r="AD9" s="65">
        <v>94.554000000000002</v>
      </c>
      <c r="AE9" s="65">
        <v>124.321</v>
      </c>
      <c r="AF9" s="65">
        <v>115.566</v>
      </c>
      <c r="AG9" s="65">
        <v>115.566</v>
      </c>
      <c r="AH9" s="65">
        <v>94.554000000000002</v>
      </c>
      <c r="AI9" s="65">
        <v>124.321</v>
      </c>
      <c r="AJ9" s="65">
        <v>115.566</v>
      </c>
      <c r="AK9" s="65">
        <v>115.566</v>
      </c>
      <c r="AL9" s="65">
        <v>94.554000000000002</v>
      </c>
      <c r="AM9" s="65">
        <v>124.321</v>
      </c>
      <c r="AN9" s="65">
        <v>115.566</v>
      </c>
      <c r="AO9" s="65">
        <v>115.566</v>
      </c>
      <c r="AP9" s="65">
        <v>94.554000000000002</v>
      </c>
      <c r="AQ9" s="65">
        <v>124.321</v>
      </c>
      <c r="AR9" s="65">
        <v>115.566</v>
      </c>
      <c r="AS9" s="65">
        <v>115.566</v>
      </c>
      <c r="AT9" s="65">
        <v>94.554000000000002</v>
      </c>
      <c r="AU9" s="65">
        <v>124.321</v>
      </c>
      <c r="AV9" s="65">
        <v>115.566</v>
      </c>
      <c r="AW9" s="65">
        <v>115.566</v>
      </c>
      <c r="AX9" s="65">
        <v>94.554000000000002</v>
      </c>
      <c r="AY9" s="65">
        <v>124.321</v>
      </c>
      <c r="AZ9" s="65">
        <v>56.033999999999999</v>
      </c>
      <c r="BA9" s="65">
        <v>56.033999999999999</v>
      </c>
      <c r="BB9" s="65">
        <v>45.845999999999997</v>
      </c>
      <c r="BC9" s="65">
        <v>60.279000000000003</v>
      </c>
      <c r="BD9" s="65">
        <v>56.033999999999999</v>
      </c>
      <c r="BE9" s="65">
        <v>56.033999999999999</v>
      </c>
      <c r="BF9" s="65">
        <v>45.845999999999997</v>
      </c>
      <c r="BG9" s="65">
        <v>60.279000000000003</v>
      </c>
      <c r="BH9" s="65">
        <v>56.033999999999999</v>
      </c>
      <c r="BI9" s="65">
        <v>56.033999999999999</v>
      </c>
      <c r="BJ9" s="65">
        <v>45.845999999999997</v>
      </c>
      <c r="BK9" s="65">
        <v>60.279000000000003</v>
      </c>
      <c r="BL9" s="65">
        <v>56.033999999999999</v>
      </c>
      <c r="BM9" s="65">
        <v>56.033999999999999</v>
      </c>
      <c r="BN9" s="65">
        <v>45.845999999999997</v>
      </c>
      <c r="BO9" s="65">
        <v>60.279000000000003</v>
      </c>
      <c r="BP9" s="65">
        <v>56.033999999999999</v>
      </c>
      <c r="BQ9" s="65">
        <v>56.033999999999999</v>
      </c>
      <c r="BR9" s="65">
        <v>45.845999999999997</v>
      </c>
      <c r="BS9" s="65">
        <v>60.279000000000003</v>
      </c>
      <c r="BT9" s="65">
        <v>56.033999999999999</v>
      </c>
      <c r="BU9" s="65">
        <v>56.033999999999999</v>
      </c>
      <c r="BV9" s="65">
        <v>45.845999999999997</v>
      </c>
      <c r="BW9" s="65">
        <v>60.279000000000003</v>
      </c>
      <c r="BX9" s="65">
        <v>56.033999999999999</v>
      </c>
      <c r="BY9" s="65">
        <v>56.033999999999999</v>
      </c>
      <c r="BZ9" s="65">
        <v>45.845999999999997</v>
      </c>
      <c r="CA9" s="65">
        <v>60.279000000000003</v>
      </c>
    </row>
    <row r="10" spans="1:159" ht="12" x14ac:dyDescent="0.2">
      <c r="B10" s="65" t="s">
        <v>14</v>
      </c>
      <c r="C10" s="65" t="s">
        <v>41</v>
      </c>
    </row>
    <row r="11" spans="1:159" ht="12" x14ac:dyDescent="0.2">
      <c r="B11" s="65" t="s">
        <v>14</v>
      </c>
      <c r="C11" s="65" t="s">
        <v>42</v>
      </c>
      <c r="X11" s="65">
        <v>15.84</v>
      </c>
      <c r="Y11" s="65">
        <v>15.84</v>
      </c>
      <c r="Z11" s="65">
        <v>12.96</v>
      </c>
      <c r="AA11" s="65">
        <v>17.04</v>
      </c>
      <c r="AB11" s="65">
        <v>15.84</v>
      </c>
      <c r="AC11" s="65">
        <v>15.84</v>
      </c>
      <c r="AD11" s="65">
        <v>12.96</v>
      </c>
      <c r="AE11" s="65">
        <v>17.04</v>
      </c>
      <c r="AF11" s="65">
        <v>15.84</v>
      </c>
      <c r="AG11" s="65">
        <v>15.84</v>
      </c>
      <c r="AH11" s="65">
        <v>12.96</v>
      </c>
      <c r="AI11" s="65">
        <v>17.04</v>
      </c>
      <c r="AJ11" s="65">
        <v>15.84</v>
      </c>
      <c r="AK11" s="65">
        <v>15.84</v>
      </c>
      <c r="AL11" s="65">
        <v>12.96</v>
      </c>
      <c r="AM11" s="65">
        <v>17.04</v>
      </c>
      <c r="AN11" s="65">
        <v>15.84</v>
      </c>
      <c r="AO11" s="65">
        <v>15.84</v>
      </c>
      <c r="AP11" s="65">
        <v>12.96</v>
      </c>
      <c r="AQ11" s="65">
        <v>17.04</v>
      </c>
      <c r="AR11" s="65">
        <v>15.84</v>
      </c>
      <c r="AS11" s="65">
        <v>15.84</v>
      </c>
      <c r="AT11" s="65">
        <v>12.96</v>
      </c>
      <c r="AU11" s="65">
        <v>17.04</v>
      </c>
      <c r="AV11" s="65">
        <v>15.84</v>
      </c>
      <c r="AW11" s="65">
        <v>15.84</v>
      </c>
      <c r="AX11" s="65">
        <v>12.96</v>
      </c>
      <c r="AY11" s="65">
        <v>17.04</v>
      </c>
      <c r="AZ11" s="65">
        <v>15.84</v>
      </c>
      <c r="BA11" s="65">
        <v>15.84</v>
      </c>
      <c r="BB11" s="65">
        <v>12.96</v>
      </c>
      <c r="BC11" s="65">
        <v>17.04</v>
      </c>
      <c r="BD11" s="65">
        <v>15.84</v>
      </c>
      <c r="BE11" s="65">
        <v>15.84</v>
      </c>
      <c r="BF11" s="65">
        <v>12.96</v>
      </c>
      <c r="BG11" s="65">
        <v>17.04</v>
      </c>
      <c r="BH11" s="65">
        <v>15.84</v>
      </c>
      <c r="BI11" s="65">
        <v>15.84</v>
      </c>
      <c r="BJ11" s="65">
        <v>12.96</v>
      </c>
      <c r="BK11" s="65">
        <v>17.04</v>
      </c>
      <c r="BL11" s="65">
        <v>15.84</v>
      </c>
      <c r="BM11" s="65">
        <v>15.84</v>
      </c>
      <c r="BN11" s="65">
        <v>12.96</v>
      </c>
      <c r="BO11" s="65">
        <v>17.04</v>
      </c>
      <c r="BP11" s="65">
        <v>15.84</v>
      </c>
      <c r="BQ11" s="65">
        <v>15.84</v>
      </c>
      <c r="BR11" s="65">
        <v>12.96</v>
      </c>
      <c r="BS11" s="65">
        <v>17.04</v>
      </c>
      <c r="BT11" s="65">
        <v>15.84</v>
      </c>
      <c r="BU11" s="65">
        <v>15.84</v>
      </c>
      <c r="BV11" s="65">
        <v>12.96</v>
      </c>
      <c r="BW11" s="65">
        <v>17.04</v>
      </c>
      <c r="BX11" s="65">
        <v>15.84</v>
      </c>
      <c r="BY11" s="65">
        <v>15.84</v>
      </c>
      <c r="BZ11" s="65">
        <v>12.96</v>
      </c>
      <c r="CA11" s="65">
        <v>17.04</v>
      </c>
      <c r="CB11" s="65">
        <v>15.84</v>
      </c>
      <c r="CC11" s="65">
        <v>15.84</v>
      </c>
      <c r="CD11" s="65">
        <v>12.96</v>
      </c>
      <c r="CE11" s="65">
        <v>17.04</v>
      </c>
      <c r="CF11" s="65">
        <v>15.84</v>
      </c>
      <c r="CG11" s="65">
        <v>15.84</v>
      </c>
      <c r="CH11" s="65">
        <v>12.96</v>
      </c>
      <c r="CI11" s="65">
        <v>17.04</v>
      </c>
      <c r="CJ11" s="65">
        <v>15.84</v>
      </c>
      <c r="CK11" s="65">
        <v>15.84</v>
      </c>
      <c r="CL11" s="65">
        <v>12.96</v>
      </c>
      <c r="CM11" s="65">
        <v>17.04</v>
      </c>
      <c r="CN11" s="65">
        <v>15.84</v>
      </c>
      <c r="CO11" s="65">
        <v>15.84</v>
      </c>
      <c r="CP11" s="65">
        <v>12.96</v>
      </c>
      <c r="CQ11" s="65">
        <v>17.04</v>
      </c>
      <c r="CR11" s="65">
        <v>15.84</v>
      </c>
      <c r="CS11" s="65">
        <v>15.84</v>
      </c>
      <c r="CT11" s="65">
        <v>12.96</v>
      </c>
      <c r="CU11" s="65">
        <v>17.04</v>
      </c>
    </row>
    <row r="12" spans="1:159" ht="12" x14ac:dyDescent="0.2">
      <c r="B12" s="65" t="s">
        <v>14</v>
      </c>
      <c r="C12" s="65" t="s">
        <v>43</v>
      </c>
    </row>
    <row r="13" spans="1:159" ht="12" x14ac:dyDescent="0.2">
      <c r="B13" s="65" t="s">
        <v>14</v>
      </c>
      <c r="C13" s="65" t="s">
        <v>44</v>
      </c>
    </row>
    <row r="14" spans="1:159" ht="12" x14ac:dyDescent="0.2">
      <c r="B14" s="65" t="s">
        <v>14</v>
      </c>
      <c r="C14" s="65" t="s">
        <v>45</v>
      </c>
    </row>
    <row r="15" spans="1:159" ht="12" x14ac:dyDescent="0.2">
      <c r="B15" s="65" t="s">
        <v>14</v>
      </c>
      <c r="C15" s="65" t="s">
        <v>46</v>
      </c>
    </row>
    <row r="16" spans="1:159" ht="12" x14ac:dyDescent="0.2">
      <c r="B16" s="65" t="s">
        <v>14</v>
      </c>
      <c r="C16" s="65" t="s">
        <v>47</v>
      </c>
    </row>
    <row r="17" spans="2:159" ht="12" x14ac:dyDescent="0.2">
      <c r="B17" s="65" t="s">
        <v>14</v>
      </c>
      <c r="C17" s="65" t="s">
        <v>15</v>
      </c>
      <c r="D17" s="65">
        <v>6485.1267180000004</v>
      </c>
      <c r="E17" s="65">
        <v>6336.3387119999998</v>
      </c>
      <c r="F17" s="65">
        <v>4668.5870080000004</v>
      </c>
      <c r="G17" s="65">
        <v>6893.9617840000001</v>
      </c>
      <c r="H17" s="65">
        <v>6793.6630709999999</v>
      </c>
      <c r="I17" s="65">
        <v>6351.1586269999998</v>
      </c>
      <c r="J17" s="65">
        <v>5284.361997</v>
      </c>
      <c r="K17" s="65">
        <v>7032.985799</v>
      </c>
      <c r="L17" s="65">
        <v>7223.3300159999999</v>
      </c>
      <c r="M17" s="65">
        <v>6674.9633679999997</v>
      </c>
      <c r="N17" s="65">
        <v>5781.9589660000001</v>
      </c>
      <c r="O17" s="65">
        <v>7654.7438869999996</v>
      </c>
      <c r="P17" s="65">
        <v>7601.1324960000002</v>
      </c>
      <c r="Q17" s="65">
        <v>6469.8022380000002</v>
      </c>
      <c r="R17" s="65">
        <v>5853.7919709999996</v>
      </c>
      <c r="S17" s="65">
        <v>7813.7740059999996</v>
      </c>
      <c r="T17" s="65">
        <v>7917.8553309999998</v>
      </c>
      <c r="U17" s="65">
        <v>6991.7463029999999</v>
      </c>
      <c r="V17" s="65">
        <v>6547.1962229999999</v>
      </c>
      <c r="W17" s="65">
        <v>8380.4063879999994</v>
      </c>
      <c r="X17" s="65">
        <v>7665.2198710000002</v>
      </c>
      <c r="Y17" s="65">
        <v>7459.6352980000001</v>
      </c>
      <c r="Z17" s="65">
        <v>6579.2676540000002</v>
      </c>
      <c r="AA17" s="65">
        <v>8404.3627259999994</v>
      </c>
      <c r="AB17" s="65">
        <v>7687.4645350000001</v>
      </c>
      <c r="AC17" s="65">
        <v>6086.4862320000002</v>
      </c>
      <c r="AD17" s="65">
        <v>6221.9782510000005</v>
      </c>
      <c r="AE17" s="65">
        <v>8112.254207</v>
      </c>
      <c r="AF17" s="65">
        <v>7014.843296</v>
      </c>
      <c r="AG17" s="65">
        <v>6970.9018720000004</v>
      </c>
      <c r="AH17" s="65">
        <v>6503.2701909999996</v>
      </c>
      <c r="AI17" s="65">
        <v>8418.5680009999996</v>
      </c>
      <c r="AJ17" s="65">
        <v>8201.0893450000003</v>
      </c>
      <c r="AK17" s="65">
        <v>7372.9939960000002</v>
      </c>
      <c r="AL17" s="65">
        <v>6324.0582759999998</v>
      </c>
      <c r="AM17" s="65">
        <v>8675.9715250000008</v>
      </c>
      <c r="AN17" s="65">
        <v>7868.1596600000003</v>
      </c>
      <c r="AO17" s="65">
        <v>7958.0783940000001</v>
      </c>
      <c r="AP17" s="65">
        <v>6274.2702760000002</v>
      </c>
      <c r="AQ17" s="65">
        <v>8763.5761120000006</v>
      </c>
      <c r="AR17" s="65">
        <v>9052.2496420000007</v>
      </c>
      <c r="AS17" s="65">
        <v>9273.0068950000004</v>
      </c>
      <c r="AT17" s="65">
        <v>6704.6696709999997</v>
      </c>
      <c r="AU17" s="65">
        <v>9767.59195</v>
      </c>
      <c r="AV17" s="65">
        <v>9333.1931619999996</v>
      </c>
      <c r="AW17" s="65">
        <v>8893.4932420000005</v>
      </c>
      <c r="AX17" s="65">
        <v>7231.3170360000004</v>
      </c>
      <c r="AY17" s="65">
        <v>9779.6619499999997</v>
      </c>
      <c r="AZ17" s="65">
        <v>4168.2835889999997</v>
      </c>
      <c r="BA17" s="65">
        <v>4168.2835889999997</v>
      </c>
      <c r="BB17" s="65">
        <v>3295.870073</v>
      </c>
      <c r="BC17" s="65">
        <v>4484.0626490000004</v>
      </c>
      <c r="BD17" s="65">
        <v>7992.2684749999999</v>
      </c>
      <c r="BE17" s="65">
        <v>7992.2675950000003</v>
      </c>
      <c r="BF17" s="65">
        <v>6342.5680320000001</v>
      </c>
      <c r="BG17" s="65">
        <v>8611.9424130000007</v>
      </c>
      <c r="BH17" s="65">
        <v>10116.31129</v>
      </c>
      <c r="BI17" s="65">
        <v>9932.1712920000009</v>
      </c>
      <c r="BJ17" s="65">
        <v>8276.9819659999994</v>
      </c>
      <c r="BK17" s="65">
        <v>10882.69851</v>
      </c>
      <c r="BL17" s="65">
        <v>10378.99129</v>
      </c>
      <c r="BM17" s="65">
        <v>10378.99129</v>
      </c>
      <c r="BN17" s="65">
        <v>8491.9019659999994</v>
      </c>
      <c r="BO17" s="65">
        <v>11165.27851</v>
      </c>
      <c r="BP17" s="65">
        <v>10650.91129</v>
      </c>
      <c r="BQ17" s="65">
        <v>10650.91129</v>
      </c>
      <c r="BR17" s="65">
        <v>8703.5819659999997</v>
      </c>
      <c r="BS17" s="65">
        <v>11457.798510000001</v>
      </c>
      <c r="BT17" s="65">
        <v>10920.191290000001</v>
      </c>
      <c r="BU17" s="65">
        <v>10920.191290000001</v>
      </c>
      <c r="BV17" s="65">
        <v>8934.7019660000005</v>
      </c>
      <c r="BW17" s="65">
        <v>11747.478510000001</v>
      </c>
      <c r="BX17" s="65">
        <v>11185.51129</v>
      </c>
      <c r="BY17" s="65">
        <v>11185.51129</v>
      </c>
      <c r="BZ17" s="65">
        <v>9151.7819660000005</v>
      </c>
      <c r="CA17" s="65">
        <v>12032.898510000001</v>
      </c>
      <c r="CB17" s="65">
        <v>8968.6333329999998</v>
      </c>
      <c r="CC17" s="65">
        <v>8284.8733329999995</v>
      </c>
      <c r="CD17" s="65">
        <v>7337.9727270000003</v>
      </c>
      <c r="CE17" s="65">
        <v>9648.0752520000005</v>
      </c>
      <c r="CF17" s="65">
        <v>9181.1533330000002</v>
      </c>
      <c r="CG17" s="65">
        <v>9181.1533330000002</v>
      </c>
      <c r="CH17" s="65">
        <v>7511.8527270000004</v>
      </c>
      <c r="CI17" s="65">
        <v>9876.6952519999995</v>
      </c>
      <c r="CJ17" s="65">
        <v>9365.9533329999995</v>
      </c>
      <c r="CK17" s="65">
        <v>9365.9533329999995</v>
      </c>
      <c r="CL17" s="65">
        <v>7663.0527270000002</v>
      </c>
      <c r="CM17" s="65">
        <v>10075.49525</v>
      </c>
      <c r="CN17" s="65">
        <v>9569.893333</v>
      </c>
      <c r="CO17" s="65">
        <v>9569.893333</v>
      </c>
      <c r="CP17" s="65">
        <v>7829.9127269999999</v>
      </c>
      <c r="CQ17" s="65">
        <v>10294.885249999999</v>
      </c>
      <c r="CR17" s="65">
        <v>9748.7533330000006</v>
      </c>
      <c r="CS17" s="65">
        <v>9748.7533330000006</v>
      </c>
      <c r="CT17" s="65">
        <v>7976.252727</v>
      </c>
      <c r="CU17" s="65">
        <v>10487.295249999999</v>
      </c>
      <c r="CV17" s="65">
        <v>9026.16</v>
      </c>
      <c r="CW17" s="65">
        <v>9026.16</v>
      </c>
      <c r="CX17" s="65">
        <v>7385.04</v>
      </c>
      <c r="CY17" s="65">
        <v>9709.9599999999991</v>
      </c>
      <c r="CZ17" s="65">
        <v>9083.58</v>
      </c>
      <c r="DA17" s="65">
        <v>9083.58</v>
      </c>
      <c r="DB17" s="65">
        <v>7432.02</v>
      </c>
      <c r="DC17" s="65">
        <v>9771.73</v>
      </c>
      <c r="DD17" s="65">
        <v>9160.7999999999993</v>
      </c>
      <c r="DE17" s="65">
        <v>9160.7999999999993</v>
      </c>
      <c r="DF17" s="65">
        <v>7495.2</v>
      </c>
      <c r="DG17" s="65">
        <v>9854.7999999999993</v>
      </c>
      <c r="DH17" s="65">
        <v>9224.82</v>
      </c>
      <c r="DI17" s="65">
        <v>9224.82</v>
      </c>
      <c r="DJ17" s="65">
        <v>7547.58</v>
      </c>
      <c r="DK17" s="65">
        <v>9923.67</v>
      </c>
      <c r="DL17" s="65">
        <v>9322.5</v>
      </c>
      <c r="DM17" s="65">
        <v>9322.5</v>
      </c>
      <c r="DN17" s="65">
        <v>7627.5</v>
      </c>
      <c r="DO17" s="65">
        <v>10028.75</v>
      </c>
      <c r="DP17" s="65">
        <v>9385.86</v>
      </c>
      <c r="DQ17" s="65">
        <v>9385.86</v>
      </c>
      <c r="DR17" s="65">
        <v>7679.34</v>
      </c>
      <c r="DS17" s="65">
        <v>10096.91</v>
      </c>
      <c r="DT17" s="65">
        <v>9474.2999999999993</v>
      </c>
      <c r="DU17" s="65">
        <v>9474.2999999999993</v>
      </c>
      <c r="DV17" s="65">
        <v>7751.7</v>
      </c>
      <c r="DW17" s="65">
        <v>10192.049999999999</v>
      </c>
      <c r="DX17" s="65">
        <v>9548.2199999999993</v>
      </c>
      <c r="DY17" s="65">
        <v>9548.2199999999993</v>
      </c>
      <c r="DZ17" s="65">
        <v>7812.18</v>
      </c>
      <c r="EA17" s="65">
        <v>10271.57</v>
      </c>
      <c r="EB17" s="65">
        <v>9632.7000000000007</v>
      </c>
      <c r="EC17" s="65">
        <v>9632.7000000000007</v>
      </c>
      <c r="ED17" s="65">
        <v>7881.3</v>
      </c>
      <c r="EE17" s="65">
        <v>10362.450000000001</v>
      </c>
      <c r="EF17" s="65">
        <v>9672.2999999999993</v>
      </c>
      <c r="EG17" s="65">
        <v>9672.2999999999993</v>
      </c>
      <c r="EH17" s="65">
        <v>7913.7</v>
      </c>
      <c r="EI17" s="65">
        <v>10405.049999999999</v>
      </c>
      <c r="EJ17" s="65">
        <v>9734.34</v>
      </c>
      <c r="EK17" s="65">
        <v>9734.34</v>
      </c>
      <c r="EL17" s="65">
        <v>7964.46</v>
      </c>
      <c r="EM17" s="65">
        <v>10471.790000000001</v>
      </c>
      <c r="EN17" s="65">
        <v>9783.84</v>
      </c>
      <c r="EO17" s="65">
        <v>9783.84</v>
      </c>
      <c r="EP17" s="65">
        <v>8004.96</v>
      </c>
      <c r="EQ17" s="65">
        <v>10525.04</v>
      </c>
      <c r="ER17" s="65">
        <v>9840.6</v>
      </c>
      <c r="ES17" s="65">
        <v>9840.6</v>
      </c>
      <c r="ET17" s="65">
        <v>8051.4</v>
      </c>
      <c r="EU17" s="65">
        <v>10586.1</v>
      </c>
      <c r="EV17" s="65">
        <v>9928.3799999999992</v>
      </c>
      <c r="EW17" s="65">
        <v>9928.3799999999992</v>
      </c>
      <c r="EX17" s="65">
        <v>8123.22</v>
      </c>
      <c r="EY17" s="65">
        <v>10354.47071</v>
      </c>
      <c r="EZ17" s="65">
        <v>9999.66</v>
      </c>
      <c r="FA17" s="65">
        <v>9999.66</v>
      </c>
      <c r="FB17" s="65">
        <v>8181.54</v>
      </c>
      <c r="FC17" s="65">
        <v>10757.21</v>
      </c>
    </row>
    <row r="18" spans="2:159" ht="12" x14ac:dyDescent="0.2">
      <c r="B18" s="65" t="s">
        <v>16</v>
      </c>
      <c r="C18" s="65" t="s">
        <v>37</v>
      </c>
    </row>
    <row r="19" spans="2:159" ht="12" x14ac:dyDescent="0.2">
      <c r="B19" s="65" t="s">
        <v>16</v>
      </c>
      <c r="C19" s="65" t="s">
        <v>38</v>
      </c>
    </row>
    <row r="20" spans="2:159" ht="12" x14ac:dyDescent="0.2">
      <c r="B20" s="65" t="s">
        <v>16</v>
      </c>
      <c r="C20" s="65" t="s">
        <v>39</v>
      </c>
    </row>
    <row r="21" spans="2:159" ht="12" x14ac:dyDescent="0.2">
      <c r="B21" s="65" t="s">
        <v>16</v>
      </c>
      <c r="C21" s="65" t="s">
        <v>40</v>
      </c>
    </row>
    <row r="22" spans="2:159" ht="12" x14ac:dyDescent="0.2">
      <c r="B22" s="65" t="s">
        <v>16</v>
      </c>
      <c r="C22" s="65" t="s">
        <v>41</v>
      </c>
    </row>
    <row r="23" spans="2:159" ht="12" x14ac:dyDescent="0.2">
      <c r="B23" s="65" t="s">
        <v>16</v>
      </c>
      <c r="C23" s="65" t="s">
        <v>42</v>
      </c>
    </row>
    <row r="24" spans="2:159" ht="12" x14ac:dyDescent="0.2">
      <c r="B24" s="65" t="s">
        <v>16</v>
      </c>
      <c r="C24" s="65" t="s">
        <v>43</v>
      </c>
    </row>
    <row r="25" spans="2:159" ht="12" x14ac:dyDescent="0.2">
      <c r="B25" s="65" t="s">
        <v>16</v>
      </c>
      <c r="C25" s="65" t="s">
        <v>44</v>
      </c>
    </row>
    <row r="26" spans="2:159" ht="12" x14ac:dyDescent="0.2">
      <c r="B26" s="65" t="s">
        <v>16</v>
      </c>
      <c r="C26" s="65" t="s">
        <v>45</v>
      </c>
    </row>
    <row r="27" spans="2:159" ht="12" x14ac:dyDescent="0.2">
      <c r="B27" s="65" t="s">
        <v>16</v>
      </c>
      <c r="C27" s="65" t="s">
        <v>46</v>
      </c>
    </row>
    <row r="28" spans="2:159" ht="12" x14ac:dyDescent="0.2">
      <c r="B28" s="65" t="s">
        <v>16</v>
      </c>
      <c r="C28" s="65" t="s">
        <v>47</v>
      </c>
    </row>
    <row r="29" spans="2:159" ht="12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ht="12" x14ac:dyDescent="0.2">
      <c r="B30" s="65" t="s">
        <v>17</v>
      </c>
      <c r="C30" s="65" t="s">
        <v>37</v>
      </c>
    </row>
    <row r="31" spans="2:159" ht="12" x14ac:dyDescent="0.2">
      <c r="B31" s="65" t="s">
        <v>17</v>
      </c>
      <c r="C31" s="65" t="s">
        <v>38</v>
      </c>
    </row>
    <row r="32" spans="2:159" ht="12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540.22500000000002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230.7640691</v>
      </c>
      <c r="Y32" s="65">
        <v>273.75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540.22500000000002</v>
      </c>
      <c r="AM32" s="65">
        <v>813.97500000000002</v>
      </c>
      <c r="AN32" s="65">
        <v>540.22500000000002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ht="12" x14ac:dyDescent="0.2">
      <c r="B33" s="65" t="s">
        <v>17</v>
      </c>
      <c r="C33" s="65" t="s">
        <v>40</v>
      </c>
      <c r="D33" s="65">
        <v>189.54546339999999</v>
      </c>
      <c r="F33" s="65">
        <v>270.07499999999999</v>
      </c>
      <c r="G33" s="65">
        <v>2.0718039780000002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I33" s="65">
        <v>270.07499999999999</v>
      </c>
      <c r="AK33" s="65">
        <v>270.07499999999999</v>
      </c>
      <c r="AL33" s="65">
        <v>270.07499999999999</v>
      </c>
      <c r="AM33" s="65">
        <v>257.95369349999999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239.80815050000001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ht="12" x14ac:dyDescent="0.2">
      <c r="B34" s="65" t="s">
        <v>17</v>
      </c>
      <c r="C34" s="65" t="s">
        <v>41</v>
      </c>
    </row>
    <row r="35" spans="2:159" ht="12" x14ac:dyDescent="0.2">
      <c r="B35" s="65" t="s">
        <v>17</v>
      </c>
      <c r="C35" s="65" t="s">
        <v>42</v>
      </c>
    </row>
    <row r="36" spans="2:159" ht="12" x14ac:dyDescent="0.2">
      <c r="B36" s="65" t="s">
        <v>17</v>
      </c>
      <c r="C36" s="65" t="s">
        <v>43</v>
      </c>
    </row>
    <row r="37" spans="2:159" ht="12" x14ac:dyDescent="0.2">
      <c r="B37" s="65" t="s">
        <v>17</v>
      </c>
      <c r="C37" s="65" t="s">
        <v>44</v>
      </c>
    </row>
    <row r="38" spans="2:159" ht="12" x14ac:dyDescent="0.2">
      <c r="B38" s="65" t="s">
        <v>17</v>
      </c>
      <c r="C38" s="65" t="s">
        <v>45</v>
      </c>
    </row>
    <row r="39" spans="2:159" ht="12" x14ac:dyDescent="0.2">
      <c r="B39" s="65" t="s">
        <v>17</v>
      </c>
      <c r="C39" s="65" t="s">
        <v>46</v>
      </c>
    </row>
    <row r="40" spans="2:159" ht="12" x14ac:dyDescent="0.2">
      <c r="B40" s="65" t="s">
        <v>17</v>
      </c>
      <c r="C40" s="65" t="s">
        <v>47</v>
      </c>
    </row>
    <row r="41" spans="2:159" ht="12" x14ac:dyDescent="0.2">
      <c r="B41" s="65" t="s">
        <v>17</v>
      </c>
      <c r="C41" s="65" t="s">
        <v>15</v>
      </c>
      <c r="D41" s="65">
        <v>1003.5204629999999</v>
      </c>
      <c r="E41" s="65">
        <v>813.97500000000002</v>
      </c>
      <c r="F41" s="65">
        <v>1084.05</v>
      </c>
      <c r="G41" s="65">
        <v>816.04680399999995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810.3</v>
      </c>
      <c r="M41" s="65">
        <v>1084.05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1084.05</v>
      </c>
      <c r="U41" s="65">
        <v>540.22500000000002</v>
      </c>
      <c r="V41" s="65">
        <v>813.97500000000002</v>
      </c>
      <c r="W41" s="65">
        <v>1084.05</v>
      </c>
      <c r="X41" s="65">
        <v>500.83906910000002</v>
      </c>
      <c r="Y41" s="65">
        <v>273.75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813.97500000000002</v>
      </c>
      <c r="AH41" s="65">
        <v>813.97500000000002</v>
      </c>
      <c r="AI41" s="65">
        <v>1084.05</v>
      </c>
      <c r="AJ41" s="65">
        <v>813.97500000000002</v>
      </c>
      <c r="AK41" s="65">
        <v>810.3</v>
      </c>
      <c r="AL41" s="65">
        <v>270.07499999999999</v>
      </c>
      <c r="AM41" s="65">
        <v>1071.9286930000001</v>
      </c>
      <c r="AN41" s="65">
        <v>540.22500000000002</v>
      </c>
      <c r="AO41" s="65">
        <v>1084.05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1053.78315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ht="12" x14ac:dyDescent="0.2">
      <c r="B42" s="65" t="s">
        <v>18</v>
      </c>
      <c r="C42" s="65" t="s">
        <v>37</v>
      </c>
    </row>
    <row r="43" spans="2:159" ht="12" x14ac:dyDescent="0.2">
      <c r="B43" s="65" t="s">
        <v>18</v>
      </c>
      <c r="C43" s="65" t="s">
        <v>38</v>
      </c>
    </row>
    <row r="44" spans="2:159" ht="12" x14ac:dyDescent="0.2">
      <c r="B44" s="65" t="s">
        <v>18</v>
      </c>
      <c r="C44" s="65" t="s">
        <v>39</v>
      </c>
    </row>
    <row r="45" spans="2:159" ht="12" x14ac:dyDescent="0.2">
      <c r="B45" s="65" t="s">
        <v>18</v>
      </c>
      <c r="C45" s="65" t="s">
        <v>40</v>
      </c>
    </row>
    <row r="46" spans="2:159" ht="12" x14ac:dyDescent="0.2">
      <c r="B46" s="65" t="s">
        <v>18</v>
      </c>
      <c r="C46" s="65" t="s">
        <v>41</v>
      </c>
    </row>
    <row r="47" spans="2:159" ht="12" x14ac:dyDescent="0.2">
      <c r="B47" s="65" t="s">
        <v>18</v>
      </c>
      <c r="C47" s="65" t="s">
        <v>42</v>
      </c>
    </row>
    <row r="48" spans="2:159" ht="12" x14ac:dyDescent="0.2">
      <c r="B48" s="65" t="s">
        <v>18</v>
      </c>
      <c r="C48" s="65" t="s">
        <v>43</v>
      </c>
    </row>
    <row r="49" spans="2:159" ht="12" x14ac:dyDescent="0.2">
      <c r="B49" s="65" t="s">
        <v>18</v>
      </c>
      <c r="C49" s="65" t="s">
        <v>44</v>
      </c>
    </row>
    <row r="50" spans="2:159" ht="12" x14ac:dyDescent="0.2">
      <c r="B50" s="65" t="s">
        <v>18</v>
      </c>
      <c r="C50" s="65" t="s">
        <v>45</v>
      </c>
    </row>
    <row r="51" spans="2:159" ht="12" x14ac:dyDescent="0.2">
      <c r="B51" s="65" t="s">
        <v>18</v>
      </c>
      <c r="C51" s="65" t="s">
        <v>46</v>
      </c>
    </row>
    <row r="52" spans="2:159" ht="12" x14ac:dyDescent="0.2">
      <c r="B52" s="65" t="s">
        <v>18</v>
      </c>
      <c r="C52" s="65" t="s">
        <v>47</v>
      </c>
    </row>
    <row r="53" spans="2:159" ht="12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ht="12" x14ac:dyDescent="0.2">
      <c r="B54" s="65" t="s">
        <v>697</v>
      </c>
      <c r="C54" s="65" t="s">
        <v>37</v>
      </c>
    </row>
    <row r="55" spans="2:159" ht="12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893.25</v>
      </c>
      <c r="L55" s="65">
        <v>1296.27</v>
      </c>
      <c r="M55" s="65">
        <v>1206.27</v>
      </c>
      <c r="N55" s="65">
        <v>1221.27</v>
      </c>
      <c r="O55" s="65">
        <v>1296.27</v>
      </c>
      <c r="P55" s="65">
        <v>1197.27</v>
      </c>
      <c r="Q55" s="65">
        <v>1221.27</v>
      </c>
      <c r="R55" s="65">
        <v>1197.27</v>
      </c>
      <c r="S55" s="65">
        <v>1296.27</v>
      </c>
      <c r="T55" s="65">
        <v>929.52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1129.802948</v>
      </c>
      <c r="Z55" s="65">
        <v>1281.27</v>
      </c>
      <c r="AA55" s="65">
        <v>1296.27</v>
      </c>
      <c r="AB55" s="65">
        <v>471.95586700000001</v>
      </c>
      <c r="AC55" s="65">
        <v>1296.27</v>
      </c>
      <c r="AD55" s="65">
        <v>1084.77</v>
      </c>
      <c r="AE55" s="65">
        <v>1296.27</v>
      </c>
      <c r="AF55" s="65">
        <v>1279.02</v>
      </c>
      <c r="AG55" s="65">
        <v>1551.27</v>
      </c>
      <c r="AH55" s="65">
        <v>1551.27</v>
      </c>
      <c r="AI55" s="65">
        <v>1187.25</v>
      </c>
      <c r="AJ55" s="65">
        <v>1167.75</v>
      </c>
      <c r="AK55" s="65">
        <v>1551.27</v>
      </c>
      <c r="AL55" s="65">
        <v>1551.27</v>
      </c>
      <c r="AM55" s="65">
        <v>1551.27</v>
      </c>
      <c r="AN55" s="65">
        <v>1476.27</v>
      </c>
      <c r="AO55" s="65">
        <v>1551.27</v>
      </c>
      <c r="AP55" s="65">
        <v>1129.188251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1024.02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ht="12" x14ac:dyDescent="0.2">
      <c r="B56" s="65" t="s">
        <v>697</v>
      </c>
      <c r="C56" s="65" t="s">
        <v>39</v>
      </c>
    </row>
    <row r="57" spans="2:159" ht="12" x14ac:dyDescent="0.2">
      <c r="B57" s="65" t="s">
        <v>697</v>
      </c>
      <c r="C57" s="65" t="s">
        <v>40</v>
      </c>
    </row>
    <row r="58" spans="2:159" ht="12" x14ac:dyDescent="0.2">
      <c r="B58" s="65" t="s">
        <v>697</v>
      </c>
      <c r="C58" s="65" t="s">
        <v>41</v>
      </c>
    </row>
    <row r="59" spans="2:159" ht="12" x14ac:dyDescent="0.2">
      <c r="B59" s="65" t="s">
        <v>697</v>
      </c>
      <c r="C59" s="65" t="s">
        <v>42</v>
      </c>
    </row>
    <row r="60" spans="2:159" ht="12" x14ac:dyDescent="0.2">
      <c r="B60" s="65" t="s">
        <v>697</v>
      </c>
      <c r="C60" s="65" t="s">
        <v>43</v>
      </c>
    </row>
    <row r="61" spans="2:159" ht="12" x14ac:dyDescent="0.2">
      <c r="B61" s="65" t="s">
        <v>697</v>
      </c>
      <c r="C61" s="65" t="s">
        <v>44</v>
      </c>
    </row>
    <row r="62" spans="2:159" ht="12" x14ac:dyDescent="0.2">
      <c r="B62" s="65" t="s">
        <v>697</v>
      </c>
      <c r="C62" s="65" t="s">
        <v>45</v>
      </c>
    </row>
    <row r="63" spans="2:159" ht="12" x14ac:dyDescent="0.2">
      <c r="B63" s="65" t="s">
        <v>697</v>
      </c>
      <c r="C63" s="65" t="s">
        <v>46</v>
      </c>
    </row>
    <row r="64" spans="2:159" ht="12" x14ac:dyDescent="0.2">
      <c r="B64" s="65" t="s">
        <v>697</v>
      </c>
      <c r="C64" s="65" t="s">
        <v>47</v>
      </c>
    </row>
    <row r="65" spans="2:159" ht="12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893.25</v>
      </c>
      <c r="L65" s="65">
        <v>1296.27</v>
      </c>
      <c r="M65" s="65">
        <v>1206.27</v>
      </c>
      <c r="N65" s="65">
        <v>1221.27</v>
      </c>
      <c r="O65" s="65">
        <v>1296.27</v>
      </c>
      <c r="P65" s="65">
        <v>1197.27</v>
      </c>
      <c r="Q65" s="65">
        <v>1221.27</v>
      </c>
      <c r="R65" s="65">
        <v>1197.27</v>
      </c>
      <c r="S65" s="65">
        <v>1296.27</v>
      </c>
      <c r="T65" s="65">
        <v>929.52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1129.802948</v>
      </c>
      <c r="Z65" s="65">
        <v>1281.27</v>
      </c>
      <c r="AA65" s="65">
        <v>1296.27</v>
      </c>
      <c r="AB65" s="65">
        <v>471.95586700000001</v>
      </c>
      <c r="AC65" s="65">
        <v>1296.27</v>
      </c>
      <c r="AD65" s="65">
        <v>1084.77</v>
      </c>
      <c r="AE65" s="65">
        <v>1296.27</v>
      </c>
      <c r="AF65" s="65">
        <v>1279.02</v>
      </c>
      <c r="AG65" s="65">
        <v>1551.27</v>
      </c>
      <c r="AH65" s="65">
        <v>1551.27</v>
      </c>
      <c r="AI65" s="65">
        <v>1187.25</v>
      </c>
      <c r="AJ65" s="65">
        <v>1167.75</v>
      </c>
      <c r="AK65" s="65">
        <v>1551.27</v>
      </c>
      <c r="AL65" s="65">
        <v>1551.27</v>
      </c>
      <c r="AM65" s="65">
        <v>1551.27</v>
      </c>
      <c r="AN65" s="65">
        <v>1476.27</v>
      </c>
      <c r="AO65" s="65">
        <v>1551.27</v>
      </c>
      <c r="AP65" s="65">
        <v>1129.188251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1024.02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0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0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ht="12" x14ac:dyDescent="0.2">
      <c r="B66" s="65" t="s">
        <v>19</v>
      </c>
      <c r="C66" s="65" t="s">
        <v>37</v>
      </c>
    </row>
    <row r="67" spans="2:159" ht="12" x14ac:dyDescent="0.2">
      <c r="B67" s="65" t="s">
        <v>19</v>
      </c>
      <c r="C67" s="65" t="s">
        <v>38</v>
      </c>
    </row>
    <row r="68" spans="2:159" ht="12" x14ac:dyDescent="0.2">
      <c r="B68" s="65" t="s">
        <v>19</v>
      </c>
      <c r="C68" s="65" t="s">
        <v>39</v>
      </c>
    </row>
    <row r="69" spans="2:159" ht="12" x14ac:dyDescent="0.2">
      <c r="B69" s="65" t="s">
        <v>19</v>
      </c>
      <c r="C69" s="65" t="s">
        <v>40</v>
      </c>
    </row>
    <row r="70" spans="2:159" ht="12" x14ac:dyDescent="0.2">
      <c r="B70" s="65" t="s">
        <v>19</v>
      </c>
      <c r="C70" s="65" t="s">
        <v>41</v>
      </c>
    </row>
    <row r="71" spans="2:159" ht="12" x14ac:dyDescent="0.2">
      <c r="B71" s="65" t="s">
        <v>19</v>
      </c>
      <c r="C71" s="65" t="s">
        <v>42</v>
      </c>
    </row>
    <row r="72" spans="2:159" ht="12" x14ac:dyDescent="0.2">
      <c r="B72" s="65" t="s">
        <v>19</v>
      </c>
      <c r="C72" s="65" t="s">
        <v>43</v>
      </c>
    </row>
    <row r="73" spans="2:159" ht="12" x14ac:dyDescent="0.2">
      <c r="B73" s="65" t="s">
        <v>19</v>
      </c>
      <c r="C73" s="65" t="s">
        <v>44</v>
      </c>
    </row>
    <row r="74" spans="2:159" ht="12" x14ac:dyDescent="0.2">
      <c r="B74" s="65" t="s">
        <v>19</v>
      </c>
      <c r="C74" s="65" t="s">
        <v>45</v>
      </c>
    </row>
    <row r="75" spans="2:159" ht="12" x14ac:dyDescent="0.2">
      <c r="B75" s="65" t="s">
        <v>19</v>
      </c>
      <c r="C75" s="65" t="s">
        <v>46</v>
      </c>
    </row>
    <row r="76" spans="2:159" ht="12" x14ac:dyDescent="0.2">
      <c r="B76" s="65" t="s">
        <v>19</v>
      </c>
      <c r="C76" s="65" t="s">
        <v>47</v>
      </c>
    </row>
    <row r="77" spans="2:159" ht="12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ht="12" x14ac:dyDescent="0.2">
      <c r="B78" s="65" t="s">
        <v>20</v>
      </c>
      <c r="C78" s="65" t="s">
        <v>37</v>
      </c>
    </row>
    <row r="79" spans="2:159" ht="12" x14ac:dyDescent="0.2">
      <c r="B79" s="65" t="s">
        <v>20</v>
      </c>
      <c r="C79" s="65" t="s">
        <v>38</v>
      </c>
    </row>
    <row r="80" spans="2:159" ht="12" x14ac:dyDescent="0.2">
      <c r="B80" s="65" t="s">
        <v>20</v>
      </c>
      <c r="C80" s="65" t="s">
        <v>39</v>
      </c>
    </row>
    <row r="81" spans="2:159" ht="12" x14ac:dyDescent="0.2">
      <c r="B81" s="65" t="s">
        <v>20</v>
      </c>
      <c r="C81" s="65" t="s">
        <v>40</v>
      </c>
    </row>
    <row r="82" spans="2:159" ht="12" x14ac:dyDescent="0.2">
      <c r="B82" s="65" t="s">
        <v>20</v>
      </c>
      <c r="C82" s="65" t="s">
        <v>41</v>
      </c>
    </row>
    <row r="83" spans="2:159" ht="12" x14ac:dyDescent="0.2">
      <c r="B83" s="65" t="s">
        <v>20</v>
      </c>
      <c r="C83" s="65" t="s">
        <v>42</v>
      </c>
    </row>
    <row r="84" spans="2:159" ht="12" x14ac:dyDescent="0.2">
      <c r="B84" s="65" t="s">
        <v>20</v>
      </c>
      <c r="C84" s="65" t="s">
        <v>43</v>
      </c>
    </row>
    <row r="85" spans="2:159" ht="12" x14ac:dyDescent="0.2">
      <c r="B85" s="65" t="s">
        <v>20</v>
      </c>
      <c r="C85" s="65" t="s">
        <v>44</v>
      </c>
    </row>
    <row r="86" spans="2:159" ht="12" x14ac:dyDescent="0.2">
      <c r="B86" s="65" t="s">
        <v>20</v>
      </c>
      <c r="C86" s="65" t="s">
        <v>45</v>
      </c>
    </row>
    <row r="87" spans="2:159" ht="12" x14ac:dyDescent="0.2">
      <c r="B87" s="65" t="s">
        <v>20</v>
      </c>
      <c r="C87" s="65" t="s">
        <v>46</v>
      </c>
    </row>
    <row r="88" spans="2:159" ht="12" x14ac:dyDescent="0.2">
      <c r="B88" s="65" t="s">
        <v>20</v>
      </c>
      <c r="C88" s="65" t="s">
        <v>47</v>
      </c>
    </row>
    <row r="89" spans="2:159" ht="12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ht="12" x14ac:dyDescent="0.2">
      <c r="B90" s="65" t="s">
        <v>675</v>
      </c>
      <c r="C90" s="65" t="s">
        <v>37</v>
      </c>
      <c r="BL90" s="65">
        <v>1292.81125</v>
      </c>
      <c r="BM90" s="65">
        <v>1292.81125</v>
      </c>
      <c r="BN90" s="65">
        <v>1292.81125</v>
      </c>
      <c r="BO90" s="65">
        <v>1292.81125</v>
      </c>
      <c r="BP90" s="65">
        <v>2378.2273169999999</v>
      </c>
      <c r="BQ90" s="65">
        <v>2378.2273169999999</v>
      </c>
      <c r="BR90" s="65">
        <v>2378.2273169999999</v>
      </c>
      <c r="BS90" s="65">
        <v>2378.2273169999999</v>
      </c>
      <c r="BT90" s="65">
        <v>3313.5235579999999</v>
      </c>
      <c r="BU90" s="65">
        <v>3313.5235579999999</v>
      </c>
      <c r="BV90" s="65">
        <v>3313.5235579999999</v>
      </c>
      <c r="BW90" s="65">
        <v>3313.5235579999999</v>
      </c>
      <c r="BX90" s="65">
        <v>3313.5235579999999</v>
      </c>
      <c r="BY90" s="65">
        <v>3313.5235579999999</v>
      </c>
      <c r="BZ90" s="65">
        <v>3313.5235579999999</v>
      </c>
      <c r="CA90" s="65">
        <v>3313.5235579999999</v>
      </c>
      <c r="CB90" s="65">
        <v>3313.5235579999999</v>
      </c>
      <c r="CC90" s="65">
        <v>3313.5235579999999</v>
      </c>
      <c r="CD90" s="65">
        <v>3313.5235579999999</v>
      </c>
      <c r="CE90" s="65">
        <v>3313.5235579999999</v>
      </c>
      <c r="CF90" s="65">
        <v>3313.5235579999999</v>
      </c>
      <c r="CG90" s="65">
        <v>3313.5235579999999</v>
      </c>
      <c r="CH90" s="65">
        <v>3313.5235579999999</v>
      </c>
      <c r="CI90" s="65">
        <v>3313.5235579999999</v>
      </c>
      <c r="CJ90" s="65">
        <v>3313.5235579999999</v>
      </c>
      <c r="CK90" s="65">
        <v>3313.5235579999999</v>
      </c>
      <c r="CL90" s="65">
        <v>3313.5235579999999</v>
      </c>
      <c r="CM90" s="65">
        <v>3313.5235579999999</v>
      </c>
      <c r="CN90" s="65">
        <v>3313.5235579999999</v>
      </c>
      <c r="CO90" s="65">
        <v>3313.5235579999999</v>
      </c>
      <c r="CP90" s="65">
        <v>3313.5235579999999</v>
      </c>
      <c r="CQ90" s="65">
        <v>3313.5235579999999</v>
      </c>
      <c r="CR90" s="65">
        <v>3313.5235579999999</v>
      </c>
      <c r="CS90" s="65">
        <v>3313.5235579999999</v>
      </c>
      <c r="CT90" s="65">
        <v>3313.5235579999999</v>
      </c>
      <c r="CU90" s="65">
        <v>3313.5235579999999</v>
      </c>
      <c r="CV90" s="65">
        <v>3313.5235579999999</v>
      </c>
      <c r="CW90" s="65">
        <v>3313.5235579999999</v>
      </c>
      <c r="CX90" s="65">
        <v>3313.5235579999999</v>
      </c>
      <c r="CY90" s="65">
        <v>3313.5235579999999</v>
      </c>
      <c r="CZ90" s="65">
        <v>3313.5235579999999</v>
      </c>
      <c r="DA90" s="65">
        <v>3313.5235579999999</v>
      </c>
      <c r="DB90" s="65">
        <v>3313.5235579999999</v>
      </c>
      <c r="DC90" s="65">
        <v>3313.5235579999999</v>
      </c>
      <c r="DD90" s="65">
        <v>3313.5235579999999</v>
      </c>
      <c r="DE90" s="65">
        <v>3313.5235579999999</v>
      </c>
      <c r="DF90" s="65">
        <v>3313.5235579999999</v>
      </c>
      <c r="DG90" s="65">
        <v>3313.5235579999999</v>
      </c>
      <c r="DH90" s="65">
        <v>3313.5235579999999</v>
      </c>
      <c r="DI90" s="65">
        <v>3313.5235579999999</v>
      </c>
      <c r="DJ90" s="65">
        <v>3313.5235579999999</v>
      </c>
      <c r="DK90" s="65">
        <v>3313.5235579999999</v>
      </c>
      <c r="DL90" s="65">
        <v>3313.5235579999999</v>
      </c>
      <c r="DM90" s="65">
        <v>3313.5235579999999</v>
      </c>
      <c r="DN90" s="65">
        <v>3313.5235579999999</v>
      </c>
      <c r="DO90" s="65">
        <v>3313.5235579999999</v>
      </c>
      <c r="DP90" s="65">
        <v>3313.5235579999999</v>
      </c>
      <c r="DQ90" s="65">
        <v>3313.5235579999999</v>
      </c>
      <c r="DR90" s="65">
        <v>3313.5235579999999</v>
      </c>
      <c r="DS90" s="65">
        <v>3313.5235579999999</v>
      </c>
      <c r="DT90" s="65">
        <v>3313.5235579999999</v>
      </c>
      <c r="DU90" s="65">
        <v>3313.5235579999999</v>
      </c>
      <c r="DV90" s="65">
        <v>3313.5235579999999</v>
      </c>
      <c r="DW90" s="65">
        <v>3313.5235579999999</v>
      </c>
      <c r="DX90" s="65">
        <v>3313.5235579999999</v>
      </c>
      <c r="DY90" s="65">
        <v>3313.5235579999999</v>
      </c>
      <c r="DZ90" s="65">
        <v>3313.5235579999999</v>
      </c>
      <c r="EA90" s="65">
        <v>3313.5235579999999</v>
      </c>
      <c r="EB90" s="65">
        <v>3313.5235579999999</v>
      </c>
      <c r="EC90" s="65">
        <v>3313.5235579999999</v>
      </c>
      <c r="ED90" s="65">
        <v>3313.5235579999999</v>
      </c>
      <c r="EE90" s="65">
        <v>3313.5235579999999</v>
      </c>
      <c r="EF90" s="65">
        <v>3313.5235579999999</v>
      </c>
      <c r="EG90" s="65">
        <v>3313.5235579999999</v>
      </c>
      <c r="EH90" s="65">
        <v>3313.5235579999999</v>
      </c>
      <c r="EI90" s="65">
        <v>3313.5235579999999</v>
      </c>
      <c r="EJ90" s="65">
        <v>3313.5235579999999</v>
      </c>
      <c r="EK90" s="65">
        <v>3313.5235579999999</v>
      </c>
      <c r="EL90" s="65">
        <v>3313.5235579999999</v>
      </c>
      <c r="EM90" s="65">
        <v>3313.5235579999999</v>
      </c>
      <c r="EN90" s="65">
        <v>3313.5235579999999</v>
      </c>
      <c r="EO90" s="65">
        <v>3313.5235579999999</v>
      </c>
      <c r="EP90" s="65">
        <v>3313.5235579999999</v>
      </c>
      <c r="EQ90" s="65">
        <v>3313.5235579999999</v>
      </c>
      <c r="ER90" s="65">
        <v>3313.5235579999999</v>
      </c>
      <c r="ES90" s="65">
        <v>3313.5235579999999</v>
      </c>
      <c r="ET90" s="65">
        <v>3313.5235579999999</v>
      </c>
      <c r="EU90" s="65">
        <v>3313.5235579999999</v>
      </c>
      <c r="EV90" s="65">
        <v>3313.5235579999999</v>
      </c>
      <c r="EW90" s="65">
        <v>3313.5235579999999</v>
      </c>
      <c r="EX90" s="65">
        <v>3313.5235579999999</v>
      </c>
      <c r="EY90" s="65">
        <v>3313.5235579999999</v>
      </c>
      <c r="EZ90" s="65">
        <v>3313.5235579999999</v>
      </c>
      <c r="FA90" s="65">
        <v>3313.5235579999999</v>
      </c>
      <c r="FB90" s="65">
        <v>3313.5235579999999</v>
      </c>
      <c r="FC90" s="65">
        <v>3313.5235579999999</v>
      </c>
    </row>
    <row r="91" spans="2:159" ht="12" x14ac:dyDescent="0.2">
      <c r="B91" s="65" t="s">
        <v>675</v>
      </c>
      <c r="C91" s="65" t="s">
        <v>38</v>
      </c>
      <c r="BL91" s="65">
        <v>1091.011994</v>
      </c>
      <c r="BM91" s="65">
        <v>1091.011994</v>
      </c>
      <c r="BN91" s="65">
        <v>1091.011994</v>
      </c>
      <c r="BO91" s="65">
        <v>1091.011994</v>
      </c>
      <c r="BP91" s="65">
        <v>1628.9978020000001</v>
      </c>
      <c r="BQ91" s="65">
        <v>1628.9978020000001</v>
      </c>
      <c r="BR91" s="65">
        <v>1628.9978020000001</v>
      </c>
      <c r="BS91" s="65">
        <v>1628.9978020000001</v>
      </c>
      <c r="BT91" s="65">
        <v>1972.03097</v>
      </c>
      <c r="BU91" s="65">
        <v>1972.03097</v>
      </c>
      <c r="BV91" s="65">
        <v>1972.03097</v>
      </c>
      <c r="BW91" s="65">
        <v>1972.03097</v>
      </c>
      <c r="BX91" s="65">
        <v>1972.03097</v>
      </c>
      <c r="BY91" s="65">
        <v>1972.03097</v>
      </c>
      <c r="BZ91" s="65">
        <v>1972.03097</v>
      </c>
      <c r="CA91" s="65">
        <v>1972.03097</v>
      </c>
      <c r="CB91" s="65">
        <v>1972.03097</v>
      </c>
      <c r="CC91" s="65">
        <v>1972.03097</v>
      </c>
      <c r="CD91" s="65">
        <v>1972.03097</v>
      </c>
      <c r="CE91" s="65">
        <v>1972.03097</v>
      </c>
      <c r="CF91" s="65">
        <v>1972.03097</v>
      </c>
      <c r="CG91" s="65">
        <v>1972.03097</v>
      </c>
      <c r="CH91" s="65">
        <v>1972.03097</v>
      </c>
      <c r="CI91" s="65">
        <v>1972.03097</v>
      </c>
      <c r="CJ91" s="65">
        <v>1972.03097</v>
      </c>
      <c r="CK91" s="65">
        <v>1972.03097</v>
      </c>
      <c r="CL91" s="65">
        <v>1972.03097</v>
      </c>
      <c r="CM91" s="65">
        <v>1972.03097</v>
      </c>
      <c r="CN91" s="65">
        <v>1972.03097</v>
      </c>
      <c r="CO91" s="65">
        <v>1972.03097</v>
      </c>
      <c r="CP91" s="65">
        <v>1972.03097</v>
      </c>
      <c r="CQ91" s="65">
        <v>1972.03097</v>
      </c>
      <c r="CR91" s="65">
        <v>1972.03097</v>
      </c>
      <c r="CS91" s="65">
        <v>1972.03097</v>
      </c>
      <c r="CT91" s="65">
        <v>1972.03097</v>
      </c>
      <c r="CU91" s="65">
        <v>1972.03097</v>
      </c>
      <c r="CV91" s="65">
        <v>1972.03097</v>
      </c>
      <c r="CW91" s="65">
        <v>1972.03097</v>
      </c>
      <c r="CX91" s="65">
        <v>1972.03097</v>
      </c>
      <c r="CY91" s="65">
        <v>1972.03097</v>
      </c>
      <c r="CZ91" s="65">
        <v>1972.03097</v>
      </c>
      <c r="DA91" s="65">
        <v>1972.03097</v>
      </c>
      <c r="DB91" s="65">
        <v>1972.03097</v>
      </c>
      <c r="DC91" s="65">
        <v>1972.03097</v>
      </c>
      <c r="DD91" s="65">
        <v>1972.03097</v>
      </c>
      <c r="DE91" s="65">
        <v>1972.03097</v>
      </c>
      <c r="DF91" s="65">
        <v>1972.03097</v>
      </c>
      <c r="DG91" s="65">
        <v>1972.03097</v>
      </c>
      <c r="DH91" s="65">
        <v>1972.03097</v>
      </c>
      <c r="DI91" s="65">
        <v>1972.03097</v>
      </c>
      <c r="DJ91" s="65">
        <v>1972.03097</v>
      </c>
      <c r="DK91" s="65">
        <v>1972.03097</v>
      </c>
      <c r="DL91" s="65">
        <v>1972.03097</v>
      </c>
      <c r="DM91" s="65">
        <v>1972.03097</v>
      </c>
      <c r="DN91" s="65">
        <v>1972.03097</v>
      </c>
      <c r="DO91" s="65">
        <v>1972.03097</v>
      </c>
      <c r="DP91" s="65">
        <v>1972.03097</v>
      </c>
      <c r="DQ91" s="65">
        <v>1972.03097</v>
      </c>
      <c r="DR91" s="65">
        <v>1972.03097</v>
      </c>
      <c r="DS91" s="65">
        <v>1972.03097</v>
      </c>
      <c r="DT91" s="65">
        <v>1972.03097</v>
      </c>
      <c r="DU91" s="65">
        <v>1972.03097</v>
      </c>
      <c r="DV91" s="65">
        <v>1972.03097</v>
      </c>
      <c r="DW91" s="65">
        <v>1972.03097</v>
      </c>
      <c r="DX91" s="65">
        <v>1972.03097</v>
      </c>
      <c r="DY91" s="65">
        <v>1972.03097</v>
      </c>
      <c r="DZ91" s="65">
        <v>1972.03097</v>
      </c>
      <c r="EA91" s="65">
        <v>1972.03097</v>
      </c>
      <c r="EB91" s="65">
        <v>1972.03097</v>
      </c>
      <c r="EC91" s="65">
        <v>1972.03097</v>
      </c>
      <c r="ED91" s="65">
        <v>1972.03097</v>
      </c>
      <c r="EE91" s="65">
        <v>1972.03097</v>
      </c>
      <c r="EF91" s="65">
        <v>1972.03097</v>
      </c>
      <c r="EG91" s="65">
        <v>1972.03097</v>
      </c>
      <c r="EH91" s="65">
        <v>1972.03097</v>
      </c>
      <c r="EI91" s="65">
        <v>1972.03097</v>
      </c>
      <c r="EJ91" s="65">
        <v>1972.03097</v>
      </c>
      <c r="EK91" s="65">
        <v>1972.03097</v>
      </c>
      <c r="EL91" s="65">
        <v>1972.03097</v>
      </c>
      <c r="EM91" s="65">
        <v>1972.03097</v>
      </c>
      <c r="EN91" s="65">
        <v>1972.03097</v>
      </c>
      <c r="EO91" s="65">
        <v>1972.03097</v>
      </c>
      <c r="EP91" s="65">
        <v>1972.03097</v>
      </c>
      <c r="EQ91" s="65">
        <v>1972.03097</v>
      </c>
      <c r="ER91" s="65">
        <v>1972.03097</v>
      </c>
      <c r="ES91" s="65">
        <v>1972.03097</v>
      </c>
      <c r="EU91" s="65">
        <v>1972.03097</v>
      </c>
      <c r="EV91" s="65">
        <v>1972.03097</v>
      </c>
      <c r="EW91" s="65">
        <v>1972.03097</v>
      </c>
      <c r="EX91" s="65">
        <v>1972.03097</v>
      </c>
      <c r="EY91" s="65">
        <v>1972.03097</v>
      </c>
      <c r="EZ91" s="65">
        <v>1972.03097</v>
      </c>
      <c r="FA91" s="65">
        <v>1972.03097</v>
      </c>
      <c r="FB91" s="65">
        <v>1972.03097</v>
      </c>
      <c r="FC91" s="65">
        <v>1972.03097</v>
      </c>
    </row>
    <row r="92" spans="2:159" ht="12" x14ac:dyDescent="0.2">
      <c r="B92" s="65" t="s">
        <v>675</v>
      </c>
      <c r="C92" s="65" t="s">
        <v>39</v>
      </c>
    </row>
    <row r="93" spans="2:159" ht="12" x14ac:dyDescent="0.2">
      <c r="B93" s="65" t="s">
        <v>675</v>
      </c>
      <c r="C93" s="65" t="s">
        <v>40</v>
      </c>
      <c r="BL93" s="65">
        <v>1129.622067</v>
      </c>
      <c r="BM93" s="65">
        <v>1129.622067</v>
      </c>
      <c r="BN93" s="65">
        <v>1129.622067</v>
      </c>
      <c r="BO93" s="65">
        <v>1129.622067</v>
      </c>
      <c r="BP93" s="65">
        <v>1345.948907</v>
      </c>
      <c r="BQ93" s="65">
        <v>1345.948907</v>
      </c>
      <c r="BR93" s="65">
        <v>1345.948907</v>
      </c>
      <c r="BS93" s="65">
        <v>1345.948907</v>
      </c>
      <c r="BT93" s="65">
        <v>1486.943835</v>
      </c>
      <c r="BU93" s="65">
        <v>1486.943835</v>
      </c>
      <c r="BV93" s="65">
        <v>1486.943835</v>
      </c>
      <c r="BW93" s="65">
        <v>1486.943835</v>
      </c>
      <c r="BX93" s="65">
        <v>1486.943835</v>
      </c>
      <c r="BY93" s="65">
        <v>1486.943835</v>
      </c>
      <c r="BZ93" s="65">
        <v>1486.943835</v>
      </c>
      <c r="CA93" s="65">
        <v>1486.943835</v>
      </c>
      <c r="CB93" s="65">
        <v>1486.943835</v>
      </c>
      <c r="CC93" s="65">
        <v>1486.943835</v>
      </c>
      <c r="CD93" s="65">
        <v>1486.943835</v>
      </c>
      <c r="CE93" s="65">
        <v>1486.943835</v>
      </c>
      <c r="CF93" s="65">
        <v>1486.943835</v>
      </c>
      <c r="CG93" s="65">
        <v>1486.943835</v>
      </c>
      <c r="CH93" s="65">
        <v>1486.943835</v>
      </c>
      <c r="CI93" s="65">
        <v>1486.943835</v>
      </c>
      <c r="CJ93" s="65">
        <v>1486.943835</v>
      </c>
      <c r="CK93" s="65">
        <v>1486.943835</v>
      </c>
      <c r="CL93" s="65">
        <v>1486.943835</v>
      </c>
      <c r="CM93" s="65">
        <v>1486.943835</v>
      </c>
      <c r="CN93" s="65">
        <v>1486.943835</v>
      </c>
      <c r="CO93" s="65">
        <v>1486.943835</v>
      </c>
      <c r="CP93" s="65">
        <v>1486.943835</v>
      </c>
      <c r="CQ93" s="65">
        <v>1486.943835</v>
      </c>
      <c r="CR93" s="65">
        <v>1486.943835</v>
      </c>
      <c r="CS93" s="65">
        <v>1486.943835</v>
      </c>
      <c r="CT93" s="65">
        <v>1486.943835</v>
      </c>
      <c r="CU93" s="65">
        <v>1486.943835</v>
      </c>
      <c r="CV93" s="65">
        <v>1486.943835</v>
      </c>
      <c r="CW93" s="65">
        <v>1486.943835</v>
      </c>
      <c r="CX93" s="65">
        <v>1486.943835</v>
      </c>
      <c r="CY93" s="65">
        <v>1486.943835</v>
      </c>
      <c r="CZ93" s="65">
        <v>1486.943835</v>
      </c>
      <c r="DA93" s="65">
        <v>1486.943835</v>
      </c>
      <c r="DB93" s="65">
        <v>1486.943835</v>
      </c>
      <c r="DC93" s="65">
        <v>1486.943835</v>
      </c>
      <c r="DD93" s="65">
        <v>1486.943835</v>
      </c>
      <c r="DE93" s="65">
        <v>1486.943835</v>
      </c>
      <c r="DF93" s="65">
        <v>1486.943835</v>
      </c>
      <c r="DG93" s="65">
        <v>1486.943835</v>
      </c>
      <c r="DH93" s="65">
        <v>1486.943835</v>
      </c>
      <c r="DI93" s="65">
        <v>1486.943835</v>
      </c>
      <c r="DJ93" s="65">
        <v>1486.943835</v>
      </c>
      <c r="DK93" s="65">
        <v>1486.943835</v>
      </c>
      <c r="DL93" s="65">
        <v>1486.943835</v>
      </c>
      <c r="DM93" s="65">
        <v>1486.943835</v>
      </c>
      <c r="DN93" s="65">
        <v>1486.943835</v>
      </c>
      <c r="DO93" s="65">
        <v>1486.943835</v>
      </c>
      <c r="DP93" s="65">
        <v>1486.943835</v>
      </c>
      <c r="DQ93" s="65">
        <v>1486.943835</v>
      </c>
      <c r="DR93" s="65">
        <v>1486.943835</v>
      </c>
      <c r="DS93" s="65">
        <v>1486.943835</v>
      </c>
      <c r="DT93" s="65">
        <v>1486.943835</v>
      </c>
      <c r="DU93" s="65">
        <v>1486.943835</v>
      </c>
      <c r="DV93" s="65">
        <v>1486.943835</v>
      </c>
      <c r="DW93" s="65">
        <v>1486.943835</v>
      </c>
      <c r="DX93" s="65">
        <v>1486.943835</v>
      </c>
      <c r="DY93" s="65">
        <v>1486.943835</v>
      </c>
      <c r="DZ93" s="65">
        <v>1486.943835</v>
      </c>
      <c r="EA93" s="65">
        <v>1486.943835</v>
      </c>
      <c r="EB93" s="65">
        <v>1486.943835</v>
      </c>
      <c r="EC93" s="65">
        <v>1486.943835</v>
      </c>
      <c r="ED93" s="65">
        <v>1486.943835</v>
      </c>
      <c r="EE93" s="65">
        <v>1486.943835</v>
      </c>
      <c r="EF93" s="65">
        <v>1486.943835</v>
      </c>
      <c r="EG93" s="65">
        <v>1486.943835</v>
      </c>
      <c r="EH93" s="65">
        <v>1486.943835</v>
      </c>
      <c r="EI93" s="65">
        <v>1486.943835</v>
      </c>
      <c r="EJ93" s="65">
        <v>1486.943835</v>
      </c>
      <c r="EK93" s="65">
        <v>1486.943835</v>
      </c>
      <c r="EL93" s="65">
        <v>1486.943835</v>
      </c>
      <c r="EM93" s="65">
        <v>1486.943835</v>
      </c>
      <c r="EN93" s="65">
        <v>1486.943835</v>
      </c>
      <c r="EO93" s="65">
        <v>1486.943835</v>
      </c>
      <c r="EP93" s="65">
        <v>1486.943835</v>
      </c>
      <c r="EQ93" s="65">
        <v>1486.943835</v>
      </c>
      <c r="ER93" s="65">
        <v>1486.943835</v>
      </c>
      <c r="ES93" s="65">
        <v>1486.943835</v>
      </c>
      <c r="ET93" s="65">
        <v>1486.943835</v>
      </c>
      <c r="EU93" s="65">
        <v>1486.943835</v>
      </c>
      <c r="EV93" s="65">
        <v>1486.943835</v>
      </c>
      <c r="EW93" s="65">
        <v>1486.943835</v>
      </c>
      <c r="EX93" s="65">
        <v>1486.943835</v>
      </c>
      <c r="EY93" s="65">
        <v>1486.943835</v>
      </c>
      <c r="EZ93" s="65">
        <v>1486.943835</v>
      </c>
      <c r="FA93" s="65">
        <v>1486.943835</v>
      </c>
      <c r="FB93" s="65">
        <v>1486.943835</v>
      </c>
      <c r="FC93" s="65">
        <v>1486.943835</v>
      </c>
    </row>
    <row r="94" spans="2:159" ht="12" x14ac:dyDescent="0.2">
      <c r="B94" s="65" t="s">
        <v>675</v>
      </c>
      <c r="C94" s="65" t="s">
        <v>41</v>
      </c>
    </row>
    <row r="95" spans="2:159" ht="12" x14ac:dyDescent="0.2">
      <c r="B95" s="65" t="s">
        <v>675</v>
      </c>
      <c r="C95" s="65" t="s">
        <v>42</v>
      </c>
      <c r="BR95" s="65">
        <v>21.366068689999999</v>
      </c>
      <c r="BS95" s="65">
        <v>21.366068689999999</v>
      </c>
      <c r="BT95" s="65">
        <v>67.117190199999996</v>
      </c>
      <c r="BU95" s="65">
        <v>67.117190199999996</v>
      </c>
      <c r="BV95" s="65">
        <v>67.117190199999996</v>
      </c>
      <c r="BW95" s="65">
        <v>67.117190199999996</v>
      </c>
      <c r="BY95" s="65">
        <v>67.117190199999996</v>
      </c>
      <c r="BZ95" s="65">
        <v>67.117190199999996</v>
      </c>
      <c r="CA95" s="65">
        <v>67.117190199999996</v>
      </c>
      <c r="CC95" s="65">
        <v>67.117190199999996</v>
      </c>
      <c r="CE95" s="65">
        <v>67.117190199999996</v>
      </c>
      <c r="CF95" s="65">
        <v>67.117190199999996</v>
      </c>
      <c r="CG95" s="65">
        <v>67.117190199999996</v>
      </c>
      <c r="CH95" s="65">
        <v>67.117190199999996</v>
      </c>
      <c r="CI95" s="65">
        <v>67.117190199999996</v>
      </c>
      <c r="CJ95" s="65">
        <v>67.117190199999996</v>
      </c>
      <c r="CK95" s="65">
        <v>67.117190199999996</v>
      </c>
      <c r="CL95" s="65">
        <v>67.117190199999996</v>
      </c>
      <c r="CM95" s="65">
        <v>67.117190199999996</v>
      </c>
      <c r="CN95" s="65">
        <v>67.117190199999996</v>
      </c>
      <c r="CO95" s="65">
        <v>67.117190199999996</v>
      </c>
      <c r="CP95" s="65">
        <v>67.117190199999996</v>
      </c>
      <c r="CQ95" s="65">
        <v>67.117190199999996</v>
      </c>
      <c r="CR95" s="65">
        <v>67.117190199999996</v>
      </c>
      <c r="CS95" s="65">
        <v>67.117190199999996</v>
      </c>
      <c r="CT95" s="65">
        <v>67.117190199999996</v>
      </c>
      <c r="CU95" s="65">
        <v>67.117190199999996</v>
      </c>
      <c r="CV95" s="65">
        <v>67.117190199999996</v>
      </c>
      <c r="CW95" s="65">
        <v>67.117190199999996</v>
      </c>
      <c r="CX95" s="65">
        <v>67.117190199999996</v>
      </c>
      <c r="CY95" s="65">
        <v>67.117190199999996</v>
      </c>
      <c r="CZ95" s="65">
        <v>67.117190199999996</v>
      </c>
      <c r="DA95" s="65">
        <v>67.117190199999996</v>
      </c>
      <c r="DB95" s="65">
        <v>67.117190199999996</v>
      </c>
      <c r="DC95" s="65">
        <v>67.117190199999996</v>
      </c>
      <c r="DD95" s="65">
        <v>67.117190199999996</v>
      </c>
      <c r="DE95" s="65">
        <v>67.117190199999996</v>
      </c>
      <c r="DF95" s="65">
        <v>67.117190199999996</v>
      </c>
      <c r="DG95" s="65">
        <v>67.117190199999996</v>
      </c>
      <c r="DH95" s="65">
        <v>67.117190199999996</v>
      </c>
      <c r="DI95" s="65">
        <v>67.117190199999996</v>
      </c>
      <c r="DJ95" s="65">
        <v>67.117190199999996</v>
      </c>
      <c r="DK95" s="65">
        <v>67.117190199999996</v>
      </c>
      <c r="DL95" s="65">
        <v>67.117190199999996</v>
      </c>
      <c r="DM95" s="65">
        <v>67.117190199999996</v>
      </c>
      <c r="DN95" s="65">
        <v>67.117190199999996</v>
      </c>
      <c r="DO95" s="65">
        <v>67.117190199999996</v>
      </c>
      <c r="DP95" s="65">
        <v>67.117190199999996</v>
      </c>
      <c r="DQ95" s="65">
        <v>67.117190199999996</v>
      </c>
      <c r="DR95" s="65">
        <v>67.117190199999996</v>
      </c>
      <c r="DS95" s="65">
        <v>67.117190199999996</v>
      </c>
      <c r="DT95" s="65">
        <v>67.117190199999996</v>
      </c>
      <c r="DU95" s="65">
        <v>67.117190199999996</v>
      </c>
      <c r="DV95" s="65">
        <v>67.117190199999996</v>
      </c>
      <c r="DW95" s="65">
        <v>67.117190199999996</v>
      </c>
      <c r="DX95" s="65">
        <v>67.117190199999996</v>
      </c>
      <c r="DY95" s="65">
        <v>67.117190199999996</v>
      </c>
      <c r="DZ95" s="65">
        <v>67.117190199999996</v>
      </c>
      <c r="EA95" s="65">
        <v>67.117190199999996</v>
      </c>
      <c r="EB95" s="65">
        <v>67.117190199999996</v>
      </c>
      <c r="EC95" s="65">
        <v>67.117190199999996</v>
      </c>
      <c r="ED95" s="65">
        <v>67.117190199999996</v>
      </c>
      <c r="EE95" s="65">
        <v>67.117190199999996</v>
      </c>
      <c r="EF95" s="65">
        <v>67.117190199999996</v>
      </c>
      <c r="EG95" s="65">
        <v>67.117190199999996</v>
      </c>
      <c r="EH95" s="65">
        <v>67.117190199999996</v>
      </c>
      <c r="EI95" s="65">
        <v>67.117190199999996</v>
      </c>
      <c r="EJ95" s="65">
        <v>67.117190199999996</v>
      </c>
      <c r="EK95" s="65">
        <v>67.117190199999996</v>
      </c>
      <c r="EL95" s="65">
        <v>67.117190199999996</v>
      </c>
      <c r="EM95" s="65">
        <v>67.117190199999996</v>
      </c>
      <c r="EN95" s="65">
        <v>67.117190199999996</v>
      </c>
      <c r="EO95" s="65">
        <v>67.117190199999996</v>
      </c>
      <c r="EP95" s="65">
        <v>67.117190199999996</v>
      </c>
      <c r="EQ95" s="65">
        <v>67.117190199999996</v>
      </c>
      <c r="ER95" s="65">
        <v>67.117190199999996</v>
      </c>
      <c r="ES95" s="65">
        <v>67.117190199999996</v>
      </c>
      <c r="ET95" s="65">
        <v>67.117190199999996</v>
      </c>
      <c r="EU95" s="65">
        <v>67.117190199999996</v>
      </c>
      <c r="EV95" s="65">
        <v>67.117190199999996</v>
      </c>
      <c r="EW95" s="65">
        <v>67.117190199999996</v>
      </c>
      <c r="EX95" s="65">
        <v>67.117190199999996</v>
      </c>
      <c r="EY95" s="65">
        <v>67.117190199999996</v>
      </c>
      <c r="EZ95" s="65">
        <v>67.117190199999996</v>
      </c>
      <c r="FA95" s="65">
        <v>67.117190199999996</v>
      </c>
      <c r="FB95" s="65">
        <v>67.117190199999996</v>
      </c>
      <c r="FC95" s="65">
        <v>67.117190199999996</v>
      </c>
    </row>
    <row r="96" spans="2:159" ht="12" x14ac:dyDescent="0.2">
      <c r="B96" s="65" t="s">
        <v>675</v>
      </c>
      <c r="C96" s="65" t="s">
        <v>43</v>
      </c>
    </row>
    <row r="97" spans="2:159" ht="12" x14ac:dyDescent="0.2">
      <c r="B97" s="65" t="s">
        <v>675</v>
      </c>
      <c r="C97" s="65" t="s">
        <v>44</v>
      </c>
    </row>
    <row r="98" spans="2:159" ht="12" x14ac:dyDescent="0.2">
      <c r="B98" s="65" t="s">
        <v>675</v>
      </c>
      <c r="C98" s="65" t="s">
        <v>45</v>
      </c>
    </row>
    <row r="99" spans="2:159" ht="12" x14ac:dyDescent="0.2">
      <c r="B99" s="65" t="s">
        <v>675</v>
      </c>
      <c r="C99" s="65" t="s">
        <v>46</v>
      </c>
    </row>
    <row r="100" spans="2:159" ht="12" x14ac:dyDescent="0.2">
      <c r="B100" s="65" t="s">
        <v>675</v>
      </c>
      <c r="C100" s="65" t="s">
        <v>47</v>
      </c>
    </row>
    <row r="101" spans="2:159" ht="12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3513.4453109999999</v>
      </c>
      <c r="BM101" s="65">
        <v>3513.4453109999999</v>
      </c>
      <c r="BN101" s="65">
        <v>3513.4453109999999</v>
      </c>
      <c r="BO101" s="65">
        <v>3513.4453109999999</v>
      </c>
      <c r="BP101" s="65">
        <v>5353.174027</v>
      </c>
      <c r="BQ101" s="65">
        <v>5353.174027</v>
      </c>
      <c r="BR101" s="65">
        <v>5374.5400950000003</v>
      </c>
      <c r="BS101" s="65">
        <v>5374.5400950000003</v>
      </c>
      <c r="BT101" s="65">
        <v>6839.6155529999996</v>
      </c>
      <c r="BU101" s="65">
        <v>6839.6155529999996</v>
      </c>
      <c r="BV101" s="65">
        <v>6839.6155529999996</v>
      </c>
      <c r="BW101" s="65">
        <v>6839.6155529999996</v>
      </c>
      <c r="BX101" s="65">
        <v>6772.4983629999997</v>
      </c>
      <c r="BY101" s="65">
        <v>6839.6155529999996</v>
      </c>
      <c r="BZ101" s="65">
        <v>6839.6155529999996</v>
      </c>
      <c r="CA101" s="65">
        <v>6839.6155529999996</v>
      </c>
      <c r="CB101" s="65">
        <v>6772.4983629999997</v>
      </c>
      <c r="CC101" s="65">
        <v>6839.6155529999996</v>
      </c>
      <c r="CD101" s="65">
        <v>6772.4983629999997</v>
      </c>
      <c r="CE101" s="65">
        <v>6839.6155529999996</v>
      </c>
      <c r="CF101" s="65">
        <v>6839.6155529999996</v>
      </c>
      <c r="CG101" s="65">
        <v>6839.6155529999996</v>
      </c>
      <c r="CH101" s="65">
        <v>6839.6155529999996</v>
      </c>
      <c r="CI101" s="65">
        <v>6839.6155529999996</v>
      </c>
      <c r="CJ101" s="65">
        <v>6839.6155529999996</v>
      </c>
      <c r="CK101" s="65">
        <v>6839.6155529999996</v>
      </c>
      <c r="CL101" s="65">
        <v>6839.6155529999996</v>
      </c>
      <c r="CM101" s="65">
        <v>6839.6155529999996</v>
      </c>
      <c r="CN101" s="65">
        <v>6839.6155529999996</v>
      </c>
      <c r="CO101" s="65">
        <v>6839.6155529999996</v>
      </c>
      <c r="CP101" s="65">
        <v>6839.6155529999996</v>
      </c>
      <c r="CQ101" s="65">
        <v>6839.6155529999996</v>
      </c>
      <c r="CR101" s="65">
        <v>6839.6155529999996</v>
      </c>
      <c r="CS101" s="65">
        <v>6839.6155529999996</v>
      </c>
      <c r="CT101" s="65">
        <v>6839.6155529999996</v>
      </c>
      <c r="CU101" s="65">
        <v>6839.6155529999996</v>
      </c>
      <c r="CV101" s="65">
        <v>6839.6155529999996</v>
      </c>
      <c r="CW101" s="65">
        <v>6839.6155529999996</v>
      </c>
      <c r="CX101" s="65">
        <v>6839.6155529999996</v>
      </c>
      <c r="CY101" s="65">
        <v>6839.6155529999996</v>
      </c>
      <c r="CZ101" s="65">
        <v>6839.6155529999996</v>
      </c>
      <c r="DA101" s="65">
        <v>6839.6155529999996</v>
      </c>
      <c r="DB101" s="65">
        <v>6839.6155529999996</v>
      </c>
      <c r="DC101" s="65">
        <v>6839.6155529999996</v>
      </c>
      <c r="DD101" s="65">
        <v>6839.6155529999996</v>
      </c>
      <c r="DE101" s="65">
        <v>6839.6155529999996</v>
      </c>
      <c r="DF101" s="65">
        <v>6839.6155529999996</v>
      </c>
      <c r="DG101" s="65">
        <v>6839.6155529999996</v>
      </c>
      <c r="DH101" s="65">
        <v>6839.6155529999996</v>
      </c>
      <c r="DI101" s="65">
        <v>6839.6155529999996</v>
      </c>
      <c r="DJ101" s="65">
        <v>6839.6155529999996</v>
      </c>
      <c r="DK101" s="65">
        <v>6839.6155529999996</v>
      </c>
      <c r="DL101" s="65">
        <v>6839.6155529999996</v>
      </c>
      <c r="DM101" s="65">
        <v>6839.6155529999996</v>
      </c>
      <c r="DN101" s="65">
        <v>6839.6155529999996</v>
      </c>
      <c r="DO101" s="65">
        <v>6839.6155529999996</v>
      </c>
      <c r="DP101" s="65">
        <v>6839.6155529999996</v>
      </c>
      <c r="DQ101" s="65">
        <v>6839.6155529999996</v>
      </c>
      <c r="DR101" s="65">
        <v>6839.6155529999996</v>
      </c>
      <c r="DS101" s="65">
        <v>6839.6155529999996</v>
      </c>
      <c r="DT101" s="65">
        <v>6839.6155529999996</v>
      </c>
      <c r="DU101" s="65">
        <v>6839.6155529999996</v>
      </c>
      <c r="DV101" s="65">
        <v>6839.6155529999996</v>
      </c>
      <c r="DW101" s="65">
        <v>6839.6155529999996</v>
      </c>
      <c r="DX101" s="65">
        <v>6839.6155529999996</v>
      </c>
      <c r="DY101" s="65">
        <v>6839.6155529999996</v>
      </c>
      <c r="DZ101" s="65">
        <v>6839.6155529999996</v>
      </c>
      <c r="EA101" s="65">
        <v>6839.6155529999996</v>
      </c>
      <c r="EB101" s="65">
        <v>6839.6155529999996</v>
      </c>
      <c r="EC101" s="65">
        <v>6839.6155529999996</v>
      </c>
      <c r="ED101" s="65">
        <v>6839.6155529999996</v>
      </c>
      <c r="EE101" s="65">
        <v>6839.6155529999996</v>
      </c>
      <c r="EF101" s="65">
        <v>6839.6155529999996</v>
      </c>
      <c r="EG101" s="65">
        <v>6839.6155529999996</v>
      </c>
      <c r="EH101" s="65">
        <v>6839.6155529999996</v>
      </c>
      <c r="EI101" s="65">
        <v>6839.6155529999996</v>
      </c>
      <c r="EJ101" s="65">
        <v>6839.6155529999996</v>
      </c>
      <c r="EK101" s="65">
        <v>6839.6155529999996</v>
      </c>
      <c r="EL101" s="65">
        <v>6839.6155529999996</v>
      </c>
      <c r="EM101" s="65">
        <v>6839.6155529999996</v>
      </c>
      <c r="EN101" s="65">
        <v>6839.6155529999996</v>
      </c>
      <c r="EO101" s="65">
        <v>6839.6155529999996</v>
      </c>
      <c r="EP101" s="65">
        <v>6839.6155529999996</v>
      </c>
      <c r="EQ101" s="65">
        <v>6839.6155529999996</v>
      </c>
      <c r="ER101" s="65">
        <v>6839.6155529999996</v>
      </c>
      <c r="ES101" s="65">
        <v>6839.6155529999996</v>
      </c>
      <c r="ET101" s="65">
        <v>4867.5845829999998</v>
      </c>
      <c r="EU101" s="65">
        <v>6839.6155529999996</v>
      </c>
      <c r="EV101" s="65">
        <v>6839.6155529999996</v>
      </c>
      <c r="EW101" s="65">
        <v>6839.6155529999996</v>
      </c>
      <c r="EX101" s="65">
        <v>6839.6155529999996</v>
      </c>
      <c r="EY101" s="65">
        <v>6839.6155529999996</v>
      </c>
      <c r="EZ101" s="65">
        <v>6839.6155529999996</v>
      </c>
      <c r="FA101" s="65">
        <v>6839.6155529999996</v>
      </c>
      <c r="FB101" s="65">
        <v>6839.6155529999996</v>
      </c>
      <c r="FC101" s="65">
        <v>6839.6155529999996</v>
      </c>
    </row>
    <row r="102" spans="2:159" ht="12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2531.2650199999998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3216.8554410000002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1514.533289</v>
      </c>
      <c r="AD102" s="65">
        <v>3412.4135700000002</v>
      </c>
      <c r="AE102" s="65">
        <v>2077.2366480000001</v>
      </c>
      <c r="AF102" s="65">
        <v>1237.4926049999999</v>
      </c>
      <c r="AG102" s="65">
        <v>193.28419819999999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3329.888798</v>
      </c>
      <c r="AM102" s="65">
        <v>3136.6045989999998</v>
      </c>
      <c r="AN102" s="65">
        <v>3412.4135700000002</v>
      </c>
      <c r="AO102" s="65">
        <v>2348.3082610000001</v>
      </c>
      <c r="AP102" s="65">
        <v>3412.4135700000002</v>
      </c>
      <c r="AQ102" s="65">
        <v>3412.4135700000002</v>
      </c>
      <c r="AR102" s="65">
        <v>3412.4135700000002</v>
      </c>
      <c r="AS102" s="65">
        <v>502.15992679999999</v>
      </c>
      <c r="AT102" s="65">
        <v>3412.4135700000002</v>
      </c>
      <c r="AU102" s="65">
        <v>1887.6420390000001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502.15992679999999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ht="12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C103" s="65">
        <v>235.5414298</v>
      </c>
      <c r="AD103" s="65">
        <v>235.5414298</v>
      </c>
      <c r="AE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P103" s="65">
        <v>235.5414298</v>
      </c>
      <c r="AQ103" s="65">
        <v>235.5414298</v>
      </c>
    </row>
    <row r="104" spans="2:159" ht="12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964.90503669999998</v>
      </c>
      <c r="I104" s="65">
        <v>658.01899839999999</v>
      </c>
      <c r="J104" s="65">
        <v>1160.273672</v>
      </c>
      <c r="K104" s="65">
        <v>964.90503669999998</v>
      </c>
      <c r="L104" s="65">
        <v>964.90503669999998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1160.273672</v>
      </c>
      <c r="U104" s="65">
        <v>788.77007370000001</v>
      </c>
      <c r="V104" s="65">
        <v>1293.5829209999999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B104" s="65">
        <v>375.10399059999997</v>
      </c>
      <c r="AC104" s="65">
        <v>597.46508400000005</v>
      </c>
      <c r="AE104" s="65">
        <v>658.01899839999999</v>
      </c>
      <c r="AF104" s="65">
        <v>348.57478689999999</v>
      </c>
      <c r="AG104" s="65">
        <v>293.248086</v>
      </c>
      <c r="AH104" s="65">
        <v>309.44421149999999</v>
      </c>
      <c r="AI104" s="65">
        <v>348.57478689999999</v>
      </c>
      <c r="AK104" s="65">
        <v>2109.640175</v>
      </c>
      <c r="AL104" s="65">
        <v>2292.4074390000001</v>
      </c>
      <c r="AM104" s="65">
        <v>655.46082520000004</v>
      </c>
      <c r="AN104" s="65">
        <v>2640.9822260000001</v>
      </c>
      <c r="AP104" s="65">
        <v>1451.621177</v>
      </c>
      <c r="AQ104" s="65">
        <v>348.57478689999999</v>
      </c>
      <c r="AR104" s="65">
        <v>2116.2724760000001</v>
      </c>
      <c r="AS104" s="65">
        <v>2116.2724760000001</v>
      </c>
      <c r="AU104" s="65">
        <v>1171.2643419999999</v>
      </c>
      <c r="AV104" s="65">
        <v>2116.2724760000001</v>
      </c>
      <c r="AW104" s="65">
        <v>971.5373376</v>
      </c>
      <c r="AZ104" s="65">
        <v>1676.07719</v>
      </c>
      <c r="BA104" s="65">
        <v>1676.07719</v>
      </c>
      <c r="BB104" s="65">
        <v>1676.07719</v>
      </c>
      <c r="BC104" s="65">
        <v>1301.987699</v>
      </c>
      <c r="BD104" s="65">
        <v>1171.2643419999999</v>
      </c>
      <c r="BE104" s="65">
        <v>1144.7351389999999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1144.7351389999999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ht="12" x14ac:dyDescent="0.2">
      <c r="B105" s="65" t="s">
        <v>699</v>
      </c>
      <c r="C105" s="65" t="s">
        <v>40</v>
      </c>
      <c r="D105" s="65">
        <v>861.91487810000001</v>
      </c>
      <c r="E105" s="65">
        <v>389.18757319999997</v>
      </c>
      <c r="F105" s="65">
        <v>861.91487810000001</v>
      </c>
      <c r="G105" s="65">
        <v>861.91487810000001</v>
      </c>
      <c r="H105" s="65">
        <v>861.91487810000001</v>
      </c>
      <c r="I105" s="65">
        <v>616.41447359999995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T105" s="65">
        <v>1353.463123</v>
      </c>
      <c r="U105" s="65">
        <v>1263.342183</v>
      </c>
      <c r="W105" s="65">
        <v>1353.463123</v>
      </c>
      <c r="X105" s="65">
        <v>1353.463123</v>
      </c>
      <c r="Y105" s="65">
        <v>790.0764739</v>
      </c>
      <c r="AA105" s="65">
        <v>1353.463123</v>
      </c>
      <c r="AD105" s="65">
        <v>1353.463123</v>
      </c>
      <c r="AE105" s="65">
        <v>1027.440709</v>
      </c>
      <c r="AF105" s="65">
        <v>1353.463123</v>
      </c>
      <c r="AI105" s="65">
        <v>1353.463123</v>
      </c>
      <c r="AK105" s="65">
        <v>617.84734530000003</v>
      </c>
      <c r="AL105" s="65">
        <v>497.26624609999999</v>
      </c>
      <c r="AM105" s="65">
        <v>168.83943199999999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X105" s="65">
        <v>1358.674217</v>
      </c>
      <c r="AY105" s="65">
        <v>1358.674217</v>
      </c>
      <c r="AZ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344.12167060000002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ht="12" x14ac:dyDescent="0.2">
      <c r="B106" s="65" t="s">
        <v>699</v>
      </c>
      <c r="C106" s="65" t="s">
        <v>41</v>
      </c>
    </row>
    <row r="107" spans="2:159" ht="12" x14ac:dyDescent="0.2">
      <c r="B107" s="65" t="s">
        <v>699</v>
      </c>
      <c r="C107" s="65" t="s">
        <v>42</v>
      </c>
    </row>
    <row r="108" spans="2:159" ht="12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247.61949490000001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735.08424070000001</v>
      </c>
      <c r="U108" s="65">
        <v>612.48396739999998</v>
      </c>
      <c r="V108" s="65">
        <v>926.15344990000006</v>
      </c>
      <c r="W108" s="65">
        <v>926.15344990000006</v>
      </c>
      <c r="X108" s="65">
        <v>819.37182519999999</v>
      </c>
      <c r="Y108" s="65">
        <v>926.15344990000006</v>
      </c>
      <c r="Z108" s="65">
        <v>838.03859480000006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847.41679099999999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926.15344990000006</v>
      </c>
      <c r="AW108" s="65">
        <v>926.15344990000006</v>
      </c>
      <c r="AX108" s="65">
        <v>926.15344990000006</v>
      </c>
      <c r="AY108" s="65">
        <v>926.15344990000006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926.15344990000006</v>
      </c>
      <c r="BM108" s="65">
        <v>926.15344990000006</v>
      </c>
      <c r="BN108" s="65">
        <v>926.15344990000006</v>
      </c>
      <c r="BO108" s="65">
        <v>926.15344990000006</v>
      </c>
      <c r="BP108" s="65">
        <v>926.15344990000006</v>
      </c>
      <c r="BQ108" s="65">
        <v>926.15344990000006</v>
      </c>
      <c r="BR108" s="65">
        <v>926.15344990000006</v>
      </c>
      <c r="BS108" s="65">
        <v>926.15344990000006</v>
      </c>
      <c r="BT108" s="65">
        <v>926.15344990000006</v>
      </c>
      <c r="BU108" s="65">
        <v>926.15344990000006</v>
      </c>
      <c r="BV108" s="65">
        <v>926.15344990000006</v>
      </c>
      <c r="BW108" s="65">
        <v>926.15344990000006</v>
      </c>
      <c r="BX108" s="65">
        <v>926.15344990000006</v>
      </c>
      <c r="BY108" s="65">
        <v>926.15344990000006</v>
      </c>
      <c r="BZ108" s="65">
        <v>926.15344990000006</v>
      </c>
      <c r="CA108" s="65">
        <v>926.15344990000006</v>
      </c>
      <c r="CB108" s="65">
        <v>559.76619760000005</v>
      </c>
      <c r="CC108" s="65">
        <v>559.76619760000005</v>
      </c>
      <c r="CD108" s="65">
        <v>559.76619760000005</v>
      </c>
      <c r="CE108" s="65">
        <v>559.76619760000005</v>
      </c>
      <c r="CF108" s="65">
        <v>559.76619760000005</v>
      </c>
      <c r="CG108" s="65">
        <v>559.76619760000005</v>
      </c>
      <c r="CH108" s="65">
        <v>559.76619760000005</v>
      </c>
      <c r="CI108" s="65">
        <v>559.76619760000005</v>
      </c>
      <c r="CJ108" s="65">
        <v>559.76619760000005</v>
      </c>
      <c r="CK108" s="65">
        <v>559.76619760000005</v>
      </c>
      <c r="CL108" s="65">
        <v>559.76619760000005</v>
      </c>
      <c r="CM108" s="65">
        <v>559.76619760000005</v>
      </c>
      <c r="CN108" s="65">
        <v>559.76619760000005</v>
      </c>
      <c r="CO108" s="65">
        <v>559.76619760000005</v>
      </c>
      <c r="CP108" s="65">
        <v>559.76619760000005</v>
      </c>
      <c r="CQ108" s="65">
        <v>559.76619760000005</v>
      </c>
      <c r="CR108" s="65">
        <v>559.76619760000005</v>
      </c>
      <c r="CS108" s="65">
        <v>559.76619760000005</v>
      </c>
      <c r="CT108" s="65">
        <v>559.76619760000005</v>
      </c>
      <c r="CU108" s="65">
        <v>559.76619760000005</v>
      </c>
      <c r="CV108" s="65">
        <v>559.76619760000005</v>
      </c>
      <c r="CW108" s="65">
        <v>559.76619760000005</v>
      </c>
      <c r="CX108" s="65">
        <v>559.76619760000005</v>
      </c>
      <c r="CY108" s="65">
        <v>559.76619760000005</v>
      </c>
    </row>
    <row r="109" spans="2:159" ht="12" x14ac:dyDescent="0.2">
      <c r="B109" s="65" t="s">
        <v>699</v>
      </c>
      <c r="C109" s="65" t="s">
        <v>44</v>
      </c>
    </row>
    <row r="110" spans="2:159" ht="12" x14ac:dyDescent="0.2">
      <c r="B110" s="65" t="s">
        <v>699</v>
      </c>
      <c r="C110" s="65" t="s">
        <v>45</v>
      </c>
    </row>
    <row r="111" spans="2:159" ht="12" x14ac:dyDescent="0.2">
      <c r="B111" s="65" t="s">
        <v>699</v>
      </c>
      <c r="C111" s="65" t="s">
        <v>46</v>
      </c>
    </row>
    <row r="112" spans="2:159" ht="12" x14ac:dyDescent="0.2">
      <c r="B112" s="65" t="s">
        <v>699</v>
      </c>
      <c r="C112" s="65" t="s">
        <v>47</v>
      </c>
    </row>
    <row r="113" spans="2:159" ht="12" x14ac:dyDescent="0.2">
      <c r="B113" s="65" t="s">
        <v>699</v>
      </c>
      <c r="C113" s="65" t="s">
        <v>15</v>
      </c>
      <c r="D113" s="65">
        <v>5979.5877620000001</v>
      </c>
      <c r="E113" s="65">
        <v>4871.2965350000004</v>
      </c>
      <c r="F113" s="65">
        <v>5531.7179560000004</v>
      </c>
      <c r="G113" s="65">
        <v>5355.582993</v>
      </c>
      <c r="H113" s="65">
        <v>5841.1621670000004</v>
      </c>
      <c r="I113" s="65">
        <v>4172.085744</v>
      </c>
      <c r="J113" s="65">
        <v>6036.5308029999997</v>
      </c>
      <c r="K113" s="65">
        <v>5841.1621670000004</v>
      </c>
      <c r="L113" s="65">
        <v>5841.1621670000004</v>
      </c>
      <c r="M113" s="65">
        <v>5282.1991230000003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6896.7760369999996</v>
      </c>
      <c r="U113" s="65">
        <v>6312.5512239999998</v>
      </c>
      <c r="V113" s="65">
        <v>5867.6913709999999</v>
      </c>
      <c r="W113" s="65">
        <v>6461.3770510000004</v>
      </c>
      <c r="X113" s="65">
        <v>7290.5078329999997</v>
      </c>
      <c r="Y113" s="65">
        <v>5786.6624929999998</v>
      </c>
      <c r="Z113" s="65">
        <v>5955.7114789999996</v>
      </c>
      <c r="AA113" s="65">
        <v>6985.6130649999996</v>
      </c>
      <c r="AB113" s="65">
        <v>4713.6710110000004</v>
      </c>
      <c r="AC113" s="65">
        <v>3273.693252</v>
      </c>
      <c r="AD113" s="65">
        <v>5927.5715739999996</v>
      </c>
      <c r="AE113" s="65">
        <v>4924.3912350000001</v>
      </c>
      <c r="AF113" s="65">
        <v>3865.6839650000002</v>
      </c>
      <c r="AG113" s="65">
        <v>1648.2271639999999</v>
      </c>
      <c r="AH113" s="65">
        <v>4883.5526620000001</v>
      </c>
      <c r="AI113" s="65">
        <v>6276.1463610000001</v>
      </c>
      <c r="AJ113" s="65">
        <v>4574.1084499999997</v>
      </c>
      <c r="AK113" s="65">
        <v>7301.5959709999997</v>
      </c>
      <c r="AL113" s="65">
        <v>7281.2573629999997</v>
      </c>
      <c r="AM113" s="65">
        <v>5122.5997360000001</v>
      </c>
      <c r="AN113" s="65">
        <v>8338.2234640000006</v>
      </c>
      <c r="AO113" s="65">
        <v>4339.7671280000004</v>
      </c>
      <c r="AP113" s="65">
        <v>7305.6671850000002</v>
      </c>
      <c r="AQ113" s="65">
        <v>6281.357454</v>
      </c>
      <c r="AR113" s="65">
        <v>7813.5137139999997</v>
      </c>
      <c r="AS113" s="65">
        <v>3544.585853</v>
      </c>
      <c r="AT113" s="65">
        <v>5697.2412370000002</v>
      </c>
      <c r="AU113" s="65">
        <v>5343.7340480000003</v>
      </c>
      <c r="AV113" s="65">
        <v>7730.9889409999996</v>
      </c>
      <c r="AW113" s="65">
        <v>5227.5795850000004</v>
      </c>
      <c r="AX113" s="65">
        <v>5614.7164650000004</v>
      </c>
      <c r="AY113" s="65">
        <v>5614.7164650000004</v>
      </c>
      <c r="AZ113" s="65">
        <v>7303.300279</v>
      </c>
      <c r="BA113" s="65">
        <v>5600.5043910000004</v>
      </c>
      <c r="BB113" s="65">
        <v>7303.300279</v>
      </c>
      <c r="BC113" s="65">
        <v>6929.2107880000003</v>
      </c>
      <c r="BD113" s="65">
        <v>4302.3736070000004</v>
      </c>
      <c r="BE113" s="65">
        <v>2961.890844</v>
      </c>
      <c r="BF113" s="65">
        <v>4691.2159350000002</v>
      </c>
      <c r="BG113" s="65">
        <v>4691.2159350000002</v>
      </c>
      <c r="BH113" s="65">
        <v>4497.9317369999999</v>
      </c>
      <c r="BI113" s="65">
        <v>4497.9317369999999</v>
      </c>
      <c r="BJ113" s="65">
        <v>4497.9317369999999</v>
      </c>
      <c r="BK113" s="65">
        <v>4497.9317369999999</v>
      </c>
      <c r="BL113" s="65">
        <v>4497.9317369999999</v>
      </c>
      <c r="BM113" s="65">
        <v>2795.1358489999998</v>
      </c>
      <c r="BN113" s="65">
        <v>4497.9317369999999</v>
      </c>
      <c r="BO113" s="65">
        <v>4497.9317369999999</v>
      </c>
      <c r="BP113" s="65">
        <v>4329.0923050000001</v>
      </c>
      <c r="BQ113" s="65">
        <v>2795.1358489999998</v>
      </c>
      <c r="BR113" s="65">
        <v>4302.5631009999997</v>
      </c>
      <c r="BS113" s="65">
        <v>4329.0923050000001</v>
      </c>
      <c r="BT113" s="65">
        <v>4329.0923050000001</v>
      </c>
      <c r="BU113" s="65">
        <v>4329.0923050000001</v>
      </c>
      <c r="BV113" s="65">
        <v>4329.0923050000001</v>
      </c>
      <c r="BW113" s="65">
        <v>4329.0923050000001</v>
      </c>
      <c r="BX113" s="65">
        <v>4329.0923050000001</v>
      </c>
      <c r="BY113" s="65">
        <v>4329.0923050000001</v>
      </c>
      <c r="BZ113" s="65">
        <v>4329.0923050000001</v>
      </c>
      <c r="CA113" s="65">
        <v>4329.0923050000001</v>
      </c>
      <c r="CB113" s="65">
        <v>3074.0714760000001</v>
      </c>
      <c r="CC113" s="65">
        <v>3074.0714760000001</v>
      </c>
      <c r="CD113" s="65">
        <v>3074.0714760000001</v>
      </c>
      <c r="CE113" s="65">
        <v>3074.0714760000001</v>
      </c>
      <c r="CF113" s="65">
        <v>3074.0714760000001</v>
      </c>
      <c r="CG113" s="65">
        <v>2233.1904669999999</v>
      </c>
      <c r="CH113" s="65">
        <v>3074.0714760000001</v>
      </c>
      <c r="CI113" s="65">
        <v>3074.0714760000001</v>
      </c>
      <c r="CJ113" s="65">
        <v>3074.0714760000001</v>
      </c>
      <c r="CK113" s="65">
        <v>3074.0714760000001</v>
      </c>
      <c r="CL113" s="65">
        <v>3074.0714760000001</v>
      </c>
      <c r="CM113" s="65">
        <v>3074.0714760000001</v>
      </c>
      <c r="CN113" s="65">
        <v>2080.363304</v>
      </c>
      <c r="CO113" s="65">
        <v>2080.363304</v>
      </c>
      <c r="CP113" s="65">
        <v>2080.363304</v>
      </c>
      <c r="CQ113" s="65">
        <v>2080.363304</v>
      </c>
      <c r="CR113" s="65">
        <v>2080.363304</v>
      </c>
      <c r="CS113" s="65">
        <v>2080.363304</v>
      </c>
      <c r="CT113" s="65">
        <v>2080.363304</v>
      </c>
      <c r="CU113" s="65">
        <v>2080.363304</v>
      </c>
      <c r="CV113" s="65">
        <v>2080.363304</v>
      </c>
      <c r="CW113" s="65">
        <v>2080.363304</v>
      </c>
      <c r="CX113" s="65">
        <v>2080.363304</v>
      </c>
      <c r="CY113" s="65">
        <v>2080.363304</v>
      </c>
      <c r="CZ113" s="65">
        <v>1520.5971070000001</v>
      </c>
      <c r="DA113" s="65">
        <v>1520.5971070000001</v>
      </c>
      <c r="DB113" s="65">
        <v>1520.5971070000001</v>
      </c>
      <c r="DC113" s="65">
        <v>1520.5971070000001</v>
      </c>
      <c r="DD113" s="65">
        <v>1520.5971070000001</v>
      </c>
      <c r="DE113" s="65">
        <v>1171.2643419999999</v>
      </c>
      <c r="DF113" s="65">
        <v>1520.5971070000001</v>
      </c>
      <c r="DG113" s="65">
        <v>1520.5971070000001</v>
      </c>
      <c r="DH113" s="65">
        <v>1494.0679029999999</v>
      </c>
      <c r="DI113" s="65">
        <v>1488.8568090000001</v>
      </c>
      <c r="DJ113" s="65">
        <v>1494.0679029999999</v>
      </c>
      <c r="DK113" s="65">
        <v>1494.0679029999999</v>
      </c>
      <c r="DL113" s="65">
        <v>1494.0679029999999</v>
      </c>
      <c r="DM113" s="65">
        <v>1494.0679029999999</v>
      </c>
      <c r="DN113" s="65">
        <v>1494.0679029999999</v>
      </c>
      <c r="DO113" s="65">
        <v>1494.0679029999999</v>
      </c>
      <c r="DP113" s="65">
        <v>344.12167060000002</v>
      </c>
      <c r="DQ113" s="65">
        <v>344.12167060000002</v>
      </c>
      <c r="DR113" s="65">
        <v>344.12167060000002</v>
      </c>
      <c r="DS113" s="65">
        <v>344.12167060000002</v>
      </c>
      <c r="DT113" s="65">
        <v>344.12167060000002</v>
      </c>
      <c r="DU113" s="65">
        <v>344.12167060000002</v>
      </c>
      <c r="DV113" s="65">
        <v>344.12167060000002</v>
      </c>
      <c r="DW113" s="65">
        <v>344.12167060000002</v>
      </c>
      <c r="DX113" s="65">
        <v>344.12167060000002</v>
      </c>
      <c r="DY113" s="65">
        <v>344.12167060000002</v>
      </c>
      <c r="DZ113" s="65">
        <v>344.12167060000002</v>
      </c>
      <c r="EA113" s="65">
        <v>344.12167060000002</v>
      </c>
      <c r="EB113" s="65">
        <v>344.12167060000002</v>
      </c>
      <c r="EC113" s="65">
        <v>344.12167060000002</v>
      </c>
      <c r="ED113" s="65">
        <v>344.12167060000002</v>
      </c>
      <c r="EE113" s="65">
        <v>344.12167060000002</v>
      </c>
      <c r="EF113" s="65">
        <v>0</v>
      </c>
      <c r="EG113" s="65">
        <v>0</v>
      </c>
      <c r="EH113" s="65">
        <v>0</v>
      </c>
      <c r="EI113" s="65">
        <v>0</v>
      </c>
      <c r="EJ113" s="65">
        <v>0</v>
      </c>
      <c r="EK113" s="65">
        <v>0</v>
      </c>
      <c r="EL113" s="65">
        <v>0</v>
      </c>
      <c r="EM113" s="65">
        <v>0</v>
      </c>
      <c r="EN113" s="65">
        <v>0</v>
      </c>
      <c r="EO113" s="65">
        <v>0</v>
      </c>
      <c r="EP113" s="65">
        <v>0</v>
      </c>
      <c r="EQ113" s="65">
        <v>0</v>
      </c>
      <c r="ER113" s="65">
        <v>0</v>
      </c>
      <c r="ES113" s="65">
        <v>0</v>
      </c>
      <c r="ET113" s="65">
        <v>0</v>
      </c>
      <c r="EU113" s="65">
        <v>0</v>
      </c>
      <c r="EV113" s="65">
        <v>0</v>
      </c>
      <c r="EW113" s="65">
        <v>0</v>
      </c>
      <c r="EX113" s="65">
        <v>0</v>
      </c>
      <c r="EY113" s="65">
        <v>0</v>
      </c>
      <c r="EZ113" s="65">
        <v>0</v>
      </c>
      <c r="FA113" s="65">
        <v>0</v>
      </c>
      <c r="FB113" s="65">
        <v>0</v>
      </c>
      <c r="FC113" s="65">
        <v>0</v>
      </c>
    </row>
    <row r="114" spans="2:159" ht="12" x14ac:dyDescent="0.2">
      <c r="B114" s="65" t="s">
        <v>704</v>
      </c>
      <c r="C114" s="65" t="s">
        <v>37</v>
      </c>
    </row>
    <row r="115" spans="2:159" ht="12" x14ac:dyDescent="0.2">
      <c r="B115" s="65" t="s">
        <v>704</v>
      </c>
      <c r="C115" s="65" t="s">
        <v>38</v>
      </c>
    </row>
    <row r="116" spans="2:159" ht="12" x14ac:dyDescent="0.2">
      <c r="B116" s="65" t="s">
        <v>704</v>
      </c>
      <c r="C116" s="65" t="s">
        <v>39</v>
      </c>
    </row>
    <row r="117" spans="2:159" ht="12" x14ac:dyDescent="0.2">
      <c r="B117" s="65" t="s">
        <v>704</v>
      </c>
      <c r="C117" s="65" t="s">
        <v>40</v>
      </c>
    </row>
    <row r="118" spans="2:159" ht="12" x14ac:dyDescent="0.2">
      <c r="B118" s="65" t="s">
        <v>704</v>
      </c>
      <c r="C118" s="65" t="s">
        <v>41</v>
      </c>
    </row>
    <row r="119" spans="2:159" ht="12" x14ac:dyDescent="0.2">
      <c r="B119" s="65" t="s">
        <v>704</v>
      </c>
      <c r="C119" s="65" t="s">
        <v>42</v>
      </c>
    </row>
    <row r="120" spans="2:159" ht="12" x14ac:dyDescent="0.2">
      <c r="B120" s="65" t="s">
        <v>704</v>
      </c>
      <c r="C120" s="65" t="s">
        <v>43</v>
      </c>
    </row>
    <row r="121" spans="2:159" ht="12" x14ac:dyDescent="0.2">
      <c r="B121" s="65" t="s">
        <v>704</v>
      </c>
      <c r="C121" s="65" t="s">
        <v>44</v>
      </c>
    </row>
    <row r="122" spans="2:159" ht="12" x14ac:dyDescent="0.2">
      <c r="B122" s="65" t="s">
        <v>704</v>
      </c>
      <c r="C122" s="65" t="s">
        <v>45</v>
      </c>
    </row>
    <row r="123" spans="2:159" ht="12" x14ac:dyDescent="0.2">
      <c r="B123" s="65" t="s">
        <v>704</v>
      </c>
      <c r="C123" s="65" t="s">
        <v>46</v>
      </c>
    </row>
    <row r="124" spans="2:159" ht="12" x14ac:dyDescent="0.2">
      <c r="B124" s="65" t="s">
        <v>704</v>
      </c>
      <c r="C124" s="65" t="s">
        <v>47</v>
      </c>
    </row>
    <row r="125" spans="2:159" ht="12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ht="12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4491.4107489999997</v>
      </c>
      <c r="DI126" s="65">
        <v>4491.4107489999997</v>
      </c>
      <c r="DJ126" s="65">
        <v>4491.4107489999997</v>
      </c>
      <c r="DK126" s="65">
        <v>4491.4107489999997</v>
      </c>
      <c r="DL126" s="65">
        <v>4491.4107489999997</v>
      </c>
      <c r="DM126" s="65">
        <v>4491.4107489999997</v>
      </c>
      <c r="DN126" s="65">
        <v>4491.4107489999997</v>
      </c>
      <c r="DO126" s="65">
        <v>4491.4107489999997</v>
      </c>
      <c r="DP126" s="65">
        <v>4491.4107489999997</v>
      </c>
      <c r="DQ126" s="65">
        <v>4491.4107489999997</v>
      </c>
      <c r="DR126" s="65">
        <v>4491.4107489999997</v>
      </c>
      <c r="DS126" s="65">
        <v>4491.4107489999997</v>
      </c>
      <c r="DT126" s="65">
        <v>4491.4107489999997</v>
      </c>
      <c r="DU126" s="65">
        <v>4491.4107489999997</v>
      </c>
      <c r="DV126" s="65">
        <v>4491.4107489999997</v>
      </c>
      <c r="DW126" s="65">
        <v>4491.4107489999997</v>
      </c>
      <c r="DX126" s="65">
        <v>4491.4107489999997</v>
      </c>
      <c r="DY126" s="65">
        <v>4491.4107489999997</v>
      </c>
      <c r="DZ126" s="65">
        <v>4491.4107489999997</v>
      </c>
      <c r="EA126" s="65">
        <v>4491.4107489999997</v>
      </c>
      <c r="EB126" s="65">
        <v>4491.4107489999997</v>
      </c>
      <c r="EC126" s="65">
        <v>4491.4107489999997</v>
      </c>
      <c r="ED126" s="65">
        <v>4491.4107489999997</v>
      </c>
      <c r="EE126" s="65">
        <v>4491.4107489999997</v>
      </c>
      <c r="EF126" s="65">
        <v>4491.4107489999997</v>
      </c>
      <c r="EG126" s="65">
        <v>4491.4107489999997</v>
      </c>
      <c r="EH126" s="65">
        <v>4491.4107489999997</v>
      </c>
      <c r="EI126" s="65">
        <v>4491.4107489999997</v>
      </c>
      <c r="EJ126" s="65">
        <v>4491.4107489999997</v>
      </c>
      <c r="EK126" s="65">
        <v>4491.4107489999997</v>
      </c>
      <c r="EL126" s="65">
        <v>4491.4107489999997</v>
      </c>
      <c r="EM126" s="65">
        <v>4491.4107489999997</v>
      </c>
      <c r="EN126" s="65">
        <v>4491.4107489999997</v>
      </c>
      <c r="EO126" s="65">
        <v>4491.4107489999997</v>
      </c>
      <c r="EP126" s="65">
        <v>4491.4107489999997</v>
      </c>
      <c r="EQ126" s="65">
        <v>4491.4107489999997</v>
      </c>
      <c r="ER126" s="65">
        <v>4491.4107489999997</v>
      </c>
      <c r="ES126" s="65">
        <v>4491.4107489999997</v>
      </c>
      <c r="ET126" s="65">
        <v>4491.4107489999997</v>
      </c>
      <c r="EU126" s="65">
        <v>4491.4107489999997</v>
      </c>
      <c r="EV126" s="65">
        <v>4491.4107489999997</v>
      </c>
      <c r="EW126" s="65">
        <v>4491.4107489999997</v>
      </c>
      <c r="EX126" s="65">
        <v>4491.4107489999997</v>
      </c>
      <c r="EY126" s="65">
        <v>4491.4107489999997</v>
      </c>
      <c r="EZ126" s="65">
        <v>4491.4107489999997</v>
      </c>
      <c r="FA126" s="65">
        <v>4491.4107489999997</v>
      </c>
      <c r="FB126" s="65">
        <v>4491.4107489999997</v>
      </c>
      <c r="FC126" s="65">
        <v>4491.4107489999997</v>
      </c>
    </row>
    <row r="127" spans="2:159" ht="12" x14ac:dyDescent="0.2">
      <c r="B127" s="65" t="s">
        <v>705</v>
      </c>
      <c r="C127" s="65" t="s">
        <v>38</v>
      </c>
    </row>
    <row r="128" spans="2:159" ht="12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720.07838560000005</v>
      </c>
      <c r="CS128" s="65">
        <v>540.05878919999998</v>
      </c>
      <c r="CT128" s="65">
        <v>540.05878919999998</v>
      </c>
      <c r="CU128" s="65">
        <v>720.07838560000005</v>
      </c>
      <c r="CV128" s="65">
        <v>720.07838560000005</v>
      </c>
      <c r="CW128" s="65">
        <v>720.07838560000005</v>
      </c>
      <c r="CX128" s="65">
        <v>720.07838560000005</v>
      </c>
      <c r="CY128" s="65">
        <v>720.07838560000005</v>
      </c>
      <c r="CZ128" s="65">
        <v>720.07838560000005</v>
      </c>
      <c r="DA128" s="65">
        <v>720.07838560000005</v>
      </c>
      <c r="DB128" s="65">
        <v>180.01959640000001</v>
      </c>
      <c r="DC128" s="65">
        <v>720.07838560000005</v>
      </c>
      <c r="DD128" s="65">
        <v>720.07838560000005</v>
      </c>
      <c r="DE128" s="65">
        <v>720.07838560000005</v>
      </c>
      <c r="DF128" s="65">
        <v>720.07838560000005</v>
      </c>
      <c r="DG128" s="65">
        <v>720.07838560000005</v>
      </c>
      <c r="DH128" s="65">
        <v>720.07838560000005</v>
      </c>
      <c r="DI128" s="65">
        <v>720.07838560000005</v>
      </c>
      <c r="DJ128" s="65">
        <v>720.07838560000005</v>
      </c>
      <c r="DK128" s="65">
        <v>720.07838560000005</v>
      </c>
      <c r="DL128" s="65">
        <v>720.07838560000005</v>
      </c>
      <c r="DM128" s="65">
        <v>720.07838560000005</v>
      </c>
      <c r="DN128" s="65">
        <v>720.07838560000005</v>
      </c>
      <c r="DO128" s="65">
        <v>720.07838560000005</v>
      </c>
      <c r="DP128" s="65">
        <v>720.07838560000005</v>
      </c>
      <c r="DQ128" s="65">
        <v>720.07838560000005</v>
      </c>
      <c r="DR128" s="65">
        <v>720.07838560000005</v>
      </c>
      <c r="DS128" s="65">
        <v>720.07838560000005</v>
      </c>
      <c r="DT128" s="65">
        <v>720.07838560000005</v>
      </c>
      <c r="DU128" s="65">
        <v>720.07838560000005</v>
      </c>
      <c r="DV128" s="65">
        <v>540.05878919999998</v>
      </c>
      <c r="DW128" s="65">
        <v>720.07838560000005</v>
      </c>
      <c r="DX128" s="65">
        <v>720.07838560000005</v>
      </c>
      <c r="DY128" s="65">
        <v>720.07838560000005</v>
      </c>
      <c r="DZ128" s="65">
        <v>720.07838560000005</v>
      </c>
      <c r="EA128" s="65">
        <v>720.07838560000005</v>
      </c>
      <c r="EB128" s="65">
        <v>720.07838560000005</v>
      </c>
      <c r="EC128" s="65">
        <v>720.07838560000005</v>
      </c>
      <c r="ED128" s="65">
        <v>720.07838560000005</v>
      </c>
      <c r="EE128" s="65">
        <v>720.07838560000005</v>
      </c>
      <c r="EF128" s="65">
        <v>720.07838560000005</v>
      </c>
      <c r="EG128" s="65">
        <v>720.07838560000005</v>
      </c>
      <c r="EH128" s="65">
        <v>720.07838560000005</v>
      </c>
      <c r="EI128" s="65">
        <v>720.07838560000005</v>
      </c>
      <c r="EJ128" s="65">
        <v>720.07838560000005</v>
      </c>
      <c r="EK128" s="65">
        <v>720.07838560000005</v>
      </c>
      <c r="EL128" s="65">
        <v>720.07838560000005</v>
      </c>
      <c r="EM128" s="65">
        <v>720.07838560000005</v>
      </c>
      <c r="EN128" s="65">
        <v>720.07838560000005</v>
      </c>
      <c r="EO128" s="65">
        <v>720.07838560000005</v>
      </c>
      <c r="EP128" s="65">
        <v>720.07838560000005</v>
      </c>
      <c r="EQ128" s="65">
        <v>720.07838560000005</v>
      </c>
      <c r="ER128" s="65">
        <v>720.07838560000005</v>
      </c>
      <c r="ES128" s="65">
        <v>720.07838560000005</v>
      </c>
      <c r="ET128" s="65">
        <v>720.07838560000005</v>
      </c>
      <c r="EU128" s="65">
        <v>720.07838560000005</v>
      </c>
      <c r="EV128" s="65">
        <v>720.07838560000005</v>
      </c>
      <c r="EW128" s="65">
        <v>720.07838560000005</v>
      </c>
      <c r="EX128" s="65">
        <v>720.07838560000005</v>
      </c>
      <c r="EY128" s="65">
        <v>720.07838560000005</v>
      </c>
      <c r="EZ128" s="65">
        <v>720.07838560000005</v>
      </c>
      <c r="FA128" s="65">
        <v>720.07838560000005</v>
      </c>
      <c r="FB128" s="65">
        <v>360.03919280000002</v>
      </c>
      <c r="FC128" s="65">
        <v>720.07838560000005</v>
      </c>
    </row>
    <row r="129" spans="2:159" ht="12" x14ac:dyDescent="0.2">
      <c r="B129" s="65" t="s">
        <v>705</v>
      </c>
      <c r="C129" s="65" t="s">
        <v>40</v>
      </c>
    </row>
    <row r="130" spans="2:159" ht="12" x14ac:dyDescent="0.2">
      <c r="B130" s="65" t="s">
        <v>705</v>
      </c>
      <c r="C130" s="65" t="s">
        <v>41</v>
      </c>
    </row>
    <row r="131" spans="2:159" ht="12" x14ac:dyDescent="0.2">
      <c r="B131" s="65" t="s">
        <v>705</v>
      </c>
      <c r="C131" s="65" t="s">
        <v>42</v>
      </c>
    </row>
    <row r="132" spans="2:159" ht="12" x14ac:dyDescent="0.2">
      <c r="B132" s="65" t="s">
        <v>705</v>
      </c>
      <c r="C132" s="65" t="s">
        <v>43</v>
      </c>
    </row>
    <row r="133" spans="2:159" ht="12" x14ac:dyDescent="0.2">
      <c r="B133" s="65" t="s">
        <v>705</v>
      </c>
      <c r="C133" s="65" t="s">
        <v>44</v>
      </c>
    </row>
    <row r="134" spans="2:159" ht="12" x14ac:dyDescent="0.2">
      <c r="B134" s="65" t="s">
        <v>705</v>
      </c>
      <c r="C134" s="65" t="s">
        <v>45</v>
      </c>
    </row>
    <row r="135" spans="2:159" ht="12" x14ac:dyDescent="0.2">
      <c r="B135" s="65" t="s">
        <v>705</v>
      </c>
      <c r="C135" s="65" t="s">
        <v>46</v>
      </c>
    </row>
    <row r="136" spans="2:159" ht="12" x14ac:dyDescent="0.2">
      <c r="B136" s="65" t="s">
        <v>705</v>
      </c>
      <c r="C136" s="65" t="s">
        <v>47</v>
      </c>
    </row>
    <row r="137" spans="2:159" ht="12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3254.564809</v>
      </c>
      <c r="CS137" s="65">
        <v>3074.545212</v>
      </c>
      <c r="CT137" s="65">
        <v>3074.545212</v>
      </c>
      <c r="CU137" s="65">
        <v>3254.564809</v>
      </c>
      <c r="CV137" s="65">
        <v>3761.4620930000001</v>
      </c>
      <c r="CW137" s="65">
        <v>3761.4620930000001</v>
      </c>
      <c r="CX137" s="65">
        <v>3761.4620930000001</v>
      </c>
      <c r="CY137" s="65">
        <v>3761.4620930000001</v>
      </c>
      <c r="CZ137" s="65">
        <v>4268.3593780000001</v>
      </c>
      <c r="DA137" s="65">
        <v>4268.3593780000001</v>
      </c>
      <c r="DB137" s="65">
        <v>3728.3005889999999</v>
      </c>
      <c r="DC137" s="65">
        <v>4268.3593780000001</v>
      </c>
      <c r="DD137" s="65">
        <v>4775.2566619999998</v>
      </c>
      <c r="DE137" s="65">
        <v>4775.2566619999998</v>
      </c>
      <c r="DF137" s="65">
        <v>4775.2566619999998</v>
      </c>
      <c r="DG137" s="65">
        <v>4775.2566619999998</v>
      </c>
      <c r="DH137" s="65">
        <v>5211.4891340000004</v>
      </c>
      <c r="DI137" s="65">
        <v>5211.4891340000004</v>
      </c>
      <c r="DJ137" s="65">
        <v>5211.4891340000004</v>
      </c>
      <c r="DK137" s="65">
        <v>5211.4891340000004</v>
      </c>
      <c r="DL137" s="65">
        <v>5211.4891340000004</v>
      </c>
      <c r="DM137" s="65">
        <v>5211.4891340000004</v>
      </c>
      <c r="DN137" s="65">
        <v>5211.4891340000004</v>
      </c>
      <c r="DO137" s="65">
        <v>5211.4891340000004</v>
      </c>
      <c r="DP137" s="65">
        <v>5211.4891340000004</v>
      </c>
      <c r="DQ137" s="65">
        <v>5211.4891340000004</v>
      </c>
      <c r="DR137" s="65">
        <v>5211.4891340000004</v>
      </c>
      <c r="DS137" s="65">
        <v>5211.4891340000004</v>
      </c>
      <c r="DT137" s="65">
        <v>5211.4891340000004</v>
      </c>
      <c r="DU137" s="65">
        <v>5211.4891340000004</v>
      </c>
      <c r="DV137" s="65">
        <v>5031.4695380000003</v>
      </c>
      <c r="DW137" s="65">
        <v>5211.4891340000004</v>
      </c>
      <c r="DX137" s="65">
        <v>5211.4891340000004</v>
      </c>
      <c r="DY137" s="65">
        <v>5211.4891340000004</v>
      </c>
      <c r="DZ137" s="65">
        <v>5211.4891340000004</v>
      </c>
      <c r="EA137" s="65">
        <v>5211.4891340000004</v>
      </c>
      <c r="EB137" s="65">
        <v>5211.4891340000004</v>
      </c>
      <c r="EC137" s="65">
        <v>5211.4891340000004</v>
      </c>
      <c r="ED137" s="65">
        <v>5211.4891340000004</v>
      </c>
      <c r="EE137" s="65">
        <v>5211.4891340000004</v>
      </c>
      <c r="EF137" s="65">
        <v>5211.4891340000004</v>
      </c>
      <c r="EG137" s="65">
        <v>5211.4891340000004</v>
      </c>
      <c r="EH137" s="65">
        <v>5211.4891340000004</v>
      </c>
      <c r="EI137" s="65">
        <v>5211.4891340000004</v>
      </c>
      <c r="EJ137" s="65">
        <v>5211.4891340000004</v>
      </c>
      <c r="EK137" s="65">
        <v>5211.4891340000004</v>
      </c>
      <c r="EL137" s="65">
        <v>5211.4891340000004</v>
      </c>
      <c r="EM137" s="65">
        <v>5211.4891340000004</v>
      </c>
      <c r="EN137" s="65">
        <v>5211.4891340000004</v>
      </c>
      <c r="EO137" s="65">
        <v>5211.4891340000004</v>
      </c>
      <c r="EP137" s="65">
        <v>5211.4891340000004</v>
      </c>
      <c r="EQ137" s="65">
        <v>5211.4891340000004</v>
      </c>
      <c r="ER137" s="65">
        <v>5211.4891340000004</v>
      </c>
      <c r="ES137" s="65">
        <v>5211.4891340000004</v>
      </c>
      <c r="ET137" s="65">
        <v>5211.4891340000004</v>
      </c>
      <c r="EU137" s="65">
        <v>5211.4891340000004</v>
      </c>
      <c r="EV137" s="65">
        <v>5211.4891340000004</v>
      </c>
      <c r="EW137" s="65">
        <v>5211.4891340000004</v>
      </c>
      <c r="EX137" s="65">
        <v>5211.4891340000004</v>
      </c>
      <c r="EY137" s="65">
        <v>5211.4891340000004</v>
      </c>
      <c r="EZ137" s="65">
        <v>5211.4891340000004</v>
      </c>
      <c r="FA137" s="65">
        <v>5211.4891340000004</v>
      </c>
      <c r="FB137" s="65">
        <v>4851.4499409999999</v>
      </c>
      <c r="FC137" s="65">
        <v>5211.4891340000004</v>
      </c>
    </row>
    <row r="138" spans="2:159" ht="12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2527.2856390000002</v>
      </c>
      <c r="J138" s="65">
        <v>2527.2856390000002</v>
      </c>
      <c r="K138" s="65">
        <v>2527.2856390000002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2554.7623140000001</v>
      </c>
      <c r="AD138" s="65">
        <v>3028.498094</v>
      </c>
      <c r="AE138" s="65">
        <v>2150.381453</v>
      </c>
      <c r="AF138" s="65">
        <v>473.73577999999998</v>
      </c>
      <c r="AG138" s="65">
        <v>1245.5461130000001</v>
      </c>
      <c r="AH138" s="65">
        <v>3028.498094</v>
      </c>
      <c r="AI138" s="65">
        <v>3028.498094</v>
      </c>
      <c r="AJ138" s="65">
        <v>3028.498094</v>
      </c>
      <c r="AK138" s="65">
        <v>1782.951982</v>
      </c>
      <c r="AL138" s="65">
        <v>2149.7211269999998</v>
      </c>
      <c r="AM138" s="65">
        <v>2340.633742</v>
      </c>
      <c r="AN138" s="65">
        <v>3028.498094</v>
      </c>
      <c r="AO138" s="65">
        <v>1525.5360800000001</v>
      </c>
      <c r="AP138" s="65">
        <v>3028.498094</v>
      </c>
      <c r="AQ138" s="65">
        <v>3028.498094</v>
      </c>
      <c r="AR138" s="65">
        <v>3028.498094</v>
      </c>
      <c r="AT138" s="65">
        <v>3028.498094</v>
      </c>
      <c r="AU138" s="65">
        <v>1378.5711200000001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663.23009200000001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ht="12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606.38179839999998</v>
      </c>
      <c r="L139" s="65">
        <v>1065.9055049999999</v>
      </c>
      <c r="M139" s="65">
        <v>813.43146400000001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236.853948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1065.9055049999999</v>
      </c>
      <c r="AG139" s="65">
        <v>459.52370660000003</v>
      </c>
      <c r="AH139" s="65">
        <v>1065.9055049999999</v>
      </c>
      <c r="AI139" s="65">
        <v>459.52370660000003</v>
      </c>
      <c r="AJ139" s="65">
        <v>459.52370660000003</v>
      </c>
      <c r="AK139" s="65">
        <v>1065.9055049999999</v>
      </c>
      <c r="AL139" s="65">
        <v>1065.9055049999999</v>
      </c>
      <c r="AM139" s="65">
        <v>608.22606280000002</v>
      </c>
      <c r="AN139" s="65">
        <v>459.52370660000003</v>
      </c>
      <c r="AP139" s="65">
        <v>459.52370660000003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459.52370660000003</v>
      </c>
      <c r="AX139" s="65">
        <v>1065.9055049999999</v>
      </c>
      <c r="AY139" s="65">
        <v>1029.731761</v>
      </c>
      <c r="AZ139" s="65">
        <v>1065.9055049999999</v>
      </c>
      <c r="BA139" s="65">
        <v>835.14670279999996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ht="12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F140" s="65">
        <v>211.28615790000001</v>
      </c>
      <c r="AH140" s="65">
        <v>211.28615790000001</v>
      </c>
      <c r="AJ140" s="65">
        <v>211.28615790000001</v>
      </c>
      <c r="AN140" s="65">
        <v>211.28615790000001</v>
      </c>
      <c r="AP140" s="65">
        <v>211.28615790000001</v>
      </c>
      <c r="AR140" s="65">
        <v>211.28615790000001</v>
      </c>
      <c r="AS140" s="65">
        <v>211.28615790000001</v>
      </c>
      <c r="AV140" s="65">
        <v>211.28615790000001</v>
      </c>
      <c r="AW140" s="65">
        <v>211.28615790000001</v>
      </c>
      <c r="AZ140" s="65">
        <v>211.28615790000001</v>
      </c>
      <c r="BA140" s="65">
        <v>211.28615790000001</v>
      </c>
      <c r="BB140" s="65">
        <v>211.28615790000001</v>
      </c>
    </row>
    <row r="141" spans="2:159" ht="12" x14ac:dyDescent="0.2">
      <c r="B141" s="65" t="s">
        <v>21</v>
      </c>
      <c r="C141" s="65" t="s">
        <v>40</v>
      </c>
    </row>
    <row r="142" spans="2:159" ht="12" x14ac:dyDescent="0.2">
      <c r="B142" s="65" t="s">
        <v>21</v>
      </c>
      <c r="C142" s="65" t="s">
        <v>41</v>
      </c>
    </row>
    <row r="143" spans="2:159" ht="12" x14ac:dyDescent="0.2">
      <c r="B143" s="65" t="s">
        <v>21</v>
      </c>
      <c r="C143" s="65" t="s">
        <v>42</v>
      </c>
    </row>
    <row r="144" spans="2:159" ht="12" x14ac:dyDescent="0.2">
      <c r="B144" s="65" t="s">
        <v>21</v>
      </c>
      <c r="C144" s="65" t="s">
        <v>43</v>
      </c>
    </row>
    <row r="145" spans="2:159" ht="12" x14ac:dyDescent="0.2">
      <c r="B145" s="65" t="s">
        <v>21</v>
      </c>
      <c r="C145" s="65" t="s">
        <v>44</v>
      </c>
    </row>
    <row r="146" spans="2:159" ht="12" x14ac:dyDescent="0.2">
      <c r="B146" s="65" t="s">
        <v>21</v>
      </c>
      <c r="C146" s="65" t="s">
        <v>45</v>
      </c>
    </row>
    <row r="147" spans="2:159" ht="12" x14ac:dyDescent="0.2">
      <c r="B147" s="65" t="s">
        <v>21</v>
      </c>
      <c r="C147" s="65" t="s">
        <v>46</v>
      </c>
    </row>
    <row r="148" spans="2:159" ht="12" x14ac:dyDescent="0.2">
      <c r="B148" s="65" t="s">
        <v>21</v>
      </c>
      <c r="C148" s="65" t="s">
        <v>47</v>
      </c>
    </row>
    <row r="149" spans="2:159" ht="12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3198.0955039999999</v>
      </c>
      <c r="J149" s="65">
        <v>3198.0955039999999</v>
      </c>
      <c r="K149" s="65">
        <v>3344.953595</v>
      </c>
      <c r="L149" s="65">
        <v>4305.6897570000001</v>
      </c>
      <c r="M149" s="65">
        <v>4053.2157160000002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3476.6381999999999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4305.6897570000001</v>
      </c>
      <c r="AC149" s="65">
        <v>3620.6678189999998</v>
      </c>
      <c r="AD149" s="65">
        <v>4094.4035990000002</v>
      </c>
      <c r="AE149" s="65">
        <v>3216.2869580000001</v>
      </c>
      <c r="AF149" s="65">
        <v>685.02193790000001</v>
      </c>
      <c r="AG149" s="65">
        <v>1705.0698190000001</v>
      </c>
      <c r="AH149" s="65">
        <v>4305.6897570000001</v>
      </c>
      <c r="AI149" s="65">
        <v>3488.0218009999999</v>
      </c>
      <c r="AJ149" s="65">
        <v>3699.3079590000002</v>
      </c>
      <c r="AK149" s="65">
        <v>2848.8574870000002</v>
      </c>
      <c r="AL149" s="65">
        <v>3215.626632</v>
      </c>
      <c r="AM149" s="65">
        <v>2948.8598050000001</v>
      </c>
      <c r="AN149" s="65">
        <v>3699.3079590000002</v>
      </c>
      <c r="AO149" s="65">
        <v>1525.5360800000001</v>
      </c>
      <c r="AP149" s="65">
        <v>3699.3079590000002</v>
      </c>
      <c r="AQ149" s="65">
        <v>4094.4035990000002</v>
      </c>
      <c r="AR149" s="65">
        <v>4305.6897570000001</v>
      </c>
      <c r="AS149" s="65">
        <v>1277.1916630000001</v>
      </c>
      <c r="AT149" s="65">
        <v>4094.4035990000002</v>
      </c>
      <c r="AU149" s="65">
        <v>2444.4766249999998</v>
      </c>
      <c r="AV149" s="65">
        <v>4091.561185</v>
      </c>
      <c r="AW149" s="65">
        <v>3485.1793859999998</v>
      </c>
      <c r="AX149" s="65">
        <v>3880.2750270000001</v>
      </c>
      <c r="AY149" s="65">
        <v>3844.101283</v>
      </c>
      <c r="AZ149" s="65">
        <v>3725.9319099999998</v>
      </c>
      <c r="BA149" s="65">
        <v>3495.173108</v>
      </c>
      <c r="BB149" s="65">
        <v>3725.9319099999998</v>
      </c>
      <c r="BC149" s="65">
        <v>3514.6457519999999</v>
      </c>
      <c r="BD149" s="65">
        <v>1729.135597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ht="12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531.29521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531.29521</v>
      </c>
      <c r="V150" s="65">
        <v>1270.3483269999999</v>
      </c>
      <c r="W150" s="65">
        <v>1273.6339250000001</v>
      </c>
      <c r="X150" s="65">
        <v>1813.1387500000001</v>
      </c>
      <c r="Y150" s="65">
        <v>690.65658929999995</v>
      </c>
      <c r="Z150" s="65">
        <v>1433.0893369999999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531.29521</v>
      </c>
      <c r="AG150" s="65">
        <v>531.29521</v>
      </c>
      <c r="AH150" s="65">
        <v>1651.996044</v>
      </c>
      <c r="AI150" s="65">
        <v>1651.996044</v>
      </c>
      <c r="AJ150" s="65">
        <v>1813.1387500000001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ht="12" x14ac:dyDescent="0.2">
      <c r="B151" s="65" t="s">
        <v>22</v>
      </c>
      <c r="C151" s="65" t="s">
        <v>38</v>
      </c>
    </row>
    <row r="152" spans="2:159" ht="12" x14ac:dyDescent="0.2">
      <c r="B152" s="65" t="s">
        <v>22</v>
      </c>
      <c r="C152" s="65" t="s">
        <v>39</v>
      </c>
    </row>
    <row r="153" spans="2:159" ht="12" x14ac:dyDescent="0.2">
      <c r="B153" s="65" t="s">
        <v>22</v>
      </c>
      <c r="C153" s="65" t="s">
        <v>40</v>
      </c>
    </row>
    <row r="154" spans="2:159" ht="12" x14ac:dyDescent="0.2">
      <c r="B154" s="65" t="s">
        <v>22</v>
      </c>
      <c r="C154" s="65" t="s">
        <v>41</v>
      </c>
    </row>
    <row r="155" spans="2:159" ht="12" x14ac:dyDescent="0.2">
      <c r="B155" s="65" t="s">
        <v>22</v>
      </c>
      <c r="C155" s="65" t="s">
        <v>42</v>
      </c>
    </row>
    <row r="156" spans="2:159" ht="12" x14ac:dyDescent="0.2">
      <c r="B156" s="65" t="s">
        <v>22</v>
      </c>
      <c r="C156" s="65" t="s">
        <v>43</v>
      </c>
    </row>
    <row r="157" spans="2:159" ht="12" x14ac:dyDescent="0.2">
      <c r="B157" s="65" t="s">
        <v>22</v>
      </c>
      <c r="C157" s="65" t="s">
        <v>44</v>
      </c>
    </row>
    <row r="158" spans="2:159" ht="12" x14ac:dyDescent="0.2">
      <c r="B158" s="65" t="s">
        <v>22</v>
      </c>
      <c r="C158" s="65" t="s">
        <v>45</v>
      </c>
    </row>
    <row r="159" spans="2:159" ht="12" x14ac:dyDescent="0.2">
      <c r="B159" s="65" t="s">
        <v>22</v>
      </c>
      <c r="C159" s="65" t="s">
        <v>46</v>
      </c>
    </row>
    <row r="160" spans="2:159" ht="12" x14ac:dyDescent="0.2">
      <c r="B160" s="65" t="s">
        <v>22</v>
      </c>
      <c r="C160" s="65" t="s">
        <v>47</v>
      </c>
    </row>
    <row r="161" spans="2:159" ht="12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531.29521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531.29521</v>
      </c>
      <c r="V161" s="65">
        <v>1270.3483269999999</v>
      </c>
      <c r="W161" s="65">
        <v>1273.6339250000001</v>
      </c>
      <c r="X161" s="65">
        <v>1813.1387500000001</v>
      </c>
      <c r="Y161" s="65">
        <v>690.65658929999995</v>
      </c>
      <c r="Z161" s="65">
        <v>1433.0893369999999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531.29521</v>
      </c>
      <c r="AF161" s="65">
        <v>0</v>
      </c>
      <c r="AG161" s="65">
        <v>531.29521</v>
      </c>
      <c r="AH161" s="65">
        <v>1651.996044</v>
      </c>
      <c r="AI161" s="65">
        <v>1651.996044</v>
      </c>
      <c r="AJ161" s="65">
        <v>1813.1387500000001</v>
      </c>
      <c r="AK161" s="65">
        <v>0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ht="12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323.6562849</v>
      </c>
      <c r="AF162" s="65">
        <v>736.75388510000005</v>
      </c>
      <c r="AG162" s="65">
        <v>323.6562849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ht="12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ht="12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1341.535204</v>
      </c>
      <c r="I164" s="65">
        <v>1447.794676</v>
      </c>
      <c r="J164" s="65">
        <v>1232.5291380000001</v>
      </c>
      <c r="K164" s="65">
        <v>1305.1054590000001</v>
      </c>
      <c r="L164" s="65">
        <v>1627.4240279999999</v>
      </c>
      <c r="M164" s="65">
        <v>1106.7996619999999</v>
      </c>
      <c r="N164" s="65">
        <v>1602.079661</v>
      </c>
      <c r="O164" s="65">
        <v>1343.2885630000001</v>
      </c>
      <c r="P164" s="65">
        <v>1679.593057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1819.203528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1583.3778560000001</v>
      </c>
      <c r="AB164" s="65">
        <v>1820.5768250000001</v>
      </c>
      <c r="AC164" s="65">
        <v>1960.1872960000001</v>
      </c>
      <c r="AD164" s="65">
        <v>1913.0979589999999</v>
      </c>
      <c r="AE164" s="65">
        <v>1220.5909959999999</v>
      </c>
      <c r="AF164" s="65">
        <v>1962.697559</v>
      </c>
      <c r="AG164" s="65">
        <v>1960.1872960000001</v>
      </c>
      <c r="AH164" s="65">
        <v>1769.935007</v>
      </c>
      <c r="AI164" s="65">
        <v>1580.7249360000001</v>
      </c>
      <c r="AJ164" s="65">
        <v>1820.5768250000001</v>
      </c>
      <c r="AK164" s="65">
        <v>1292.504087</v>
      </c>
      <c r="AL164" s="65">
        <v>1722.8456699999999</v>
      </c>
      <c r="AM164" s="65">
        <v>1812.1772060000001</v>
      </c>
      <c r="AN164" s="65">
        <v>1792.33195</v>
      </c>
      <c r="AO164" s="65">
        <v>1818.066562</v>
      </c>
      <c r="AP164" s="65">
        <v>1627.814273</v>
      </c>
      <c r="AQ164" s="65">
        <v>1627.814273</v>
      </c>
      <c r="AR164" s="65">
        <v>1820.5768250000001</v>
      </c>
      <c r="AS164" s="65">
        <v>1960.1872960000001</v>
      </c>
      <c r="AT164" s="65">
        <v>1960.1872960000001</v>
      </c>
      <c r="AU164" s="65">
        <v>1580.7249360000001</v>
      </c>
      <c r="AV164" s="65">
        <v>1962.697559</v>
      </c>
      <c r="AW164" s="65">
        <v>1770.9772250000001</v>
      </c>
      <c r="AX164" s="65">
        <v>1627.814273</v>
      </c>
      <c r="AY164" s="65">
        <v>1589.815218</v>
      </c>
      <c r="AZ164" s="65">
        <v>1552.0633849999999</v>
      </c>
      <c r="BA164" s="65">
        <v>1549.553122</v>
      </c>
      <c r="BB164" s="65">
        <v>1312.2114959999999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ht="12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157.18553180000001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187.01832669999999</v>
      </c>
      <c r="N165" s="65">
        <v>314.37106360000001</v>
      </c>
      <c r="O165" s="65">
        <v>314.37106360000001</v>
      </c>
      <c r="P165" s="65">
        <v>314.37106360000001</v>
      </c>
      <c r="Q165" s="65">
        <v>69.472525149999996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I165" s="65">
        <v>314.37106360000001</v>
      </c>
      <c r="AK165" s="65">
        <v>314.37106360000001</v>
      </c>
      <c r="AL165" s="65">
        <v>314.37106360000001</v>
      </c>
      <c r="AM165" s="65">
        <v>157.18553180000001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157.18553180000001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ht="12" x14ac:dyDescent="0.2">
      <c r="B166" s="65" t="s">
        <v>23</v>
      </c>
      <c r="C166" s="65" t="s">
        <v>41</v>
      </c>
    </row>
    <row r="167" spans="2:159" ht="12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67.860096040000002</v>
      </c>
      <c r="AE167" s="65">
        <v>287.17489280000001</v>
      </c>
      <c r="AF167" s="65">
        <v>322.14033039999998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158.65883640000001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X167" s="65">
        <v>322.14033039999998</v>
      </c>
      <c r="AY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ht="12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ht="12" x14ac:dyDescent="0.2">
      <c r="B169" s="65" t="s">
        <v>23</v>
      </c>
      <c r="C169" s="65" t="s">
        <v>44</v>
      </c>
    </row>
    <row r="170" spans="2:159" ht="12" x14ac:dyDescent="0.2">
      <c r="B170" s="65" t="s">
        <v>23</v>
      </c>
      <c r="C170" s="65" t="s">
        <v>45</v>
      </c>
    </row>
    <row r="171" spans="2:159" ht="12" x14ac:dyDescent="0.2">
      <c r="B171" s="65" t="s">
        <v>23</v>
      </c>
      <c r="C171" s="65" t="s">
        <v>46</v>
      </c>
    </row>
    <row r="172" spans="2:159" ht="12" x14ac:dyDescent="0.2">
      <c r="B172" s="65" t="s">
        <v>23</v>
      </c>
      <c r="C172" s="65" t="s">
        <v>47</v>
      </c>
    </row>
    <row r="173" spans="2:159" ht="12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3154.5699439999999</v>
      </c>
      <c r="H173" s="65">
        <v>2534.7808869999999</v>
      </c>
      <c r="I173" s="65">
        <v>2805.9951569999998</v>
      </c>
      <c r="J173" s="65">
        <v>2770.6544680000002</v>
      </c>
      <c r="K173" s="65">
        <v>2843.2307900000001</v>
      </c>
      <c r="L173" s="65">
        <v>2843.409028</v>
      </c>
      <c r="M173" s="65">
        <v>2517.572255</v>
      </c>
      <c r="N173" s="65">
        <v>3140.2049910000001</v>
      </c>
      <c r="O173" s="65">
        <v>2881.4138939999998</v>
      </c>
      <c r="P173" s="65">
        <v>2895.5780570000002</v>
      </c>
      <c r="Q173" s="65">
        <v>2970.3095859999999</v>
      </c>
      <c r="R173" s="65">
        <v>3179.0147109999998</v>
      </c>
      <c r="S173" s="65">
        <v>3125.1035790000001</v>
      </c>
      <c r="T173" s="65">
        <v>3500.8228899999999</v>
      </c>
      <c r="U173" s="65">
        <v>2150.2500909999999</v>
      </c>
      <c r="V173" s="65">
        <v>2629.8601939999999</v>
      </c>
      <c r="W173" s="65">
        <v>2955.1271809999998</v>
      </c>
      <c r="X173" s="65">
        <v>3169.586832</v>
      </c>
      <c r="Y173" s="65">
        <v>2851.5685389999999</v>
      </c>
      <c r="Z173" s="65">
        <v>3183.9415629999999</v>
      </c>
      <c r="AA173" s="65">
        <v>3121.5031869999998</v>
      </c>
      <c r="AB173" s="65">
        <v>3036.5618250000002</v>
      </c>
      <c r="AC173" s="65">
        <v>3183.9415629999999</v>
      </c>
      <c r="AD173" s="65">
        <v>3174.2037380000002</v>
      </c>
      <c r="AE173" s="65">
        <v>2310.6532889999999</v>
      </c>
      <c r="AF173" s="65">
        <v>3500.8228899999999</v>
      </c>
      <c r="AG173" s="65">
        <v>2770.8439629999998</v>
      </c>
      <c r="AH173" s="65">
        <v>2993.689273</v>
      </c>
      <c r="AI173" s="65">
        <v>3118.8502669999998</v>
      </c>
      <c r="AJ173" s="65">
        <v>2722.1907620000002</v>
      </c>
      <c r="AK173" s="65">
        <v>2830.629418</v>
      </c>
      <c r="AL173" s="65">
        <v>3097.4895069999998</v>
      </c>
      <c r="AM173" s="65">
        <v>3193.1170050000001</v>
      </c>
      <c r="AN173" s="65">
        <v>3016.086217</v>
      </c>
      <c r="AO173" s="65">
        <v>3356.1918919999998</v>
      </c>
      <c r="AP173" s="65">
        <v>3165.9396029999998</v>
      </c>
      <c r="AQ173" s="65">
        <v>3165.9396029999998</v>
      </c>
      <c r="AR173" s="65">
        <v>3036.5618250000002</v>
      </c>
      <c r="AS173" s="65">
        <v>3183.9415629999999</v>
      </c>
      <c r="AT173" s="65">
        <v>3498.3126259999999</v>
      </c>
      <c r="AU173" s="65">
        <v>3118.8502669999998</v>
      </c>
      <c r="AV173" s="65">
        <v>3178.6825589999999</v>
      </c>
      <c r="AW173" s="65">
        <v>2829.7766940000001</v>
      </c>
      <c r="AX173" s="65">
        <v>3165.9396029999998</v>
      </c>
      <c r="AY173" s="65">
        <v>3127.940548</v>
      </c>
      <c r="AZ173" s="65">
        <v>2768.0483850000001</v>
      </c>
      <c r="BA173" s="65">
        <v>2773.3073890000001</v>
      </c>
      <c r="BB173" s="65">
        <v>2850.3368260000002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ht="12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380.88502030000001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380.88502030000001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257.71371749999997</v>
      </c>
      <c r="AD174" s="65">
        <v>390.35973589999998</v>
      </c>
      <c r="AE174" s="65">
        <v>390.35973589999998</v>
      </c>
      <c r="AF174" s="65">
        <v>380.88502030000001</v>
      </c>
      <c r="AG174" s="65">
        <v>380.88502030000001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ht="12" x14ac:dyDescent="0.2">
      <c r="B175" s="65" t="s">
        <v>24</v>
      </c>
      <c r="C175" s="65" t="s">
        <v>38</v>
      </c>
    </row>
    <row r="176" spans="2:159" ht="12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656.88203250000004</v>
      </c>
      <c r="I176" s="65">
        <v>755.33891040000003</v>
      </c>
      <c r="J176" s="65">
        <v>577.57866300000001</v>
      </c>
      <c r="K176" s="65">
        <v>766.23483329999999</v>
      </c>
      <c r="L176" s="65">
        <v>728.33597090000001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580.43566039999996</v>
      </c>
      <c r="U176" s="65">
        <v>159.76648180000001</v>
      </c>
      <c r="V176" s="65">
        <v>791.05858820000003</v>
      </c>
      <c r="W176" s="65">
        <v>399.75283389999998</v>
      </c>
      <c r="X176" s="65">
        <v>769.06266530000005</v>
      </c>
      <c r="Y176" s="65">
        <v>385.73025480000001</v>
      </c>
      <c r="Z176" s="65">
        <v>803.47046560000001</v>
      </c>
      <c r="AA176" s="65">
        <v>436.0409947</v>
      </c>
      <c r="AB176" s="65">
        <v>791.05858820000003</v>
      </c>
      <c r="AC176" s="65">
        <v>803.47046560000001</v>
      </c>
      <c r="AD176" s="65">
        <v>740.74784839999995</v>
      </c>
      <c r="AE176" s="65">
        <v>717.23597089999998</v>
      </c>
      <c r="AF176" s="65">
        <v>594.15941529999998</v>
      </c>
      <c r="AG176" s="65">
        <v>803.47046560000001</v>
      </c>
      <c r="AH176" s="65">
        <v>411.97521699999999</v>
      </c>
      <c r="AI176" s="65">
        <v>726.53577499999994</v>
      </c>
      <c r="AJ176" s="65">
        <v>791.05858820000003</v>
      </c>
      <c r="AK176" s="65">
        <v>285.47318100000001</v>
      </c>
      <c r="AL176" s="65">
        <v>742.05972580000002</v>
      </c>
      <c r="AM176" s="65">
        <v>791.05858820000003</v>
      </c>
      <c r="AN176" s="65">
        <v>742.26380289999997</v>
      </c>
      <c r="AO176" s="65">
        <v>740.74784839999995</v>
      </c>
      <c r="AP176" s="65">
        <v>317.4029726</v>
      </c>
      <c r="AQ176" s="65">
        <v>424.57658880000002</v>
      </c>
      <c r="AR176" s="65">
        <v>803.47046560000001</v>
      </c>
      <c r="AS176" s="65">
        <v>803.47046560000001</v>
      </c>
      <c r="AT176" s="65">
        <v>753.15972580000005</v>
      </c>
      <c r="AU176" s="65">
        <v>740.74784839999995</v>
      </c>
      <c r="AV176" s="65">
        <v>666.45149530000003</v>
      </c>
      <c r="AW176" s="65">
        <v>616.14075549999995</v>
      </c>
      <c r="AX176" s="65">
        <v>337.86835830000001</v>
      </c>
      <c r="AY176" s="65">
        <v>616.14075549999995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37.832600620000001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ht="12" x14ac:dyDescent="0.2">
      <c r="B177" s="65" t="s">
        <v>24</v>
      </c>
      <c r="C177" s="65" t="s">
        <v>40</v>
      </c>
    </row>
    <row r="178" spans="2:159" ht="12" x14ac:dyDescent="0.2">
      <c r="B178" s="65" t="s">
        <v>24</v>
      </c>
      <c r="C178" s="65" t="s">
        <v>41</v>
      </c>
    </row>
    <row r="179" spans="2:159" ht="12" x14ac:dyDescent="0.2">
      <c r="B179" s="65" t="s">
        <v>24</v>
      </c>
      <c r="C179" s="65" t="s">
        <v>42</v>
      </c>
    </row>
    <row r="180" spans="2:159" ht="12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111.8016441</v>
      </c>
      <c r="U180" s="65">
        <v>111.8016441</v>
      </c>
      <c r="V180" s="65">
        <v>178.12465330000001</v>
      </c>
      <c r="W180" s="65">
        <v>178.12465330000001</v>
      </c>
      <c r="X180" s="65">
        <v>111.8016441</v>
      </c>
      <c r="Y180" s="65">
        <v>178.12465330000001</v>
      </c>
      <c r="Z180" s="65">
        <v>122.18117119999999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169.65912929999999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ht="12" x14ac:dyDescent="0.2">
      <c r="B181" s="65" t="s">
        <v>24</v>
      </c>
      <c r="C181" s="65" t="s">
        <v>44</v>
      </c>
    </row>
    <row r="182" spans="2:159" ht="12" x14ac:dyDescent="0.2">
      <c r="B182" s="65" t="s">
        <v>24</v>
      </c>
      <c r="C182" s="65" t="s">
        <v>45</v>
      </c>
    </row>
    <row r="183" spans="2:159" ht="12" x14ac:dyDescent="0.2">
      <c r="B183" s="65" t="s">
        <v>24</v>
      </c>
      <c r="C183" s="65" t="s">
        <v>46</v>
      </c>
    </row>
    <row r="184" spans="2:159" ht="12" x14ac:dyDescent="0.2">
      <c r="B184" s="65" t="s">
        <v>24</v>
      </c>
      <c r="C184" s="65" t="s">
        <v>47</v>
      </c>
    </row>
    <row r="185" spans="2:159" ht="12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1347.1311000000001</v>
      </c>
      <c r="H185" s="65">
        <v>1215.8917060000001</v>
      </c>
      <c r="I185" s="65">
        <v>1314.3485840000001</v>
      </c>
      <c r="J185" s="65">
        <v>1088.70189</v>
      </c>
      <c r="K185" s="65">
        <v>1334.7192219999999</v>
      </c>
      <c r="L185" s="65">
        <v>1296.8203599999999</v>
      </c>
      <c r="M185" s="65">
        <v>1221.022635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1082.5970400000001</v>
      </c>
      <c r="U185" s="65">
        <v>661.92786179999996</v>
      </c>
      <c r="V185" s="65">
        <v>1359.5429770000001</v>
      </c>
      <c r="W185" s="65">
        <v>968.23722310000005</v>
      </c>
      <c r="X185" s="65">
        <v>1271.2240449999999</v>
      </c>
      <c r="Y185" s="65">
        <v>954.21464400000002</v>
      </c>
      <c r="Z185" s="65">
        <v>1316.011373</v>
      </c>
      <c r="AA185" s="65">
        <v>1004.525384</v>
      </c>
      <c r="AB185" s="65">
        <v>1359.5429770000001</v>
      </c>
      <c r="AC185" s="65">
        <v>1239.3088359999999</v>
      </c>
      <c r="AD185" s="65">
        <v>1309.2322380000001</v>
      </c>
      <c r="AE185" s="65">
        <v>1285.72036</v>
      </c>
      <c r="AF185" s="65">
        <v>1144.703565</v>
      </c>
      <c r="AG185" s="65">
        <v>1362.480139</v>
      </c>
      <c r="AH185" s="65">
        <v>980.45960620000005</v>
      </c>
      <c r="AI185" s="65">
        <v>1295.020164</v>
      </c>
      <c r="AJ185" s="65">
        <v>1359.5429770000001</v>
      </c>
      <c r="AK185" s="65">
        <v>853.95757019999996</v>
      </c>
      <c r="AL185" s="65">
        <v>1310.5441149999999</v>
      </c>
      <c r="AM185" s="65">
        <v>1359.5429770000001</v>
      </c>
      <c r="AN185" s="65">
        <v>1310.748192</v>
      </c>
      <c r="AO185" s="65">
        <v>1309.2322380000001</v>
      </c>
      <c r="AP185" s="65">
        <v>885.88736180000001</v>
      </c>
      <c r="AQ185" s="65">
        <v>993.06097790000001</v>
      </c>
      <c r="AR185" s="65">
        <v>1371.954855</v>
      </c>
      <c r="AS185" s="65">
        <v>1371.954855</v>
      </c>
      <c r="AT185" s="65">
        <v>1321.6441150000001</v>
      </c>
      <c r="AU185" s="65">
        <v>1309.2322380000001</v>
      </c>
      <c r="AV185" s="65">
        <v>1192.8681469999999</v>
      </c>
      <c r="AW185" s="65">
        <v>1142.557407</v>
      </c>
      <c r="AX185" s="65">
        <v>864.28501019999999</v>
      </c>
      <c r="AY185" s="65">
        <v>1142.557407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380.8187585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ht="12" x14ac:dyDescent="0.2">
      <c r="B186" s="65" t="s">
        <v>693</v>
      </c>
      <c r="C186" s="65" t="s">
        <v>37</v>
      </c>
    </row>
    <row r="187" spans="2:159" ht="12" x14ac:dyDescent="0.2">
      <c r="B187" s="65" t="s">
        <v>693</v>
      </c>
      <c r="C187" s="65" t="s">
        <v>38</v>
      </c>
    </row>
    <row r="188" spans="2:159" ht="12" x14ac:dyDescent="0.2">
      <c r="B188" s="65" t="s">
        <v>693</v>
      </c>
      <c r="C188" s="65" t="s">
        <v>39</v>
      </c>
    </row>
    <row r="189" spans="2:159" ht="12" x14ac:dyDescent="0.2">
      <c r="B189" s="65" t="s">
        <v>693</v>
      </c>
      <c r="C189" s="65" t="s">
        <v>40</v>
      </c>
    </row>
    <row r="190" spans="2:159" ht="12" x14ac:dyDescent="0.2">
      <c r="B190" s="65" t="s">
        <v>693</v>
      </c>
      <c r="C190" s="65" t="s">
        <v>41</v>
      </c>
    </row>
    <row r="191" spans="2:159" ht="12" x14ac:dyDescent="0.2">
      <c r="B191" s="65" t="s">
        <v>693</v>
      </c>
      <c r="C191" s="65" t="s">
        <v>42</v>
      </c>
    </row>
    <row r="192" spans="2:159" ht="12" x14ac:dyDescent="0.2">
      <c r="B192" s="65" t="s">
        <v>693</v>
      </c>
      <c r="C192" s="65" t="s">
        <v>43</v>
      </c>
    </row>
    <row r="193" spans="2:159" ht="12" x14ac:dyDescent="0.2">
      <c r="B193" s="65" t="s">
        <v>693</v>
      </c>
      <c r="C193" s="65" t="s">
        <v>44</v>
      </c>
    </row>
    <row r="194" spans="2:159" ht="12" x14ac:dyDescent="0.2">
      <c r="B194" s="65" t="s">
        <v>693</v>
      </c>
      <c r="C194" s="65" t="s">
        <v>45</v>
      </c>
    </row>
    <row r="195" spans="2:159" ht="12" x14ac:dyDescent="0.2">
      <c r="B195" s="65" t="s">
        <v>693</v>
      </c>
      <c r="C195" s="65" t="s">
        <v>46</v>
      </c>
    </row>
    <row r="196" spans="2:159" ht="12" x14ac:dyDescent="0.2">
      <c r="B196" s="65" t="s">
        <v>693</v>
      </c>
      <c r="C196" s="65" t="s">
        <v>47</v>
      </c>
    </row>
    <row r="197" spans="2:159" ht="12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ht="12" x14ac:dyDescent="0.2">
      <c r="B198" s="65" t="s">
        <v>694</v>
      </c>
      <c r="C198" s="65" t="s">
        <v>37</v>
      </c>
    </row>
    <row r="199" spans="2:159" ht="12" x14ac:dyDescent="0.2">
      <c r="B199" s="65" t="s">
        <v>694</v>
      </c>
      <c r="C199" s="65" t="s">
        <v>38</v>
      </c>
    </row>
    <row r="200" spans="2:159" ht="12" x14ac:dyDescent="0.2">
      <c r="B200" s="65" t="s">
        <v>694</v>
      </c>
      <c r="C200" s="65" t="s">
        <v>39</v>
      </c>
    </row>
    <row r="201" spans="2:159" ht="12" x14ac:dyDescent="0.2">
      <c r="B201" s="65" t="s">
        <v>694</v>
      </c>
      <c r="C201" s="65" t="s">
        <v>40</v>
      </c>
    </row>
    <row r="202" spans="2:159" ht="12" x14ac:dyDescent="0.2">
      <c r="B202" s="65" t="s">
        <v>694</v>
      </c>
      <c r="C202" s="65" t="s">
        <v>41</v>
      </c>
    </row>
    <row r="203" spans="2:159" ht="12" x14ac:dyDescent="0.2">
      <c r="B203" s="65" t="s">
        <v>694</v>
      </c>
      <c r="C203" s="65" t="s">
        <v>42</v>
      </c>
    </row>
    <row r="204" spans="2:159" ht="12" x14ac:dyDescent="0.2">
      <c r="B204" s="65" t="s">
        <v>694</v>
      </c>
      <c r="C204" s="65" t="s">
        <v>43</v>
      </c>
    </row>
    <row r="205" spans="2:159" ht="12" x14ac:dyDescent="0.2">
      <c r="B205" s="65" t="s">
        <v>694</v>
      </c>
      <c r="C205" s="65" t="s">
        <v>44</v>
      </c>
    </row>
    <row r="206" spans="2:159" ht="12" x14ac:dyDescent="0.2">
      <c r="B206" s="65" t="s">
        <v>694</v>
      </c>
      <c r="C206" s="65" t="s">
        <v>45</v>
      </c>
    </row>
    <row r="207" spans="2:159" ht="12" x14ac:dyDescent="0.2">
      <c r="B207" s="65" t="s">
        <v>694</v>
      </c>
      <c r="C207" s="65" t="s">
        <v>46</v>
      </c>
    </row>
    <row r="208" spans="2:159" ht="12" x14ac:dyDescent="0.2">
      <c r="B208" s="65" t="s">
        <v>694</v>
      </c>
      <c r="C208" s="65" t="s">
        <v>47</v>
      </c>
    </row>
    <row r="209" spans="2:159" ht="12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ht="12" x14ac:dyDescent="0.2">
      <c r="B210" s="65" t="s">
        <v>695</v>
      </c>
      <c r="C210" s="65" t="s">
        <v>37</v>
      </c>
    </row>
    <row r="211" spans="2:159" ht="12" x14ac:dyDescent="0.2">
      <c r="B211" s="65" t="s">
        <v>695</v>
      </c>
      <c r="C211" s="65" t="s">
        <v>38</v>
      </c>
    </row>
    <row r="212" spans="2:159" ht="12" x14ac:dyDescent="0.2">
      <c r="B212" s="65" t="s">
        <v>695</v>
      </c>
      <c r="C212" s="65" t="s">
        <v>39</v>
      </c>
    </row>
    <row r="213" spans="2:159" ht="12" x14ac:dyDescent="0.2">
      <c r="B213" s="65" t="s">
        <v>695</v>
      </c>
      <c r="C213" s="65" t="s">
        <v>40</v>
      </c>
    </row>
    <row r="214" spans="2:159" ht="12" x14ac:dyDescent="0.2">
      <c r="B214" s="65" t="s">
        <v>695</v>
      </c>
      <c r="C214" s="65" t="s">
        <v>41</v>
      </c>
    </row>
    <row r="215" spans="2:159" ht="12" x14ac:dyDescent="0.2">
      <c r="B215" s="65" t="s">
        <v>695</v>
      </c>
      <c r="C215" s="65" t="s">
        <v>42</v>
      </c>
    </row>
    <row r="216" spans="2:159" ht="12" x14ac:dyDescent="0.2">
      <c r="B216" s="65" t="s">
        <v>695</v>
      </c>
      <c r="C216" s="65" t="s">
        <v>43</v>
      </c>
    </row>
    <row r="217" spans="2:159" ht="12" x14ac:dyDescent="0.2">
      <c r="B217" s="65" t="s">
        <v>695</v>
      </c>
      <c r="C217" s="65" t="s">
        <v>44</v>
      </c>
    </row>
    <row r="218" spans="2:159" ht="12" x14ac:dyDescent="0.2">
      <c r="B218" s="65" t="s">
        <v>695</v>
      </c>
      <c r="C218" s="65" t="s">
        <v>45</v>
      </c>
    </row>
    <row r="219" spans="2:159" ht="12" x14ac:dyDescent="0.2">
      <c r="B219" s="65" t="s">
        <v>695</v>
      </c>
      <c r="C219" s="65" t="s">
        <v>46</v>
      </c>
    </row>
    <row r="220" spans="2:159" ht="12" x14ac:dyDescent="0.2">
      <c r="B220" s="65" t="s">
        <v>695</v>
      </c>
      <c r="C220" s="65" t="s">
        <v>47</v>
      </c>
    </row>
    <row r="221" spans="2:159" ht="12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ht="12" x14ac:dyDescent="0.2">
      <c r="B222" s="65" t="s">
        <v>25</v>
      </c>
      <c r="C222" s="65" t="s">
        <v>37</v>
      </c>
    </row>
    <row r="223" spans="2:159" ht="12" x14ac:dyDescent="0.2">
      <c r="B223" s="65" t="s">
        <v>25</v>
      </c>
      <c r="C223" s="65" t="s">
        <v>38</v>
      </c>
    </row>
    <row r="224" spans="2:159" ht="12" x14ac:dyDescent="0.2">
      <c r="B224" s="65" t="s">
        <v>25</v>
      </c>
      <c r="C224" s="65" t="s">
        <v>39</v>
      </c>
    </row>
    <row r="225" spans="2:159" ht="12" x14ac:dyDescent="0.2">
      <c r="B225" s="65" t="s">
        <v>25</v>
      </c>
      <c r="C225" s="65" t="s">
        <v>40</v>
      </c>
    </row>
    <row r="226" spans="2:159" ht="12" x14ac:dyDescent="0.2">
      <c r="B226" s="65" t="s">
        <v>25</v>
      </c>
      <c r="C226" s="65" t="s">
        <v>41</v>
      </c>
    </row>
    <row r="227" spans="2:159" ht="12" x14ac:dyDescent="0.2">
      <c r="B227" s="65" t="s">
        <v>25</v>
      </c>
      <c r="C227" s="65" t="s">
        <v>42</v>
      </c>
    </row>
    <row r="228" spans="2:159" ht="12" x14ac:dyDescent="0.2">
      <c r="B228" s="65" t="s">
        <v>25</v>
      </c>
      <c r="C228" s="65" t="s">
        <v>43</v>
      </c>
    </row>
    <row r="229" spans="2:159" ht="12" x14ac:dyDescent="0.2">
      <c r="B229" s="65" t="s">
        <v>25</v>
      </c>
      <c r="C229" s="65" t="s">
        <v>44</v>
      </c>
    </row>
    <row r="230" spans="2:159" ht="12" x14ac:dyDescent="0.2">
      <c r="B230" s="65" t="s">
        <v>25</v>
      </c>
      <c r="C230" s="65" t="s">
        <v>45</v>
      </c>
    </row>
    <row r="231" spans="2:159" ht="12" x14ac:dyDescent="0.2">
      <c r="B231" s="65" t="s">
        <v>25</v>
      </c>
      <c r="C231" s="65" t="s">
        <v>46</v>
      </c>
    </row>
    <row r="232" spans="2:159" ht="12" x14ac:dyDescent="0.2">
      <c r="B232" s="65" t="s">
        <v>25</v>
      </c>
      <c r="C232" s="65" t="s">
        <v>47</v>
      </c>
    </row>
    <row r="233" spans="2:159" ht="12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ht="12" x14ac:dyDescent="0.2">
      <c r="B234" s="65" t="s">
        <v>1</v>
      </c>
      <c r="C234" s="65" t="s">
        <v>37</v>
      </c>
      <c r="D234" s="65">
        <v>29288.918890000001</v>
      </c>
      <c r="E234" s="65">
        <v>27608.050569999999</v>
      </c>
      <c r="F234" s="65">
        <v>28880.842769999999</v>
      </c>
      <c r="G234" s="65">
        <v>29026.354380000001</v>
      </c>
      <c r="H234" s="65">
        <v>29544.056219999999</v>
      </c>
      <c r="I234" s="65">
        <v>30683.359639999999</v>
      </c>
      <c r="J234" s="65">
        <v>29762.4738</v>
      </c>
      <c r="K234" s="65">
        <v>29550.66101</v>
      </c>
      <c r="L234" s="65">
        <v>30103.822319999999</v>
      </c>
      <c r="M234" s="65">
        <v>30466.423009999999</v>
      </c>
      <c r="N234" s="65">
        <v>30524.854800000001</v>
      </c>
      <c r="O234" s="65">
        <v>30068.736280000001</v>
      </c>
      <c r="P234" s="65">
        <v>30103.822319999999</v>
      </c>
      <c r="Q234" s="65">
        <v>30537.984629999999</v>
      </c>
      <c r="R234" s="65">
        <v>30524.854800000001</v>
      </c>
      <c r="S234" s="65">
        <v>30068.736280000001</v>
      </c>
      <c r="T234" s="65">
        <v>30103.822319999999</v>
      </c>
      <c r="U234" s="65">
        <v>29644.687320000001</v>
      </c>
      <c r="V234" s="65">
        <v>30524.854800000001</v>
      </c>
      <c r="W234" s="65">
        <v>29925.103080000001</v>
      </c>
      <c r="X234" s="65">
        <v>30103.822319999999</v>
      </c>
      <c r="Y234" s="65">
        <v>31483.138439999999</v>
      </c>
      <c r="Z234" s="65">
        <v>30444.292799999999</v>
      </c>
      <c r="AA234" s="65">
        <v>30068.736280000001</v>
      </c>
      <c r="AB234" s="65">
        <v>30554.27232</v>
      </c>
      <c r="AC234" s="65">
        <v>23906.183720000001</v>
      </c>
      <c r="AD234" s="65">
        <v>30981.604800000001</v>
      </c>
      <c r="AE234" s="65">
        <v>29846.595529999999</v>
      </c>
      <c r="AF234" s="65">
        <v>27257.062089999999</v>
      </c>
      <c r="AG234" s="65">
        <v>27032.047070000001</v>
      </c>
      <c r="AH234" s="65">
        <v>31112.104800000001</v>
      </c>
      <c r="AI234" s="65">
        <v>30647.21128</v>
      </c>
      <c r="AJ234" s="65">
        <v>30682.972320000001</v>
      </c>
      <c r="AK234" s="65">
        <v>28745.78469</v>
      </c>
      <c r="AL234" s="65">
        <v>31112.104800000001</v>
      </c>
      <c r="AM234" s="65">
        <v>27109.636869999998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31917.870940000001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28821.342359999999</v>
      </c>
      <c r="BE234" s="65">
        <v>32220.697039999999</v>
      </c>
      <c r="BF234" s="65">
        <v>31112.104800000001</v>
      </c>
      <c r="BG234" s="65">
        <v>30647.21128</v>
      </c>
      <c r="BH234" s="65">
        <v>30752.47032</v>
      </c>
      <c r="BI234" s="65">
        <v>32293.678039999999</v>
      </c>
      <c r="BJ234" s="65">
        <v>31182.574799999999</v>
      </c>
      <c r="BK234" s="65">
        <v>30716.628280000001</v>
      </c>
      <c r="BL234" s="65">
        <v>30752.47032</v>
      </c>
      <c r="BM234" s="65">
        <v>32293.678039999999</v>
      </c>
      <c r="BN234" s="65">
        <v>31182.574799999999</v>
      </c>
      <c r="BO234" s="65">
        <v>30716.628280000001</v>
      </c>
      <c r="BP234" s="65">
        <v>31319.522519999999</v>
      </c>
      <c r="BQ234" s="65">
        <v>32790.038939999999</v>
      </c>
      <c r="BR234" s="65">
        <v>31757.557799999999</v>
      </c>
      <c r="BS234" s="65">
        <v>31283.01958</v>
      </c>
      <c r="BT234" s="65">
        <v>32370.641159999999</v>
      </c>
      <c r="BU234" s="65">
        <v>33822.20652</v>
      </c>
      <c r="BV234" s="65">
        <v>32823.377399999998</v>
      </c>
      <c r="BW234" s="65">
        <v>32332.913140000001</v>
      </c>
      <c r="BX234" s="65">
        <v>33777.332159999998</v>
      </c>
      <c r="BY234" s="65">
        <v>34855.203020000001</v>
      </c>
      <c r="BZ234" s="65">
        <v>34140.992400000003</v>
      </c>
      <c r="CA234" s="65">
        <v>33737.964639999998</v>
      </c>
      <c r="CB234" s="65">
        <v>33777.332159999998</v>
      </c>
      <c r="CC234" s="65">
        <v>35377.783020000003</v>
      </c>
      <c r="CD234" s="65">
        <v>34249.742400000003</v>
      </c>
      <c r="CE234" s="65">
        <v>33737.964639999998</v>
      </c>
      <c r="CF234" s="65">
        <v>33777.332159999998</v>
      </c>
      <c r="CG234" s="65">
        <v>35073.695520000001</v>
      </c>
      <c r="CH234" s="65">
        <v>34249.742400000003</v>
      </c>
      <c r="CI234" s="65">
        <v>33737.964639999998</v>
      </c>
      <c r="CJ234" s="65">
        <v>33777.332159999998</v>
      </c>
      <c r="CK234" s="65">
        <v>35470.135520000003</v>
      </c>
      <c r="CL234" s="65">
        <v>33894.782399999996</v>
      </c>
      <c r="CM234" s="65">
        <v>33737.964639999998</v>
      </c>
      <c r="CN234" s="65">
        <v>33777.332159999998</v>
      </c>
      <c r="CO234" s="65">
        <v>34740.325519999999</v>
      </c>
      <c r="CP234" s="65">
        <v>34249.742400000003</v>
      </c>
      <c r="CQ234" s="65">
        <v>33737.964639999998</v>
      </c>
      <c r="CR234" s="65">
        <v>33808.220159999997</v>
      </c>
      <c r="CS234" s="65">
        <v>35502.571519999998</v>
      </c>
      <c r="CT234" s="65">
        <v>34281.062400000003</v>
      </c>
      <c r="CU234" s="65">
        <v>33768.816639999997</v>
      </c>
      <c r="CV234" s="65">
        <v>34165.652560000002</v>
      </c>
      <c r="CW234" s="65">
        <v>35604.71056</v>
      </c>
      <c r="CX234" s="65">
        <v>34643.493860000002</v>
      </c>
      <c r="CY234" s="65">
        <v>34125.832459999998</v>
      </c>
      <c r="CZ234" s="65">
        <v>34379.476560000003</v>
      </c>
      <c r="DA234" s="65">
        <v>36102.457320000001</v>
      </c>
      <c r="DB234" s="65">
        <v>34860.308400000002</v>
      </c>
      <c r="DC234" s="65">
        <v>34339.40724</v>
      </c>
      <c r="DD234" s="65">
        <v>34379.476560000003</v>
      </c>
      <c r="DE234" s="65">
        <v>36102.457320000001</v>
      </c>
      <c r="DF234" s="65">
        <v>34860.308400000002</v>
      </c>
      <c r="DG234" s="65">
        <v>34339.40724</v>
      </c>
      <c r="DH234" s="65">
        <v>34379.476560000003</v>
      </c>
      <c r="DI234" s="65">
        <v>36102.457320000001</v>
      </c>
      <c r="DJ234" s="65">
        <v>34860.308400000002</v>
      </c>
      <c r="DK234" s="65">
        <v>34339.40724</v>
      </c>
      <c r="DL234" s="65">
        <v>34379.476560000003</v>
      </c>
      <c r="DM234" s="65">
        <v>36030.37732</v>
      </c>
      <c r="DN234" s="65">
        <v>34860.308400000002</v>
      </c>
      <c r="DO234" s="65">
        <v>34339.40724</v>
      </c>
      <c r="DP234" s="65">
        <v>34379.476560000003</v>
      </c>
      <c r="DQ234" s="65">
        <v>36029.476320000002</v>
      </c>
      <c r="DR234" s="65">
        <v>34860.308400000002</v>
      </c>
      <c r="DS234" s="65">
        <v>34339.40724</v>
      </c>
      <c r="DT234" s="65">
        <v>34379.476560000003</v>
      </c>
      <c r="DU234" s="65">
        <v>36068.219319999997</v>
      </c>
      <c r="DV234" s="65">
        <v>34860.308400000002</v>
      </c>
      <c r="DW234" s="65">
        <v>34339.40724</v>
      </c>
      <c r="DX234" s="65">
        <v>34379.476560000003</v>
      </c>
      <c r="DY234" s="65">
        <v>36102.457320000001</v>
      </c>
      <c r="DZ234" s="65">
        <v>34860.308400000002</v>
      </c>
      <c r="EA234" s="65">
        <v>34339.40724</v>
      </c>
      <c r="EB234" s="65">
        <v>34379.476560000003</v>
      </c>
      <c r="EC234" s="65">
        <v>36102.457320000001</v>
      </c>
      <c r="ED234" s="65">
        <v>34860.308400000002</v>
      </c>
      <c r="EE234" s="65">
        <v>34339.40724</v>
      </c>
      <c r="EF234" s="65">
        <v>34379.476560000003</v>
      </c>
      <c r="EG234" s="65">
        <v>36102.457320000001</v>
      </c>
      <c r="EH234" s="65">
        <v>34860.308400000002</v>
      </c>
      <c r="EI234" s="65">
        <v>34219.427239999997</v>
      </c>
      <c r="EJ234" s="65">
        <v>34379.476560000003</v>
      </c>
      <c r="EK234" s="65">
        <v>36102.457320000001</v>
      </c>
      <c r="EL234" s="65">
        <v>34860.308400000002</v>
      </c>
      <c r="EM234" s="65">
        <v>34339.40724</v>
      </c>
      <c r="EN234" s="65">
        <v>34379.476560000003</v>
      </c>
      <c r="EO234" s="65">
        <v>36102.457320000001</v>
      </c>
      <c r="EP234" s="65">
        <v>34426.4568</v>
      </c>
      <c r="EQ234" s="65">
        <v>34339.40724</v>
      </c>
      <c r="ER234" s="65">
        <v>34379.476560000003</v>
      </c>
      <c r="ES234" s="65">
        <v>36102.457320000001</v>
      </c>
      <c r="ET234" s="65">
        <v>34860.308400000002</v>
      </c>
      <c r="EU234" s="65">
        <v>34339.40724</v>
      </c>
      <c r="EV234" s="65">
        <v>34452.740790000003</v>
      </c>
      <c r="EW234" s="65">
        <v>36179.393300000003</v>
      </c>
      <c r="EX234" s="65">
        <v>34804.097300000001</v>
      </c>
      <c r="EY234" s="65">
        <v>34412.586080000001</v>
      </c>
      <c r="EZ234" s="65">
        <v>34452.740790000003</v>
      </c>
      <c r="FA234" s="65">
        <v>36179.393300000003</v>
      </c>
      <c r="FB234" s="65">
        <v>33599.1564</v>
      </c>
      <c r="FC234" s="65">
        <v>34412.586080000001</v>
      </c>
    </row>
    <row r="235" spans="2:159" ht="12" x14ac:dyDescent="0.2">
      <c r="B235" s="65" t="s">
        <v>1</v>
      </c>
      <c r="C235" s="65" t="s">
        <v>38</v>
      </c>
      <c r="D235" s="65">
        <v>11111.118340000001</v>
      </c>
      <c r="E235" s="65">
        <v>9992.3452560000005</v>
      </c>
      <c r="F235" s="65">
        <v>9712.8376769999995</v>
      </c>
      <c r="G235" s="65">
        <v>11366.725689999999</v>
      </c>
      <c r="H235" s="65">
        <v>12018.08293</v>
      </c>
      <c r="I235" s="65">
        <v>11192.920630000001</v>
      </c>
      <c r="J235" s="65">
        <v>11604.62334</v>
      </c>
      <c r="K235" s="65">
        <v>12254.80796</v>
      </c>
      <c r="L235" s="65">
        <v>13314.749659999999</v>
      </c>
      <c r="M235" s="65">
        <v>12033.520850000001</v>
      </c>
      <c r="N235" s="65">
        <v>11386.85823</v>
      </c>
      <c r="O235" s="65">
        <v>13483.802659999999</v>
      </c>
      <c r="P235" s="65">
        <v>12535.040789999999</v>
      </c>
      <c r="Q235" s="65">
        <v>10816.726129999999</v>
      </c>
      <c r="R235" s="65">
        <v>11653.82461</v>
      </c>
      <c r="S235" s="65">
        <v>12688.569589999999</v>
      </c>
      <c r="T235" s="65">
        <v>12276.44815</v>
      </c>
      <c r="U235" s="65">
        <v>11461.638779999999</v>
      </c>
      <c r="V235" s="65">
        <v>10814.179120000001</v>
      </c>
      <c r="W235" s="65">
        <v>11679.57531</v>
      </c>
      <c r="X235" s="65">
        <v>12618.83172</v>
      </c>
      <c r="Y235" s="65">
        <v>11553.254279999999</v>
      </c>
      <c r="Z235" s="65">
        <v>11285.28487</v>
      </c>
      <c r="AA235" s="65">
        <v>12846.944810000001</v>
      </c>
      <c r="AB235" s="65">
        <v>11605.97766</v>
      </c>
      <c r="AC235" s="65">
        <v>13269.56385</v>
      </c>
      <c r="AD235" s="65">
        <v>9322.41561</v>
      </c>
      <c r="AE235" s="65">
        <v>13510.5548</v>
      </c>
      <c r="AF235" s="65">
        <v>13213.779339999999</v>
      </c>
      <c r="AG235" s="65">
        <v>13380.631020000001</v>
      </c>
      <c r="AH235" s="65">
        <v>13833.874900000001</v>
      </c>
      <c r="AI235" s="65">
        <v>9552.3105510000005</v>
      </c>
      <c r="AJ235" s="65">
        <v>12757.292509999999</v>
      </c>
      <c r="AK235" s="65">
        <v>13632.71117</v>
      </c>
      <c r="AL235" s="65">
        <v>12924.088100000001</v>
      </c>
      <c r="AM235" s="65">
        <v>13880.2973</v>
      </c>
      <c r="AN235" s="65">
        <v>11429.978880000001</v>
      </c>
      <c r="AO235" s="65">
        <v>12042.28332</v>
      </c>
      <c r="AP235" s="65">
        <v>12537.5749</v>
      </c>
      <c r="AQ235" s="65">
        <v>13880.2973</v>
      </c>
      <c r="AR235" s="65">
        <v>13129.519480000001</v>
      </c>
      <c r="AS235" s="65">
        <v>13757.72507</v>
      </c>
      <c r="AT235" s="65">
        <v>13960.7335</v>
      </c>
      <c r="AU235" s="65">
        <v>14007.5816</v>
      </c>
      <c r="AV235" s="65">
        <v>13908.88517</v>
      </c>
      <c r="AW235" s="65">
        <v>13507.87275</v>
      </c>
      <c r="AX235" s="65">
        <v>13960.7335</v>
      </c>
      <c r="AY235" s="65">
        <v>14113.427600000001</v>
      </c>
      <c r="AZ235" s="65">
        <v>13908.88517</v>
      </c>
      <c r="BA235" s="65">
        <v>13757.72507</v>
      </c>
      <c r="BB235" s="65">
        <v>13960.7335</v>
      </c>
      <c r="BC235" s="65">
        <v>14113.427600000001</v>
      </c>
      <c r="BD235" s="65">
        <v>13908.88517</v>
      </c>
      <c r="BE235" s="65">
        <v>13861.683069999999</v>
      </c>
      <c r="BF235" s="65">
        <v>14066.2255</v>
      </c>
      <c r="BG235" s="65">
        <v>14113.427600000001</v>
      </c>
      <c r="BH235" s="65">
        <v>14114.14997</v>
      </c>
      <c r="BI235" s="65">
        <v>14066.251270000001</v>
      </c>
      <c r="BJ235" s="65">
        <v>14168.320299999999</v>
      </c>
      <c r="BK235" s="65">
        <v>14321.710999999999</v>
      </c>
      <c r="BL235" s="65">
        <v>13886.96197</v>
      </c>
      <c r="BM235" s="65">
        <v>13861.683069999999</v>
      </c>
      <c r="BN235" s="65">
        <v>14066.2255</v>
      </c>
      <c r="BO235" s="65">
        <v>14321.710999999999</v>
      </c>
      <c r="BP235" s="65">
        <v>14640.35097</v>
      </c>
      <c r="BQ235" s="65">
        <v>14081.34289</v>
      </c>
      <c r="BR235" s="65">
        <v>14681.6998</v>
      </c>
      <c r="BS235" s="65">
        <v>14855.650250000001</v>
      </c>
      <c r="BT235" s="65">
        <v>16300.47645</v>
      </c>
      <c r="BU235" s="65">
        <v>15631.98209</v>
      </c>
      <c r="BV235" s="65">
        <v>16484.87098</v>
      </c>
      <c r="BW235" s="65">
        <v>16540.189340000001</v>
      </c>
      <c r="BX235" s="65">
        <v>16751.05125</v>
      </c>
      <c r="BY235" s="65">
        <v>16617.468690000002</v>
      </c>
      <c r="BZ235" s="65">
        <v>16825.484980000001</v>
      </c>
      <c r="CA235" s="65">
        <v>16997.390240000001</v>
      </c>
      <c r="CB235" s="65">
        <v>16751.05125</v>
      </c>
      <c r="CC235" s="65">
        <v>13227.924080000001</v>
      </c>
      <c r="CD235" s="65">
        <v>16816.27678</v>
      </c>
      <c r="CE235" s="65">
        <v>16997.390240000001</v>
      </c>
      <c r="CF235" s="65">
        <v>15600.96725</v>
      </c>
      <c r="CG235" s="65">
        <v>15763.86779</v>
      </c>
      <c r="CH235" s="65">
        <v>16940.54278</v>
      </c>
      <c r="CI235" s="65">
        <v>16997.390240000001</v>
      </c>
      <c r="CJ235" s="65">
        <v>15926.104660000001</v>
      </c>
      <c r="CK235" s="65">
        <v>15953.855439999999</v>
      </c>
      <c r="CL235" s="65">
        <v>16474.929700000001</v>
      </c>
      <c r="CM235" s="65">
        <v>16997.390240000001</v>
      </c>
      <c r="CN235" s="65">
        <v>16441.347580000001</v>
      </c>
      <c r="CO235" s="65">
        <v>15577.694869999999</v>
      </c>
      <c r="CP235" s="65">
        <v>16083.995140000001</v>
      </c>
      <c r="CQ235" s="65">
        <v>16997.390240000001</v>
      </c>
      <c r="CR235" s="65">
        <v>16751.05125</v>
      </c>
      <c r="CS235" s="65">
        <v>16252.25014</v>
      </c>
      <c r="CT235" s="65">
        <v>16644.628779999999</v>
      </c>
      <c r="CU235" s="65">
        <v>16997.390240000001</v>
      </c>
      <c r="CV235" s="65">
        <v>16751.05125</v>
      </c>
      <c r="CW235" s="65">
        <v>16191.81791</v>
      </c>
      <c r="CX235" s="65">
        <v>16292.39278</v>
      </c>
      <c r="CY235" s="65">
        <v>16997.390240000001</v>
      </c>
      <c r="CZ235" s="65">
        <v>16751.05125</v>
      </c>
      <c r="DA235" s="65">
        <v>15716.657859999999</v>
      </c>
      <c r="DB235" s="65">
        <v>15011.04314</v>
      </c>
      <c r="DC235" s="65">
        <v>16997.390240000001</v>
      </c>
      <c r="DD235" s="65">
        <v>16751.05125</v>
      </c>
      <c r="DE235" s="65">
        <v>15161.307839999999</v>
      </c>
      <c r="DF235" s="65">
        <v>16759.999479999999</v>
      </c>
      <c r="DG235" s="65">
        <v>16997.390240000001</v>
      </c>
      <c r="DH235" s="65">
        <v>16784.643250000001</v>
      </c>
      <c r="DI235" s="65">
        <v>16650.946690000001</v>
      </c>
      <c r="DJ235" s="65">
        <v>16974.514780000001</v>
      </c>
      <c r="DK235" s="65">
        <v>17031.47624</v>
      </c>
      <c r="DL235" s="65">
        <v>16784.643250000001</v>
      </c>
      <c r="DM235" s="65">
        <v>15118.193520000001</v>
      </c>
      <c r="DN235" s="65">
        <v>16662.151180000001</v>
      </c>
      <c r="DO235" s="65">
        <v>17031.47624</v>
      </c>
      <c r="DP235" s="65">
        <v>16784.643250000001</v>
      </c>
      <c r="DQ235" s="65">
        <v>16727.681789999999</v>
      </c>
      <c r="DR235" s="65">
        <v>16974.514780000001</v>
      </c>
      <c r="DS235" s="65">
        <v>17031.47624</v>
      </c>
      <c r="DT235" s="65">
        <v>16784.643250000001</v>
      </c>
      <c r="DU235" s="65">
        <v>16436.070790000002</v>
      </c>
      <c r="DV235" s="65">
        <v>16713.466779999999</v>
      </c>
      <c r="DW235" s="65">
        <v>17031.47624</v>
      </c>
      <c r="DX235" s="65">
        <v>16784.643250000001</v>
      </c>
      <c r="DY235" s="65">
        <v>16727.681789999999</v>
      </c>
      <c r="DZ235" s="65">
        <v>16284.033880000001</v>
      </c>
      <c r="EA235" s="65">
        <v>17031.47624</v>
      </c>
      <c r="EB235" s="65">
        <v>16784.643250000001</v>
      </c>
      <c r="EC235" s="65">
        <v>16727.681789999999</v>
      </c>
      <c r="ED235" s="65">
        <v>16974.514780000001</v>
      </c>
      <c r="EE235" s="65">
        <v>16951.843359999999</v>
      </c>
      <c r="EF235" s="65">
        <v>16784.643250000001</v>
      </c>
      <c r="EG235" s="65">
        <v>16727.681789999999</v>
      </c>
      <c r="EH235" s="65">
        <v>16188.733480000001</v>
      </c>
      <c r="EI235" s="65">
        <v>17031.47624</v>
      </c>
      <c r="EJ235" s="65">
        <v>16784.643250000001</v>
      </c>
      <c r="EK235" s="65">
        <v>16727.681789999999</v>
      </c>
      <c r="EL235" s="65">
        <v>16737.157780000001</v>
      </c>
      <c r="EM235" s="65">
        <v>16678.551589999999</v>
      </c>
      <c r="EN235" s="65">
        <v>16784.643250000001</v>
      </c>
      <c r="EO235" s="65">
        <v>16727.681789999999</v>
      </c>
      <c r="EP235" s="65">
        <v>16974.514780000001</v>
      </c>
      <c r="EQ235" s="65">
        <v>17031.47624</v>
      </c>
      <c r="ER235" s="65">
        <v>16784.643250000001</v>
      </c>
      <c r="ES235" s="65">
        <v>16727.681789999999</v>
      </c>
      <c r="ET235" s="65">
        <v>16284.52558</v>
      </c>
      <c r="EU235" s="65">
        <v>17031.47624</v>
      </c>
      <c r="EV235" s="65">
        <v>16784.643250000001</v>
      </c>
      <c r="EW235" s="65">
        <v>16727.681789999999</v>
      </c>
      <c r="EX235" s="65">
        <v>15630.653979999999</v>
      </c>
      <c r="EY235" s="65">
        <v>17031.47624</v>
      </c>
      <c r="EZ235" s="65">
        <v>16784.643250000001</v>
      </c>
      <c r="FA235" s="65">
        <v>16727.681789999999</v>
      </c>
      <c r="FB235" s="65">
        <v>16694.362000000001</v>
      </c>
      <c r="FC235" s="65">
        <v>17031.47624</v>
      </c>
    </row>
    <row r="236" spans="2:159" ht="12" x14ac:dyDescent="0.2">
      <c r="B236" s="65" t="s">
        <v>1</v>
      </c>
      <c r="C236" s="65" t="s">
        <v>39</v>
      </c>
      <c r="D236" s="65">
        <v>6156.8072750000001</v>
      </c>
      <c r="E236" s="65">
        <v>7408.1178620000001</v>
      </c>
      <c r="F236" s="65">
        <v>7100.1716210000004</v>
      </c>
      <c r="G236" s="65">
        <v>6143.8492900000001</v>
      </c>
      <c r="H236" s="65">
        <v>6797.4361250000002</v>
      </c>
      <c r="I236" s="65">
        <v>6375.5167799999999</v>
      </c>
      <c r="J236" s="65">
        <v>6426.5300509999997</v>
      </c>
      <c r="K236" s="65">
        <v>6246.659318</v>
      </c>
      <c r="L236" s="65">
        <v>7073.1284800000003</v>
      </c>
      <c r="M236" s="65">
        <v>6807.0756469999997</v>
      </c>
      <c r="N236" s="65">
        <v>6079.0983900000001</v>
      </c>
      <c r="O236" s="65">
        <v>7289.8991539999997</v>
      </c>
      <c r="P236" s="65">
        <v>8113.7284799999998</v>
      </c>
      <c r="Q236" s="65">
        <v>6719.780557</v>
      </c>
      <c r="R236" s="65">
        <v>7168.8056399999996</v>
      </c>
      <c r="S236" s="65">
        <v>7498.8797169999998</v>
      </c>
      <c r="T236" s="65">
        <v>5527.2507109999997</v>
      </c>
      <c r="U236" s="65">
        <v>8615.1167999999998</v>
      </c>
      <c r="V236" s="65">
        <v>7550.8183980000003</v>
      </c>
      <c r="W236" s="65">
        <v>6572.8686299999999</v>
      </c>
      <c r="X236" s="65">
        <v>7001.1834600000002</v>
      </c>
      <c r="Y236" s="65">
        <v>7569.7577600000004</v>
      </c>
      <c r="Z236" s="65">
        <v>9331.6136399999996</v>
      </c>
      <c r="AA236" s="65">
        <v>6853.6813819999998</v>
      </c>
      <c r="AB236" s="65">
        <v>5907.8307560000003</v>
      </c>
      <c r="AC236" s="65">
        <v>9429.8411520000009</v>
      </c>
      <c r="AD236" s="65">
        <v>7457.6092989999997</v>
      </c>
      <c r="AE236" s="65">
        <v>6558.146221</v>
      </c>
      <c r="AF236" s="65">
        <v>8446.1647730000004</v>
      </c>
      <c r="AG236" s="65">
        <v>9429.8411520000009</v>
      </c>
      <c r="AH236" s="65">
        <v>8462.6415489999999</v>
      </c>
      <c r="AI236" s="65">
        <v>7045.9854150000001</v>
      </c>
      <c r="AJ236" s="65">
        <v>8726.3115130000006</v>
      </c>
      <c r="AK236" s="65">
        <v>4315.6523520000001</v>
      </c>
      <c r="AL236" s="65">
        <v>5672.5556399999996</v>
      </c>
      <c r="AM236" s="65">
        <v>8019.3828000000003</v>
      </c>
      <c r="AN236" s="65">
        <v>8839.6587080000008</v>
      </c>
      <c r="AO236" s="65">
        <v>4403.110729</v>
      </c>
      <c r="AP236" s="65">
        <v>8714.5572530000009</v>
      </c>
      <c r="AQ236" s="65">
        <v>7953.8763399999998</v>
      </c>
      <c r="AR236" s="65">
        <v>6072.1601339999997</v>
      </c>
      <c r="AS236" s="65">
        <v>9429.8411520000009</v>
      </c>
      <c r="AT236" s="65">
        <v>6882.8169870000002</v>
      </c>
      <c r="AU236" s="65">
        <v>7038.7372919999998</v>
      </c>
      <c r="AV236" s="65">
        <v>9386.1844799999999</v>
      </c>
      <c r="AW236" s="65">
        <v>6396.0986300000004</v>
      </c>
      <c r="AX236" s="65">
        <v>8011.4194440000001</v>
      </c>
      <c r="AY236" s="65">
        <v>8019.3828000000003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9357.5615039999993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9526.3644800000002</v>
      </c>
      <c r="BQ236" s="65">
        <v>9429.8411520000009</v>
      </c>
      <c r="BR236" s="65">
        <v>9470.9786399999994</v>
      </c>
      <c r="BS236" s="65">
        <v>9415.5928000000004</v>
      </c>
      <c r="BT236" s="65">
        <v>9582.2644799999998</v>
      </c>
      <c r="BU236" s="65">
        <v>9626.8331519999992</v>
      </c>
      <c r="BV236" s="65">
        <v>9623.1686399999999</v>
      </c>
      <c r="BW236" s="65">
        <v>9566.8927999999996</v>
      </c>
      <c r="BX236" s="65">
        <v>9464.7209289999992</v>
      </c>
      <c r="BY236" s="65">
        <v>9511.0571519999994</v>
      </c>
      <c r="BZ236" s="65">
        <v>9331.6136399999996</v>
      </c>
      <c r="CA236" s="65">
        <v>9566.8927999999996</v>
      </c>
      <c r="CB236" s="65">
        <v>9679.4444800000001</v>
      </c>
      <c r="CC236" s="65">
        <v>9724.4651520000007</v>
      </c>
      <c r="CD236" s="65">
        <v>9585.5486400000009</v>
      </c>
      <c r="CE236" s="65">
        <v>9566.8927999999996</v>
      </c>
      <c r="CF236" s="65">
        <v>9679.4444800000001</v>
      </c>
      <c r="CG236" s="65">
        <v>9681.2651519999999</v>
      </c>
      <c r="CH236" s="65">
        <v>9465.8486400000002</v>
      </c>
      <c r="CI236" s="65">
        <v>9566.8927999999996</v>
      </c>
      <c r="CJ236" s="65">
        <v>9679.4444800000001</v>
      </c>
      <c r="CK236" s="65">
        <v>9608.6891520000008</v>
      </c>
      <c r="CL236" s="65">
        <v>9623.1686399999999</v>
      </c>
      <c r="CM236" s="65">
        <v>9566.8927999999996</v>
      </c>
      <c r="CN236" s="65">
        <v>9636.4444800000001</v>
      </c>
      <c r="CO236" s="65">
        <v>9511.0571519999994</v>
      </c>
      <c r="CP236" s="65">
        <v>9623.1686399999999</v>
      </c>
      <c r="CQ236" s="65">
        <v>9566.8927999999996</v>
      </c>
      <c r="CR236" s="65">
        <v>9679.4444800000001</v>
      </c>
      <c r="CS236" s="65">
        <v>9681.2651519999999</v>
      </c>
      <c r="CT236" s="65">
        <v>9623.1686399999999</v>
      </c>
      <c r="CU236" s="65">
        <v>9566.8927999999996</v>
      </c>
      <c r="CV236" s="65">
        <v>9679.4444800000001</v>
      </c>
      <c r="CW236" s="65">
        <v>9724.4651520000007</v>
      </c>
      <c r="CX236" s="65">
        <v>9623.1686399999999</v>
      </c>
      <c r="CY236" s="65">
        <v>9566.8927999999996</v>
      </c>
      <c r="CZ236" s="65">
        <v>9679.4444800000001</v>
      </c>
      <c r="DA236" s="65">
        <v>9724.4651520000007</v>
      </c>
      <c r="DB236" s="65">
        <v>9331.6136399999996</v>
      </c>
      <c r="DC236" s="65">
        <v>9566.8927999999996</v>
      </c>
      <c r="DD236" s="65">
        <v>9679.4444800000001</v>
      </c>
      <c r="DE236" s="65">
        <v>9626.8331519999992</v>
      </c>
      <c r="DF236" s="65">
        <v>9526.5536400000001</v>
      </c>
      <c r="DG236" s="65">
        <v>9566.8927999999996</v>
      </c>
      <c r="DH236" s="65">
        <v>9719.0904800000008</v>
      </c>
      <c r="DI236" s="65">
        <v>9764.2955519999996</v>
      </c>
      <c r="DJ236" s="65">
        <v>9508.5986400000002</v>
      </c>
      <c r="DK236" s="65">
        <v>9606.0777999999991</v>
      </c>
      <c r="DL236" s="65">
        <v>9719.0904800000008</v>
      </c>
      <c r="DM236" s="65">
        <v>9666.663552</v>
      </c>
      <c r="DN236" s="65">
        <v>9331.6136399999996</v>
      </c>
      <c r="DO236" s="65">
        <v>9606.0777999999991</v>
      </c>
      <c r="DP236" s="65">
        <v>9719.0904800000008</v>
      </c>
      <c r="DQ236" s="65">
        <v>9545.6171520000007</v>
      </c>
      <c r="DR236" s="65">
        <v>9408.6491399999995</v>
      </c>
      <c r="DS236" s="65">
        <v>9606.0777999999991</v>
      </c>
      <c r="DT236" s="65">
        <v>9719.0904800000008</v>
      </c>
      <c r="DU236" s="65">
        <v>9764.2955519999996</v>
      </c>
      <c r="DV236" s="65">
        <v>9662.5841400000008</v>
      </c>
      <c r="DW236" s="65">
        <v>9606.0777999999991</v>
      </c>
      <c r="DX236" s="65">
        <v>9719.0904800000008</v>
      </c>
      <c r="DY236" s="65">
        <v>9764.2955519999996</v>
      </c>
      <c r="DZ236" s="65">
        <v>9548.0141399999993</v>
      </c>
      <c r="EA236" s="65">
        <v>9606.0777999999991</v>
      </c>
      <c r="EB236" s="65">
        <v>9719.0904800000008</v>
      </c>
      <c r="EC236" s="65">
        <v>9764.2955519999996</v>
      </c>
      <c r="ED236" s="65">
        <v>9662.5841400000008</v>
      </c>
      <c r="EE236" s="65">
        <v>9356.9428000000007</v>
      </c>
      <c r="EF236" s="65">
        <v>9719.0904800000008</v>
      </c>
      <c r="EG236" s="65">
        <v>9764.2955519999996</v>
      </c>
      <c r="EH236" s="65">
        <v>9465.8486400000002</v>
      </c>
      <c r="EI236" s="65">
        <v>9606.0777999999991</v>
      </c>
      <c r="EJ236" s="65">
        <v>9719.0904800000008</v>
      </c>
      <c r="EK236" s="65">
        <v>9764.2955519999996</v>
      </c>
      <c r="EL236" s="65">
        <v>9331.6136399999996</v>
      </c>
      <c r="EM236" s="65">
        <v>9510.0277999999998</v>
      </c>
      <c r="EN236" s="65">
        <v>9719.0904800000008</v>
      </c>
      <c r="EO236" s="65">
        <v>9764.2955519999996</v>
      </c>
      <c r="EP236" s="65">
        <v>9619.8341400000008</v>
      </c>
      <c r="EQ236" s="65">
        <v>9606.0777999999991</v>
      </c>
      <c r="ER236" s="65">
        <v>9719.0904800000008</v>
      </c>
      <c r="ES236" s="65">
        <v>9764.2955519999996</v>
      </c>
      <c r="ET236" s="65">
        <v>9451.3991399999995</v>
      </c>
      <c r="EU236" s="65">
        <v>9606.0777999999991</v>
      </c>
      <c r="EV236" s="65">
        <v>9719.0904800000008</v>
      </c>
      <c r="EW236" s="65">
        <v>9764.2955519999996</v>
      </c>
      <c r="EX236" s="65">
        <v>9408.6491399999995</v>
      </c>
      <c r="EY236" s="65">
        <v>9486.9928</v>
      </c>
      <c r="EZ236" s="65">
        <v>9719.0904800000008</v>
      </c>
      <c r="FA236" s="65">
        <v>9764.2955519999996</v>
      </c>
      <c r="FB236" s="65">
        <v>9446.1836399999993</v>
      </c>
      <c r="FC236" s="65">
        <v>9396.1278000000002</v>
      </c>
    </row>
    <row r="237" spans="2:159" ht="12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2563.70793</v>
      </c>
      <c r="H237" s="65">
        <v>3448.449713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3470.1686549999999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1313.2660350000001</v>
      </c>
      <c r="W237" s="65">
        <v>2639.1988470000001</v>
      </c>
      <c r="X237" s="65">
        <v>3427.639662</v>
      </c>
      <c r="Y237" s="65">
        <v>4242.2110460000004</v>
      </c>
      <c r="Z237" s="65">
        <v>1796.9536579999999</v>
      </c>
      <c r="AA237" s="65">
        <v>2639.1988470000001</v>
      </c>
      <c r="AB237" s="65">
        <v>4540.5053250000001</v>
      </c>
      <c r="AC237" s="65">
        <v>5200.6969920000001</v>
      </c>
      <c r="AD237" s="65">
        <v>3157.2687580000002</v>
      </c>
      <c r="AE237" s="65">
        <v>3528.7226230000001</v>
      </c>
      <c r="AF237" s="65">
        <v>6063.1329059999998</v>
      </c>
      <c r="AG237" s="65">
        <v>5690.4815749999998</v>
      </c>
      <c r="AH237" s="65">
        <v>1960.6476110000001</v>
      </c>
      <c r="AI237" s="65">
        <v>4611.2494720000004</v>
      </c>
      <c r="AJ237" s="65">
        <v>5958.7175500000003</v>
      </c>
      <c r="AK237" s="65">
        <v>9126.9052740000006</v>
      </c>
      <c r="AL237" s="65">
        <v>4935.0760520000003</v>
      </c>
      <c r="AM237" s="65">
        <v>5440.1986999999999</v>
      </c>
      <c r="AN237" s="65">
        <v>5428.4401529999996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3466.2917779999998</v>
      </c>
      <c r="AT237" s="65">
        <v>4935.0760520000003</v>
      </c>
      <c r="AU237" s="65">
        <v>5515.6896180000003</v>
      </c>
      <c r="AV237" s="65">
        <v>7252.3422170000003</v>
      </c>
      <c r="AW237" s="65">
        <v>9001.9891700000007</v>
      </c>
      <c r="AX237" s="65">
        <v>4935.0760520000003</v>
      </c>
      <c r="AY237" s="65">
        <v>5515.6896180000003</v>
      </c>
      <c r="AZ237" s="65">
        <v>7252.3422170000003</v>
      </c>
      <c r="BA237" s="65">
        <v>7913.2944209999996</v>
      </c>
      <c r="BB237" s="65">
        <v>4935.0760520000003</v>
      </c>
      <c r="BC237" s="65">
        <v>5515.6896180000003</v>
      </c>
      <c r="BD237" s="65">
        <v>7252.3422170000003</v>
      </c>
      <c r="BE237" s="65">
        <v>8204.4030480000001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7541.4737109999996</v>
      </c>
      <c r="BN237" s="65">
        <v>4935.0760520000003</v>
      </c>
      <c r="BO237" s="65">
        <v>5515.6896180000003</v>
      </c>
      <c r="BP237" s="65">
        <v>7252.3422170000003</v>
      </c>
      <c r="BQ237" s="65">
        <v>7377.6854569999996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6403.1435490000003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7392.2913639999997</v>
      </c>
      <c r="CW237" s="65">
        <v>9303.0280440000006</v>
      </c>
      <c r="CX237" s="65">
        <v>5030.3086899999998</v>
      </c>
      <c r="CY237" s="65">
        <v>5622.1264119999996</v>
      </c>
      <c r="CZ237" s="65">
        <v>7618.3372909999998</v>
      </c>
      <c r="DA237" s="65">
        <v>9587.5016250000008</v>
      </c>
      <c r="DB237" s="65">
        <v>5184.1284919999998</v>
      </c>
      <c r="DC237" s="65">
        <v>5794.0431719999997</v>
      </c>
      <c r="DD237" s="65">
        <v>8065.4775460000001</v>
      </c>
      <c r="DE237" s="65">
        <v>7973.4698310000003</v>
      </c>
      <c r="DF237" s="65">
        <v>5488.3986299999997</v>
      </c>
      <c r="DG237" s="65">
        <v>6134.110807</v>
      </c>
      <c r="DH237" s="65">
        <v>8065.4775460000001</v>
      </c>
      <c r="DI237" s="65">
        <v>6165.1802170000001</v>
      </c>
      <c r="DJ237" s="65">
        <v>4935.0760520000003</v>
      </c>
      <c r="DK237" s="65">
        <v>6134.110807</v>
      </c>
      <c r="DL237" s="65">
        <v>8065.4775460000001</v>
      </c>
      <c r="DM237" s="65">
        <v>10150.21732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5184.1284919999998</v>
      </c>
      <c r="DW237" s="65">
        <v>6134.110807</v>
      </c>
      <c r="DX237" s="65">
        <v>8065.4775460000001</v>
      </c>
      <c r="DY237" s="65">
        <v>10020.07662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4983.1888550000003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6134.110807</v>
      </c>
      <c r="EV237" s="65">
        <v>8199.8101839999999</v>
      </c>
      <c r="EW237" s="65">
        <v>10319.271839999999</v>
      </c>
      <c r="EX237" s="65">
        <v>5579.8093449999997</v>
      </c>
      <c r="EY237" s="65">
        <v>6236.2760259999995</v>
      </c>
      <c r="EZ237" s="65">
        <v>8358.5429669999994</v>
      </c>
      <c r="FA237" s="65">
        <v>10519.033380000001</v>
      </c>
      <c r="FB237" s="65">
        <v>5042.8980350000002</v>
      </c>
      <c r="FC237" s="65">
        <v>5422.858741</v>
      </c>
    </row>
    <row r="238" spans="2:159" ht="12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1047</v>
      </c>
      <c r="H238" s="65">
        <v>1047</v>
      </c>
      <c r="I238" s="65">
        <v>1047</v>
      </c>
      <c r="J238" s="65">
        <v>1047</v>
      </c>
      <c r="K238" s="65">
        <v>1047</v>
      </c>
      <c r="L238" s="65">
        <v>2476.423374</v>
      </c>
      <c r="M238" s="65">
        <v>1047</v>
      </c>
      <c r="N238" s="65">
        <v>1061.884822</v>
      </c>
      <c r="O238" s="65">
        <v>1047</v>
      </c>
      <c r="P238" s="65">
        <v>1047</v>
      </c>
      <c r="Q238" s="65">
        <v>1047</v>
      </c>
      <c r="R238" s="65">
        <v>1047</v>
      </c>
      <c r="S238" s="65">
        <v>1047</v>
      </c>
      <c r="T238" s="65">
        <v>1047</v>
      </c>
      <c r="U238" s="65">
        <v>1047</v>
      </c>
      <c r="V238" s="65">
        <v>1047</v>
      </c>
      <c r="W238" s="65">
        <v>1047</v>
      </c>
      <c r="X238" s="65">
        <v>3489.9582519999999</v>
      </c>
      <c r="Y238" s="65">
        <v>1047</v>
      </c>
      <c r="Z238" s="65">
        <v>1047</v>
      </c>
      <c r="AA238" s="65">
        <v>2653.0746429999999</v>
      </c>
      <c r="AB238" s="65">
        <v>6920.1748749999997</v>
      </c>
      <c r="AC238" s="65">
        <v>10444</v>
      </c>
      <c r="AD238" s="65">
        <v>3588</v>
      </c>
      <c r="AE238" s="65">
        <v>7088</v>
      </c>
      <c r="AF238" s="65">
        <v>9716</v>
      </c>
      <c r="AG238" s="65">
        <v>10444</v>
      </c>
      <c r="AH238" s="65">
        <v>3743.764111</v>
      </c>
      <c r="AI238" s="65">
        <v>9983</v>
      </c>
      <c r="AJ238" s="65">
        <v>9284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10444</v>
      </c>
      <c r="AP238" s="65">
        <v>10190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9625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10037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9660.5651570000009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ht="12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473.36411249999998</v>
      </c>
      <c r="V239" s="65">
        <v>475.85966960000002</v>
      </c>
      <c r="W239" s="65">
        <v>473.70074940000001</v>
      </c>
      <c r="X239" s="65">
        <v>511.71432620000002</v>
      </c>
      <c r="Y239" s="65">
        <v>521.20344409999996</v>
      </c>
      <c r="Z239" s="65">
        <v>194.78042809999999</v>
      </c>
      <c r="AA239" s="65">
        <v>188.36868860000001</v>
      </c>
      <c r="AB239" s="65">
        <v>939.67884760000004</v>
      </c>
      <c r="AC239" s="65">
        <v>628.20944580000003</v>
      </c>
      <c r="AD239" s="65">
        <v>556.40234999999996</v>
      </c>
      <c r="AE239" s="65">
        <v>662.38374999999996</v>
      </c>
      <c r="AF239" s="65">
        <v>5794.45345</v>
      </c>
      <c r="AG239" s="65">
        <v>1024.7668000000001</v>
      </c>
      <c r="AH239" s="65">
        <v>681.06991270000003</v>
      </c>
      <c r="AI239" s="65">
        <v>674.2407518</v>
      </c>
      <c r="AJ239" s="65">
        <v>1356.1693090000001</v>
      </c>
      <c r="AK239" s="65">
        <v>725.70230879999997</v>
      </c>
      <c r="AL239" s="65">
        <v>556.40234999999996</v>
      </c>
      <c r="AM239" s="65">
        <v>1318.63375</v>
      </c>
      <c r="AN239" s="65">
        <v>5794.45345</v>
      </c>
      <c r="AO239" s="65">
        <v>777.5290559</v>
      </c>
      <c r="AP239" s="65">
        <v>783.90849260000005</v>
      </c>
      <c r="AQ239" s="65">
        <v>776.80111079999995</v>
      </c>
      <c r="AR239" s="65">
        <v>1131.379915</v>
      </c>
      <c r="AS239" s="65">
        <v>822.05136900000002</v>
      </c>
      <c r="AT239" s="65">
        <v>828.57047550000004</v>
      </c>
      <c r="AU239" s="65">
        <v>1318.63375</v>
      </c>
      <c r="AV239" s="65">
        <v>547.02442499999995</v>
      </c>
      <c r="AW239" s="65">
        <v>86.753896010000005</v>
      </c>
      <c r="AX239" s="65">
        <v>1107.6523500000001</v>
      </c>
      <c r="AY239" s="65">
        <v>865.91780640000002</v>
      </c>
      <c r="AZ239" s="65">
        <v>1854.426281</v>
      </c>
      <c r="BA239" s="65">
        <v>1024.7668000000001</v>
      </c>
      <c r="BB239" s="65">
        <v>919.72637340000006</v>
      </c>
      <c r="BC239" s="65">
        <v>1318.63375</v>
      </c>
      <c r="BD239" s="65">
        <v>5794.45345</v>
      </c>
      <c r="BE239" s="65">
        <v>958.06381699999997</v>
      </c>
      <c r="BF239" s="65">
        <v>965.00960480000003</v>
      </c>
      <c r="BG239" s="65">
        <v>1318.63375</v>
      </c>
      <c r="BH239" s="65">
        <v>5794.45345</v>
      </c>
      <c r="BI239" s="65">
        <v>1004.242581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318.98530360000001</v>
      </c>
      <c r="BR239" s="65">
        <v>1107.6523500000001</v>
      </c>
      <c r="BS239" s="65">
        <v>1318.63375</v>
      </c>
      <c r="BT239" s="65">
        <v>3523.7619930000001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372.50407369999999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1094.876377</v>
      </c>
      <c r="FC239" s="65">
        <v>1318.63375</v>
      </c>
    </row>
    <row r="240" spans="2:159" ht="12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65.635499999999993</v>
      </c>
      <c r="N240" s="65">
        <v>363.93374999999997</v>
      </c>
      <c r="O240" s="65">
        <v>357.11250000000001</v>
      </c>
      <c r="P240" s="65">
        <v>117.80631219999999</v>
      </c>
      <c r="Q240" s="65">
        <v>358.31625000000003</v>
      </c>
      <c r="R240" s="65">
        <v>363.93374999999997</v>
      </c>
      <c r="S240" s="65">
        <v>357.11250000000001</v>
      </c>
      <c r="T240" s="65">
        <v>65.047499999999999</v>
      </c>
      <c r="U240" s="65">
        <v>65.635499999999993</v>
      </c>
      <c r="V240" s="65">
        <v>363.93374999999997</v>
      </c>
      <c r="W240" s="65">
        <v>357.11250000000001</v>
      </c>
      <c r="X240" s="65">
        <v>65.047499999999999</v>
      </c>
      <c r="Y240" s="65">
        <v>358.31625000000003</v>
      </c>
      <c r="Z240" s="65">
        <v>66.664500000000004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65.047499999999999</v>
      </c>
      <c r="AG240" s="65">
        <v>82.300872720000001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565.18925839999997</v>
      </c>
      <c r="BE240" s="65">
        <v>597.19984209999996</v>
      </c>
      <c r="BF240" s="65">
        <v>606.29224610000006</v>
      </c>
      <c r="BG240" s="65">
        <v>598.42635759999996</v>
      </c>
      <c r="BH240" s="65">
        <v>700.88247120000005</v>
      </c>
      <c r="BI240" s="65">
        <v>703.57073030000004</v>
      </c>
      <c r="BJ240" s="65">
        <v>712.99682780000001</v>
      </c>
      <c r="BK240" s="65">
        <v>704.84225919999994</v>
      </c>
      <c r="BL240" s="65">
        <v>1128.28844</v>
      </c>
      <c r="BM240" s="65">
        <v>1138.4876569999999</v>
      </c>
      <c r="BN240" s="65">
        <v>1156.336288</v>
      </c>
      <c r="BO240" s="65">
        <v>1134.662951</v>
      </c>
      <c r="BP240" s="65">
        <v>1246.4286050000001</v>
      </c>
      <c r="BQ240" s="65">
        <v>1252.102441</v>
      </c>
      <c r="BR240" s="65">
        <v>1277.4132709999999</v>
      </c>
      <c r="BS240" s="65">
        <v>1253.4705750000001</v>
      </c>
      <c r="BT240" s="65">
        <v>1478.1712500000001</v>
      </c>
      <c r="BU240" s="65">
        <v>1362.723309</v>
      </c>
      <c r="BV240" s="65">
        <v>1514.9167500000001</v>
      </c>
      <c r="BW240" s="65">
        <v>1486.5225</v>
      </c>
      <c r="BX240" s="65">
        <v>1478.1712500000001</v>
      </c>
      <c r="BY240" s="65">
        <v>1491.53325</v>
      </c>
      <c r="BZ240" s="65">
        <v>1495.928827</v>
      </c>
      <c r="CA240" s="65">
        <v>1486.5225</v>
      </c>
      <c r="CB240" s="65">
        <v>1478.1712500000001</v>
      </c>
      <c r="CC240" s="65">
        <v>1491.53325</v>
      </c>
      <c r="CD240" s="65">
        <v>1514.9167500000001</v>
      </c>
      <c r="CE240" s="65">
        <v>1486.5225</v>
      </c>
      <c r="CF240" s="65">
        <v>1478.1712500000001</v>
      </c>
      <c r="CG240" s="65">
        <v>1491.53325</v>
      </c>
      <c r="CH240" s="65">
        <v>1514.9167500000001</v>
      </c>
      <c r="CI240" s="65">
        <v>1486.5225</v>
      </c>
      <c r="CJ240" s="65">
        <v>1478.1712500000001</v>
      </c>
      <c r="CK240" s="65">
        <v>1491.53325</v>
      </c>
      <c r="CL240" s="65">
        <v>1514.9167500000001</v>
      </c>
      <c r="CM240" s="65">
        <v>1486.5225</v>
      </c>
      <c r="CN240" s="65">
        <v>1478.1712500000001</v>
      </c>
      <c r="CO240" s="65">
        <v>1491.53325</v>
      </c>
      <c r="CP240" s="65">
        <v>1514.9167500000001</v>
      </c>
      <c r="CQ240" s="65">
        <v>1486.5225</v>
      </c>
      <c r="CR240" s="65">
        <v>1478.1712500000001</v>
      </c>
      <c r="CS240" s="65">
        <v>1491.53325</v>
      </c>
      <c r="CT240" s="65">
        <v>1514.9167500000001</v>
      </c>
      <c r="CU240" s="65">
        <v>1486.5225</v>
      </c>
      <c r="CV240" s="65">
        <v>1590.9121720000001</v>
      </c>
      <c r="CW240" s="65">
        <v>1605.2932989999999</v>
      </c>
      <c r="CX240" s="65">
        <v>1630.4602709999999</v>
      </c>
      <c r="CY240" s="65">
        <v>1599.9003760000001</v>
      </c>
      <c r="CZ240" s="65">
        <v>1736.501749</v>
      </c>
      <c r="DA240" s="65">
        <v>1752.1989390000001</v>
      </c>
      <c r="DB240" s="65">
        <v>1779.669024</v>
      </c>
      <c r="DC240" s="65">
        <v>1746.3124929999999</v>
      </c>
      <c r="DD240" s="65">
        <v>1891.628322</v>
      </c>
      <c r="DE240" s="65">
        <v>1908.727787</v>
      </c>
      <c r="DF240" s="65">
        <v>1938.6518510000001</v>
      </c>
      <c r="DG240" s="65">
        <v>1902.315488</v>
      </c>
      <c r="DH240" s="65">
        <v>2298.316229</v>
      </c>
      <c r="DI240" s="65">
        <v>2319.0919690000001</v>
      </c>
      <c r="DJ240" s="65">
        <v>2298.8938560000001</v>
      </c>
      <c r="DK240" s="65">
        <v>2311.301066</v>
      </c>
      <c r="DL240" s="65">
        <v>2298.316229</v>
      </c>
      <c r="DM240" s="65">
        <v>2319.0919690000001</v>
      </c>
      <c r="DN240" s="65">
        <v>2355.449513</v>
      </c>
      <c r="DO240" s="65">
        <v>2311.301066</v>
      </c>
      <c r="DP240" s="65">
        <v>2298.316229</v>
      </c>
      <c r="DQ240" s="65">
        <v>2319.0919690000001</v>
      </c>
      <c r="DR240" s="65">
        <v>2355.449513</v>
      </c>
      <c r="DS240" s="65">
        <v>2311.301066</v>
      </c>
      <c r="DT240" s="65">
        <v>2454.0194350000002</v>
      </c>
      <c r="DU240" s="65">
        <v>2476.2026620000001</v>
      </c>
      <c r="DV240" s="65">
        <v>2515.0233079999998</v>
      </c>
      <c r="DW240" s="65">
        <v>2467.8839520000001</v>
      </c>
      <c r="DX240" s="65">
        <v>2609.022696</v>
      </c>
      <c r="DY240" s="65">
        <v>2632.607082</v>
      </c>
      <c r="DZ240" s="65">
        <v>2673.8797570000002</v>
      </c>
      <c r="EA240" s="65">
        <v>2623.762937</v>
      </c>
      <c r="EB240" s="65">
        <v>2773.3471800000002</v>
      </c>
      <c r="EC240" s="65">
        <v>2798.4169849999998</v>
      </c>
      <c r="ED240" s="65">
        <v>2842.289143</v>
      </c>
      <c r="EE240" s="65">
        <v>2789.0158080000001</v>
      </c>
      <c r="EF240" s="65">
        <v>2914.6989119999998</v>
      </c>
      <c r="EG240" s="65">
        <v>2941.0464729999999</v>
      </c>
      <c r="EH240" s="65">
        <v>2987.154704</v>
      </c>
      <c r="EI240" s="65">
        <v>2931.166138</v>
      </c>
      <c r="EJ240" s="65">
        <v>3064.7745770000001</v>
      </c>
      <c r="EK240" s="65">
        <v>3092.4787540000002</v>
      </c>
      <c r="EL240" s="65">
        <v>3098.0521779999999</v>
      </c>
      <c r="EM240" s="65">
        <v>3082.0896870000001</v>
      </c>
      <c r="EN240" s="65">
        <v>3212.5498069999999</v>
      </c>
      <c r="EO240" s="65">
        <v>3241.5898050000001</v>
      </c>
      <c r="EP240" s="65">
        <v>3247.065439</v>
      </c>
      <c r="EQ240" s="65">
        <v>3230.6998060000001</v>
      </c>
      <c r="ER240" s="65">
        <v>3369.160382</v>
      </c>
      <c r="ES240" s="65">
        <v>3399.6160690000002</v>
      </c>
      <c r="ET240" s="65">
        <v>3452.9135209999999</v>
      </c>
      <c r="EU240" s="65">
        <v>3388.1951859999999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3265.1224739999998</v>
      </c>
      <c r="FC240" s="65">
        <v>3518.6595000000002</v>
      </c>
    </row>
    <row r="241" spans="2:159" ht="12" x14ac:dyDescent="0.2">
      <c r="B241" s="65" t="s">
        <v>1</v>
      </c>
      <c r="C241" s="65" t="s">
        <v>44</v>
      </c>
      <c r="CV241" s="65">
        <v>591.01345800000001</v>
      </c>
      <c r="CW241" s="65">
        <v>143.79568509999999</v>
      </c>
      <c r="CX241" s="65">
        <v>53.428671989999998</v>
      </c>
      <c r="CY241" s="65">
        <v>309.35860689999998</v>
      </c>
      <c r="CZ241" s="65">
        <v>1473.24236</v>
      </c>
      <c r="DA241" s="65">
        <v>358.44512780000002</v>
      </c>
      <c r="DB241" s="65">
        <v>63.735217570000003</v>
      </c>
      <c r="DC241" s="65">
        <v>771.15029790000006</v>
      </c>
      <c r="DD241" s="65">
        <v>2526.9438839999998</v>
      </c>
      <c r="DE241" s="65">
        <v>689.55742759999998</v>
      </c>
      <c r="DF241" s="65">
        <v>256.21170469999998</v>
      </c>
      <c r="DG241" s="65">
        <v>1483.497402</v>
      </c>
      <c r="DH241" s="65">
        <v>5127.769671</v>
      </c>
      <c r="DI241" s="65">
        <v>1825.7879519999999</v>
      </c>
      <c r="DK241" s="65">
        <v>3941.9462920000001</v>
      </c>
      <c r="DL241" s="65">
        <v>5748.8782000000001</v>
      </c>
      <c r="DM241" s="65">
        <v>1105.0426</v>
      </c>
      <c r="DN241" s="65">
        <v>680.80522310000003</v>
      </c>
      <c r="DO241" s="65">
        <v>3941.9462920000001</v>
      </c>
      <c r="DP241" s="65">
        <v>6019.804333</v>
      </c>
      <c r="DQ241" s="65">
        <v>829.94604700000002</v>
      </c>
      <c r="DR241" s="65">
        <v>680.80522310000003</v>
      </c>
      <c r="DS241" s="65">
        <v>3941.9462920000001</v>
      </c>
      <c r="DT241" s="65">
        <v>6190.8130300000003</v>
      </c>
      <c r="DU241" s="65">
        <v>1095.5297479999999</v>
      </c>
      <c r="DV241" s="65">
        <v>680.80522310000003</v>
      </c>
      <c r="DW241" s="65">
        <v>3941.9462920000001</v>
      </c>
      <c r="DX241" s="65">
        <v>6422.0678870000002</v>
      </c>
      <c r="DY241" s="65">
        <v>1832.2906</v>
      </c>
      <c r="DZ241" s="65">
        <v>680.80522310000003</v>
      </c>
      <c r="EA241" s="65">
        <v>3941.9462920000001</v>
      </c>
      <c r="EB241" s="65">
        <v>6720.2355260000004</v>
      </c>
      <c r="EC241" s="65">
        <v>1832.2906</v>
      </c>
      <c r="ED241" s="65">
        <v>680.80522310000003</v>
      </c>
      <c r="EE241" s="65">
        <v>3941.9462920000001</v>
      </c>
      <c r="EF241" s="65">
        <v>7136.0698490000004</v>
      </c>
      <c r="EG241" s="65">
        <v>1832.2906</v>
      </c>
      <c r="EI241" s="65">
        <v>3872.9655419999999</v>
      </c>
      <c r="EJ241" s="65">
        <v>7530.8824670000004</v>
      </c>
      <c r="EK241" s="65">
        <v>1832.2906</v>
      </c>
      <c r="EM241" s="65">
        <v>3941.9462920000001</v>
      </c>
      <c r="EN241" s="65">
        <v>8012.1589029999996</v>
      </c>
      <c r="EO241" s="65">
        <v>2024.3486</v>
      </c>
      <c r="EP241" s="65">
        <v>752.16622310000002</v>
      </c>
      <c r="EQ241" s="65">
        <v>4355.1352919999999</v>
      </c>
      <c r="ER241" s="65">
        <v>8758.2536010000003</v>
      </c>
      <c r="ES241" s="65">
        <v>2485.803981</v>
      </c>
      <c r="ET241" s="65">
        <v>792.10128559999998</v>
      </c>
      <c r="EU241" s="65">
        <v>4236.2102889999996</v>
      </c>
      <c r="EV241" s="65">
        <v>9405.0705510000007</v>
      </c>
      <c r="EW241" s="65">
        <v>2672.0259999999998</v>
      </c>
      <c r="EX241" s="65">
        <v>722.601</v>
      </c>
      <c r="EY241" s="65">
        <v>5335.3440000000001</v>
      </c>
      <c r="EZ241" s="65">
        <v>10060.188050000001</v>
      </c>
      <c r="FA241" s="65">
        <v>2846.8620000000001</v>
      </c>
      <c r="FB241" s="65">
        <v>1057.779</v>
      </c>
      <c r="FC241" s="65">
        <v>5708.4214270000002</v>
      </c>
    </row>
    <row r="242" spans="2:159" ht="12" x14ac:dyDescent="0.2">
      <c r="B242" s="65" t="s">
        <v>1</v>
      </c>
      <c r="C242" s="65" t="s">
        <v>45</v>
      </c>
      <c r="AP242" s="65">
        <v>265.18428</v>
      </c>
      <c r="AQ242" s="65">
        <v>335.32639660000001</v>
      </c>
      <c r="AR242" s="65">
        <v>179.8982287</v>
      </c>
      <c r="AS242" s="65">
        <v>713.70583999999997</v>
      </c>
      <c r="AT242" s="65">
        <v>265.18428</v>
      </c>
      <c r="AU242" s="65">
        <v>1535.4497200000001</v>
      </c>
      <c r="AV242" s="65">
        <v>2933.3964799999999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62.324689730000003</v>
      </c>
      <c r="BN242" s="65">
        <v>265.18428</v>
      </c>
      <c r="BO242" s="65">
        <v>1535.4497200000001</v>
      </c>
      <c r="BP242" s="65">
        <v>196.54714910000001</v>
      </c>
      <c r="BQ242" s="65">
        <v>723.73383999999999</v>
      </c>
      <c r="BR242" s="65">
        <v>268.91028</v>
      </c>
      <c r="BS242" s="65">
        <v>1557.0237199999999</v>
      </c>
      <c r="BT242" s="65">
        <v>3180.6924800000002</v>
      </c>
      <c r="BU242" s="65">
        <v>773.87383999999997</v>
      </c>
      <c r="BV242" s="65">
        <v>287.54028</v>
      </c>
      <c r="BW242" s="65">
        <v>1664.89372</v>
      </c>
      <c r="BX242" s="65">
        <v>3180.6924800000002</v>
      </c>
      <c r="BY242" s="65">
        <v>598.95366200000001</v>
      </c>
      <c r="BZ242" s="65">
        <v>287.54028</v>
      </c>
      <c r="CA242" s="65">
        <v>1664.89372</v>
      </c>
      <c r="CB242" s="65">
        <v>1747.5990730000001</v>
      </c>
      <c r="CC242" s="65">
        <v>773.87383999999997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3180.6924800000002</v>
      </c>
      <c r="CK242" s="65">
        <v>763.84583999999995</v>
      </c>
      <c r="CL242" s="65">
        <v>287.54028</v>
      </c>
      <c r="CM242" s="65">
        <v>1664.89372</v>
      </c>
      <c r="CN242" s="65">
        <v>3180.6924800000002</v>
      </c>
      <c r="CP242" s="65">
        <v>268.91028</v>
      </c>
      <c r="CQ242" s="65">
        <v>1664.89372</v>
      </c>
      <c r="CR242" s="65">
        <v>3400.3546219999998</v>
      </c>
      <c r="CS242" s="65">
        <v>827.31842380000001</v>
      </c>
      <c r="CT242" s="65">
        <v>307.39812990000001</v>
      </c>
      <c r="CU242" s="65">
        <v>1779.8731230000001</v>
      </c>
      <c r="CV242" s="65">
        <v>3597.3119999999999</v>
      </c>
      <c r="CW242" s="65">
        <v>875.23885710000002</v>
      </c>
      <c r="CX242" s="65">
        <v>325.2034286</v>
      </c>
      <c r="CY242" s="65">
        <v>1882.9680000000001</v>
      </c>
      <c r="CZ242" s="65">
        <v>3597.3119999999999</v>
      </c>
      <c r="DA242" s="65">
        <v>875.23885710000002</v>
      </c>
      <c r="DB242" s="65">
        <v>325.2034286</v>
      </c>
      <c r="DC242" s="65">
        <v>1882.9680000000001</v>
      </c>
      <c r="DD242" s="65">
        <v>3597.3119999999999</v>
      </c>
      <c r="DF242" s="65">
        <v>268.91028</v>
      </c>
      <c r="DG242" s="65">
        <v>1882.9680000000001</v>
      </c>
      <c r="DH242" s="65">
        <v>3597.3119999999999</v>
      </c>
      <c r="DI242" s="65">
        <v>906.58929950000004</v>
      </c>
      <c r="DJ242" s="65">
        <v>22.356000000000002</v>
      </c>
      <c r="DK242" s="65">
        <v>1950.4145940000001</v>
      </c>
      <c r="DL242" s="65">
        <v>3597.3119999999999</v>
      </c>
      <c r="DM242" s="65">
        <v>906.58929950000004</v>
      </c>
      <c r="DN242" s="65">
        <v>336.85198739999998</v>
      </c>
      <c r="DO242" s="65">
        <v>1950.4145940000001</v>
      </c>
      <c r="DP242" s="65">
        <v>3597.3119999999999</v>
      </c>
      <c r="DQ242" s="65">
        <v>763.84583999999995</v>
      </c>
      <c r="DR242" s="65">
        <v>336.85198739999998</v>
      </c>
      <c r="DS242" s="65">
        <v>1950.4145940000001</v>
      </c>
      <c r="DT242" s="65">
        <v>3597.3119999999999</v>
      </c>
      <c r="DU242" s="65">
        <v>906.58929950000004</v>
      </c>
      <c r="DV242" s="65">
        <v>336.85198739999998</v>
      </c>
      <c r="DW242" s="65">
        <v>1950.4145940000001</v>
      </c>
      <c r="DX242" s="65">
        <v>3597.3119999999999</v>
      </c>
      <c r="DY242" s="65">
        <v>906.58929950000004</v>
      </c>
      <c r="DZ242" s="65">
        <v>336.85198739999998</v>
      </c>
      <c r="EA242" s="65">
        <v>1950.4145940000001</v>
      </c>
      <c r="EB242" s="65">
        <v>3597.3119999999999</v>
      </c>
      <c r="EC242" s="65">
        <v>906.58929950000004</v>
      </c>
      <c r="ED242" s="65">
        <v>336.85198739999998</v>
      </c>
      <c r="EE242" s="65">
        <v>1950.4145940000001</v>
      </c>
      <c r="EF242" s="65">
        <v>3597.3119999999999</v>
      </c>
      <c r="EG242" s="65">
        <v>906.58929950000004</v>
      </c>
      <c r="EH242" s="65">
        <v>265.18428</v>
      </c>
      <c r="EI242" s="65">
        <v>1664.89372</v>
      </c>
      <c r="EJ242" s="65">
        <v>3597.3119999999999</v>
      </c>
      <c r="EK242" s="65">
        <v>906.58929950000004</v>
      </c>
      <c r="EL242" s="65">
        <v>336.85198739999998</v>
      </c>
      <c r="EM242" s="65">
        <v>1950.4145940000001</v>
      </c>
      <c r="EN242" s="65">
        <v>3597.3119999999999</v>
      </c>
      <c r="EO242" s="65">
        <v>906.58929950000004</v>
      </c>
      <c r="EP242" s="65">
        <v>336.85198739999998</v>
      </c>
      <c r="EQ242" s="65">
        <v>1842.544594</v>
      </c>
      <c r="ER242" s="65">
        <v>3597.3119999999999</v>
      </c>
      <c r="ES242" s="65">
        <v>906.58929950000004</v>
      </c>
      <c r="ET242" s="65">
        <v>336.85198739999998</v>
      </c>
      <c r="EU242" s="65">
        <v>1950.4145940000001</v>
      </c>
      <c r="EV242" s="65">
        <v>3597.3119999999999</v>
      </c>
      <c r="EW242" s="65">
        <v>906.58929950000004</v>
      </c>
      <c r="EX242" s="65">
        <v>336.85198739999998</v>
      </c>
      <c r="EY242" s="65">
        <v>1535.4497200000001</v>
      </c>
      <c r="EZ242" s="65">
        <v>3597.3119999999999</v>
      </c>
      <c r="FA242" s="65">
        <v>907.89151219999997</v>
      </c>
      <c r="FB242" s="65">
        <v>72.151557100000005</v>
      </c>
      <c r="FC242" s="65">
        <v>1953.2161430000001</v>
      </c>
    </row>
    <row r="243" spans="2:159" ht="12" x14ac:dyDescent="0.2">
      <c r="B243" s="65" t="s">
        <v>1</v>
      </c>
      <c r="C243" s="65" t="s">
        <v>46</v>
      </c>
    </row>
    <row r="244" spans="2:159" ht="12" x14ac:dyDescent="0.2">
      <c r="B244" s="65" t="s">
        <v>1</v>
      </c>
      <c r="C244" s="65" t="s">
        <v>47</v>
      </c>
    </row>
    <row r="245" spans="2:159" ht="12" x14ac:dyDescent="0.2">
      <c r="B245" s="65" t="s">
        <v>1</v>
      </c>
      <c r="C245" s="65" t="s">
        <v>15</v>
      </c>
      <c r="D245" s="65">
        <v>51653.641869999999</v>
      </c>
      <c r="E245" s="65">
        <v>50662.054479999999</v>
      </c>
      <c r="F245" s="65">
        <v>49765.106200000002</v>
      </c>
      <c r="G245" s="65">
        <v>50869.370040000002</v>
      </c>
      <c r="H245" s="65">
        <v>53915.205900000001</v>
      </c>
      <c r="I245" s="65">
        <v>54290.132729999998</v>
      </c>
      <c r="J245" s="65">
        <v>51958.98732</v>
      </c>
      <c r="K245" s="65">
        <v>52486.549709999999</v>
      </c>
      <c r="L245" s="65">
        <v>57502.009940000004</v>
      </c>
      <c r="M245" s="65">
        <v>55056.250480000002</v>
      </c>
      <c r="N245" s="65">
        <v>52174.643640000002</v>
      </c>
      <c r="O245" s="65">
        <v>55280.437080000003</v>
      </c>
      <c r="P245" s="65">
        <v>56183.551480000002</v>
      </c>
      <c r="Q245" s="65">
        <v>54204.752520000002</v>
      </c>
      <c r="R245" s="65">
        <v>53605.059079999999</v>
      </c>
      <c r="S245" s="65">
        <v>54782.571430000004</v>
      </c>
      <c r="T245" s="65">
        <v>52954.315620000001</v>
      </c>
      <c r="U245" s="65">
        <v>55549.653550000003</v>
      </c>
      <c r="V245" s="65">
        <v>52089.911769999999</v>
      </c>
      <c r="W245" s="65">
        <v>52694.559119999998</v>
      </c>
      <c r="X245" s="65">
        <v>57218.197240000001</v>
      </c>
      <c r="Y245" s="65">
        <v>56774.881220000003</v>
      </c>
      <c r="Z245" s="65">
        <v>54166.589890000003</v>
      </c>
      <c r="AA245" s="65">
        <v>55607.117149999998</v>
      </c>
      <c r="AB245" s="65">
        <v>60823.546029999998</v>
      </c>
      <c r="AC245" s="65">
        <v>63236.811410000002</v>
      </c>
      <c r="AD245" s="65">
        <v>55427.234570000001</v>
      </c>
      <c r="AE245" s="65">
        <v>61551.515420000003</v>
      </c>
      <c r="AF245" s="65">
        <v>70555.640060000005</v>
      </c>
      <c r="AG245" s="65">
        <v>67084.068490000005</v>
      </c>
      <c r="AH245" s="65">
        <v>60356.66964</v>
      </c>
      <c r="AI245" s="65">
        <v>63066.019970000001</v>
      </c>
      <c r="AJ245" s="65">
        <v>69314.384449999998</v>
      </c>
      <c r="AK245" s="65">
        <v>67544.639049999998</v>
      </c>
      <c r="AL245" s="65">
        <v>66164.793690000006</v>
      </c>
      <c r="AM245" s="65">
        <v>66638.171919999993</v>
      </c>
      <c r="AN245" s="65">
        <v>72440.424759999994</v>
      </c>
      <c r="AO245" s="65">
        <v>69568.408670000004</v>
      </c>
      <c r="AP245" s="65">
        <v>69100.972529999999</v>
      </c>
      <c r="AQ245" s="65">
        <v>69979.224549999999</v>
      </c>
      <c r="AR245" s="65">
        <v>68713.193539999993</v>
      </c>
      <c r="AS245" s="65">
        <v>71105.369399999996</v>
      </c>
      <c r="AT245" s="65">
        <v>68949.052849999993</v>
      </c>
      <c r="AU245" s="65">
        <v>70933.325760000007</v>
      </c>
      <c r="AV245" s="65">
        <v>74975.726339999994</v>
      </c>
      <c r="AW245" s="65">
        <v>71392.294739999998</v>
      </c>
      <c r="AX245" s="65">
        <v>70356.737179999996</v>
      </c>
      <c r="AY245" s="65">
        <v>71567.101330000005</v>
      </c>
      <c r="AZ245" s="65">
        <v>76283.128200000006</v>
      </c>
      <c r="BA245" s="65">
        <v>76057.913579999993</v>
      </c>
      <c r="BB245" s="65">
        <v>71489.005399999995</v>
      </c>
      <c r="BC245" s="65">
        <v>73277.477270000003</v>
      </c>
      <c r="BD245" s="65">
        <v>78377.793420000002</v>
      </c>
      <c r="BE245" s="65">
        <v>76357.314159999994</v>
      </c>
      <c r="BF245" s="65">
        <v>71683.506129999994</v>
      </c>
      <c r="BG245" s="65">
        <v>73323.881129999994</v>
      </c>
      <c r="BH245" s="65">
        <v>80649.879390000002</v>
      </c>
      <c r="BI245" s="65">
        <v>76661.489050000004</v>
      </c>
      <c r="BJ245" s="65">
        <v>72105.418250000002</v>
      </c>
      <c r="BK245" s="65">
        <v>73707.997430000003</v>
      </c>
      <c r="BL245" s="65">
        <v>77979.025569999998</v>
      </c>
      <c r="BM245" s="65">
        <v>75733.930429999993</v>
      </c>
      <c r="BN245" s="65">
        <v>72446.662909999999</v>
      </c>
      <c r="BO245" s="65">
        <v>74137.818119999996</v>
      </c>
      <c r="BP245" s="65">
        <v>79692.009390000007</v>
      </c>
      <c r="BQ245" s="65">
        <v>76417.730030000006</v>
      </c>
      <c r="BR245" s="65">
        <v>73901.288199999995</v>
      </c>
      <c r="BS245" s="65">
        <v>75517.080289999998</v>
      </c>
      <c r="BT245" s="65">
        <v>83404.350030000001</v>
      </c>
      <c r="BU245" s="65">
        <v>81813.290989999994</v>
      </c>
      <c r="BV245" s="65">
        <v>77178.602450000006</v>
      </c>
      <c r="BW245" s="65">
        <v>78743.73487</v>
      </c>
      <c r="BX245" s="65">
        <v>87414.763739999995</v>
      </c>
      <c r="BY245" s="65">
        <v>83669.887849999999</v>
      </c>
      <c r="BZ245" s="65">
        <v>78526.288530000005</v>
      </c>
      <c r="CA245" s="65">
        <v>80605.987269999998</v>
      </c>
      <c r="CB245" s="65">
        <v>86196.393880000003</v>
      </c>
      <c r="CC245" s="65">
        <v>81191.251409999997</v>
      </c>
      <c r="CD245" s="65">
        <v>78163.604980000004</v>
      </c>
      <c r="CE245" s="65">
        <v>80605.987269999998</v>
      </c>
      <c r="CF245" s="65">
        <v>86479.403290000002</v>
      </c>
      <c r="CG245" s="65">
        <v>79872.711060000001</v>
      </c>
      <c r="CH245" s="65">
        <v>78903.31925</v>
      </c>
      <c r="CI245" s="65">
        <v>80605.987269999998</v>
      </c>
      <c r="CJ245" s="65">
        <v>86804.540699999998</v>
      </c>
      <c r="CK245" s="65">
        <v>83883.731280000007</v>
      </c>
      <c r="CL245" s="65">
        <v>78240.066170000006</v>
      </c>
      <c r="CM245" s="65">
        <v>80605.987269999998</v>
      </c>
      <c r="CN245" s="65">
        <v>87276.783620000002</v>
      </c>
      <c r="CO245" s="65">
        <v>81916.282869999995</v>
      </c>
      <c r="CP245" s="65">
        <v>78185.461609999998</v>
      </c>
      <c r="CQ245" s="65">
        <v>80605.987269999998</v>
      </c>
      <c r="CR245" s="65">
        <v>87880.037429999997</v>
      </c>
      <c r="CS245" s="65">
        <v>84350.610560000001</v>
      </c>
      <c r="CT245" s="65">
        <v>78815.903099999996</v>
      </c>
      <c r="CU245" s="65">
        <v>80751.818669999993</v>
      </c>
      <c r="CV245" s="65">
        <v>89278.130739999993</v>
      </c>
      <c r="CW245" s="65">
        <v>84917.116309999998</v>
      </c>
      <c r="CX245" s="65">
        <v>79108.108689999994</v>
      </c>
      <c r="CY245" s="65">
        <v>81741.102639999997</v>
      </c>
      <c r="CZ245" s="65">
        <v>90745.819140000007</v>
      </c>
      <c r="DA245" s="65">
        <v>85585.731679999997</v>
      </c>
      <c r="DB245" s="65">
        <v>78065.353690000004</v>
      </c>
      <c r="DC245" s="65">
        <v>82734.797990000006</v>
      </c>
      <c r="DD245" s="65">
        <v>92401.787490000002</v>
      </c>
      <c r="DE245" s="65">
        <v>82931.120160000006</v>
      </c>
      <c r="DF245" s="65">
        <v>80608.68634</v>
      </c>
      <c r="DG245" s="65">
        <v>83943.215729999996</v>
      </c>
      <c r="DH245" s="65">
        <v>95482.539189999996</v>
      </c>
      <c r="DI245" s="65">
        <v>85203.1158</v>
      </c>
      <c r="DJ245" s="65">
        <v>80109.400080000007</v>
      </c>
      <c r="DK245" s="65">
        <v>86951.367790000004</v>
      </c>
      <c r="DL245" s="65">
        <v>96103.647719999994</v>
      </c>
      <c r="DM245" s="65">
        <v>86764.942370000004</v>
      </c>
      <c r="DN245" s="65">
        <v>81225.230930000005</v>
      </c>
      <c r="DO245" s="65">
        <v>86951.367790000004</v>
      </c>
      <c r="DP245" s="65">
        <v>96374.573850000001</v>
      </c>
      <c r="DQ245" s="65">
        <v>87834.643240000005</v>
      </c>
      <c r="DR245" s="65">
        <v>81614.63003</v>
      </c>
      <c r="DS245" s="65">
        <v>86951.367790000004</v>
      </c>
      <c r="DT245" s="65">
        <v>96701.285749999995</v>
      </c>
      <c r="DU245" s="65">
        <v>88365.891489999995</v>
      </c>
      <c r="DV245" s="65">
        <v>81462.820680000004</v>
      </c>
      <c r="DW245" s="65">
        <v>87107.950670000006</v>
      </c>
      <c r="DX245" s="65">
        <v>97087.543869999994</v>
      </c>
      <c r="DY245" s="65">
        <v>89454.765060000005</v>
      </c>
      <c r="DZ245" s="65">
        <v>81381.944369999997</v>
      </c>
      <c r="EA245" s="65">
        <v>87263.829660000003</v>
      </c>
      <c r="EB245" s="65">
        <v>97550.035990000004</v>
      </c>
      <c r="EC245" s="65">
        <v>89750.715670000005</v>
      </c>
      <c r="ED245" s="65">
        <v>82355.40466</v>
      </c>
      <c r="EE245" s="65">
        <v>87100.31465</v>
      </c>
      <c r="EF245" s="65">
        <v>98107.222049999997</v>
      </c>
      <c r="EG245" s="65">
        <v>89893.345149999994</v>
      </c>
      <c r="EH245" s="65">
        <v>80765.280490000005</v>
      </c>
      <c r="EI245" s="65">
        <v>87096.751239999998</v>
      </c>
      <c r="EJ245" s="65">
        <v>98652.110329999996</v>
      </c>
      <c r="EK245" s="65">
        <v>90044.777430000002</v>
      </c>
      <c r="EL245" s="65">
        <v>80856.825190000003</v>
      </c>
      <c r="EM245" s="65">
        <v>87273.181760000007</v>
      </c>
      <c r="EN245" s="65">
        <v>99281.161999999997</v>
      </c>
      <c r="EO245" s="65">
        <v>90385.946490000002</v>
      </c>
      <c r="EP245" s="65">
        <v>82354.940350000004</v>
      </c>
      <c r="EQ245" s="65">
        <v>88176.085529999997</v>
      </c>
      <c r="ER245" s="65">
        <v>100183.8673</v>
      </c>
      <c r="ES245" s="65">
        <v>91005.42813</v>
      </c>
      <c r="ET245" s="65">
        <v>82176.150899999993</v>
      </c>
      <c r="EU245" s="65">
        <v>88322.525909999997</v>
      </c>
      <c r="EV245" s="65">
        <v>101168.0125</v>
      </c>
      <c r="EW245" s="65">
        <v>91568.544729999994</v>
      </c>
      <c r="EX245" s="65">
        <v>81578.184959999999</v>
      </c>
      <c r="EY245" s="65">
        <v>89193.418120000002</v>
      </c>
      <c r="EZ245" s="65">
        <v>101981.8627</v>
      </c>
      <c r="FA245" s="65">
        <v>91944.444489999994</v>
      </c>
      <c r="FB245" s="65">
        <v>80674.529479999997</v>
      </c>
      <c r="FC245" s="65">
        <v>89079.979680000004</v>
      </c>
    </row>
    <row r="246" spans="2:159" ht="12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223.26779999999999</v>
      </c>
      <c r="AD246" s="65">
        <v>3280.48551</v>
      </c>
      <c r="AE246" s="65">
        <v>3231.4667610000001</v>
      </c>
      <c r="AF246" s="65">
        <v>3197.9144339999998</v>
      </c>
      <c r="AG246" s="65">
        <v>3358.1828730000002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5773.1341750000001</v>
      </c>
      <c r="AP246" s="65">
        <v>5574.5024780000003</v>
      </c>
      <c r="AQ246" s="65">
        <v>3265.0611610000001</v>
      </c>
      <c r="AR246" s="65">
        <v>7188.6440339999999</v>
      </c>
      <c r="AS246" s="65">
        <v>7548.9140729999999</v>
      </c>
      <c r="AT246" s="65">
        <v>4943.1503599999996</v>
      </c>
      <c r="AU246" s="65">
        <v>7180.2656610000004</v>
      </c>
      <c r="AV246" s="65">
        <v>3268.8710339999998</v>
      </c>
      <c r="AW246" s="65">
        <v>7548.9140729999999</v>
      </c>
      <c r="AX246" s="65">
        <v>7103.4988110000004</v>
      </c>
      <c r="AY246" s="65">
        <v>7180.2656610000004</v>
      </c>
      <c r="AZ246" s="65">
        <v>7188.6440339999999</v>
      </c>
      <c r="BA246" s="65">
        <v>4529.3494259999998</v>
      </c>
      <c r="BB246" s="65">
        <v>7289.18451</v>
      </c>
      <c r="BC246" s="65">
        <v>7180.2656610000004</v>
      </c>
      <c r="BD246" s="65">
        <v>7187.5286340000002</v>
      </c>
      <c r="BE246" s="65">
        <v>5942.4443570000003</v>
      </c>
      <c r="BF246" s="65">
        <v>7289.18451</v>
      </c>
      <c r="BG246" s="65">
        <v>7180.2656610000004</v>
      </c>
      <c r="BH246" s="65">
        <v>3692.334018</v>
      </c>
      <c r="BI246" s="65">
        <v>6161.8109430000004</v>
      </c>
      <c r="BJ246" s="65">
        <v>7289.18451</v>
      </c>
      <c r="BK246" s="65">
        <v>7180.2656610000004</v>
      </c>
      <c r="BL246" s="65">
        <v>7188.6440339999999</v>
      </c>
      <c r="BM246" s="65">
        <v>7548.9140729999999</v>
      </c>
      <c r="BN246" s="65">
        <v>7289.18451</v>
      </c>
      <c r="BO246" s="65">
        <v>7180.2656610000004</v>
      </c>
      <c r="BP246" s="65">
        <v>7188.6440339999999</v>
      </c>
      <c r="BQ246" s="65">
        <v>7548.9140729999999</v>
      </c>
      <c r="BR246" s="65">
        <v>7289.18451</v>
      </c>
      <c r="BS246" s="65">
        <v>7180.2656610000004</v>
      </c>
      <c r="BT246" s="65">
        <v>7188.6440339999999</v>
      </c>
      <c r="BU246" s="65">
        <v>7493.8541219999997</v>
      </c>
      <c r="BV246" s="65">
        <v>5882.1277790000004</v>
      </c>
      <c r="BW246" s="65">
        <v>7180.2656610000004</v>
      </c>
      <c r="BX246" s="65">
        <v>7188.6440339999999</v>
      </c>
      <c r="BY246" s="65">
        <v>3432.695573</v>
      </c>
      <c r="BZ246" s="65">
        <v>6927.6814119999999</v>
      </c>
      <c r="CA246" s="65">
        <v>7180.2656610000004</v>
      </c>
      <c r="CB246" s="65">
        <v>7188.6440339999999</v>
      </c>
      <c r="CC246" s="65">
        <v>7548.9140729999999</v>
      </c>
      <c r="CD246" s="65">
        <v>6832.6006729999999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7188.6440339999999</v>
      </c>
      <c r="CK246" s="65">
        <v>4888.7794409999997</v>
      </c>
      <c r="CL246" s="65">
        <v>7289.18451</v>
      </c>
      <c r="CM246" s="65">
        <v>7180.2656610000004</v>
      </c>
      <c r="CN246" s="65">
        <v>7188.6440339999999</v>
      </c>
      <c r="CO246" s="65">
        <v>4768.8965330000001</v>
      </c>
      <c r="CP246" s="65">
        <v>7289.18451</v>
      </c>
      <c r="CQ246" s="65">
        <v>7180.2656610000004</v>
      </c>
      <c r="CR246" s="65">
        <v>7188.6440339999999</v>
      </c>
      <c r="CS246" s="65">
        <v>7548.9140729999999</v>
      </c>
      <c r="CT246" s="65">
        <v>4067.1880769999998</v>
      </c>
      <c r="CU246" s="65">
        <v>7180.2656610000004</v>
      </c>
      <c r="CV246" s="65">
        <v>7188.6440339999999</v>
      </c>
      <c r="CW246" s="65">
        <v>3432.695573</v>
      </c>
      <c r="CX246" s="65">
        <v>7289.18451</v>
      </c>
      <c r="CY246" s="65">
        <v>7180.2656610000004</v>
      </c>
      <c r="CZ246" s="65">
        <v>7188.6440339999999</v>
      </c>
      <c r="DA246" s="65">
        <v>3432.695573</v>
      </c>
      <c r="DB246" s="65">
        <v>7289.18451</v>
      </c>
      <c r="DC246" s="65">
        <v>7180.2656610000004</v>
      </c>
      <c r="DD246" s="65">
        <v>7188.6440339999999</v>
      </c>
      <c r="DE246" s="65">
        <v>7548.9140729999999</v>
      </c>
      <c r="DF246" s="65">
        <v>4286.1547350000001</v>
      </c>
      <c r="DG246" s="65">
        <v>7180.2656610000004</v>
      </c>
      <c r="DH246" s="65">
        <v>7188.6440339999999</v>
      </c>
      <c r="DI246" s="65">
        <v>7537.0638289999997</v>
      </c>
      <c r="DJ246" s="65">
        <v>7289.18451</v>
      </c>
      <c r="DK246" s="65">
        <v>7180.2656610000004</v>
      </c>
      <c r="DL246" s="65">
        <v>7188.6440339999999</v>
      </c>
      <c r="DM246" s="65">
        <v>7387.4779669999998</v>
      </c>
      <c r="DN246" s="65">
        <v>7232.9391100000003</v>
      </c>
      <c r="DO246" s="65">
        <v>7180.2656610000004</v>
      </c>
      <c r="DP246" s="65">
        <v>7188.6440339999999</v>
      </c>
      <c r="DQ246" s="65">
        <v>7548.9140729999999</v>
      </c>
      <c r="DR246" s="65">
        <v>5724.6280800000004</v>
      </c>
      <c r="DS246" s="65">
        <v>7180.2656610000004</v>
      </c>
      <c r="DT246" s="65">
        <v>7188.6440339999999</v>
      </c>
      <c r="DU246" s="65">
        <v>7548.9140729999999</v>
      </c>
      <c r="DV246" s="65">
        <v>7165.3832030000003</v>
      </c>
      <c r="DW246" s="65">
        <v>7180.2656610000004</v>
      </c>
      <c r="DX246" s="65">
        <v>7188.6440339999999</v>
      </c>
      <c r="DY246" s="65">
        <v>7548.9140729999999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7182.0685100000001</v>
      </c>
      <c r="EE246" s="65">
        <v>7180.2656610000004</v>
      </c>
      <c r="EF246" s="65">
        <v>7188.6440339999999</v>
      </c>
      <c r="EG246" s="65">
        <v>7548.9140729999999</v>
      </c>
      <c r="EH246" s="65">
        <v>6980.5265509999999</v>
      </c>
      <c r="EI246" s="65">
        <v>7180.2656610000004</v>
      </c>
      <c r="EJ246" s="65">
        <v>7188.6440339999999</v>
      </c>
      <c r="EK246" s="65">
        <v>7548.9140729999999</v>
      </c>
      <c r="EL246" s="65">
        <v>7289.18451</v>
      </c>
      <c r="EM246" s="65">
        <v>7180.2656610000004</v>
      </c>
      <c r="EN246" s="65">
        <v>7188.6440339999999</v>
      </c>
      <c r="EO246" s="65">
        <v>7548.9140729999999</v>
      </c>
      <c r="EP246" s="65">
        <v>7219.6220499999999</v>
      </c>
      <c r="EQ246" s="65">
        <v>6546.0726130000003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7188.6440339999999</v>
      </c>
      <c r="EW246" s="65">
        <v>7548.9140729999999</v>
      </c>
      <c r="EX246" s="65">
        <v>6004.9668060000004</v>
      </c>
      <c r="EY246" s="65">
        <v>7180.2656610000004</v>
      </c>
      <c r="EZ246" s="65">
        <v>7188.6440339999999</v>
      </c>
      <c r="FA246" s="65">
        <v>7548.9140729999999</v>
      </c>
      <c r="FB246" s="65">
        <v>7289.18451</v>
      </c>
      <c r="FC246" s="65">
        <v>7180.2656610000004</v>
      </c>
    </row>
    <row r="247" spans="2:159" ht="12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1144.0630000000001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1348.1804440000001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1469.2000439999999</v>
      </c>
      <c r="AC247" s="65">
        <v>1608.786171</v>
      </c>
      <c r="AD247" s="65">
        <v>1509.2427540000001</v>
      </c>
      <c r="AE247" s="65">
        <v>1638.0036270000001</v>
      </c>
      <c r="AF247" s="65">
        <v>1689.581244</v>
      </c>
      <c r="AG247" s="65">
        <v>1683.8473710000001</v>
      </c>
      <c r="AH247" s="65">
        <v>1708.694154</v>
      </c>
      <c r="AI247" s="65">
        <v>270.89400000000001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1653.100471</v>
      </c>
      <c r="AP247" s="65">
        <v>358.40460000000002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1683.8473710000001</v>
      </c>
      <c r="AX247" s="65">
        <v>1720.9419539999999</v>
      </c>
      <c r="AY247" s="65">
        <v>1726.7169269999999</v>
      </c>
      <c r="AZ247" s="65">
        <v>1701.6920439999999</v>
      </c>
      <c r="BA247" s="65">
        <v>1695.9170710000001</v>
      </c>
      <c r="BB247" s="65">
        <v>1720.9419539999999</v>
      </c>
      <c r="BC247" s="65">
        <v>1726.7169269999999</v>
      </c>
      <c r="BD247" s="65">
        <v>4240.5400440000003</v>
      </c>
      <c r="BE247" s="65">
        <v>4152.1466829999999</v>
      </c>
      <c r="BF247" s="65">
        <v>3864.7603650000001</v>
      </c>
      <c r="BG247" s="65">
        <v>4302.9009269999997</v>
      </c>
      <c r="BH247" s="65">
        <v>4240.5400440000003</v>
      </c>
      <c r="BI247" s="65">
        <v>4226.1490709999998</v>
      </c>
      <c r="BJ247" s="65">
        <v>3710.3066520000002</v>
      </c>
      <c r="BK247" s="65">
        <v>4302.9009269999997</v>
      </c>
      <c r="BL247" s="65">
        <v>4240.5400440000003</v>
      </c>
      <c r="BM247" s="65">
        <v>4226.1490709999998</v>
      </c>
      <c r="BN247" s="65">
        <v>3472.2192580000001</v>
      </c>
      <c r="BO247" s="65">
        <v>4302.9009269999997</v>
      </c>
      <c r="BP247" s="65">
        <v>4240.5400440000003</v>
      </c>
      <c r="BQ247" s="65">
        <v>4226.1490709999998</v>
      </c>
      <c r="BR247" s="65">
        <v>3953.0889139999999</v>
      </c>
      <c r="BS247" s="65">
        <v>4302.9009269999997</v>
      </c>
      <c r="BT247" s="65">
        <v>4240.5400440000003</v>
      </c>
      <c r="BU247" s="65">
        <v>4226.1490709999998</v>
      </c>
      <c r="BV247" s="65">
        <v>4288.5099540000001</v>
      </c>
      <c r="BW247" s="65">
        <v>4302.9009269999997</v>
      </c>
      <c r="BX247" s="65">
        <v>4240.5400440000003</v>
      </c>
      <c r="BY247" s="65">
        <v>4226.1490709999998</v>
      </c>
      <c r="BZ247" s="65">
        <v>4288.5099540000001</v>
      </c>
      <c r="CA247" s="65">
        <v>4302.9009269999997</v>
      </c>
      <c r="CB247" s="65">
        <v>4240.5400440000003</v>
      </c>
      <c r="CC247" s="65">
        <v>4225.2680710000004</v>
      </c>
      <c r="CD247" s="65">
        <v>4288.5099540000001</v>
      </c>
      <c r="CE247" s="65">
        <v>4302.9009269999997</v>
      </c>
      <c r="CF247" s="65">
        <v>4147.1435700000002</v>
      </c>
      <c r="CG247" s="65">
        <v>4226.1490709999998</v>
      </c>
      <c r="CH247" s="65">
        <v>4288.5099540000001</v>
      </c>
      <c r="CI247" s="65">
        <v>4302.9009269999997</v>
      </c>
      <c r="CJ247" s="65">
        <v>4240.5400440000003</v>
      </c>
      <c r="CK247" s="65">
        <v>4164.3068309999999</v>
      </c>
      <c r="CL247" s="65">
        <v>2103.9026699999999</v>
      </c>
      <c r="CM247" s="65">
        <v>4302.9009269999997</v>
      </c>
      <c r="CN247" s="65">
        <v>4240.5400440000003</v>
      </c>
      <c r="CO247" s="65">
        <v>4226.1490709999998</v>
      </c>
      <c r="CP247" s="65">
        <v>1720.9419539999999</v>
      </c>
      <c r="CQ247" s="65">
        <v>4302.9009269999997</v>
      </c>
      <c r="CR247" s="65">
        <v>4240.5400440000003</v>
      </c>
      <c r="CS247" s="65">
        <v>1695.9170710000001</v>
      </c>
      <c r="CT247" s="65">
        <v>4196.6565449999998</v>
      </c>
      <c r="CU247" s="65">
        <v>4302.9009269999997</v>
      </c>
      <c r="CV247" s="65">
        <v>4240.5400440000003</v>
      </c>
      <c r="CW247" s="65">
        <v>4226.1490709999998</v>
      </c>
      <c r="CX247" s="65">
        <v>4156.2392239999999</v>
      </c>
      <c r="CY247" s="65">
        <v>4302.9009269999997</v>
      </c>
      <c r="CZ247" s="65">
        <v>4240.5400440000003</v>
      </c>
      <c r="DA247" s="65">
        <v>4226.1490709999998</v>
      </c>
      <c r="DB247" s="65">
        <v>4288.5099540000001</v>
      </c>
      <c r="DC247" s="65">
        <v>4302.9009269999997</v>
      </c>
      <c r="DD247" s="65">
        <v>4240.5400440000003</v>
      </c>
      <c r="DE247" s="65">
        <v>4226.1490709999998</v>
      </c>
      <c r="DF247" s="65">
        <v>4288.5099540000001</v>
      </c>
      <c r="DG247" s="65">
        <v>4302.9009269999997</v>
      </c>
      <c r="DH247" s="65">
        <v>4240.5400440000003</v>
      </c>
      <c r="DI247" s="65">
        <v>4226.1490709999998</v>
      </c>
      <c r="DJ247" s="65">
        <v>4288.5099540000001</v>
      </c>
      <c r="DK247" s="65">
        <v>4302.9009269999997</v>
      </c>
      <c r="DL247" s="65">
        <v>4240.5400440000003</v>
      </c>
      <c r="DM247" s="65">
        <v>4226.1490709999998</v>
      </c>
      <c r="DN247" s="65">
        <v>4288.5099540000001</v>
      </c>
      <c r="DO247" s="65">
        <v>4302.9009269999997</v>
      </c>
      <c r="DP247" s="65">
        <v>4240.5400440000003</v>
      </c>
      <c r="DQ247" s="65">
        <v>4226.1490709999998</v>
      </c>
      <c r="DR247" s="65">
        <v>4288.5099540000001</v>
      </c>
      <c r="DS247" s="65">
        <v>4302.9009269999997</v>
      </c>
      <c r="DT247" s="65">
        <v>4240.5400440000003</v>
      </c>
      <c r="DU247" s="65">
        <v>4226.1490709999998</v>
      </c>
      <c r="DV247" s="65">
        <v>3737.7914219999998</v>
      </c>
      <c r="DW247" s="65">
        <v>4302.9009269999997</v>
      </c>
      <c r="DX247" s="65">
        <v>4240.5400440000003</v>
      </c>
      <c r="DY247" s="65">
        <v>4226.1490709999998</v>
      </c>
      <c r="DZ247" s="65">
        <v>4027.4523730000001</v>
      </c>
      <c r="EA247" s="65">
        <v>4302.9009269999997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3649.9457160000002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4302.9009269999997</v>
      </c>
      <c r="ER247" s="65">
        <v>4240.5400440000003</v>
      </c>
      <c r="ES247" s="65">
        <v>4226.1490709999998</v>
      </c>
      <c r="ET247" s="65">
        <v>4288.5099540000001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4141.8514919999998</v>
      </c>
      <c r="EY247" s="65">
        <v>4302.9009269999997</v>
      </c>
      <c r="EZ247" s="65">
        <v>4240.5400440000003</v>
      </c>
      <c r="FA247" s="65">
        <v>4226.1490709999998</v>
      </c>
      <c r="FB247" s="65">
        <v>3886.44067</v>
      </c>
      <c r="FC247" s="65">
        <v>4297.7692710000001</v>
      </c>
    </row>
    <row r="248" spans="2:159" ht="12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142.87819999999999</v>
      </c>
      <c r="AJ248" s="65">
        <v>228.66712000000001</v>
      </c>
      <c r="AK248" s="65">
        <v>229.73068799999999</v>
      </c>
      <c r="AL248" s="65">
        <v>227.33766</v>
      </c>
      <c r="AM248" s="65">
        <v>226.00819999999999</v>
      </c>
      <c r="AO248" s="65">
        <v>229.73068799999999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ht="12" x14ac:dyDescent="0.2">
      <c r="B249" s="65" t="s">
        <v>26</v>
      </c>
      <c r="C249" s="65" t="s">
        <v>40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X249" s="65">
        <v>55.99690957</v>
      </c>
      <c r="AA249" s="65">
        <v>42.587837630000003</v>
      </c>
      <c r="AB249" s="65">
        <v>5.215510149</v>
      </c>
      <c r="AD249" s="65">
        <v>38.104794169999998</v>
      </c>
      <c r="AE249" s="65">
        <v>42.587837630000003</v>
      </c>
      <c r="AF249" s="65">
        <v>55.99690957</v>
      </c>
      <c r="AI249" s="65">
        <v>42.587837630000003</v>
      </c>
      <c r="AK249" s="65">
        <v>70.470818109999996</v>
      </c>
      <c r="AL249" s="65">
        <v>38.104794169999998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F249" s="65">
        <v>38.104794169999998</v>
      </c>
      <c r="DG249" s="65">
        <v>42.587837630000003</v>
      </c>
      <c r="DH249" s="65">
        <v>55.99690957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</row>
    <row r="250" spans="2:159" ht="12" x14ac:dyDescent="0.2">
      <c r="B250" s="65" t="s">
        <v>26</v>
      </c>
      <c r="C250" s="65" t="s">
        <v>41</v>
      </c>
    </row>
    <row r="251" spans="2:159" ht="12" x14ac:dyDescent="0.2">
      <c r="B251" s="65" t="s">
        <v>26</v>
      </c>
      <c r="C251" s="65" t="s">
        <v>42</v>
      </c>
      <c r="AF251" s="65">
        <v>232.13033999999999</v>
      </c>
      <c r="AG251" s="65">
        <v>41.052959999999999</v>
      </c>
      <c r="AM251" s="65">
        <v>80.388000000000005</v>
      </c>
      <c r="AN251" s="65">
        <v>353.24784</v>
      </c>
      <c r="AU251" s="65">
        <v>80.388000000000005</v>
      </c>
      <c r="AX251" s="65">
        <v>67.525919999999999</v>
      </c>
      <c r="BA251" s="65">
        <v>62.47296</v>
      </c>
      <c r="BC251" s="65">
        <v>80.388000000000005</v>
      </c>
      <c r="BD251" s="65">
        <v>353.24784</v>
      </c>
      <c r="BG251" s="65">
        <v>80.388000000000005</v>
      </c>
      <c r="BH251" s="65">
        <v>353.24784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R251" s="65">
        <v>67.525919999999999</v>
      </c>
      <c r="BS251" s="65">
        <v>80.388000000000005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C251" s="65">
        <v>80.388000000000005</v>
      </c>
    </row>
    <row r="252" spans="2:159" ht="12" x14ac:dyDescent="0.2">
      <c r="B252" s="65" t="s">
        <v>26</v>
      </c>
      <c r="C252" s="65" t="s">
        <v>43</v>
      </c>
    </row>
    <row r="253" spans="2:159" ht="12" x14ac:dyDescent="0.2">
      <c r="B253" s="65" t="s">
        <v>26</v>
      </c>
      <c r="C253" s="65" t="s">
        <v>44</v>
      </c>
      <c r="AJ253" s="65">
        <v>1.6504157349999999</v>
      </c>
      <c r="AN253" s="65">
        <v>1.706231469</v>
      </c>
      <c r="AO253" s="65">
        <v>5.5815734630000002E-2</v>
      </c>
      <c r="AS253" s="65">
        <v>0.74119999999999997</v>
      </c>
      <c r="AT253" s="65">
        <v>0.27539999999999998</v>
      </c>
      <c r="AU253" s="65">
        <v>1.5946</v>
      </c>
      <c r="AW253" s="65">
        <v>0.74119999999999997</v>
      </c>
      <c r="BA253" s="65">
        <v>0.74119999999999997</v>
      </c>
      <c r="BC253" s="65">
        <v>1.5946</v>
      </c>
      <c r="BG253" s="65">
        <v>1.5946</v>
      </c>
      <c r="BH253" s="65">
        <v>1.706231469</v>
      </c>
      <c r="BI253" s="65">
        <v>0.74119999999999997</v>
      </c>
      <c r="BJ253" s="65">
        <v>0.27539999999999998</v>
      </c>
      <c r="BK253" s="65">
        <v>1.5946</v>
      </c>
      <c r="BL253" s="65">
        <v>1.6504157349999999</v>
      </c>
      <c r="BN253" s="65">
        <v>0.27539999999999998</v>
      </c>
      <c r="BO253" s="65">
        <v>1.5946</v>
      </c>
      <c r="BP253" s="65">
        <v>1.706231469</v>
      </c>
      <c r="BR253" s="65">
        <v>0.27539999999999998</v>
      </c>
      <c r="BS253" s="65">
        <v>1.5946</v>
      </c>
      <c r="BT253" s="65">
        <v>0.11163146929999999</v>
      </c>
      <c r="BU253" s="65">
        <v>5.5815734630000002E-2</v>
      </c>
      <c r="BV253" s="65">
        <v>0.27539999999999998</v>
      </c>
      <c r="BW253" s="65">
        <v>1.5946</v>
      </c>
      <c r="BX253" s="65">
        <v>1.706231469</v>
      </c>
      <c r="BY253" s="65">
        <v>0.74119999999999997</v>
      </c>
      <c r="CA253" s="65">
        <v>1.5946</v>
      </c>
      <c r="CC253" s="65">
        <v>0.74119999999999997</v>
      </c>
      <c r="CD253" s="65">
        <v>0.11163146929999999</v>
      </c>
      <c r="CE253" s="65">
        <v>1.5946</v>
      </c>
      <c r="CG253" s="65">
        <v>0.11163146929999999</v>
      </c>
      <c r="CH253" s="65">
        <v>0.27539999999999998</v>
      </c>
      <c r="CI253" s="65">
        <v>1.5946</v>
      </c>
      <c r="CJ253" s="65">
        <v>1.706231469</v>
      </c>
      <c r="CK253" s="65">
        <v>0.74119999999999997</v>
      </c>
      <c r="CL253" s="65">
        <v>0.27539999999999998</v>
      </c>
      <c r="CM253" s="65">
        <v>1.5946</v>
      </c>
      <c r="CN253" s="65">
        <v>1.706231469</v>
      </c>
      <c r="CO253" s="65">
        <v>0.74119999999999997</v>
      </c>
      <c r="CP253" s="65">
        <v>0.27539999999999998</v>
      </c>
      <c r="CQ253" s="65">
        <v>1.5946</v>
      </c>
      <c r="CR253" s="65">
        <v>1.706231469</v>
      </c>
      <c r="CS253" s="65">
        <v>0.11163146929999999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ht="12" x14ac:dyDescent="0.2">
      <c r="B254" s="65" t="s">
        <v>26</v>
      </c>
      <c r="C254" s="65" t="s">
        <v>45</v>
      </c>
      <c r="AP254" s="65">
        <v>0.24299999999999999</v>
      </c>
      <c r="AS254" s="65">
        <v>0.65400000000000003</v>
      </c>
      <c r="AT254" s="65">
        <v>0.24299999999999999</v>
      </c>
      <c r="AU254" s="65">
        <v>1.407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N254" s="65">
        <v>0.24299999999999999</v>
      </c>
      <c r="BO254" s="65">
        <v>1.407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C254" s="65">
        <v>1.407</v>
      </c>
    </row>
    <row r="255" spans="2:159" ht="12" x14ac:dyDescent="0.2">
      <c r="B255" s="65" t="s">
        <v>26</v>
      </c>
      <c r="C255" s="65" t="s">
        <v>46</v>
      </c>
    </row>
    <row r="256" spans="2:159" ht="12" x14ac:dyDescent="0.2">
      <c r="B256" s="65" t="s">
        <v>26</v>
      </c>
      <c r="C256" s="65" t="s">
        <v>47</v>
      </c>
    </row>
    <row r="257" spans="2:159" ht="12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4296.4449610000001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4561.7519080000002</v>
      </c>
      <c r="Q257" s="65">
        <v>4652.8540320000002</v>
      </c>
      <c r="R257" s="65">
        <v>4600.4103180000002</v>
      </c>
      <c r="S257" s="65">
        <v>4562.9764260000002</v>
      </c>
      <c r="T257" s="65">
        <v>4709.5111079999997</v>
      </c>
      <c r="U257" s="65">
        <v>4807.7916320000004</v>
      </c>
      <c r="V257" s="65">
        <v>4815.2895239999998</v>
      </c>
      <c r="W257" s="65">
        <v>4809.1847260000004</v>
      </c>
      <c r="X257" s="65">
        <v>4864.1851079999997</v>
      </c>
      <c r="Y257" s="65">
        <v>4962.4549319999996</v>
      </c>
      <c r="Z257" s="65">
        <v>4867.5879240000004</v>
      </c>
      <c r="AA257" s="65">
        <v>4867.3073260000001</v>
      </c>
      <c r="AB257" s="65">
        <v>4714.6409880000001</v>
      </c>
      <c r="AC257" s="65">
        <v>1982.2966590000001</v>
      </c>
      <c r="AD257" s="65">
        <v>4976.5107180000005</v>
      </c>
      <c r="AE257" s="65">
        <v>5059.8664259999996</v>
      </c>
      <c r="AF257" s="65">
        <v>5325.170048</v>
      </c>
      <c r="AG257" s="65">
        <v>5233.3258919999998</v>
      </c>
      <c r="AH257" s="65">
        <v>5170.8303239999996</v>
      </c>
      <c r="AI257" s="65">
        <v>3720.3070990000001</v>
      </c>
      <c r="AJ257" s="65">
        <v>5200.8806139999997</v>
      </c>
      <c r="AK257" s="65">
        <v>5428.8141500000002</v>
      </c>
      <c r="AL257" s="65">
        <v>3803.8001640000002</v>
      </c>
      <c r="AM257" s="65">
        <v>5298.1742880000002</v>
      </c>
      <c r="AN257" s="65">
        <v>5325.5171490000002</v>
      </c>
      <c r="AO257" s="65">
        <v>7726.4919680000003</v>
      </c>
      <c r="AP257" s="65">
        <v>5971.2548720000004</v>
      </c>
      <c r="AQ257" s="65">
        <v>5260.3741259999997</v>
      </c>
      <c r="AR257" s="65">
        <v>9175.0001080000002</v>
      </c>
      <c r="AS257" s="65">
        <v>9475.9570320000003</v>
      </c>
      <c r="AT257" s="65">
        <v>6930.0531680000004</v>
      </c>
      <c r="AU257" s="65">
        <v>9258.9682260000009</v>
      </c>
      <c r="AV257" s="65">
        <v>5257.9151080000001</v>
      </c>
      <c r="AW257" s="65">
        <v>9463.2333319999998</v>
      </c>
      <c r="AX257" s="65">
        <v>9157.6521389999998</v>
      </c>
      <c r="AY257" s="65">
        <v>9176.9856259999997</v>
      </c>
      <c r="AZ257" s="65">
        <v>9177.6881080000003</v>
      </c>
      <c r="BA257" s="65">
        <v>6518.8653450000002</v>
      </c>
      <c r="BB257" s="65">
        <v>9275.8119179999994</v>
      </c>
      <c r="BC257" s="65">
        <v>9258.9682260000009</v>
      </c>
      <c r="BD257" s="65">
        <v>12068.66855</v>
      </c>
      <c r="BE257" s="65">
        <v>10324.97573</v>
      </c>
      <c r="BF257" s="65">
        <v>11419.63033</v>
      </c>
      <c r="BG257" s="65">
        <v>11835.15223</v>
      </c>
      <c r="BH257" s="65">
        <v>8575.1801630000009</v>
      </c>
      <c r="BI257" s="65">
        <v>10688.90272</v>
      </c>
      <c r="BJ257" s="65">
        <v>11332.977940000001</v>
      </c>
      <c r="BK257" s="65">
        <v>11835.15223</v>
      </c>
      <c r="BL257" s="65">
        <v>12068.746359999999</v>
      </c>
      <c r="BM257" s="65">
        <v>12067.26679</v>
      </c>
      <c r="BN257" s="65">
        <v>11094.89054</v>
      </c>
      <c r="BO257" s="65">
        <v>11835.15223</v>
      </c>
      <c r="BP257" s="65">
        <v>12068.802180000001</v>
      </c>
      <c r="BQ257" s="65">
        <v>12005.447829999999</v>
      </c>
      <c r="BR257" s="65">
        <v>11575.760200000001</v>
      </c>
      <c r="BS257" s="65">
        <v>11835.15223</v>
      </c>
      <c r="BT257" s="65">
        <v>11716.64774</v>
      </c>
      <c r="BU257" s="65">
        <v>12083.38747</v>
      </c>
      <c r="BV257" s="65">
        <v>10504.12451</v>
      </c>
      <c r="BW257" s="65">
        <v>11835.15223</v>
      </c>
      <c r="BX257" s="65">
        <v>12071.490180000001</v>
      </c>
      <c r="BY257" s="65">
        <v>8022.2603099999997</v>
      </c>
      <c r="BZ257" s="65">
        <v>11549.40274</v>
      </c>
      <c r="CA257" s="65">
        <v>11835.15223</v>
      </c>
      <c r="CB257" s="65">
        <v>12069.783949999999</v>
      </c>
      <c r="CC257" s="65">
        <v>12138.25181</v>
      </c>
      <c r="CD257" s="65">
        <v>11386.907709999999</v>
      </c>
      <c r="CE257" s="65">
        <v>11835.15223</v>
      </c>
      <c r="CF257" s="65">
        <v>11976.38747</v>
      </c>
      <c r="CG257" s="65">
        <v>12068.03242</v>
      </c>
      <c r="CH257" s="65">
        <v>11911.18124</v>
      </c>
      <c r="CI257" s="65">
        <v>11835.15223</v>
      </c>
      <c r="CJ257" s="65">
        <v>12071.490180000001</v>
      </c>
      <c r="CK257" s="65">
        <v>9417.1559369999995</v>
      </c>
      <c r="CL257" s="65">
        <v>9726.5739539999995</v>
      </c>
      <c r="CM257" s="65">
        <v>11835.15223</v>
      </c>
      <c r="CN257" s="65">
        <v>12071.490180000001</v>
      </c>
      <c r="CO257" s="65">
        <v>9358.4612699999998</v>
      </c>
      <c r="CP257" s="65">
        <v>9343.6132379999999</v>
      </c>
      <c r="CQ257" s="65">
        <v>11835.15223</v>
      </c>
      <c r="CR257" s="65">
        <v>12071.490180000001</v>
      </c>
      <c r="CS257" s="65">
        <v>9608.2712420000007</v>
      </c>
      <c r="CT257" s="65">
        <v>8597.3313949999992</v>
      </c>
      <c r="CU257" s="65">
        <v>11835.15223</v>
      </c>
      <c r="CV257" s="65">
        <v>12072.83035</v>
      </c>
      <c r="CW257" s="65">
        <v>8022.9143100000001</v>
      </c>
      <c r="CX257" s="65">
        <v>11778.91051</v>
      </c>
      <c r="CY257" s="65">
        <v>11835.15223</v>
      </c>
      <c r="CZ257" s="65">
        <v>12072.83035</v>
      </c>
      <c r="DA257" s="65">
        <v>8022.9143100000001</v>
      </c>
      <c r="DB257" s="65">
        <v>11911.18124</v>
      </c>
      <c r="DC257" s="65">
        <v>11835.15223</v>
      </c>
      <c r="DD257" s="65">
        <v>12072.83035</v>
      </c>
      <c r="DE257" s="65">
        <v>12068.00799</v>
      </c>
      <c r="DF257" s="65">
        <v>8908.1514630000001</v>
      </c>
      <c r="DG257" s="65">
        <v>11835.15223</v>
      </c>
      <c r="DH257" s="65">
        <v>12072.83035</v>
      </c>
      <c r="DI257" s="65">
        <v>12056.811750000001</v>
      </c>
      <c r="DJ257" s="65">
        <v>11910.938239999999</v>
      </c>
      <c r="DK257" s="65">
        <v>11835.15223</v>
      </c>
      <c r="DL257" s="65">
        <v>12069.783949999999</v>
      </c>
      <c r="DM257" s="65">
        <v>11977.6967</v>
      </c>
      <c r="DN257" s="65">
        <v>11854.93584</v>
      </c>
      <c r="DO257" s="65">
        <v>11835.15223</v>
      </c>
      <c r="DP257" s="65">
        <v>12072.83035</v>
      </c>
      <c r="DQ257" s="65">
        <v>12139.132809999999</v>
      </c>
      <c r="DR257" s="65">
        <v>10346.624809999999</v>
      </c>
      <c r="DS257" s="65">
        <v>11835.15223</v>
      </c>
      <c r="DT257" s="65">
        <v>12072.83035</v>
      </c>
      <c r="DU257" s="65">
        <v>12139.132809999999</v>
      </c>
      <c r="DV257" s="65">
        <v>11236.661400000001</v>
      </c>
      <c r="DW257" s="65">
        <v>11835.15223</v>
      </c>
      <c r="DX257" s="65">
        <v>12072.83035</v>
      </c>
      <c r="DY257" s="65">
        <v>12139.132809999999</v>
      </c>
      <c r="DZ257" s="65">
        <v>11650.123659999999</v>
      </c>
      <c r="EA257" s="65">
        <v>11835.15223</v>
      </c>
      <c r="EB257" s="65">
        <v>12069.783949999999</v>
      </c>
      <c r="EC257" s="65">
        <v>12139.132809999999</v>
      </c>
      <c r="ED257" s="65">
        <v>11804.06524</v>
      </c>
      <c r="EE257" s="65">
        <v>11835.15223</v>
      </c>
      <c r="EF257" s="65">
        <v>12072.83035</v>
      </c>
      <c r="EG257" s="65">
        <v>12139.132809999999</v>
      </c>
      <c r="EH257" s="65">
        <v>11602.523279999999</v>
      </c>
      <c r="EI257" s="65">
        <v>11835.15223</v>
      </c>
      <c r="EJ257" s="65">
        <v>12072.83035</v>
      </c>
      <c r="EK257" s="65">
        <v>12139.132809999999</v>
      </c>
      <c r="EL257" s="65">
        <v>11272.617</v>
      </c>
      <c r="EM257" s="65">
        <v>11835.15223</v>
      </c>
      <c r="EN257" s="65">
        <v>12072.83035</v>
      </c>
      <c r="EO257" s="65">
        <v>12139.132809999999</v>
      </c>
      <c r="EP257" s="65">
        <v>9274.0507780000007</v>
      </c>
      <c r="EQ257" s="65">
        <v>11200.95918</v>
      </c>
      <c r="ER257" s="65">
        <v>12072.83035</v>
      </c>
      <c r="ES257" s="65">
        <v>12139.132809999999</v>
      </c>
      <c r="ET257" s="65">
        <v>11911.18124</v>
      </c>
      <c r="EU257" s="65">
        <v>11835.15223</v>
      </c>
      <c r="EV257" s="65">
        <v>12069.783949999999</v>
      </c>
      <c r="EW257" s="65">
        <v>12139.132809999999</v>
      </c>
      <c r="EX257" s="65">
        <v>10480.30507</v>
      </c>
      <c r="EY257" s="65">
        <v>11835.15223</v>
      </c>
      <c r="EZ257" s="65">
        <v>12069.783949999999</v>
      </c>
      <c r="FA257" s="65">
        <v>12139.132809999999</v>
      </c>
      <c r="FB257" s="65">
        <v>11441.34303</v>
      </c>
      <c r="FC257" s="65">
        <v>11787.43273</v>
      </c>
    </row>
    <row r="258" spans="2:159" ht="12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361.64986199999998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ht="12" x14ac:dyDescent="0.2">
      <c r="B259" s="65" t="s">
        <v>27</v>
      </c>
      <c r="C259" s="65" t="s">
        <v>38</v>
      </c>
    </row>
    <row r="260" spans="2:159" ht="12" x14ac:dyDescent="0.2">
      <c r="B260" s="65" t="s">
        <v>27</v>
      </c>
      <c r="C260" s="65" t="s">
        <v>39</v>
      </c>
    </row>
    <row r="261" spans="2:159" ht="12" x14ac:dyDescent="0.2">
      <c r="B261" s="65" t="s">
        <v>27</v>
      </c>
      <c r="C261" s="65" t="s">
        <v>40</v>
      </c>
    </row>
    <row r="262" spans="2:159" ht="12" x14ac:dyDescent="0.2">
      <c r="B262" s="65" t="s">
        <v>27</v>
      </c>
      <c r="C262" s="65" t="s">
        <v>41</v>
      </c>
    </row>
    <row r="263" spans="2:159" ht="12" x14ac:dyDescent="0.2">
      <c r="B263" s="65" t="s">
        <v>27</v>
      </c>
      <c r="C263" s="65" t="s">
        <v>42</v>
      </c>
    </row>
    <row r="264" spans="2:159" ht="12" x14ac:dyDescent="0.2">
      <c r="B264" s="65" t="s">
        <v>27</v>
      </c>
      <c r="C264" s="65" t="s">
        <v>43</v>
      </c>
    </row>
    <row r="265" spans="2:159" ht="12" x14ac:dyDescent="0.2">
      <c r="B265" s="65" t="s">
        <v>27</v>
      </c>
      <c r="C265" s="65" t="s">
        <v>44</v>
      </c>
    </row>
    <row r="266" spans="2:159" ht="12" x14ac:dyDescent="0.2">
      <c r="B266" s="65" t="s">
        <v>27</v>
      </c>
      <c r="C266" s="65" t="s">
        <v>45</v>
      </c>
    </row>
    <row r="267" spans="2:159" ht="12" x14ac:dyDescent="0.2">
      <c r="B267" s="65" t="s">
        <v>27</v>
      </c>
      <c r="C267" s="65" t="s">
        <v>46</v>
      </c>
    </row>
    <row r="268" spans="2:159" ht="12" x14ac:dyDescent="0.2">
      <c r="B268" s="65" t="s">
        <v>27</v>
      </c>
      <c r="C268" s="65" t="s">
        <v>47</v>
      </c>
    </row>
    <row r="269" spans="2:159" ht="12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361.64986199999998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ht="12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81.500399999999999</v>
      </c>
      <c r="AF270" s="65">
        <v>117.65052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ht="12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ht="12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3.4327800000000002</v>
      </c>
      <c r="W272" s="65">
        <v>2.8405999999999998</v>
      </c>
      <c r="X272" s="65">
        <v>75.66</v>
      </c>
      <c r="AA272" s="65">
        <v>106.84059999999999</v>
      </c>
      <c r="AB272" s="65">
        <v>306.19549999999998</v>
      </c>
      <c r="AE272" s="65">
        <v>224.73500000000001</v>
      </c>
      <c r="AF272" s="65">
        <v>337.74259999999998</v>
      </c>
      <c r="AI272" s="65">
        <v>243.00200000000001</v>
      </c>
      <c r="AJ272" s="65">
        <v>405.55970000000002</v>
      </c>
      <c r="AM272" s="65">
        <v>295.16899999999998</v>
      </c>
      <c r="AN272" s="65">
        <v>260.59982000000002</v>
      </c>
      <c r="AQ272" s="65">
        <v>283.56900000000002</v>
      </c>
      <c r="AR272" s="65">
        <v>375.44260000000003</v>
      </c>
      <c r="AU272" s="65">
        <v>272.16899999999998</v>
      </c>
      <c r="AV272" s="65">
        <v>405.55970000000002</v>
      </c>
      <c r="AY272" s="65">
        <v>295.16899999999998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ht="12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ht="12" x14ac:dyDescent="0.2">
      <c r="B274" s="65" t="s">
        <v>61</v>
      </c>
      <c r="C274" s="65" t="s">
        <v>41</v>
      </c>
    </row>
    <row r="275" spans="2:159" ht="12" x14ac:dyDescent="0.2">
      <c r="B275" s="65" t="s">
        <v>61</v>
      </c>
      <c r="C275" s="65" t="s">
        <v>42</v>
      </c>
    </row>
    <row r="276" spans="2:159" ht="12" x14ac:dyDescent="0.2">
      <c r="B276" s="65" t="s">
        <v>61</v>
      </c>
      <c r="C276" s="65" t="s">
        <v>43</v>
      </c>
    </row>
    <row r="277" spans="2:159" ht="12" x14ac:dyDescent="0.2">
      <c r="B277" s="65" t="s">
        <v>61</v>
      </c>
      <c r="C277" s="65" t="s">
        <v>44</v>
      </c>
    </row>
    <row r="278" spans="2:159" ht="12" x14ac:dyDescent="0.2">
      <c r="B278" s="65" t="s">
        <v>61</v>
      </c>
      <c r="C278" s="65" t="s">
        <v>45</v>
      </c>
    </row>
    <row r="279" spans="2:159" ht="12" x14ac:dyDescent="0.2">
      <c r="B279" s="65" t="s">
        <v>61</v>
      </c>
      <c r="C279" s="65" t="s">
        <v>46</v>
      </c>
    </row>
    <row r="280" spans="2:159" ht="12" x14ac:dyDescent="0.2">
      <c r="B280" s="65" t="s">
        <v>61</v>
      </c>
      <c r="C280" s="65" t="s">
        <v>47</v>
      </c>
    </row>
    <row r="281" spans="2:159" ht="12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5.1227799999999997</v>
      </c>
      <c r="U281" s="65">
        <v>0</v>
      </c>
      <c r="V281" s="65">
        <v>0</v>
      </c>
      <c r="W281" s="65">
        <v>4.1406000000000001</v>
      </c>
      <c r="X281" s="65">
        <v>118.95</v>
      </c>
      <c r="Y281" s="65">
        <v>0</v>
      </c>
      <c r="Z281" s="65">
        <v>0</v>
      </c>
      <c r="AA281" s="65">
        <v>140.14060000000001</v>
      </c>
      <c r="AB281" s="65">
        <v>422.28550000000001</v>
      </c>
      <c r="AC281" s="65">
        <v>0</v>
      </c>
      <c r="AD281" s="65">
        <v>0</v>
      </c>
      <c r="AE281" s="65">
        <v>308.03500000000003</v>
      </c>
      <c r="AF281" s="65">
        <v>457.73259999999999</v>
      </c>
      <c r="AG281" s="65">
        <v>0</v>
      </c>
      <c r="AH281" s="65">
        <v>0</v>
      </c>
      <c r="AI281" s="65">
        <v>365.30200000000002</v>
      </c>
      <c r="AJ281" s="65">
        <v>564.54970000000003</v>
      </c>
      <c r="AK281" s="65">
        <v>0</v>
      </c>
      <c r="AL281" s="65">
        <v>0</v>
      </c>
      <c r="AM281" s="65">
        <v>417.46899999999999</v>
      </c>
      <c r="AN281" s="65">
        <v>419.58981999999997</v>
      </c>
      <c r="AO281" s="65">
        <v>0</v>
      </c>
      <c r="AP281" s="65">
        <v>0</v>
      </c>
      <c r="AQ281" s="65">
        <v>405.86900000000003</v>
      </c>
      <c r="AR281" s="65">
        <v>534.43259999999998</v>
      </c>
      <c r="AS281" s="65">
        <v>0</v>
      </c>
      <c r="AT281" s="65">
        <v>0</v>
      </c>
      <c r="AU281" s="65">
        <v>394.46899999999999</v>
      </c>
      <c r="AV281" s="65">
        <v>564.54970000000003</v>
      </c>
      <c r="AW281" s="65">
        <v>0</v>
      </c>
      <c r="AX281" s="65">
        <v>0</v>
      </c>
      <c r="AY281" s="65">
        <v>417.46899999999999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ht="12" x14ac:dyDescent="0.2">
      <c r="B282" s="65" t="s">
        <v>62</v>
      </c>
      <c r="C282" s="65" t="s">
        <v>37</v>
      </c>
    </row>
    <row r="283" spans="2:159" ht="12" x14ac:dyDescent="0.2">
      <c r="B283" s="65" t="s">
        <v>62</v>
      </c>
      <c r="C283" s="65" t="s">
        <v>38</v>
      </c>
    </row>
    <row r="284" spans="2:159" ht="12" x14ac:dyDescent="0.2">
      <c r="B284" s="65" t="s">
        <v>62</v>
      </c>
      <c r="C284" s="65" t="s">
        <v>39</v>
      </c>
    </row>
    <row r="285" spans="2:159" ht="12" x14ac:dyDescent="0.2">
      <c r="B285" s="65" t="s">
        <v>62</v>
      </c>
      <c r="C285" s="65" t="s">
        <v>40</v>
      </c>
    </row>
    <row r="286" spans="2:159" ht="12" x14ac:dyDescent="0.2">
      <c r="B286" s="65" t="s">
        <v>62</v>
      </c>
      <c r="C286" s="65" t="s">
        <v>41</v>
      </c>
    </row>
    <row r="287" spans="2:159" ht="12" x14ac:dyDescent="0.2">
      <c r="B287" s="65" t="s">
        <v>62</v>
      </c>
      <c r="C287" s="65" t="s">
        <v>42</v>
      </c>
    </row>
    <row r="288" spans="2:159" ht="12" x14ac:dyDescent="0.2">
      <c r="B288" s="65" t="s">
        <v>62</v>
      </c>
      <c r="C288" s="65" t="s">
        <v>43</v>
      </c>
    </row>
    <row r="289" spans="2:159" ht="12" x14ac:dyDescent="0.2">
      <c r="B289" s="65" t="s">
        <v>62</v>
      </c>
      <c r="C289" s="65" t="s">
        <v>44</v>
      </c>
    </row>
    <row r="290" spans="2:159" ht="12" x14ac:dyDescent="0.2">
      <c r="B290" s="65" t="s">
        <v>62</v>
      </c>
      <c r="C290" s="65" t="s">
        <v>45</v>
      </c>
    </row>
    <row r="291" spans="2:159" ht="12" x14ac:dyDescent="0.2">
      <c r="B291" s="65" t="s">
        <v>62</v>
      </c>
      <c r="C291" s="65" t="s">
        <v>46</v>
      </c>
    </row>
    <row r="292" spans="2:159" ht="12" x14ac:dyDescent="0.2">
      <c r="B292" s="65" t="s">
        <v>62</v>
      </c>
      <c r="C292" s="65" t="s">
        <v>47</v>
      </c>
    </row>
    <row r="293" spans="2:159" ht="12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ht="12" x14ac:dyDescent="0.2">
      <c r="B294" s="65" t="s">
        <v>63</v>
      </c>
      <c r="C294" s="65" t="s">
        <v>37</v>
      </c>
    </row>
    <row r="295" spans="2:159" ht="12" x14ac:dyDescent="0.2">
      <c r="B295" s="65" t="s">
        <v>63</v>
      </c>
      <c r="C295" s="65" t="s">
        <v>38</v>
      </c>
    </row>
    <row r="296" spans="2:159" ht="12" x14ac:dyDescent="0.2">
      <c r="B296" s="65" t="s">
        <v>63</v>
      </c>
      <c r="C296" s="65" t="s">
        <v>39</v>
      </c>
    </row>
    <row r="297" spans="2:159" ht="12" x14ac:dyDescent="0.2">
      <c r="B297" s="65" t="s">
        <v>63</v>
      </c>
      <c r="C297" s="65" t="s">
        <v>40</v>
      </c>
    </row>
    <row r="298" spans="2:159" ht="12" x14ac:dyDescent="0.2">
      <c r="B298" s="65" t="s">
        <v>63</v>
      </c>
      <c r="C298" s="65" t="s">
        <v>41</v>
      </c>
    </row>
    <row r="299" spans="2:159" ht="12" x14ac:dyDescent="0.2">
      <c r="B299" s="65" t="s">
        <v>63</v>
      </c>
      <c r="C299" s="65" t="s">
        <v>42</v>
      </c>
    </row>
    <row r="300" spans="2:159" ht="12" x14ac:dyDescent="0.2">
      <c r="B300" s="65" t="s">
        <v>63</v>
      </c>
      <c r="C300" s="65" t="s">
        <v>43</v>
      </c>
    </row>
    <row r="301" spans="2:159" ht="12" x14ac:dyDescent="0.2">
      <c r="B301" s="65" t="s">
        <v>63</v>
      </c>
      <c r="C301" s="65" t="s">
        <v>44</v>
      </c>
    </row>
    <row r="302" spans="2:159" ht="12" x14ac:dyDescent="0.2">
      <c r="B302" s="65" t="s">
        <v>63</v>
      </c>
      <c r="C302" s="65" t="s">
        <v>45</v>
      </c>
    </row>
    <row r="303" spans="2:159" ht="12" x14ac:dyDescent="0.2">
      <c r="B303" s="65" t="s">
        <v>63</v>
      </c>
      <c r="C303" s="65" t="s">
        <v>46</v>
      </c>
    </row>
    <row r="304" spans="2:159" ht="12" x14ac:dyDescent="0.2">
      <c r="B304" s="65" t="s">
        <v>63</v>
      </c>
      <c r="C304" s="65" t="s">
        <v>47</v>
      </c>
    </row>
    <row r="305" spans="2:159" ht="12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ht="12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4755.7417349999996</v>
      </c>
      <c r="EE306" s="65">
        <v>3658.2628730000001</v>
      </c>
      <c r="EF306" s="65">
        <v>4755.7417349999996</v>
      </c>
      <c r="EI306" s="65">
        <v>3658.2628730000001</v>
      </c>
      <c r="EJ306" s="65">
        <v>4755.7417349999996</v>
      </c>
      <c r="EM306" s="65">
        <v>3658.2628730000001</v>
      </c>
      <c r="EN306" s="65">
        <v>4755.7417349999996</v>
      </c>
      <c r="EQ306" s="65">
        <v>3658.2628730000001</v>
      </c>
      <c r="ER306" s="65">
        <v>4755.7417349999996</v>
      </c>
      <c r="EU306" s="65">
        <v>3658.2628730000001</v>
      </c>
      <c r="EV306" s="65">
        <v>4755.7417349999996</v>
      </c>
      <c r="EY306" s="65">
        <v>3658.2628730000001</v>
      </c>
      <c r="EZ306" s="65">
        <v>4755.7417349999996</v>
      </c>
      <c r="FC306" s="65">
        <v>3658.2628730000001</v>
      </c>
    </row>
    <row r="307" spans="2:159" ht="12" x14ac:dyDescent="0.2">
      <c r="B307" s="65" t="s">
        <v>64</v>
      </c>
      <c r="C307" s="65" t="s">
        <v>38</v>
      </c>
    </row>
    <row r="308" spans="2:159" ht="12" x14ac:dyDescent="0.2">
      <c r="B308" s="65" t="s">
        <v>64</v>
      </c>
      <c r="C308" s="65" t="s">
        <v>39</v>
      </c>
    </row>
    <row r="309" spans="2:159" ht="12" x14ac:dyDescent="0.2">
      <c r="B309" s="65" t="s">
        <v>64</v>
      </c>
      <c r="C309" s="65" t="s">
        <v>40</v>
      </c>
    </row>
    <row r="310" spans="2:159" ht="12" x14ac:dyDescent="0.2">
      <c r="B310" s="65" t="s">
        <v>64</v>
      </c>
      <c r="C310" s="65" t="s">
        <v>41</v>
      </c>
    </row>
    <row r="311" spans="2:159" ht="12" x14ac:dyDescent="0.2">
      <c r="B311" s="65" t="s">
        <v>64</v>
      </c>
      <c r="C311" s="65" t="s">
        <v>42</v>
      </c>
    </row>
    <row r="312" spans="2:159" ht="12" x14ac:dyDescent="0.2">
      <c r="B312" s="65" t="s">
        <v>64</v>
      </c>
      <c r="C312" s="65" t="s">
        <v>43</v>
      </c>
    </row>
    <row r="313" spans="2:159" ht="12" x14ac:dyDescent="0.2">
      <c r="B313" s="65" t="s">
        <v>64</v>
      </c>
      <c r="C313" s="65" t="s">
        <v>44</v>
      </c>
    </row>
    <row r="314" spans="2:159" ht="12" x14ac:dyDescent="0.2">
      <c r="B314" s="65" t="s">
        <v>64</v>
      </c>
      <c r="C314" s="65" t="s">
        <v>45</v>
      </c>
    </row>
    <row r="315" spans="2:159" ht="12" x14ac:dyDescent="0.2">
      <c r="B315" s="65" t="s">
        <v>64</v>
      </c>
      <c r="C315" s="65" t="s">
        <v>46</v>
      </c>
    </row>
    <row r="316" spans="2:159" ht="12" x14ac:dyDescent="0.2">
      <c r="B316" s="65" t="s">
        <v>64</v>
      </c>
      <c r="C316" s="65" t="s">
        <v>47</v>
      </c>
    </row>
    <row r="317" spans="2:159" ht="12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4755.7417349999996</v>
      </c>
      <c r="EC317" s="65">
        <v>0</v>
      </c>
      <c r="ED317" s="65">
        <v>0</v>
      </c>
      <c r="EE317" s="65">
        <v>3658.2628730000001</v>
      </c>
      <c r="EF317" s="65">
        <v>4755.7417349999996</v>
      </c>
      <c r="EG317" s="65">
        <v>0</v>
      </c>
      <c r="EH317" s="65">
        <v>0</v>
      </c>
      <c r="EI317" s="65">
        <v>3658.2628730000001</v>
      </c>
      <c r="EJ317" s="65">
        <v>4755.7417349999996</v>
      </c>
      <c r="EK317" s="65">
        <v>0</v>
      </c>
      <c r="EL317" s="65">
        <v>0</v>
      </c>
      <c r="EM317" s="65">
        <v>3658.2628730000001</v>
      </c>
      <c r="EN317" s="65">
        <v>4755.7417349999996</v>
      </c>
      <c r="EO317" s="65">
        <v>0</v>
      </c>
      <c r="EP317" s="65">
        <v>0</v>
      </c>
      <c r="EQ317" s="65">
        <v>3658.2628730000001</v>
      </c>
      <c r="ER317" s="65">
        <v>4755.7417349999996</v>
      </c>
      <c r="ES317" s="65">
        <v>0</v>
      </c>
      <c r="ET317" s="65">
        <v>0</v>
      </c>
      <c r="EU317" s="65">
        <v>3658.2628730000001</v>
      </c>
      <c r="EV317" s="65">
        <v>4755.7417349999996</v>
      </c>
      <c r="EW317" s="65">
        <v>0</v>
      </c>
      <c r="EX317" s="65">
        <v>0</v>
      </c>
      <c r="EY317" s="65">
        <v>3658.2628730000001</v>
      </c>
      <c r="EZ317" s="65">
        <v>4755.7417349999996</v>
      </c>
      <c r="FA317" s="65">
        <v>0</v>
      </c>
      <c r="FB317" s="65">
        <v>0</v>
      </c>
      <c r="FC317" s="65">
        <v>3658.2628730000001</v>
      </c>
    </row>
    <row r="318" spans="2:159" ht="12" x14ac:dyDescent="0.2">
      <c r="B318" s="65" t="s">
        <v>65</v>
      </c>
      <c r="C318" s="65" t="s">
        <v>37</v>
      </c>
    </row>
    <row r="319" spans="2:159" ht="12" x14ac:dyDescent="0.2">
      <c r="B319" s="65" t="s">
        <v>65</v>
      </c>
      <c r="C319" s="65" t="s">
        <v>38</v>
      </c>
    </row>
    <row r="320" spans="2:159" ht="12" x14ac:dyDescent="0.2">
      <c r="B320" s="65" t="s">
        <v>65</v>
      </c>
      <c r="C320" s="65" t="s">
        <v>39</v>
      </c>
    </row>
    <row r="321" spans="2:159" ht="12" x14ac:dyDescent="0.2">
      <c r="B321" s="65" t="s">
        <v>65</v>
      </c>
      <c r="C321" s="65" t="s">
        <v>40</v>
      </c>
    </row>
    <row r="322" spans="2:159" ht="12" x14ac:dyDescent="0.2">
      <c r="B322" s="65" t="s">
        <v>65</v>
      </c>
      <c r="C322" s="65" t="s">
        <v>41</v>
      </c>
    </row>
    <row r="323" spans="2:159" ht="12" x14ac:dyDescent="0.2">
      <c r="B323" s="65" t="s">
        <v>65</v>
      </c>
      <c r="C323" s="65" t="s">
        <v>42</v>
      </c>
    </row>
    <row r="324" spans="2:159" ht="12" x14ac:dyDescent="0.2">
      <c r="B324" s="65" t="s">
        <v>65</v>
      </c>
      <c r="C324" s="65" t="s">
        <v>43</v>
      </c>
    </row>
    <row r="325" spans="2:159" ht="12" x14ac:dyDescent="0.2">
      <c r="B325" s="65" t="s">
        <v>65</v>
      </c>
      <c r="C325" s="65" t="s">
        <v>44</v>
      </c>
    </row>
    <row r="326" spans="2:159" ht="12" x14ac:dyDescent="0.2">
      <c r="B326" s="65" t="s">
        <v>65</v>
      </c>
      <c r="C326" s="65" t="s">
        <v>45</v>
      </c>
    </row>
    <row r="327" spans="2:159" ht="12" x14ac:dyDescent="0.2">
      <c r="B327" s="65" t="s">
        <v>65</v>
      </c>
      <c r="C327" s="65" t="s">
        <v>46</v>
      </c>
    </row>
    <row r="328" spans="2:159" ht="12" x14ac:dyDescent="0.2">
      <c r="B328" s="65" t="s">
        <v>65</v>
      </c>
      <c r="C328" s="65" t="s">
        <v>47</v>
      </c>
    </row>
    <row r="329" spans="2:159" ht="12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ht="12" x14ac:dyDescent="0.2">
      <c r="B330" s="65" t="s">
        <v>66</v>
      </c>
      <c r="C330" s="65" t="s">
        <v>37</v>
      </c>
    </row>
    <row r="331" spans="2:159" ht="12" x14ac:dyDescent="0.2">
      <c r="B331" s="65" t="s">
        <v>66</v>
      </c>
      <c r="C331" s="65" t="s">
        <v>38</v>
      </c>
    </row>
    <row r="332" spans="2:159" ht="12" x14ac:dyDescent="0.2">
      <c r="B332" s="65" t="s">
        <v>66</v>
      </c>
      <c r="C332" s="65" t="s">
        <v>39</v>
      </c>
    </row>
    <row r="333" spans="2:159" ht="12" x14ac:dyDescent="0.2">
      <c r="B333" s="65" t="s">
        <v>66</v>
      </c>
      <c r="C333" s="65" t="s">
        <v>40</v>
      </c>
    </row>
    <row r="334" spans="2:159" ht="12" x14ac:dyDescent="0.2">
      <c r="B334" s="65" t="s">
        <v>66</v>
      </c>
      <c r="C334" s="65" t="s">
        <v>41</v>
      </c>
    </row>
    <row r="335" spans="2:159" ht="12" x14ac:dyDescent="0.2">
      <c r="B335" s="65" t="s">
        <v>66</v>
      </c>
      <c r="C335" s="65" t="s">
        <v>42</v>
      </c>
    </row>
    <row r="336" spans="2:159" ht="12" x14ac:dyDescent="0.2">
      <c r="B336" s="65" t="s">
        <v>66</v>
      </c>
      <c r="C336" s="65" t="s">
        <v>43</v>
      </c>
    </row>
    <row r="337" spans="2:159" ht="12" x14ac:dyDescent="0.2">
      <c r="B337" s="65" t="s">
        <v>66</v>
      </c>
      <c r="C337" s="65" t="s">
        <v>44</v>
      </c>
    </row>
    <row r="338" spans="2:159" ht="12" x14ac:dyDescent="0.2">
      <c r="B338" s="65" t="s">
        <v>66</v>
      </c>
      <c r="C338" s="65" t="s">
        <v>45</v>
      </c>
    </row>
    <row r="339" spans="2:159" ht="12" x14ac:dyDescent="0.2">
      <c r="B339" s="65" t="s">
        <v>66</v>
      </c>
      <c r="C339" s="65" t="s">
        <v>46</v>
      </c>
    </row>
    <row r="340" spans="2:159" ht="12" x14ac:dyDescent="0.2">
      <c r="B340" s="65" t="s">
        <v>66</v>
      </c>
      <c r="C340" s="65" t="s">
        <v>47</v>
      </c>
    </row>
    <row r="341" spans="2:159" ht="12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ht="12" x14ac:dyDescent="0.2">
      <c r="B342" s="65" t="s">
        <v>67</v>
      </c>
      <c r="C342" s="65" t="s">
        <v>37</v>
      </c>
    </row>
    <row r="343" spans="2:159" ht="12" x14ac:dyDescent="0.2">
      <c r="B343" s="65" t="s">
        <v>67</v>
      </c>
      <c r="C343" s="65" t="s">
        <v>38</v>
      </c>
    </row>
    <row r="344" spans="2:159" ht="12" x14ac:dyDescent="0.2">
      <c r="B344" s="65" t="s">
        <v>67</v>
      </c>
      <c r="C344" s="65" t="s">
        <v>39</v>
      </c>
    </row>
    <row r="345" spans="2:159" ht="12" x14ac:dyDescent="0.2">
      <c r="B345" s="65" t="s">
        <v>67</v>
      </c>
      <c r="C345" s="65" t="s">
        <v>40</v>
      </c>
    </row>
    <row r="346" spans="2:159" ht="12" x14ac:dyDescent="0.2">
      <c r="B346" s="65" t="s">
        <v>67</v>
      </c>
      <c r="C346" s="65" t="s">
        <v>41</v>
      </c>
    </row>
    <row r="347" spans="2:159" ht="12" x14ac:dyDescent="0.2">
      <c r="B347" s="65" t="s">
        <v>67</v>
      </c>
      <c r="C347" s="65" t="s">
        <v>42</v>
      </c>
    </row>
    <row r="348" spans="2:159" ht="12" x14ac:dyDescent="0.2">
      <c r="B348" s="65" t="s">
        <v>67</v>
      </c>
      <c r="C348" s="65" t="s">
        <v>43</v>
      </c>
    </row>
    <row r="349" spans="2:159" ht="12" x14ac:dyDescent="0.2">
      <c r="B349" s="65" t="s">
        <v>67</v>
      </c>
      <c r="C349" s="65" t="s">
        <v>44</v>
      </c>
    </row>
    <row r="350" spans="2:159" ht="12" x14ac:dyDescent="0.2">
      <c r="B350" s="65" t="s">
        <v>67</v>
      </c>
      <c r="C350" s="65" t="s">
        <v>45</v>
      </c>
    </row>
    <row r="351" spans="2:159" ht="12" x14ac:dyDescent="0.2">
      <c r="B351" s="65" t="s">
        <v>67</v>
      </c>
      <c r="C351" s="65" t="s">
        <v>46</v>
      </c>
    </row>
    <row r="352" spans="2:159" ht="12" x14ac:dyDescent="0.2">
      <c r="B352" s="65" t="s">
        <v>67</v>
      </c>
      <c r="C352" s="65" t="s">
        <v>47</v>
      </c>
    </row>
    <row r="353" spans="2:159" ht="12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ht="12" x14ac:dyDescent="0.2">
      <c r="B354" s="65" t="s">
        <v>68</v>
      </c>
      <c r="C354" s="65" t="s">
        <v>37</v>
      </c>
    </row>
    <row r="355" spans="2:159" ht="12" x14ac:dyDescent="0.2">
      <c r="B355" s="65" t="s">
        <v>68</v>
      </c>
      <c r="C355" s="65" t="s">
        <v>38</v>
      </c>
    </row>
    <row r="356" spans="2:159" ht="12" x14ac:dyDescent="0.2">
      <c r="B356" s="65" t="s">
        <v>68</v>
      </c>
      <c r="C356" s="65" t="s">
        <v>39</v>
      </c>
    </row>
    <row r="357" spans="2:159" ht="12" x14ac:dyDescent="0.2">
      <c r="B357" s="65" t="s">
        <v>68</v>
      </c>
      <c r="C357" s="65" t="s">
        <v>40</v>
      </c>
    </row>
    <row r="358" spans="2:159" ht="12" x14ac:dyDescent="0.2">
      <c r="B358" s="65" t="s">
        <v>68</v>
      </c>
      <c r="C358" s="65" t="s">
        <v>41</v>
      </c>
    </row>
    <row r="359" spans="2:159" ht="12" x14ac:dyDescent="0.2">
      <c r="B359" s="65" t="s">
        <v>68</v>
      </c>
      <c r="C359" s="65" t="s">
        <v>42</v>
      </c>
    </row>
    <row r="360" spans="2:159" ht="12" x14ac:dyDescent="0.2">
      <c r="B360" s="65" t="s">
        <v>68</v>
      </c>
      <c r="C360" s="65" t="s">
        <v>43</v>
      </c>
    </row>
    <row r="361" spans="2:159" ht="12" x14ac:dyDescent="0.2">
      <c r="B361" s="65" t="s">
        <v>68</v>
      </c>
      <c r="C361" s="65" t="s">
        <v>44</v>
      </c>
    </row>
    <row r="362" spans="2:159" ht="12" x14ac:dyDescent="0.2">
      <c r="B362" s="65" t="s">
        <v>68</v>
      </c>
      <c r="C362" s="65" t="s">
        <v>45</v>
      </c>
    </row>
    <row r="363" spans="2:159" ht="12" x14ac:dyDescent="0.2">
      <c r="B363" s="65" t="s">
        <v>68</v>
      </c>
      <c r="C363" s="65" t="s">
        <v>46</v>
      </c>
    </row>
    <row r="364" spans="2:159" ht="12" x14ac:dyDescent="0.2">
      <c r="B364" s="65" t="s">
        <v>68</v>
      </c>
      <c r="C364" s="65" t="s">
        <v>47</v>
      </c>
    </row>
    <row r="365" spans="2:159" ht="12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ht="12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ht="12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3.61</v>
      </c>
      <c r="AC367" s="65">
        <v>10.83</v>
      </c>
      <c r="AD367" s="65">
        <v>10.83</v>
      </c>
      <c r="AE367" s="65">
        <v>10.83</v>
      </c>
      <c r="AF367" s="65">
        <v>3.61</v>
      </c>
      <c r="AG367" s="65">
        <v>10.83</v>
      </c>
      <c r="AH367" s="65">
        <v>10.83</v>
      </c>
      <c r="AJ367" s="65">
        <v>3.61</v>
      </c>
      <c r="AK367" s="65">
        <v>10.83</v>
      </c>
      <c r="AL367" s="65">
        <v>10.83</v>
      </c>
      <c r="AM367" s="65">
        <v>10.83</v>
      </c>
      <c r="AN367" s="65">
        <v>7.22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7.22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ht="12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177.61199999999999</v>
      </c>
      <c r="AD368" s="65">
        <v>162.44999999999999</v>
      </c>
      <c r="AE368" s="65">
        <v>27.074999999999999</v>
      </c>
      <c r="AF368" s="65">
        <v>27.074999999999999</v>
      </c>
      <c r="AG368" s="65">
        <v>177.61199999999999</v>
      </c>
      <c r="AH368" s="65">
        <v>135.375</v>
      </c>
      <c r="AI368" s="65">
        <v>27.074999999999999</v>
      </c>
      <c r="AJ368" s="65">
        <v>177.61199999999999</v>
      </c>
      <c r="AL368" s="65">
        <v>162.44999999999999</v>
      </c>
      <c r="AM368" s="65">
        <v>42.237000000000002</v>
      </c>
      <c r="AO368" s="65">
        <v>42.237000000000002</v>
      </c>
      <c r="AP368" s="65">
        <v>135.375</v>
      </c>
      <c r="AQ368" s="65">
        <v>42.237000000000002</v>
      </c>
      <c r="AR368" s="65">
        <v>42.237000000000002</v>
      </c>
      <c r="AS368" s="65">
        <v>177.61199999999999</v>
      </c>
      <c r="AT368" s="65">
        <v>177.61199999999999</v>
      </c>
      <c r="AU368" s="65">
        <v>27.074999999999999</v>
      </c>
      <c r="AV368" s="65">
        <v>177.61199999999999</v>
      </c>
      <c r="AW368" s="65">
        <v>42.237000000000002</v>
      </c>
      <c r="AX368" s="65">
        <v>162.44999999999999</v>
      </c>
      <c r="AY368" s="65">
        <v>42.237000000000002</v>
      </c>
      <c r="AZ368" s="65">
        <v>150.53700000000001</v>
      </c>
      <c r="BA368" s="65">
        <v>150.53700000000001</v>
      </c>
      <c r="BB368" s="65">
        <v>135.375</v>
      </c>
      <c r="BC368" s="65">
        <v>150.53700000000001</v>
      </c>
      <c r="BD368" s="65">
        <v>150.53700000000001</v>
      </c>
      <c r="BE368" s="65">
        <v>15.162000000000001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15.162000000000001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ht="12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ht="12" x14ac:dyDescent="0.2">
      <c r="B370" s="65" t="s">
        <v>28</v>
      </c>
      <c r="C370" s="65" t="s">
        <v>41</v>
      </c>
    </row>
    <row r="371" spans="2:159" ht="12" x14ac:dyDescent="0.2">
      <c r="B371" s="65" t="s">
        <v>28</v>
      </c>
      <c r="C371" s="65" t="s">
        <v>42</v>
      </c>
    </row>
    <row r="372" spans="2:159" ht="12" x14ac:dyDescent="0.2">
      <c r="B372" s="65" t="s">
        <v>28</v>
      </c>
      <c r="C372" s="65" t="s">
        <v>43</v>
      </c>
    </row>
    <row r="373" spans="2:159" ht="12" x14ac:dyDescent="0.2">
      <c r="B373" s="65" t="s">
        <v>28</v>
      </c>
      <c r="C373" s="65" t="s">
        <v>44</v>
      </c>
    </row>
    <row r="374" spans="2:159" ht="12" x14ac:dyDescent="0.2">
      <c r="B374" s="65" t="s">
        <v>28</v>
      </c>
      <c r="C374" s="65" t="s">
        <v>45</v>
      </c>
    </row>
    <row r="375" spans="2:159" ht="12" x14ac:dyDescent="0.2">
      <c r="B375" s="65" t="s">
        <v>28</v>
      </c>
      <c r="C375" s="65" t="s">
        <v>46</v>
      </c>
    </row>
    <row r="376" spans="2:159" ht="12" x14ac:dyDescent="0.2">
      <c r="B376" s="65" t="s">
        <v>28</v>
      </c>
      <c r="C376" s="65" t="s">
        <v>47</v>
      </c>
    </row>
    <row r="377" spans="2:159" ht="12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298.00549999999998</v>
      </c>
      <c r="AC377" s="65">
        <v>455.76249999999999</v>
      </c>
      <c r="AD377" s="65">
        <v>440.60050000000001</v>
      </c>
      <c r="AE377" s="65">
        <v>305.22550000000001</v>
      </c>
      <c r="AF377" s="65">
        <v>446.01549999999997</v>
      </c>
      <c r="AG377" s="65">
        <v>603.77250000000004</v>
      </c>
      <c r="AH377" s="65">
        <v>561.53549999999996</v>
      </c>
      <c r="AI377" s="65">
        <v>442.40550000000002</v>
      </c>
      <c r="AJ377" s="65">
        <v>641.67750000000001</v>
      </c>
      <c r="AK377" s="65">
        <v>471.28550000000001</v>
      </c>
      <c r="AL377" s="65">
        <v>633.7355</v>
      </c>
      <c r="AM377" s="65">
        <v>513.52250000000004</v>
      </c>
      <c r="AN377" s="65">
        <v>472.18799999999999</v>
      </c>
      <c r="AO377" s="65">
        <v>518.03499999999997</v>
      </c>
      <c r="AP377" s="65">
        <v>611.173</v>
      </c>
      <c r="AQ377" s="65">
        <v>518.03499999999997</v>
      </c>
      <c r="AR377" s="65">
        <v>518.03499999999997</v>
      </c>
      <c r="AS377" s="65">
        <v>653.41</v>
      </c>
      <c r="AT377" s="65">
        <v>653.41</v>
      </c>
      <c r="AU377" s="65">
        <v>502.87299999999999</v>
      </c>
      <c r="AV377" s="65">
        <v>653.41</v>
      </c>
      <c r="AW377" s="65">
        <v>514.42499999999995</v>
      </c>
      <c r="AX377" s="65">
        <v>638.24800000000005</v>
      </c>
      <c r="AY377" s="65">
        <v>518.03499999999997</v>
      </c>
      <c r="AZ377" s="65">
        <v>626.33500000000004</v>
      </c>
      <c r="BA377" s="65">
        <v>626.33500000000004</v>
      </c>
      <c r="BB377" s="65">
        <v>611.173</v>
      </c>
      <c r="BC377" s="65">
        <v>626.33500000000004</v>
      </c>
      <c r="BD377" s="65">
        <v>626.33500000000004</v>
      </c>
      <c r="BE377" s="65">
        <v>490.96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490.96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ht="12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1.2224519999999999E-2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2.4449039999999998E-2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ht="12" x14ac:dyDescent="0.2">
      <c r="B379" s="65" t="s">
        <v>29</v>
      </c>
      <c r="C379" s="65" t="s">
        <v>38</v>
      </c>
      <c r="D379" s="65">
        <v>21.868269189999999</v>
      </c>
      <c r="E379" s="65">
        <v>11.793751200000001</v>
      </c>
      <c r="F379" s="65">
        <v>18.14270119</v>
      </c>
      <c r="G379" s="65">
        <v>33.471841789999999</v>
      </c>
      <c r="H379" s="65">
        <v>32.45897239</v>
      </c>
      <c r="I379" s="65">
        <v>15.3563256</v>
      </c>
      <c r="J379" s="65">
        <v>34.057861989999999</v>
      </c>
      <c r="K379" s="65">
        <v>40.620333600000002</v>
      </c>
      <c r="L379" s="65">
        <v>57.248552590000003</v>
      </c>
      <c r="M379" s="65">
        <v>35.69775224</v>
      </c>
      <c r="N379" s="65">
        <v>53.639408590000002</v>
      </c>
      <c r="O379" s="65">
        <v>81.937697689999993</v>
      </c>
      <c r="P379" s="65">
        <v>53.19699739</v>
      </c>
      <c r="Q379" s="65">
        <v>39.091511840000003</v>
      </c>
      <c r="R379" s="65">
        <v>50.038026189999997</v>
      </c>
      <c r="S379" s="65">
        <v>85.983431690000003</v>
      </c>
      <c r="T379" s="65">
        <v>60.668313550000001</v>
      </c>
      <c r="U379" s="65">
        <v>38.700909320000001</v>
      </c>
      <c r="V379" s="65">
        <v>62.217528909999999</v>
      </c>
      <c r="W379" s="65">
        <v>97.619428369999994</v>
      </c>
      <c r="X379" s="65">
        <v>64.562308270000003</v>
      </c>
      <c r="Y379" s="65">
        <v>38.706584990000003</v>
      </c>
      <c r="Z379" s="65">
        <v>61.478236510000002</v>
      </c>
      <c r="AA379" s="65">
        <v>86.762890369999994</v>
      </c>
      <c r="AB379" s="65">
        <v>54.609065280000003</v>
      </c>
      <c r="AC379" s="65">
        <v>60.053361979999998</v>
      </c>
      <c r="AD379" s="65">
        <v>46.542589630000002</v>
      </c>
      <c r="AE379" s="65">
        <v>120.106724</v>
      </c>
      <c r="AF379" s="65">
        <v>73.295505360000007</v>
      </c>
      <c r="AG379" s="65">
        <v>60.577269979999997</v>
      </c>
      <c r="AH379" s="65">
        <v>80.769693309999994</v>
      </c>
      <c r="AI379" s="65">
        <v>92.396647729999998</v>
      </c>
      <c r="AJ379" s="65">
        <v>64.391164989999993</v>
      </c>
      <c r="AK379" s="65">
        <v>60.50450498</v>
      </c>
      <c r="AL379" s="65">
        <v>73.316073599999996</v>
      </c>
      <c r="AM379" s="65">
        <v>121.00901</v>
      </c>
      <c r="AN379" s="65">
        <v>78.344193309999994</v>
      </c>
      <c r="AO379" s="65">
        <v>46.616751720000003</v>
      </c>
      <c r="AP379" s="65">
        <v>76.846204510000007</v>
      </c>
      <c r="AQ379" s="65">
        <v>121.00901</v>
      </c>
      <c r="AR379" s="65">
        <v>79.896513310000003</v>
      </c>
      <c r="AS379" s="65">
        <v>60.50450498</v>
      </c>
      <c r="AT379" s="65">
        <v>80.672673309999993</v>
      </c>
      <c r="AU379" s="65">
        <v>121.00901</v>
      </c>
      <c r="AV379" s="65">
        <v>80.672673309999993</v>
      </c>
      <c r="AW379" s="65">
        <v>52.744845380000001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44.892075689999999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ht="12" x14ac:dyDescent="0.2">
      <c r="B380" s="65" t="s">
        <v>29</v>
      </c>
      <c r="C380" s="65" t="s">
        <v>39</v>
      </c>
    </row>
    <row r="381" spans="2:159" ht="12" x14ac:dyDescent="0.2">
      <c r="B381" s="65" t="s">
        <v>29</v>
      </c>
      <c r="C381" s="65" t="s">
        <v>40</v>
      </c>
    </row>
    <row r="382" spans="2:159" ht="12" x14ac:dyDescent="0.2">
      <c r="B382" s="65" t="s">
        <v>29</v>
      </c>
      <c r="C382" s="65" t="s">
        <v>41</v>
      </c>
    </row>
    <row r="383" spans="2:159" ht="12" x14ac:dyDescent="0.2">
      <c r="B383" s="65" t="s">
        <v>29</v>
      </c>
      <c r="C383" s="65" t="s">
        <v>42</v>
      </c>
    </row>
    <row r="384" spans="2:159" ht="12" x14ac:dyDescent="0.2">
      <c r="B384" s="65" t="s">
        <v>29</v>
      </c>
      <c r="C384" s="65" t="s">
        <v>43</v>
      </c>
    </row>
    <row r="385" spans="2:159" ht="12" x14ac:dyDescent="0.2">
      <c r="B385" s="65" t="s">
        <v>29</v>
      </c>
      <c r="C385" s="65" t="s">
        <v>44</v>
      </c>
    </row>
    <row r="386" spans="2:159" ht="12" x14ac:dyDescent="0.2">
      <c r="B386" s="65" t="s">
        <v>29</v>
      </c>
      <c r="C386" s="65" t="s">
        <v>45</v>
      </c>
    </row>
    <row r="387" spans="2:159" ht="12" x14ac:dyDescent="0.2">
      <c r="B387" s="65" t="s">
        <v>29</v>
      </c>
      <c r="C387" s="65" t="s">
        <v>46</v>
      </c>
    </row>
    <row r="388" spans="2:159" ht="12" x14ac:dyDescent="0.2">
      <c r="B388" s="65" t="s">
        <v>29</v>
      </c>
      <c r="C388" s="65" t="s">
        <v>47</v>
      </c>
    </row>
    <row r="389" spans="2:159" ht="12" x14ac:dyDescent="0.2">
      <c r="B389" s="65" t="s">
        <v>29</v>
      </c>
      <c r="C389" s="65" t="s">
        <v>15</v>
      </c>
      <c r="D389" s="65">
        <v>22.97313295</v>
      </c>
      <c r="E389" s="65">
        <v>12.62239902</v>
      </c>
      <c r="F389" s="65">
        <v>19.247564950000001</v>
      </c>
      <c r="G389" s="65">
        <v>35.12913743</v>
      </c>
      <c r="H389" s="65">
        <v>33.56383615</v>
      </c>
      <c r="I389" s="65">
        <v>16.184973419999999</v>
      </c>
      <c r="J389" s="65">
        <v>35.16272575</v>
      </c>
      <c r="K389" s="65">
        <v>42.277629240000003</v>
      </c>
      <c r="L389" s="65">
        <v>58.353416350000003</v>
      </c>
      <c r="M389" s="65">
        <v>36.52640006</v>
      </c>
      <c r="N389" s="65">
        <v>54.744272350000003</v>
      </c>
      <c r="O389" s="65">
        <v>83.594993329999994</v>
      </c>
      <c r="P389" s="65">
        <v>54.301861150000001</v>
      </c>
      <c r="Q389" s="65">
        <v>39.103736359999999</v>
      </c>
      <c r="R389" s="65">
        <v>51.142889949999997</v>
      </c>
      <c r="S389" s="65">
        <v>87.640727330000004</v>
      </c>
      <c r="T389" s="65">
        <v>61.773177310000001</v>
      </c>
      <c r="U389" s="65">
        <v>39.529557140000001</v>
      </c>
      <c r="V389" s="65">
        <v>63.322392669999999</v>
      </c>
      <c r="W389" s="65">
        <v>99.276724009999995</v>
      </c>
      <c r="X389" s="65">
        <v>65.667172030000003</v>
      </c>
      <c r="Y389" s="65">
        <v>39.535232809999997</v>
      </c>
      <c r="Z389" s="65">
        <v>62.583100270000003</v>
      </c>
      <c r="AA389" s="65">
        <v>88.420186009999995</v>
      </c>
      <c r="AB389" s="65">
        <v>55.713929039999996</v>
      </c>
      <c r="AC389" s="65">
        <v>60.882009799999999</v>
      </c>
      <c r="AD389" s="65">
        <v>47.647453390000003</v>
      </c>
      <c r="AE389" s="65">
        <v>121.7640196</v>
      </c>
      <c r="AF389" s="65">
        <v>74.400369119999993</v>
      </c>
      <c r="AG389" s="65">
        <v>61.405917799999997</v>
      </c>
      <c r="AH389" s="65">
        <v>81.874557069999994</v>
      </c>
      <c r="AI389" s="65">
        <v>94.053943369999999</v>
      </c>
      <c r="AJ389" s="65">
        <v>65.496028749999994</v>
      </c>
      <c r="AK389" s="65">
        <v>61.333152800000001</v>
      </c>
      <c r="AL389" s="65">
        <v>74.420937359999996</v>
      </c>
      <c r="AM389" s="65">
        <v>121.03345899999999</v>
      </c>
      <c r="AN389" s="65">
        <v>79.449057069999995</v>
      </c>
      <c r="AO389" s="65">
        <v>47.445399539999997</v>
      </c>
      <c r="AP389" s="65">
        <v>77.951068269999993</v>
      </c>
      <c r="AQ389" s="65">
        <v>122.6663056</v>
      </c>
      <c r="AR389" s="65">
        <v>81.001377070000004</v>
      </c>
      <c r="AS389" s="65">
        <v>61.333152800000001</v>
      </c>
      <c r="AT389" s="65">
        <v>81.777537069999994</v>
      </c>
      <c r="AU389" s="65">
        <v>122.6663056</v>
      </c>
      <c r="AV389" s="65">
        <v>81.777537069999994</v>
      </c>
      <c r="AW389" s="65">
        <v>53.573493200000001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44.892075689999999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ht="12" x14ac:dyDescent="0.2">
      <c r="B390" s="65" t="s">
        <v>30</v>
      </c>
      <c r="C390" s="65" t="s">
        <v>37</v>
      </c>
    </row>
    <row r="391" spans="2:159" ht="12" x14ac:dyDescent="0.2">
      <c r="B391" s="65" t="s">
        <v>30</v>
      </c>
      <c r="C391" s="65" t="s">
        <v>38</v>
      </c>
    </row>
    <row r="392" spans="2:159" ht="12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697.19276000000002</v>
      </c>
      <c r="I392" s="65">
        <v>765.91750000000002</v>
      </c>
      <c r="J392" s="65">
        <v>851.23500000000001</v>
      </c>
      <c r="K392" s="65">
        <v>978.19439999999997</v>
      </c>
      <c r="L392" s="65">
        <v>650.16995999999995</v>
      </c>
      <c r="M392" s="65">
        <v>868.21900000000005</v>
      </c>
      <c r="N392" s="65">
        <v>1344.9820999999999</v>
      </c>
      <c r="O392" s="65">
        <v>1136.6838</v>
      </c>
      <c r="P392" s="65">
        <v>973.67531670000005</v>
      </c>
      <c r="Q392" s="65">
        <v>1214.5515</v>
      </c>
      <c r="R392" s="65">
        <v>1530.4265479999999</v>
      </c>
      <c r="S392" s="65">
        <v>1246.2378000000001</v>
      </c>
      <c r="T392" s="65">
        <v>1335.0185200000001</v>
      </c>
      <c r="U392" s="65">
        <v>906.322</v>
      </c>
      <c r="V392" s="65">
        <v>2641.3051</v>
      </c>
      <c r="W392" s="65">
        <v>1797.8148000000001</v>
      </c>
      <c r="X392" s="65">
        <v>981.26314000000002</v>
      </c>
      <c r="Y392" s="65">
        <v>1412.9012499999999</v>
      </c>
      <c r="Z392" s="65">
        <v>2872.5749500000002</v>
      </c>
      <c r="AA392" s="65">
        <v>1943.9835</v>
      </c>
      <c r="AB392" s="65">
        <v>2138.6411199999998</v>
      </c>
      <c r="AC392" s="65">
        <v>3207.6087499999999</v>
      </c>
      <c r="AD392" s="65">
        <v>3126.1212500000001</v>
      </c>
      <c r="AE392" s="65">
        <v>2745.4095000000002</v>
      </c>
      <c r="AF392" s="65">
        <v>2538.6624999999999</v>
      </c>
      <c r="AG392" s="65">
        <v>3511.3587499999999</v>
      </c>
      <c r="AH392" s="65">
        <v>3545.5770000000002</v>
      </c>
      <c r="AI392" s="65">
        <v>3147.018</v>
      </c>
      <c r="AJ392" s="65">
        <v>2945.6196</v>
      </c>
      <c r="AK392" s="65">
        <v>1703.142343</v>
      </c>
      <c r="AL392" s="65">
        <v>2935.3228039999999</v>
      </c>
      <c r="AM392" s="65">
        <v>3881.7494999999999</v>
      </c>
      <c r="AN392" s="65">
        <v>1358.56864</v>
      </c>
      <c r="AO392" s="65">
        <v>3033.1062499999998</v>
      </c>
      <c r="AP392" s="65">
        <v>2229.5448000000001</v>
      </c>
      <c r="AQ392" s="65">
        <v>3626.7782999999999</v>
      </c>
      <c r="AR392" s="65">
        <v>2633.9986199999998</v>
      </c>
      <c r="AS392" s="65">
        <v>3537.6087499999999</v>
      </c>
      <c r="AT392" s="65">
        <v>4391.8507499999996</v>
      </c>
      <c r="AU392" s="65">
        <v>3437.9805000000001</v>
      </c>
      <c r="AV392" s="65">
        <v>3113.0956999999999</v>
      </c>
      <c r="AW392" s="65">
        <v>2987.88375</v>
      </c>
      <c r="AX392" s="65">
        <v>3431.8431</v>
      </c>
      <c r="AY392" s="65">
        <v>3677.1990000000001</v>
      </c>
      <c r="AZ392" s="65">
        <v>3113.0956999999999</v>
      </c>
      <c r="BA392" s="65">
        <v>3537.6087499999999</v>
      </c>
      <c r="BB392" s="65">
        <v>3485.1980509999999</v>
      </c>
      <c r="BC392" s="65">
        <v>4245.1305000000002</v>
      </c>
      <c r="BD392" s="65">
        <v>3113.0956999999999</v>
      </c>
      <c r="BE392" s="65">
        <v>2856.1975000000002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4265.848661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ht="12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ht="12" x14ac:dyDescent="0.2">
      <c r="B394" s="65" t="s">
        <v>30</v>
      </c>
      <c r="C394" s="65" t="s">
        <v>41</v>
      </c>
    </row>
    <row r="395" spans="2:159" ht="12" x14ac:dyDescent="0.2">
      <c r="B395" s="65" t="s">
        <v>30</v>
      </c>
      <c r="C395" s="65" t="s">
        <v>42</v>
      </c>
    </row>
    <row r="396" spans="2:159" ht="12" x14ac:dyDescent="0.2">
      <c r="B396" s="65" t="s">
        <v>30</v>
      </c>
      <c r="C396" s="65" t="s">
        <v>43</v>
      </c>
    </row>
    <row r="397" spans="2:159" ht="12" x14ac:dyDescent="0.2">
      <c r="B397" s="65" t="s">
        <v>30</v>
      </c>
      <c r="C397" s="65" t="s">
        <v>44</v>
      </c>
    </row>
    <row r="398" spans="2:159" ht="12" x14ac:dyDescent="0.2">
      <c r="B398" s="65" t="s">
        <v>30</v>
      </c>
      <c r="C398" s="65" t="s">
        <v>45</v>
      </c>
    </row>
    <row r="399" spans="2:159" ht="12" x14ac:dyDescent="0.2">
      <c r="B399" s="65" t="s">
        <v>30</v>
      </c>
      <c r="C399" s="65" t="s">
        <v>46</v>
      </c>
    </row>
    <row r="400" spans="2:159" ht="12" x14ac:dyDescent="0.2">
      <c r="B400" s="65" t="s">
        <v>30</v>
      </c>
      <c r="C400" s="65" t="s">
        <v>47</v>
      </c>
    </row>
    <row r="401" spans="2:159" ht="12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697.19276000000002</v>
      </c>
      <c r="I401" s="65">
        <v>765.91750000000002</v>
      </c>
      <c r="J401" s="65">
        <v>851.23500000000001</v>
      </c>
      <c r="K401" s="65">
        <v>978.19439999999997</v>
      </c>
      <c r="L401" s="65">
        <v>650.16995999999995</v>
      </c>
      <c r="M401" s="65">
        <v>868.21900000000005</v>
      </c>
      <c r="N401" s="65">
        <v>1344.9820999999999</v>
      </c>
      <c r="O401" s="65">
        <v>1136.6838</v>
      </c>
      <c r="P401" s="65">
        <v>973.67531670000005</v>
      </c>
      <c r="Q401" s="65">
        <v>1214.5515</v>
      </c>
      <c r="R401" s="65">
        <v>1530.4265479999999</v>
      </c>
      <c r="S401" s="65">
        <v>1246.2378000000001</v>
      </c>
      <c r="T401" s="65">
        <v>1335.0185200000001</v>
      </c>
      <c r="U401" s="65">
        <v>906.322</v>
      </c>
      <c r="V401" s="65">
        <v>2641.3051</v>
      </c>
      <c r="W401" s="65">
        <v>1797.8148000000001</v>
      </c>
      <c r="X401" s="65">
        <v>981.26314000000002</v>
      </c>
      <c r="Y401" s="65">
        <v>1412.9012499999999</v>
      </c>
      <c r="Z401" s="65">
        <v>2872.5749500000002</v>
      </c>
      <c r="AA401" s="65">
        <v>1943.9835</v>
      </c>
      <c r="AB401" s="65">
        <v>2191.44112</v>
      </c>
      <c r="AC401" s="65">
        <v>3267.6087499999999</v>
      </c>
      <c r="AD401" s="65">
        <v>3210.1212500000001</v>
      </c>
      <c r="AE401" s="65">
        <v>2817.4095000000002</v>
      </c>
      <c r="AF401" s="65">
        <v>2591.4625000000001</v>
      </c>
      <c r="AG401" s="65">
        <v>3571.3587499999999</v>
      </c>
      <c r="AH401" s="65">
        <v>3629.5770000000002</v>
      </c>
      <c r="AI401" s="65">
        <v>3219.018</v>
      </c>
      <c r="AJ401" s="65">
        <v>2998.4196000000002</v>
      </c>
      <c r="AK401" s="65">
        <v>1763.142343</v>
      </c>
      <c r="AL401" s="65">
        <v>3019.3228039999999</v>
      </c>
      <c r="AM401" s="65">
        <v>3953.7494999999999</v>
      </c>
      <c r="AN401" s="65">
        <v>1411.3686399999999</v>
      </c>
      <c r="AO401" s="65">
        <v>3093.1062499999998</v>
      </c>
      <c r="AP401" s="65">
        <v>2313.5448000000001</v>
      </c>
      <c r="AQ401" s="65">
        <v>3698.7782999999999</v>
      </c>
      <c r="AR401" s="65">
        <v>2686.79862</v>
      </c>
      <c r="AS401" s="65">
        <v>3597.6087499999999</v>
      </c>
      <c r="AT401" s="65">
        <v>4475.8507499999996</v>
      </c>
      <c r="AU401" s="65">
        <v>3509.9805000000001</v>
      </c>
      <c r="AV401" s="65">
        <v>3165.8957</v>
      </c>
      <c r="AW401" s="65">
        <v>3047.88375</v>
      </c>
      <c r="AX401" s="65">
        <v>3515.8431</v>
      </c>
      <c r="AY401" s="65">
        <v>3749.1990000000001</v>
      </c>
      <c r="AZ401" s="65">
        <v>3165.8957</v>
      </c>
      <c r="BA401" s="65">
        <v>3597.6087499999999</v>
      </c>
      <c r="BB401" s="65">
        <v>3569.1980509999999</v>
      </c>
      <c r="BC401" s="65">
        <v>4317.1305000000002</v>
      </c>
      <c r="BD401" s="65">
        <v>3165.8957</v>
      </c>
      <c r="BE401" s="65">
        <v>2916.1975000000002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4349.848661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ht="12" x14ac:dyDescent="0.2">
      <c r="B402" s="65" t="s">
        <v>31</v>
      </c>
      <c r="C402" s="65" t="s">
        <v>37</v>
      </c>
    </row>
    <row r="403" spans="2:159" ht="12" x14ac:dyDescent="0.2">
      <c r="B403" s="65" t="s">
        <v>31</v>
      </c>
      <c r="C403" s="65" t="s">
        <v>38</v>
      </c>
    </row>
    <row r="404" spans="2:159" ht="12" x14ac:dyDescent="0.2">
      <c r="B404" s="65" t="s">
        <v>31</v>
      </c>
      <c r="C404" s="65" t="s">
        <v>39</v>
      </c>
    </row>
    <row r="405" spans="2:159" ht="12" x14ac:dyDescent="0.2">
      <c r="B405" s="65" t="s">
        <v>31</v>
      </c>
      <c r="C405" s="65" t="s">
        <v>40</v>
      </c>
    </row>
    <row r="406" spans="2:159" ht="12" x14ac:dyDescent="0.2">
      <c r="B406" s="65" t="s">
        <v>31</v>
      </c>
      <c r="C406" s="65" t="s">
        <v>41</v>
      </c>
    </row>
    <row r="407" spans="2:159" ht="12" x14ac:dyDescent="0.2">
      <c r="B407" s="65" t="s">
        <v>31</v>
      </c>
      <c r="C407" s="65" t="s">
        <v>42</v>
      </c>
    </row>
    <row r="408" spans="2:159" ht="12" x14ac:dyDescent="0.2">
      <c r="B408" s="65" t="s">
        <v>31</v>
      </c>
      <c r="C408" s="65" t="s">
        <v>43</v>
      </c>
    </row>
    <row r="409" spans="2:159" ht="12" x14ac:dyDescent="0.2">
      <c r="B409" s="65" t="s">
        <v>31</v>
      </c>
      <c r="C409" s="65" t="s">
        <v>44</v>
      </c>
    </row>
    <row r="410" spans="2:159" ht="12" x14ac:dyDescent="0.2">
      <c r="B410" s="65" t="s">
        <v>31</v>
      </c>
      <c r="C410" s="65" t="s">
        <v>45</v>
      </c>
    </row>
    <row r="411" spans="2:159" ht="12" x14ac:dyDescent="0.2">
      <c r="B411" s="65" t="s">
        <v>31</v>
      </c>
      <c r="C411" s="65" t="s">
        <v>46</v>
      </c>
    </row>
    <row r="412" spans="2:159" ht="12" x14ac:dyDescent="0.2">
      <c r="B412" s="65" t="s">
        <v>31</v>
      </c>
      <c r="C412" s="65" t="s">
        <v>47</v>
      </c>
    </row>
    <row r="413" spans="2:159" ht="12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ht="12" x14ac:dyDescent="0.2">
      <c r="B414" s="65" t="s">
        <v>32</v>
      </c>
      <c r="C414" s="65" t="s">
        <v>37</v>
      </c>
    </row>
    <row r="415" spans="2:159" ht="12" x14ac:dyDescent="0.2">
      <c r="B415" s="65" t="s">
        <v>32</v>
      </c>
      <c r="C415" s="65" t="s">
        <v>38</v>
      </c>
    </row>
    <row r="416" spans="2:159" ht="12" x14ac:dyDescent="0.2">
      <c r="B416" s="65" t="s">
        <v>32</v>
      </c>
      <c r="C416" s="65" t="s">
        <v>39</v>
      </c>
      <c r="AR416" s="65">
        <v>218.38306309999999</v>
      </c>
      <c r="AS416" s="65">
        <v>248.1625717</v>
      </c>
      <c r="AT416" s="65">
        <v>347.42760029999999</v>
      </c>
      <c r="AU416" s="65">
        <v>297.79508600000003</v>
      </c>
      <c r="AV416" s="65">
        <v>1749.396778</v>
      </c>
      <c r="AW416" s="65">
        <v>1987.9508840000001</v>
      </c>
      <c r="AX416" s="65">
        <v>2783.1312370000001</v>
      </c>
      <c r="AY416" s="65">
        <v>2385.5410609999999</v>
      </c>
      <c r="AZ416" s="65">
        <v>2379.4521</v>
      </c>
      <c r="BA416" s="65">
        <v>2703.9228400000002</v>
      </c>
      <c r="BB416" s="65">
        <v>3785.4919770000001</v>
      </c>
      <c r="BC416" s="65">
        <v>3244.7074090000001</v>
      </c>
      <c r="BD416" s="65">
        <v>2379.4521</v>
      </c>
      <c r="BE416" s="65">
        <v>2703.9228400000002</v>
      </c>
      <c r="BF416" s="65">
        <v>3785.4919770000001</v>
      </c>
      <c r="BG416" s="65">
        <v>3244.7074090000001</v>
      </c>
      <c r="BH416" s="65">
        <v>2379.4521</v>
      </c>
      <c r="BJ416" s="65">
        <v>3785.4919770000001</v>
      </c>
      <c r="BK416" s="65">
        <v>3244.7074090000001</v>
      </c>
      <c r="BL416" s="65">
        <v>3365.3948740000001</v>
      </c>
      <c r="BM416" s="65">
        <v>3824.3123559999999</v>
      </c>
      <c r="BN416" s="65">
        <v>5354.0372989999996</v>
      </c>
      <c r="BO416" s="65">
        <v>4589.1748280000002</v>
      </c>
      <c r="BP416" s="65">
        <v>4114.228623</v>
      </c>
      <c r="BQ416" s="65">
        <v>3766.421699</v>
      </c>
      <c r="BR416" s="65">
        <v>6545.3637189999999</v>
      </c>
      <c r="BS416" s="65">
        <v>5610.3117590000002</v>
      </c>
      <c r="BT416" s="65">
        <v>4445.8098300000001</v>
      </c>
      <c r="BV416" s="65">
        <v>7072.8792750000002</v>
      </c>
      <c r="BW416" s="65">
        <v>6062.4679500000002</v>
      </c>
      <c r="BX416" s="65">
        <v>4445.8098300000001</v>
      </c>
      <c r="BY416" s="65">
        <v>5052.0566250000002</v>
      </c>
      <c r="BZ416" s="65">
        <v>7072.8792750000002</v>
      </c>
      <c r="CA416" s="65">
        <v>6062.4679500000002</v>
      </c>
      <c r="CB416" s="65">
        <v>4445.8098300000001</v>
      </c>
      <c r="CC416" s="65">
        <v>5052.0566250000002</v>
      </c>
      <c r="CD416" s="65">
        <v>7072.8792750000002</v>
      </c>
      <c r="CE416" s="65">
        <v>6062.4679500000002</v>
      </c>
      <c r="CF416" s="65">
        <v>4445.8098300000001</v>
      </c>
      <c r="CG416" s="65">
        <v>5052.0566250000002</v>
      </c>
      <c r="CH416" s="65">
        <v>7072.8792750000002</v>
      </c>
      <c r="CI416" s="65">
        <v>6062.4679500000002</v>
      </c>
      <c r="CJ416" s="65">
        <v>4445.8098300000001</v>
      </c>
      <c r="CK416" s="65">
        <v>5052.0566250000002</v>
      </c>
      <c r="CL416" s="65">
        <v>7072.8792750000002</v>
      </c>
      <c r="CM416" s="65">
        <v>6062.4679500000002</v>
      </c>
      <c r="CN416" s="65">
        <v>4445.8098300000001</v>
      </c>
      <c r="CO416" s="65">
        <v>5052.0566250000002</v>
      </c>
      <c r="CP416" s="65">
        <v>7072.8792750000002</v>
      </c>
      <c r="CQ416" s="65">
        <v>6062.4679500000002</v>
      </c>
      <c r="CR416" s="65">
        <v>4445.8098300000001</v>
      </c>
      <c r="CS416" s="65">
        <v>3298.2846039999999</v>
      </c>
      <c r="CT416" s="65">
        <v>7072.8792750000002</v>
      </c>
      <c r="CU416" s="65">
        <v>6062.4679500000002</v>
      </c>
      <c r="CV416" s="65">
        <v>4445.8098300000001</v>
      </c>
      <c r="CW416" s="65">
        <v>5052.0566250000002</v>
      </c>
      <c r="CX416" s="65">
        <v>7072.8792750000002</v>
      </c>
      <c r="CY416" s="65">
        <v>6062.4679500000002</v>
      </c>
      <c r="CZ416" s="65">
        <v>4445.8098300000001</v>
      </c>
      <c r="DA416" s="65">
        <v>5052.0566250000002</v>
      </c>
      <c r="DB416" s="65">
        <v>7072.8792750000002</v>
      </c>
      <c r="DC416" s="65">
        <v>6062.4679500000002</v>
      </c>
      <c r="DD416" s="65">
        <v>4445.8098300000001</v>
      </c>
      <c r="DE416" s="65">
        <v>5052.0566250000002</v>
      </c>
      <c r="DF416" s="65">
        <v>7072.8792750000002</v>
      </c>
      <c r="DG416" s="65">
        <v>6062.4679500000002</v>
      </c>
      <c r="DH416" s="65">
        <v>4445.8098300000001</v>
      </c>
      <c r="DI416" s="65">
        <v>5052.0566250000002</v>
      </c>
      <c r="DJ416" s="65">
        <v>7072.8792750000002</v>
      </c>
      <c r="DK416" s="65">
        <v>6062.4679500000002</v>
      </c>
      <c r="DL416" s="65">
        <v>4445.8098300000001</v>
      </c>
      <c r="DM416" s="65">
        <v>5052.0566250000002</v>
      </c>
      <c r="DN416" s="65">
        <v>7072.8792750000002</v>
      </c>
      <c r="DO416" s="65">
        <v>6062.4679500000002</v>
      </c>
      <c r="DP416" s="65">
        <v>4445.8098300000001</v>
      </c>
      <c r="DQ416" s="65">
        <v>5052.0566250000002</v>
      </c>
      <c r="DR416" s="65">
        <v>7072.8792750000002</v>
      </c>
      <c r="DS416" s="65">
        <v>6062.4679500000002</v>
      </c>
      <c r="DT416" s="65">
        <v>4445.8098300000001</v>
      </c>
      <c r="DU416" s="65">
        <v>5052.0566250000002</v>
      </c>
      <c r="DV416" s="65">
        <v>7072.8792750000002</v>
      </c>
      <c r="DW416" s="65">
        <v>6062.4679500000002</v>
      </c>
      <c r="DX416" s="65">
        <v>4445.8098300000001</v>
      </c>
      <c r="DY416" s="65">
        <v>5052.0566250000002</v>
      </c>
      <c r="DZ416" s="65">
        <v>7072.8792750000002</v>
      </c>
      <c r="EA416" s="65">
        <v>6062.4679500000002</v>
      </c>
      <c r="EB416" s="65">
        <v>4445.8098300000001</v>
      </c>
      <c r="EC416" s="65">
        <v>5052.0566250000002</v>
      </c>
      <c r="ED416" s="65">
        <v>7072.8792750000002</v>
      </c>
      <c r="EE416" s="65">
        <v>6062.4679500000002</v>
      </c>
      <c r="EF416" s="65">
        <v>4445.8098300000001</v>
      </c>
      <c r="EG416" s="65">
        <v>5052.0566250000002</v>
      </c>
      <c r="EH416" s="65">
        <v>7072.8792750000002</v>
      </c>
      <c r="EI416" s="65">
        <v>6062.4679500000002</v>
      </c>
      <c r="EJ416" s="65">
        <v>4445.8098300000001</v>
      </c>
      <c r="EK416" s="65">
        <v>5052.0566250000002</v>
      </c>
      <c r="EL416" s="65">
        <v>7072.8792750000002</v>
      </c>
      <c r="EM416" s="65">
        <v>6062.4679500000002</v>
      </c>
      <c r="EN416" s="65">
        <v>4445.8098300000001</v>
      </c>
      <c r="EO416" s="65">
        <v>5052.0566250000002</v>
      </c>
      <c r="EP416" s="65">
        <v>7072.8792750000002</v>
      </c>
      <c r="EQ416" s="65">
        <v>6062.4679500000002</v>
      </c>
      <c r="ER416" s="65">
        <v>4445.8098300000001</v>
      </c>
      <c r="ES416" s="65">
        <v>5052.0566250000002</v>
      </c>
      <c r="ET416" s="65">
        <v>7072.8792750000002</v>
      </c>
      <c r="EU416" s="65">
        <v>6062.4679500000002</v>
      </c>
      <c r="EV416" s="65">
        <v>4445.8098300000001</v>
      </c>
      <c r="EW416" s="65">
        <v>5052.0566250000002</v>
      </c>
      <c r="EX416" s="65">
        <v>7072.8792750000002</v>
      </c>
      <c r="EY416" s="65">
        <v>6062.4679500000002</v>
      </c>
      <c r="EZ416" s="65">
        <v>4445.8098300000001</v>
      </c>
      <c r="FA416" s="65">
        <v>5052.0566250000002</v>
      </c>
      <c r="FB416" s="65">
        <v>7072.8792750000002</v>
      </c>
      <c r="FC416" s="65">
        <v>6062.4679500000002</v>
      </c>
    </row>
    <row r="417" spans="2:159" ht="12" x14ac:dyDescent="0.2">
      <c r="B417" s="65" t="s">
        <v>32</v>
      </c>
      <c r="C417" s="65" t="s">
        <v>40</v>
      </c>
    </row>
    <row r="418" spans="2:159" ht="12" x14ac:dyDescent="0.2">
      <c r="B418" s="65" t="s">
        <v>32</v>
      </c>
      <c r="C418" s="65" t="s">
        <v>41</v>
      </c>
    </row>
    <row r="419" spans="2:159" ht="12" x14ac:dyDescent="0.2">
      <c r="B419" s="65" t="s">
        <v>32</v>
      </c>
      <c r="C419" s="65" t="s">
        <v>42</v>
      </c>
    </row>
    <row r="420" spans="2:159" ht="12" x14ac:dyDescent="0.2">
      <c r="B420" s="65" t="s">
        <v>32</v>
      </c>
      <c r="C420" s="65" t="s">
        <v>43</v>
      </c>
    </row>
    <row r="421" spans="2:159" ht="12" x14ac:dyDescent="0.2">
      <c r="B421" s="65" t="s">
        <v>32</v>
      </c>
      <c r="C421" s="65" t="s">
        <v>44</v>
      </c>
    </row>
    <row r="422" spans="2:159" ht="12" x14ac:dyDescent="0.2">
      <c r="B422" s="65" t="s">
        <v>32</v>
      </c>
      <c r="C422" s="65" t="s">
        <v>45</v>
      </c>
    </row>
    <row r="423" spans="2:159" ht="12" x14ac:dyDescent="0.2">
      <c r="B423" s="65" t="s">
        <v>32</v>
      </c>
      <c r="C423" s="65" t="s">
        <v>46</v>
      </c>
    </row>
    <row r="424" spans="2:159" ht="12" x14ac:dyDescent="0.2">
      <c r="B424" s="65" t="s">
        <v>32</v>
      </c>
      <c r="C424" s="65" t="s">
        <v>47</v>
      </c>
    </row>
    <row r="425" spans="2:159" ht="12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218.38306309999999</v>
      </c>
      <c r="AS425" s="65">
        <v>248.1625717</v>
      </c>
      <c r="AT425" s="65">
        <v>347.42760029999999</v>
      </c>
      <c r="AU425" s="65">
        <v>297.79508600000003</v>
      </c>
      <c r="AV425" s="65">
        <v>1749.396778</v>
      </c>
      <c r="AW425" s="65">
        <v>1987.9508840000001</v>
      </c>
      <c r="AX425" s="65">
        <v>2783.1312370000001</v>
      </c>
      <c r="AY425" s="65">
        <v>2385.5410609999999</v>
      </c>
      <c r="AZ425" s="65">
        <v>2379.4521</v>
      </c>
      <c r="BA425" s="65">
        <v>2703.9228400000002</v>
      </c>
      <c r="BB425" s="65">
        <v>3785.4919770000001</v>
      </c>
      <c r="BC425" s="65">
        <v>3244.7074090000001</v>
      </c>
      <c r="BD425" s="65">
        <v>2379.4521</v>
      </c>
      <c r="BE425" s="65">
        <v>2703.9228400000002</v>
      </c>
      <c r="BF425" s="65">
        <v>3785.4919770000001</v>
      </c>
      <c r="BG425" s="65">
        <v>3244.7074090000001</v>
      </c>
      <c r="BH425" s="65">
        <v>2379.4521</v>
      </c>
      <c r="BI425" s="65">
        <v>0</v>
      </c>
      <c r="BJ425" s="65">
        <v>3785.4919770000001</v>
      </c>
      <c r="BK425" s="65">
        <v>3244.7074090000001</v>
      </c>
      <c r="BL425" s="65">
        <v>3365.3948740000001</v>
      </c>
      <c r="BM425" s="65">
        <v>3824.3123559999999</v>
      </c>
      <c r="BN425" s="65">
        <v>5354.0372989999996</v>
      </c>
      <c r="BO425" s="65">
        <v>4589.1748280000002</v>
      </c>
      <c r="BP425" s="65">
        <v>4114.228623</v>
      </c>
      <c r="BQ425" s="65">
        <v>3766.421699</v>
      </c>
      <c r="BR425" s="65">
        <v>6545.3637189999999</v>
      </c>
      <c r="BS425" s="65">
        <v>5610.3117590000002</v>
      </c>
      <c r="BT425" s="65">
        <v>4445.8098300000001</v>
      </c>
      <c r="BU425" s="65">
        <v>0</v>
      </c>
      <c r="BV425" s="65">
        <v>7072.8792750000002</v>
      </c>
      <c r="BW425" s="65">
        <v>6062.4679500000002</v>
      </c>
      <c r="BX425" s="65">
        <v>4445.8098300000001</v>
      </c>
      <c r="BY425" s="65">
        <v>5052.0566250000002</v>
      </c>
      <c r="BZ425" s="65">
        <v>7072.8792750000002</v>
      </c>
      <c r="CA425" s="65">
        <v>6062.4679500000002</v>
      </c>
      <c r="CB425" s="65">
        <v>4445.8098300000001</v>
      </c>
      <c r="CC425" s="65">
        <v>5052.0566250000002</v>
      </c>
      <c r="CD425" s="65">
        <v>7072.8792750000002</v>
      </c>
      <c r="CE425" s="65">
        <v>6062.4679500000002</v>
      </c>
      <c r="CF425" s="65">
        <v>4445.8098300000001</v>
      </c>
      <c r="CG425" s="65">
        <v>5052.0566250000002</v>
      </c>
      <c r="CH425" s="65">
        <v>7072.8792750000002</v>
      </c>
      <c r="CI425" s="65">
        <v>6062.4679500000002</v>
      </c>
      <c r="CJ425" s="65">
        <v>4445.8098300000001</v>
      </c>
      <c r="CK425" s="65">
        <v>5052.0566250000002</v>
      </c>
      <c r="CL425" s="65">
        <v>7072.8792750000002</v>
      </c>
      <c r="CM425" s="65">
        <v>6062.4679500000002</v>
      </c>
      <c r="CN425" s="65">
        <v>4445.8098300000001</v>
      </c>
      <c r="CO425" s="65">
        <v>5052.0566250000002</v>
      </c>
      <c r="CP425" s="65">
        <v>7072.8792750000002</v>
      </c>
      <c r="CQ425" s="65">
        <v>6062.4679500000002</v>
      </c>
      <c r="CR425" s="65">
        <v>4445.8098300000001</v>
      </c>
      <c r="CS425" s="65">
        <v>3298.2846039999999</v>
      </c>
      <c r="CT425" s="65">
        <v>7072.8792750000002</v>
      </c>
      <c r="CU425" s="65">
        <v>6062.4679500000002</v>
      </c>
      <c r="CV425" s="65">
        <v>4445.8098300000001</v>
      </c>
      <c r="CW425" s="65">
        <v>5052.0566250000002</v>
      </c>
      <c r="CX425" s="65">
        <v>7072.8792750000002</v>
      </c>
      <c r="CY425" s="65">
        <v>6062.4679500000002</v>
      </c>
      <c r="CZ425" s="65">
        <v>4445.8098300000001</v>
      </c>
      <c r="DA425" s="65">
        <v>5052.0566250000002</v>
      </c>
      <c r="DB425" s="65">
        <v>7072.8792750000002</v>
      </c>
      <c r="DC425" s="65">
        <v>6062.4679500000002</v>
      </c>
      <c r="DD425" s="65">
        <v>4445.8098300000001</v>
      </c>
      <c r="DE425" s="65">
        <v>5052.0566250000002</v>
      </c>
      <c r="DF425" s="65">
        <v>7072.8792750000002</v>
      </c>
      <c r="DG425" s="65">
        <v>6062.4679500000002</v>
      </c>
      <c r="DH425" s="65">
        <v>4445.8098300000001</v>
      </c>
      <c r="DI425" s="65">
        <v>5052.0566250000002</v>
      </c>
      <c r="DJ425" s="65">
        <v>7072.8792750000002</v>
      </c>
      <c r="DK425" s="65">
        <v>6062.4679500000002</v>
      </c>
      <c r="DL425" s="65">
        <v>4445.8098300000001</v>
      </c>
      <c r="DM425" s="65">
        <v>5052.0566250000002</v>
      </c>
      <c r="DN425" s="65">
        <v>7072.8792750000002</v>
      </c>
      <c r="DO425" s="65">
        <v>6062.4679500000002</v>
      </c>
      <c r="DP425" s="65">
        <v>4445.8098300000001</v>
      </c>
      <c r="DQ425" s="65">
        <v>5052.0566250000002</v>
      </c>
      <c r="DR425" s="65">
        <v>7072.8792750000002</v>
      </c>
      <c r="DS425" s="65">
        <v>6062.4679500000002</v>
      </c>
      <c r="DT425" s="65">
        <v>4445.8098300000001</v>
      </c>
      <c r="DU425" s="65">
        <v>5052.0566250000002</v>
      </c>
      <c r="DV425" s="65">
        <v>7072.8792750000002</v>
      </c>
      <c r="DW425" s="65">
        <v>6062.4679500000002</v>
      </c>
      <c r="DX425" s="65">
        <v>4445.8098300000001</v>
      </c>
      <c r="DY425" s="65">
        <v>5052.0566250000002</v>
      </c>
      <c r="DZ425" s="65">
        <v>7072.8792750000002</v>
      </c>
      <c r="EA425" s="65">
        <v>6062.4679500000002</v>
      </c>
      <c r="EB425" s="65">
        <v>4445.8098300000001</v>
      </c>
      <c r="EC425" s="65">
        <v>5052.0566250000002</v>
      </c>
      <c r="ED425" s="65">
        <v>7072.8792750000002</v>
      </c>
      <c r="EE425" s="65">
        <v>6062.4679500000002</v>
      </c>
      <c r="EF425" s="65">
        <v>4445.8098300000001</v>
      </c>
      <c r="EG425" s="65">
        <v>5052.0566250000002</v>
      </c>
      <c r="EH425" s="65">
        <v>7072.8792750000002</v>
      </c>
      <c r="EI425" s="65">
        <v>6062.4679500000002</v>
      </c>
      <c r="EJ425" s="65">
        <v>4445.8098300000001</v>
      </c>
      <c r="EK425" s="65">
        <v>5052.0566250000002</v>
      </c>
      <c r="EL425" s="65">
        <v>7072.8792750000002</v>
      </c>
      <c r="EM425" s="65">
        <v>6062.4679500000002</v>
      </c>
      <c r="EN425" s="65">
        <v>4445.8098300000001</v>
      </c>
      <c r="EO425" s="65">
        <v>5052.0566250000002</v>
      </c>
      <c r="EP425" s="65">
        <v>7072.8792750000002</v>
      </c>
      <c r="EQ425" s="65">
        <v>6062.4679500000002</v>
      </c>
      <c r="ER425" s="65">
        <v>4445.8098300000001</v>
      </c>
      <c r="ES425" s="65">
        <v>5052.0566250000002</v>
      </c>
      <c r="ET425" s="65">
        <v>7072.8792750000002</v>
      </c>
      <c r="EU425" s="65">
        <v>6062.4679500000002</v>
      </c>
      <c r="EV425" s="65">
        <v>4445.8098300000001</v>
      </c>
      <c r="EW425" s="65">
        <v>5052.0566250000002</v>
      </c>
      <c r="EX425" s="65">
        <v>7072.8792750000002</v>
      </c>
      <c r="EY425" s="65">
        <v>6062.4679500000002</v>
      </c>
      <c r="EZ425" s="65">
        <v>4445.8098300000001</v>
      </c>
      <c r="FA425" s="65">
        <v>5052.0566250000002</v>
      </c>
      <c r="FB425" s="65">
        <v>7072.8792750000002</v>
      </c>
      <c r="FC425" s="65">
        <v>6062.4679500000002</v>
      </c>
    </row>
    <row r="426" spans="2:159" ht="12" x14ac:dyDescent="0.2">
      <c r="B426" s="65" t="s">
        <v>33</v>
      </c>
      <c r="C426" s="65" t="s">
        <v>37</v>
      </c>
    </row>
    <row r="427" spans="2:159" ht="12" x14ac:dyDescent="0.2">
      <c r="B427" s="65" t="s">
        <v>33</v>
      </c>
      <c r="C427" s="65" t="s">
        <v>38</v>
      </c>
    </row>
    <row r="428" spans="2:159" ht="12" x14ac:dyDescent="0.2">
      <c r="B428" s="65" t="s">
        <v>33</v>
      </c>
      <c r="C428" s="65" t="s">
        <v>39</v>
      </c>
    </row>
    <row r="429" spans="2:159" ht="12" x14ac:dyDescent="0.2">
      <c r="B429" s="65" t="s">
        <v>33</v>
      </c>
      <c r="C429" s="65" t="s">
        <v>40</v>
      </c>
    </row>
    <row r="430" spans="2:159" ht="12" x14ac:dyDescent="0.2">
      <c r="B430" s="65" t="s">
        <v>33</v>
      </c>
      <c r="C430" s="65" t="s">
        <v>41</v>
      </c>
    </row>
    <row r="431" spans="2:159" ht="12" x14ac:dyDescent="0.2">
      <c r="B431" s="65" t="s">
        <v>33</v>
      </c>
      <c r="C431" s="65" t="s">
        <v>42</v>
      </c>
    </row>
    <row r="432" spans="2:159" ht="12" x14ac:dyDescent="0.2">
      <c r="B432" s="65" t="s">
        <v>33</v>
      </c>
      <c r="C432" s="65" t="s">
        <v>43</v>
      </c>
    </row>
    <row r="433" spans="2:159" ht="12" x14ac:dyDescent="0.2">
      <c r="B433" s="65" t="s">
        <v>33</v>
      </c>
      <c r="C433" s="65" t="s">
        <v>44</v>
      </c>
    </row>
    <row r="434" spans="2:159" ht="12" x14ac:dyDescent="0.2">
      <c r="B434" s="65" t="s">
        <v>33</v>
      </c>
      <c r="C434" s="65" t="s">
        <v>45</v>
      </c>
    </row>
    <row r="435" spans="2:159" ht="12" x14ac:dyDescent="0.2">
      <c r="B435" s="65" t="s">
        <v>33</v>
      </c>
      <c r="C435" s="65" t="s">
        <v>46</v>
      </c>
    </row>
    <row r="436" spans="2:159" ht="12" x14ac:dyDescent="0.2">
      <c r="B436" s="65" t="s">
        <v>33</v>
      </c>
      <c r="C436" s="65" t="s">
        <v>47</v>
      </c>
    </row>
    <row r="437" spans="2:159" ht="12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ht="12" x14ac:dyDescent="0.2">
      <c r="B438" s="65" t="s">
        <v>34</v>
      </c>
      <c r="C438" s="65" t="s">
        <v>37</v>
      </c>
    </row>
    <row r="439" spans="2:159" ht="12" x14ac:dyDescent="0.2">
      <c r="B439" s="65" t="s">
        <v>34</v>
      </c>
      <c r="C439" s="65" t="s">
        <v>38</v>
      </c>
    </row>
    <row r="440" spans="2:159" ht="12" x14ac:dyDescent="0.2">
      <c r="B440" s="65" t="s">
        <v>34</v>
      </c>
      <c r="C440" s="65" t="s">
        <v>39</v>
      </c>
      <c r="BY440" s="65">
        <v>2011.475981</v>
      </c>
      <c r="BZ440" s="65">
        <v>2816.0663730000001</v>
      </c>
      <c r="CA440" s="65">
        <v>2413.7711770000001</v>
      </c>
      <c r="CB440" s="65">
        <v>2731.5256949999998</v>
      </c>
      <c r="CC440" s="65">
        <v>3104.0064710000001</v>
      </c>
      <c r="CD440" s="65">
        <v>4345.6090599999998</v>
      </c>
      <c r="CE440" s="65">
        <v>3724.807765</v>
      </c>
      <c r="CF440" s="65">
        <v>3834.5142259999998</v>
      </c>
      <c r="CG440" s="65">
        <v>4357.4025300000003</v>
      </c>
      <c r="CH440" s="65">
        <v>4980.6431039999998</v>
      </c>
      <c r="CI440" s="65">
        <v>5228.8830349999998</v>
      </c>
      <c r="CJ440" s="65">
        <v>5253.1667020000004</v>
      </c>
      <c r="CK440" s="65">
        <v>5969.5076159999999</v>
      </c>
      <c r="CL440" s="65">
        <v>8357.3106619999999</v>
      </c>
      <c r="CM440" s="65">
        <v>7163.4091390000003</v>
      </c>
      <c r="CN440" s="65">
        <v>6712.7038920000005</v>
      </c>
      <c r="CO440" s="65">
        <v>7628.072604</v>
      </c>
      <c r="CP440" s="65">
        <v>10679.301649999999</v>
      </c>
      <c r="CQ440" s="65">
        <v>9153.6871250000004</v>
      </c>
      <c r="CR440" s="65">
        <v>8089.7725019999998</v>
      </c>
      <c r="CS440" s="65">
        <v>9192.9232979999997</v>
      </c>
      <c r="CT440" s="65">
        <v>12870.092619999999</v>
      </c>
      <c r="CU440" s="65">
        <v>11031.507960000001</v>
      </c>
      <c r="CV440" s="65">
        <v>9242.6931650000006</v>
      </c>
      <c r="CW440" s="65">
        <v>10503.06041</v>
      </c>
      <c r="CX440" s="65">
        <v>11601.01936</v>
      </c>
      <c r="CY440" s="65">
        <v>12603.672500000001</v>
      </c>
      <c r="CZ440" s="65">
        <v>11171.910970000001</v>
      </c>
      <c r="DA440" s="65">
        <v>12695.353370000001</v>
      </c>
      <c r="DB440" s="65">
        <v>17773.494719999999</v>
      </c>
      <c r="DC440" s="65">
        <v>15234.42405</v>
      </c>
      <c r="DD440" s="65">
        <v>12171.24309</v>
      </c>
      <c r="DE440" s="65">
        <v>13830.958060000001</v>
      </c>
      <c r="DF440" s="65">
        <v>19363.341280000001</v>
      </c>
      <c r="DG440" s="65">
        <v>16597.149669999999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ht="12" x14ac:dyDescent="0.2">
      <c r="B441" s="65" t="s">
        <v>34</v>
      </c>
      <c r="C441" s="65" t="s">
        <v>40</v>
      </c>
    </row>
    <row r="442" spans="2:159" ht="12" x14ac:dyDescent="0.2">
      <c r="B442" s="65" t="s">
        <v>34</v>
      </c>
      <c r="C442" s="65" t="s">
        <v>41</v>
      </c>
    </row>
    <row r="443" spans="2:159" ht="12" x14ac:dyDescent="0.2">
      <c r="B443" s="65" t="s">
        <v>34</v>
      </c>
      <c r="C443" s="65" t="s">
        <v>42</v>
      </c>
    </row>
    <row r="444" spans="2:159" ht="12" x14ac:dyDescent="0.2">
      <c r="B444" s="65" t="s">
        <v>34</v>
      </c>
      <c r="C444" s="65" t="s">
        <v>43</v>
      </c>
    </row>
    <row r="445" spans="2:159" ht="12" x14ac:dyDescent="0.2">
      <c r="B445" s="65" t="s">
        <v>34</v>
      </c>
      <c r="C445" s="65" t="s">
        <v>44</v>
      </c>
    </row>
    <row r="446" spans="2:159" ht="12" x14ac:dyDescent="0.2">
      <c r="B446" s="65" t="s">
        <v>34</v>
      </c>
      <c r="C446" s="65" t="s">
        <v>45</v>
      </c>
    </row>
    <row r="447" spans="2:159" ht="12" x14ac:dyDescent="0.2">
      <c r="B447" s="65" t="s">
        <v>34</v>
      </c>
      <c r="C447" s="65" t="s">
        <v>46</v>
      </c>
    </row>
    <row r="448" spans="2:159" ht="12" x14ac:dyDescent="0.2">
      <c r="B448" s="65" t="s">
        <v>34</v>
      </c>
      <c r="C448" s="65" t="s">
        <v>47</v>
      </c>
    </row>
    <row r="449" spans="2:159" ht="12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0</v>
      </c>
      <c r="BY449" s="65">
        <v>2011.475981</v>
      </c>
      <c r="BZ449" s="65">
        <v>2816.0663730000001</v>
      </c>
      <c r="CA449" s="65">
        <v>2413.7711770000001</v>
      </c>
      <c r="CB449" s="65">
        <v>2731.5256949999998</v>
      </c>
      <c r="CC449" s="65">
        <v>3104.0064710000001</v>
      </c>
      <c r="CD449" s="65">
        <v>4345.6090599999998</v>
      </c>
      <c r="CE449" s="65">
        <v>3724.807765</v>
      </c>
      <c r="CF449" s="65">
        <v>3834.5142259999998</v>
      </c>
      <c r="CG449" s="65">
        <v>4357.4025300000003</v>
      </c>
      <c r="CH449" s="65">
        <v>4980.6431039999998</v>
      </c>
      <c r="CI449" s="65">
        <v>5228.8830349999998</v>
      </c>
      <c r="CJ449" s="65">
        <v>5253.1667020000004</v>
      </c>
      <c r="CK449" s="65">
        <v>5969.5076159999999</v>
      </c>
      <c r="CL449" s="65">
        <v>8357.3106619999999</v>
      </c>
      <c r="CM449" s="65">
        <v>7163.4091390000003</v>
      </c>
      <c r="CN449" s="65">
        <v>6712.7038920000005</v>
      </c>
      <c r="CO449" s="65">
        <v>7628.072604</v>
      </c>
      <c r="CP449" s="65">
        <v>10679.301649999999</v>
      </c>
      <c r="CQ449" s="65">
        <v>9153.6871250000004</v>
      </c>
      <c r="CR449" s="65">
        <v>8089.7725019999998</v>
      </c>
      <c r="CS449" s="65">
        <v>9192.9232979999997</v>
      </c>
      <c r="CT449" s="65">
        <v>12870.092619999999</v>
      </c>
      <c r="CU449" s="65">
        <v>11031.507960000001</v>
      </c>
      <c r="CV449" s="65">
        <v>9242.6931650000006</v>
      </c>
      <c r="CW449" s="65">
        <v>10503.06041</v>
      </c>
      <c r="CX449" s="65">
        <v>11601.01936</v>
      </c>
      <c r="CY449" s="65">
        <v>12603.672500000001</v>
      </c>
      <c r="CZ449" s="65">
        <v>11171.910970000001</v>
      </c>
      <c r="DA449" s="65">
        <v>12695.353370000001</v>
      </c>
      <c r="DB449" s="65">
        <v>17773.494719999999</v>
      </c>
      <c r="DC449" s="65">
        <v>15234.42405</v>
      </c>
      <c r="DD449" s="65">
        <v>12171.24309</v>
      </c>
      <c r="DE449" s="65">
        <v>13830.958060000001</v>
      </c>
      <c r="DF449" s="65">
        <v>19363.341280000001</v>
      </c>
      <c r="DG449" s="65">
        <v>16597.149669999999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ht="12" x14ac:dyDescent="0.2">
      <c r="B450" s="65" t="s">
        <v>35</v>
      </c>
      <c r="C450" s="65" t="s">
        <v>37</v>
      </c>
    </row>
    <row r="451" spans="2:159" ht="12" x14ac:dyDescent="0.2">
      <c r="B451" s="65" t="s">
        <v>35</v>
      </c>
      <c r="C451" s="65" t="s">
        <v>38</v>
      </c>
    </row>
    <row r="452" spans="2:159" ht="12" x14ac:dyDescent="0.2">
      <c r="B452" s="65" t="s">
        <v>35</v>
      </c>
      <c r="C452" s="65" t="s">
        <v>39</v>
      </c>
    </row>
    <row r="453" spans="2:159" ht="12" x14ac:dyDescent="0.2">
      <c r="B453" s="65" t="s">
        <v>35</v>
      </c>
      <c r="C453" s="65" t="s">
        <v>40</v>
      </c>
    </row>
    <row r="454" spans="2:159" ht="12" x14ac:dyDescent="0.2">
      <c r="B454" s="65" t="s">
        <v>35</v>
      </c>
      <c r="C454" s="65" t="s">
        <v>41</v>
      </c>
    </row>
    <row r="455" spans="2:159" ht="12" x14ac:dyDescent="0.2">
      <c r="B455" s="65" t="s">
        <v>35</v>
      </c>
      <c r="C455" s="65" t="s">
        <v>42</v>
      </c>
    </row>
    <row r="456" spans="2:159" ht="12" x14ac:dyDescent="0.2">
      <c r="B456" s="65" t="s">
        <v>35</v>
      </c>
      <c r="C456" s="65" t="s">
        <v>43</v>
      </c>
    </row>
    <row r="457" spans="2:159" ht="12" x14ac:dyDescent="0.2">
      <c r="B457" s="65" t="s">
        <v>35</v>
      </c>
      <c r="C457" s="65" t="s">
        <v>44</v>
      </c>
    </row>
    <row r="458" spans="2:159" ht="12" x14ac:dyDescent="0.2">
      <c r="B458" s="65" t="s">
        <v>35</v>
      </c>
      <c r="C458" s="65" t="s">
        <v>45</v>
      </c>
    </row>
    <row r="459" spans="2:159" ht="12" x14ac:dyDescent="0.2">
      <c r="B459" s="65" t="s">
        <v>35</v>
      </c>
      <c r="C459" s="65" t="s">
        <v>46</v>
      </c>
    </row>
    <row r="460" spans="2:159" ht="12" x14ac:dyDescent="0.2">
      <c r="B460" s="65" t="s">
        <v>35</v>
      </c>
      <c r="C460" s="65" t="s">
        <v>47</v>
      </c>
    </row>
    <row r="461" spans="2:159" ht="12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ht="12" x14ac:dyDescent="0.2">
      <c r="B462" s="65" t="s">
        <v>36</v>
      </c>
      <c r="C462" s="65" t="s">
        <v>37</v>
      </c>
    </row>
    <row r="463" spans="2:159" ht="12" x14ac:dyDescent="0.2">
      <c r="B463" s="65" t="s">
        <v>36</v>
      </c>
      <c r="C463" s="65" t="s">
        <v>38</v>
      </c>
    </row>
    <row r="464" spans="2:159" ht="12" x14ac:dyDescent="0.2">
      <c r="B464" s="65" t="s">
        <v>36</v>
      </c>
      <c r="C464" s="65" t="s">
        <v>39</v>
      </c>
      <c r="DL464" s="65">
        <v>2613.7735980000002</v>
      </c>
      <c r="DM464" s="65">
        <v>2970.1972700000001</v>
      </c>
      <c r="DN464" s="65">
        <v>4158.2761790000004</v>
      </c>
      <c r="DO464" s="65">
        <v>3564.2367239999999</v>
      </c>
      <c r="DP464" s="65">
        <v>4002.6270949999998</v>
      </c>
      <c r="DQ464" s="65">
        <v>4548.4398810000002</v>
      </c>
      <c r="DR464" s="65">
        <v>6367.8158329999997</v>
      </c>
      <c r="DS464" s="65">
        <v>5458.1278570000004</v>
      </c>
      <c r="DT464" s="65">
        <v>5079.0754239999997</v>
      </c>
      <c r="DU464" s="65">
        <v>5771.6766180000004</v>
      </c>
      <c r="DV464" s="65">
        <v>8080.3472659999998</v>
      </c>
      <c r="DW464" s="65">
        <v>6926.0119420000001</v>
      </c>
      <c r="DX464" s="65">
        <v>6322.4403609999999</v>
      </c>
      <c r="DY464" s="65">
        <v>7184.5913200000005</v>
      </c>
      <c r="DZ464" s="65">
        <v>10058.42785</v>
      </c>
      <c r="EA464" s="65">
        <v>8621.5095839999994</v>
      </c>
      <c r="EB464" s="65">
        <v>8143.9837719999996</v>
      </c>
      <c r="EC464" s="65">
        <v>9254.5270139999993</v>
      </c>
      <c r="ED464" s="65">
        <v>12956.337820000001</v>
      </c>
      <c r="EE464" s="65">
        <v>11105.432419999999</v>
      </c>
      <c r="EF464" s="65">
        <v>9623.5744730000006</v>
      </c>
      <c r="EG464" s="65">
        <v>10935.880080000001</v>
      </c>
      <c r="EH464" s="65">
        <v>15310.232120000001</v>
      </c>
      <c r="EI464" s="65">
        <v>13123.0561</v>
      </c>
      <c r="EJ464" s="65">
        <v>10913.44406</v>
      </c>
      <c r="EK464" s="65">
        <v>12401.64098</v>
      </c>
      <c r="EL464" s="65">
        <v>17362.29737</v>
      </c>
      <c r="EM464" s="65">
        <v>14881.96917</v>
      </c>
      <c r="EN464" s="65">
        <v>11429.08871</v>
      </c>
      <c r="EO464" s="65">
        <v>12987.60081</v>
      </c>
      <c r="EP464" s="65">
        <v>18182.64113</v>
      </c>
      <c r="EQ464" s="65">
        <v>15585.12097</v>
      </c>
      <c r="ER464" s="65">
        <v>11677.759609999999</v>
      </c>
      <c r="ES464" s="65">
        <v>13270.18138</v>
      </c>
      <c r="ET464" s="65">
        <v>18578.253929999999</v>
      </c>
      <c r="EU464" s="65">
        <v>15924.217650000001</v>
      </c>
      <c r="EV464" s="65">
        <v>13014.439829999999</v>
      </c>
      <c r="EW464" s="65">
        <v>14789.13617</v>
      </c>
      <c r="EX464" s="65">
        <v>20704.790639999999</v>
      </c>
      <c r="EY464" s="65">
        <v>17746.96341</v>
      </c>
      <c r="EZ464" s="65">
        <v>14470.107249999999</v>
      </c>
      <c r="FA464" s="65">
        <v>16443.303690000001</v>
      </c>
      <c r="FB464" s="65">
        <v>23020.625169999999</v>
      </c>
      <c r="FC464" s="65">
        <v>19731.96443</v>
      </c>
    </row>
    <row r="465" spans="2:159" ht="12" x14ac:dyDescent="0.2">
      <c r="B465" s="65" t="s">
        <v>36</v>
      </c>
      <c r="C465" s="65" t="s">
        <v>40</v>
      </c>
    </row>
    <row r="466" spans="2:159" ht="12" x14ac:dyDescent="0.2">
      <c r="B466" s="65" t="s">
        <v>36</v>
      </c>
      <c r="C466" s="65" t="s">
        <v>41</v>
      </c>
    </row>
    <row r="467" spans="2:159" ht="12" x14ac:dyDescent="0.2">
      <c r="B467" s="65" t="s">
        <v>36</v>
      </c>
      <c r="C467" s="65" t="s">
        <v>42</v>
      </c>
    </row>
    <row r="468" spans="2:159" ht="12" x14ac:dyDescent="0.2">
      <c r="B468" s="65" t="s">
        <v>36</v>
      </c>
      <c r="C468" s="65" t="s">
        <v>43</v>
      </c>
    </row>
    <row r="469" spans="2:159" ht="12" x14ac:dyDescent="0.2">
      <c r="B469" s="65" t="s">
        <v>36</v>
      </c>
      <c r="C469" s="65" t="s">
        <v>44</v>
      </c>
    </row>
    <row r="470" spans="2:159" ht="12" x14ac:dyDescent="0.2">
      <c r="B470" s="65" t="s">
        <v>36</v>
      </c>
      <c r="C470" s="65" t="s">
        <v>45</v>
      </c>
    </row>
    <row r="471" spans="2:159" ht="12" x14ac:dyDescent="0.2">
      <c r="B471" s="65" t="s">
        <v>36</v>
      </c>
      <c r="C471" s="65" t="s">
        <v>46</v>
      </c>
    </row>
    <row r="472" spans="2:159" ht="12" x14ac:dyDescent="0.2">
      <c r="B472" s="65" t="s">
        <v>36</v>
      </c>
      <c r="C472" s="65" t="s">
        <v>47</v>
      </c>
    </row>
    <row r="473" spans="2:159" ht="12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2613.7735980000002</v>
      </c>
      <c r="DM473" s="65">
        <v>2970.1972700000001</v>
      </c>
      <c r="DN473" s="65">
        <v>4158.2761790000004</v>
      </c>
      <c r="DO473" s="65">
        <v>3564.2367239999999</v>
      </c>
      <c r="DP473" s="65">
        <v>4002.6270949999998</v>
      </c>
      <c r="DQ473" s="65">
        <v>4548.4398810000002</v>
      </c>
      <c r="DR473" s="65">
        <v>6367.8158329999997</v>
      </c>
      <c r="DS473" s="65">
        <v>5458.1278570000004</v>
      </c>
      <c r="DT473" s="65">
        <v>5079.0754239999997</v>
      </c>
      <c r="DU473" s="65">
        <v>5771.6766180000004</v>
      </c>
      <c r="DV473" s="65">
        <v>8080.3472659999998</v>
      </c>
      <c r="DW473" s="65">
        <v>6926.0119420000001</v>
      </c>
      <c r="DX473" s="65">
        <v>6322.4403609999999</v>
      </c>
      <c r="DY473" s="65">
        <v>7184.5913200000005</v>
      </c>
      <c r="DZ473" s="65">
        <v>10058.42785</v>
      </c>
      <c r="EA473" s="65">
        <v>8621.5095839999994</v>
      </c>
      <c r="EB473" s="65">
        <v>8143.9837719999996</v>
      </c>
      <c r="EC473" s="65">
        <v>9254.5270139999993</v>
      </c>
      <c r="ED473" s="65">
        <v>12956.337820000001</v>
      </c>
      <c r="EE473" s="65">
        <v>11105.432419999999</v>
      </c>
      <c r="EF473" s="65">
        <v>9623.5744730000006</v>
      </c>
      <c r="EG473" s="65">
        <v>10935.880080000001</v>
      </c>
      <c r="EH473" s="65">
        <v>15310.232120000001</v>
      </c>
      <c r="EI473" s="65">
        <v>13123.0561</v>
      </c>
      <c r="EJ473" s="65">
        <v>10913.44406</v>
      </c>
      <c r="EK473" s="65">
        <v>12401.64098</v>
      </c>
      <c r="EL473" s="65">
        <v>17362.29737</v>
      </c>
      <c r="EM473" s="65">
        <v>14881.96917</v>
      </c>
      <c r="EN473" s="65">
        <v>11429.08871</v>
      </c>
      <c r="EO473" s="65">
        <v>12987.60081</v>
      </c>
      <c r="EP473" s="65">
        <v>18182.64113</v>
      </c>
      <c r="EQ473" s="65">
        <v>15585.12097</v>
      </c>
      <c r="ER473" s="65">
        <v>11677.759609999999</v>
      </c>
      <c r="ES473" s="65">
        <v>13270.18138</v>
      </c>
      <c r="ET473" s="65">
        <v>18578.253929999999</v>
      </c>
      <c r="EU473" s="65">
        <v>15924.217650000001</v>
      </c>
      <c r="EV473" s="65">
        <v>13014.439829999999</v>
      </c>
      <c r="EW473" s="65">
        <v>14789.13617</v>
      </c>
      <c r="EX473" s="65">
        <v>20704.790639999999</v>
      </c>
      <c r="EY473" s="65">
        <v>17746.96341</v>
      </c>
      <c r="EZ473" s="65">
        <v>14470.107249999999</v>
      </c>
      <c r="FA473" s="65">
        <v>16443.303690000001</v>
      </c>
      <c r="FB473" s="65">
        <v>23020.625169999999</v>
      </c>
      <c r="FC473" s="65">
        <v>19731.96443</v>
      </c>
    </row>
    <row r="474" spans="2:159" ht="12" x14ac:dyDescent="0.2">
      <c r="B474" s="65" t="s">
        <v>229</v>
      </c>
      <c r="C474" s="65" t="s">
        <v>37</v>
      </c>
    </row>
    <row r="475" spans="2:159" ht="12" x14ac:dyDescent="0.2">
      <c r="B475" s="65" t="s">
        <v>229</v>
      </c>
      <c r="C475" s="65" t="s">
        <v>38</v>
      </c>
    </row>
    <row r="476" spans="2:159" ht="12" x14ac:dyDescent="0.2">
      <c r="B476" s="65" t="s">
        <v>229</v>
      </c>
      <c r="C476" s="65" t="s">
        <v>39</v>
      </c>
    </row>
    <row r="477" spans="2:159" ht="12" x14ac:dyDescent="0.2">
      <c r="B477" s="65" t="s">
        <v>229</v>
      </c>
      <c r="C477" s="65" t="s">
        <v>40</v>
      </c>
    </row>
    <row r="478" spans="2:159" ht="12" x14ac:dyDescent="0.2">
      <c r="B478" s="65" t="s">
        <v>229</v>
      </c>
      <c r="C478" s="65" t="s">
        <v>41</v>
      </c>
    </row>
    <row r="479" spans="2:159" ht="12" x14ac:dyDescent="0.2">
      <c r="B479" s="65" t="s">
        <v>229</v>
      </c>
      <c r="C479" s="65" t="s">
        <v>42</v>
      </c>
    </row>
    <row r="480" spans="2:159" ht="12" x14ac:dyDescent="0.2">
      <c r="B480" s="65" t="s">
        <v>229</v>
      </c>
      <c r="C480" s="65" t="s">
        <v>43</v>
      </c>
    </row>
    <row r="481" spans="2:159" ht="12" x14ac:dyDescent="0.2">
      <c r="B481" s="65" t="s">
        <v>229</v>
      </c>
      <c r="C481" s="65" t="s">
        <v>44</v>
      </c>
    </row>
    <row r="482" spans="2:159" ht="12" x14ac:dyDescent="0.2">
      <c r="B482" s="65" t="s">
        <v>229</v>
      </c>
      <c r="C482" s="65" t="s">
        <v>45</v>
      </c>
    </row>
    <row r="483" spans="2:159" ht="12" x14ac:dyDescent="0.2">
      <c r="B483" s="65" t="s">
        <v>229</v>
      </c>
      <c r="C483" s="65" t="s">
        <v>46</v>
      </c>
    </row>
    <row r="484" spans="2:159" ht="12" x14ac:dyDescent="0.2">
      <c r="B484" s="65" t="s">
        <v>229</v>
      </c>
      <c r="C484" s="65" t="s">
        <v>47</v>
      </c>
    </row>
    <row r="485" spans="2:159" ht="12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ht="12" x14ac:dyDescent="0.2">
      <c r="B486" s="65" t="s">
        <v>230</v>
      </c>
      <c r="C486" s="65" t="s">
        <v>37</v>
      </c>
    </row>
    <row r="487" spans="2:159" ht="12" x14ac:dyDescent="0.2">
      <c r="B487" s="65" t="s">
        <v>230</v>
      </c>
      <c r="C487" s="65" t="s">
        <v>38</v>
      </c>
    </row>
    <row r="488" spans="2:159" ht="12" x14ac:dyDescent="0.2">
      <c r="B488" s="65" t="s">
        <v>230</v>
      </c>
      <c r="C488" s="65" t="s">
        <v>39</v>
      </c>
    </row>
    <row r="489" spans="2:159" ht="12" x14ac:dyDescent="0.2">
      <c r="B489" s="65" t="s">
        <v>230</v>
      </c>
      <c r="C489" s="65" t="s">
        <v>40</v>
      </c>
    </row>
    <row r="490" spans="2:159" ht="12" x14ac:dyDescent="0.2">
      <c r="B490" s="65" t="s">
        <v>230</v>
      </c>
      <c r="C490" s="65" t="s">
        <v>41</v>
      </c>
    </row>
    <row r="491" spans="2:159" ht="12" x14ac:dyDescent="0.2">
      <c r="B491" s="65" t="s">
        <v>230</v>
      </c>
      <c r="C491" s="65" t="s">
        <v>42</v>
      </c>
    </row>
    <row r="492" spans="2:159" ht="12" x14ac:dyDescent="0.2">
      <c r="B492" s="65" t="s">
        <v>230</v>
      </c>
      <c r="C492" s="65" t="s">
        <v>43</v>
      </c>
    </row>
    <row r="493" spans="2:159" ht="12" x14ac:dyDescent="0.2">
      <c r="B493" s="65" t="s">
        <v>230</v>
      </c>
      <c r="C493" s="65" t="s">
        <v>44</v>
      </c>
    </row>
    <row r="494" spans="2:159" ht="12" x14ac:dyDescent="0.2">
      <c r="B494" s="65" t="s">
        <v>230</v>
      </c>
      <c r="C494" s="65" t="s">
        <v>45</v>
      </c>
    </row>
    <row r="495" spans="2:159" ht="12" x14ac:dyDescent="0.2">
      <c r="B495" s="65" t="s">
        <v>230</v>
      </c>
      <c r="C495" s="65" t="s">
        <v>46</v>
      </c>
    </row>
    <row r="496" spans="2:159" ht="12" x14ac:dyDescent="0.2">
      <c r="B496" s="65" t="s">
        <v>230</v>
      </c>
      <c r="C496" s="65" t="s">
        <v>47</v>
      </c>
    </row>
    <row r="497" spans="2:159" ht="12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ht="12" x14ac:dyDescent="0.2">
      <c r="B498" s="65" t="s">
        <v>231</v>
      </c>
      <c r="C498" s="65" t="s">
        <v>37</v>
      </c>
    </row>
    <row r="499" spans="2:159" ht="12" x14ac:dyDescent="0.2">
      <c r="B499" s="65" t="s">
        <v>231</v>
      </c>
      <c r="C499" s="65" t="s">
        <v>38</v>
      </c>
    </row>
    <row r="500" spans="2:159" ht="12" x14ac:dyDescent="0.2">
      <c r="B500" s="65" t="s">
        <v>231</v>
      </c>
      <c r="C500" s="65" t="s">
        <v>39</v>
      </c>
    </row>
    <row r="501" spans="2:159" ht="12" x14ac:dyDescent="0.2">
      <c r="B501" s="65" t="s">
        <v>231</v>
      </c>
      <c r="C501" s="65" t="s">
        <v>40</v>
      </c>
    </row>
    <row r="502" spans="2:159" ht="12" x14ac:dyDescent="0.2">
      <c r="B502" s="65" t="s">
        <v>231</v>
      </c>
      <c r="C502" s="65" t="s">
        <v>41</v>
      </c>
    </row>
    <row r="503" spans="2:159" ht="12" x14ac:dyDescent="0.2">
      <c r="B503" s="65" t="s">
        <v>231</v>
      </c>
      <c r="C503" s="65" t="s">
        <v>42</v>
      </c>
    </row>
    <row r="504" spans="2:159" ht="12" x14ac:dyDescent="0.2">
      <c r="B504" s="65" t="s">
        <v>231</v>
      </c>
      <c r="C504" s="65" t="s">
        <v>43</v>
      </c>
    </row>
    <row r="505" spans="2:159" ht="12" x14ac:dyDescent="0.2">
      <c r="B505" s="65" t="s">
        <v>231</v>
      </c>
      <c r="C505" s="65" t="s">
        <v>44</v>
      </c>
    </row>
    <row r="506" spans="2:159" ht="12" x14ac:dyDescent="0.2">
      <c r="B506" s="65" t="s">
        <v>231</v>
      </c>
      <c r="C506" s="65" t="s">
        <v>45</v>
      </c>
    </row>
    <row r="507" spans="2:159" ht="12" x14ac:dyDescent="0.2">
      <c r="B507" s="65" t="s">
        <v>231</v>
      </c>
      <c r="C507" s="65" t="s">
        <v>46</v>
      </c>
    </row>
    <row r="508" spans="2:159" ht="12" x14ac:dyDescent="0.2">
      <c r="B508" s="65" t="s">
        <v>231</v>
      </c>
      <c r="C508" s="65" t="s">
        <v>47</v>
      </c>
    </row>
    <row r="509" spans="2:159" ht="12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ht="12" x14ac:dyDescent="0.2">
      <c r="B510" s="65" t="s">
        <v>232</v>
      </c>
      <c r="C510" s="65" t="s">
        <v>37</v>
      </c>
    </row>
    <row r="511" spans="2:159" ht="12" x14ac:dyDescent="0.2">
      <c r="B511" s="65" t="s">
        <v>232</v>
      </c>
      <c r="C511" s="65" t="s">
        <v>38</v>
      </c>
    </row>
    <row r="512" spans="2:159" ht="12" x14ac:dyDescent="0.2">
      <c r="B512" s="65" t="s">
        <v>232</v>
      </c>
      <c r="C512" s="65" t="s">
        <v>39</v>
      </c>
    </row>
    <row r="513" spans="2:159" ht="12" x14ac:dyDescent="0.2">
      <c r="B513" s="65" t="s">
        <v>232</v>
      </c>
      <c r="C513" s="65" t="s">
        <v>40</v>
      </c>
    </row>
    <row r="514" spans="2:159" ht="12" x14ac:dyDescent="0.2">
      <c r="B514" s="65" t="s">
        <v>232</v>
      </c>
      <c r="C514" s="65" t="s">
        <v>41</v>
      </c>
    </row>
    <row r="515" spans="2:159" ht="12" x14ac:dyDescent="0.2">
      <c r="B515" s="65" t="s">
        <v>232</v>
      </c>
      <c r="C515" s="65" t="s">
        <v>42</v>
      </c>
    </row>
    <row r="516" spans="2:159" ht="12" x14ac:dyDescent="0.2">
      <c r="B516" s="65" t="s">
        <v>232</v>
      </c>
      <c r="C516" s="65" t="s">
        <v>43</v>
      </c>
    </row>
    <row r="517" spans="2:159" ht="12" x14ac:dyDescent="0.2">
      <c r="B517" s="65" t="s">
        <v>232</v>
      </c>
      <c r="C517" s="65" t="s">
        <v>44</v>
      </c>
    </row>
    <row r="518" spans="2:159" ht="12" x14ac:dyDescent="0.2">
      <c r="B518" s="65" t="s">
        <v>232</v>
      </c>
      <c r="C518" s="65" t="s">
        <v>45</v>
      </c>
    </row>
    <row r="519" spans="2:159" ht="12" x14ac:dyDescent="0.2">
      <c r="B519" s="65" t="s">
        <v>232</v>
      </c>
      <c r="C519" s="65" t="s">
        <v>46</v>
      </c>
    </row>
    <row r="520" spans="2:159" ht="12" x14ac:dyDescent="0.2">
      <c r="B520" s="65" t="s">
        <v>232</v>
      </c>
      <c r="C520" s="65" t="s">
        <v>47</v>
      </c>
    </row>
    <row r="521" spans="2:159" ht="12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ht="12" x14ac:dyDescent="0.2">
      <c r="B522" s="65" t="s">
        <v>233</v>
      </c>
      <c r="C522" s="65" t="s">
        <v>37</v>
      </c>
    </row>
    <row r="523" spans="2:159" ht="12" x14ac:dyDescent="0.2">
      <c r="B523" s="65" t="s">
        <v>233</v>
      </c>
      <c r="C523" s="65" t="s">
        <v>38</v>
      </c>
    </row>
    <row r="524" spans="2:159" ht="12" x14ac:dyDescent="0.2">
      <c r="B524" s="65" t="s">
        <v>233</v>
      </c>
      <c r="C524" s="65" t="s">
        <v>39</v>
      </c>
    </row>
    <row r="525" spans="2:159" ht="12" x14ac:dyDescent="0.2">
      <c r="B525" s="65" t="s">
        <v>233</v>
      </c>
      <c r="C525" s="65" t="s">
        <v>40</v>
      </c>
    </row>
    <row r="526" spans="2:159" ht="12" x14ac:dyDescent="0.2">
      <c r="B526" s="65" t="s">
        <v>233</v>
      </c>
      <c r="C526" s="65" t="s">
        <v>41</v>
      </c>
    </row>
    <row r="527" spans="2:159" ht="12" x14ac:dyDescent="0.2">
      <c r="B527" s="65" t="s">
        <v>233</v>
      </c>
      <c r="C527" s="65" t="s">
        <v>42</v>
      </c>
    </row>
    <row r="528" spans="2:159" ht="12" x14ac:dyDescent="0.2">
      <c r="B528" s="65" t="s">
        <v>233</v>
      </c>
      <c r="C528" s="65" t="s">
        <v>43</v>
      </c>
    </row>
    <row r="529" spans="2:159" ht="12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926.40348370000004</v>
      </c>
      <c r="CC642" s="65">
        <v>926.40348370000004</v>
      </c>
      <c r="CD642" s="65">
        <v>926.40348370000004</v>
      </c>
      <c r="CE642" s="65">
        <v>926.40348370000004</v>
      </c>
      <c r="CF642" s="65">
        <v>2269.6225279999999</v>
      </c>
      <c r="CG642" s="65">
        <v>2269.6225279999999</v>
      </c>
      <c r="CH642" s="65">
        <v>2269.6225279999999</v>
      </c>
      <c r="CI642" s="65">
        <v>2269.6225279999999</v>
      </c>
      <c r="CJ642" s="65">
        <v>3170.8690390000002</v>
      </c>
      <c r="CK642" s="65">
        <v>3170.8690390000002</v>
      </c>
      <c r="CL642" s="65">
        <v>3170.8690390000002</v>
      </c>
      <c r="CM642" s="65">
        <v>3170.8690390000002</v>
      </c>
      <c r="CN642" s="65">
        <v>3170.8690390000002</v>
      </c>
      <c r="CO642" s="65">
        <v>3170.8690390000002</v>
      </c>
      <c r="CP642" s="65">
        <v>3170.8690390000002</v>
      </c>
      <c r="CQ642" s="65">
        <v>3170.8690390000002</v>
      </c>
      <c r="CR642" s="65">
        <v>5639.7197210000004</v>
      </c>
      <c r="CS642" s="65">
        <v>5639.7197210000004</v>
      </c>
      <c r="CT642" s="65">
        <v>5639.7197210000004</v>
      </c>
      <c r="CU642" s="65">
        <v>5639.7197210000004</v>
      </c>
      <c r="CV642" s="65">
        <v>6423.6605509999999</v>
      </c>
      <c r="CW642" s="65">
        <v>6423.6605509999999</v>
      </c>
      <c r="CX642" s="65">
        <v>6423.6605509999999</v>
      </c>
      <c r="CY642" s="65">
        <v>6423.6605509999999</v>
      </c>
      <c r="CZ642" s="65">
        <v>6423.6605509999999</v>
      </c>
      <c r="DA642" s="65">
        <v>6423.6605509999999</v>
      </c>
      <c r="DB642" s="65">
        <v>6423.6605509999999</v>
      </c>
      <c r="DC642" s="65">
        <v>6423.6605509999999</v>
      </c>
      <c r="DD642" s="65">
        <v>8785.9011859999991</v>
      </c>
      <c r="DE642" s="65">
        <v>8785.9011859999991</v>
      </c>
      <c r="DF642" s="65">
        <v>8785.9011859999991</v>
      </c>
      <c r="DG642" s="65">
        <v>8785.9011859999991</v>
      </c>
      <c r="DH642" s="65">
        <v>10667.66056</v>
      </c>
      <c r="DI642" s="65">
        <v>10667.66056</v>
      </c>
      <c r="DJ642" s="65">
        <v>10667.66056</v>
      </c>
      <c r="DK642" s="65">
        <v>10667.66056</v>
      </c>
      <c r="DL642" s="65">
        <v>10667.66056</v>
      </c>
      <c r="DM642" s="65">
        <v>10667.66056</v>
      </c>
      <c r="DN642" s="65">
        <v>10667.66056</v>
      </c>
      <c r="DO642" s="65">
        <v>10667.66056</v>
      </c>
      <c r="DP642" s="65">
        <v>11633.41706</v>
      </c>
      <c r="DQ642" s="65">
        <v>11633.41706</v>
      </c>
      <c r="DR642" s="65">
        <v>11633.41706</v>
      </c>
      <c r="DS642" s="65">
        <v>11633.41706</v>
      </c>
      <c r="DT642" s="65">
        <v>12170.450779999999</v>
      </c>
      <c r="DU642" s="65">
        <v>12170.450779999999</v>
      </c>
      <c r="DV642" s="65">
        <v>12170.450779999999</v>
      </c>
      <c r="DW642" s="65">
        <v>12170.450779999999</v>
      </c>
      <c r="DX642" s="65">
        <v>12170.450779999999</v>
      </c>
      <c r="DY642" s="65">
        <v>12170.450779999999</v>
      </c>
      <c r="DZ642" s="65">
        <v>12170.450779999999</v>
      </c>
      <c r="EA642" s="65">
        <v>12170.450779999999</v>
      </c>
      <c r="EB642" s="65">
        <v>14498.264660000001</v>
      </c>
      <c r="EC642" s="65">
        <v>14498.264660000001</v>
      </c>
      <c r="ED642" s="65">
        <v>14498.264660000001</v>
      </c>
      <c r="EE642" s="65">
        <v>14498.264660000001</v>
      </c>
      <c r="EF642" s="65">
        <v>15076.06834</v>
      </c>
      <c r="EG642" s="65">
        <v>15076.06834</v>
      </c>
      <c r="EH642" s="65">
        <v>15076.06834</v>
      </c>
      <c r="EI642" s="65">
        <v>15076.06834</v>
      </c>
      <c r="EJ642" s="65">
        <v>15076.06834</v>
      </c>
      <c r="EK642" s="65">
        <v>15076.06834</v>
      </c>
      <c r="EL642" s="65">
        <v>15076.06834</v>
      </c>
      <c r="EM642" s="65">
        <v>15076.06834</v>
      </c>
      <c r="EN642" s="65">
        <v>15076.06834</v>
      </c>
      <c r="EO642" s="65">
        <v>15076.06834</v>
      </c>
      <c r="EP642" s="65">
        <v>15076.06834</v>
      </c>
      <c r="EQ642" s="65">
        <v>15076.06834</v>
      </c>
      <c r="ER642" s="65">
        <v>19487.829450000001</v>
      </c>
      <c r="ES642" s="65">
        <v>19487.829450000001</v>
      </c>
      <c r="ET642" s="65">
        <v>19487.829450000001</v>
      </c>
      <c r="EU642" s="65">
        <v>19487.829450000001</v>
      </c>
      <c r="EV642" s="65">
        <v>19487.829450000001</v>
      </c>
      <c r="EW642" s="65">
        <v>19487.829450000001</v>
      </c>
      <c r="EX642" s="65">
        <v>19487.829450000001</v>
      </c>
      <c r="EY642" s="65">
        <v>19487.829450000001</v>
      </c>
      <c r="EZ642" s="65">
        <v>19487.829450000001</v>
      </c>
      <c r="FA642" s="65">
        <v>19487.829450000001</v>
      </c>
      <c r="FB642" s="65">
        <v>19487.829450000001</v>
      </c>
      <c r="FC642" s="65">
        <v>19487.829450000001</v>
      </c>
    </row>
    <row r="643" spans="2:159" x14ac:dyDescent="0.2">
      <c r="B643" s="65" t="s">
        <v>676</v>
      </c>
      <c r="C643" s="65" t="s">
        <v>38</v>
      </c>
      <c r="BX643" s="65">
        <v>108.3708324</v>
      </c>
      <c r="BY643" s="65">
        <v>108.3708324</v>
      </c>
      <c r="BZ643" s="65">
        <v>108.3708324</v>
      </c>
      <c r="CA643" s="65">
        <v>108.3708324</v>
      </c>
      <c r="CB643" s="65">
        <v>2767.0811760000001</v>
      </c>
      <c r="CC643" s="65">
        <v>2767.0811760000001</v>
      </c>
      <c r="CD643" s="65">
        <v>2767.0811760000001</v>
      </c>
      <c r="CE643" s="65">
        <v>2767.0811760000001</v>
      </c>
      <c r="CF643" s="65">
        <v>3271.9988440000002</v>
      </c>
      <c r="CG643" s="65">
        <v>3271.9988440000002</v>
      </c>
      <c r="CH643" s="65">
        <v>3271.9988440000002</v>
      </c>
      <c r="CI643" s="65">
        <v>3271.9988440000002</v>
      </c>
      <c r="CJ643" s="65">
        <v>4217.0726109999996</v>
      </c>
      <c r="CK643" s="65">
        <v>4217.0726109999996</v>
      </c>
      <c r="CL643" s="65">
        <v>4217.0726109999996</v>
      </c>
      <c r="CM643" s="65">
        <v>4217.0726109999996</v>
      </c>
      <c r="CN643" s="65">
        <v>6421.5905210000001</v>
      </c>
      <c r="CO643" s="65">
        <v>6421.5905210000001</v>
      </c>
      <c r="CP643" s="65">
        <v>6421.5905210000001</v>
      </c>
      <c r="CQ643" s="65">
        <v>6421.5905210000001</v>
      </c>
      <c r="CR643" s="65">
        <v>6421.5905210000001</v>
      </c>
      <c r="CS643" s="65">
        <v>6421.5905210000001</v>
      </c>
      <c r="CT643" s="65">
        <v>6421.5905210000001</v>
      </c>
      <c r="CU643" s="65">
        <v>6421.5905210000001</v>
      </c>
      <c r="CV643" s="65">
        <v>7834.6455830000004</v>
      </c>
      <c r="CW643" s="65">
        <v>7834.6455830000004</v>
      </c>
      <c r="CX643" s="65">
        <v>7834.6455830000004</v>
      </c>
      <c r="CY643" s="65">
        <v>7834.6455830000004</v>
      </c>
      <c r="CZ643" s="65">
        <v>9766.6002279999993</v>
      </c>
      <c r="DA643" s="65">
        <v>9766.6002279999993</v>
      </c>
      <c r="DB643" s="65">
        <v>9766.6002279999993</v>
      </c>
      <c r="DC643" s="65">
        <v>9766.6002279999993</v>
      </c>
      <c r="DD643" s="65">
        <v>9766.6002279999993</v>
      </c>
      <c r="DE643" s="65">
        <v>9766.6002279999993</v>
      </c>
      <c r="DF643" s="65">
        <v>9766.6002279999993</v>
      </c>
      <c r="DG643" s="65">
        <v>9766.6002279999993</v>
      </c>
      <c r="DH643" s="65">
        <v>9766.6002279999993</v>
      </c>
      <c r="DI643" s="65">
        <v>9766.6002279999993</v>
      </c>
      <c r="DJ643" s="65">
        <v>9766.6002279999993</v>
      </c>
      <c r="DK643" s="65">
        <v>9766.6002279999993</v>
      </c>
      <c r="DL643" s="65">
        <v>10703.41286</v>
      </c>
      <c r="DM643" s="65">
        <v>10703.41286</v>
      </c>
      <c r="DN643" s="65">
        <v>10703.41286</v>
      </c>
      <c r="DO643" s="65">
        <v>10703.41286</v>
      </c>
      <c r="DP643" s="65">
        <v>11514.596509999999</v>
      </c>
      <c r="DQ643" s="65">
        <v>11514.596509999999</v>
      </c>
      <c r="DR643" s="65">
        <v>11514.596509999999</v>
      </c>
      <c r="DS643" s="65">
        <v>11514.596509999999</v>
      </c>
      <c r="DT643" s="65">
        <v>12975.34028</v>
      </c>
      <c r="DU643" s="65">
        <v>12975.34028</v>
      </c>
      <c r="DV643" s="65">
        <v>12975.34028</v>
      </c>
      <c r="DW643" s="65">
        <v>12975.34028</v>
      </c>
      <c r="DX643" s="65">
        <v>14863.204239999999</v>
      </c>
      <c r="DY643" s="65">
        <v>14863.204239999999</v>
      </c>
      <c r="DZ643" s="65">
        <v>14863.204239999999</v>
      </c>
      <c r="EA643" s="65">
        <v>14863.204239999999</v>
      </c>
      <c r="EB643" s="65">
        <v>14863.204239999999</v>
      </c>
      <c r="EC643" s="65">
        <v>14863.204239999999</v>
      </c>
      <c r="ED643" s="65">
        <v>13194.661679999999</v>
      </c>
      <c r="EE643" s="65">
        <v>14863.204239999999</v>
      </c>
      <c r="EF643" s="65">
        <v>17880.568810000001</v>
      </c>
      <c r="EG643" s="65">
        <v>17880.568810000001</v>
      </c>
      <c r="EH643" s="65">
        <v>17880.568810000001</v>
      </c>
      <c r="EI643" s="65">
        <v>17880.568810000001</v>
      </c>
      <c r="EJ643" s="65">
        <v>21222.197660000002</v>
      </c>
      <c r="EK643" s="65">
        <v>21222.197660000002</v>
      </c>
      <c r="EL643" s="65">
        <v>21222.197660000002</v>
      </c>
      <c r="EM643" s="65">
        <v>21222.197660000002</v>
      </c>
      <c r="EN643" s="65">
        <v>21222.197660000002</v>
      </c>
      <c r="EO643" s="65">
        <v>21222.197660000002</v>
      </c>
      <c r="EP643" s="65">
        <v>21222.197660000002</v>
      </c>
      <c r="EQ643" s="65">
        <v>21222.197660000002</v>
      </c>
      <c r="ER643" s="65">
        <v>21222.197660000002</v>
      </c>
      <c r="ES643" s="65">
        <v>21222.197660000002</v>
      </c>
      <c r="ET643" s="65">
        <v>21222.197660000002</v>
      </c>
      <c r="EU643" s="65">
        <v>21222.197660000002</v>
      </c>
      <c r="EV643" s="65">
        <v>24281.989969999999</v>
      </c>
      <c r="EW643" s="65">
        <v>24281.989969999999</v>
      </c>
      <c r="EX643" s="65">
        <v>24281.989969999999</v>
      </c>
      <c r="EY643" s="65">
        <v>24281.989969999999</v>
      </c>
      <c r="EZ643" s="65">
        <v>24281.989969999999</v>
      </c>
      <c r="FA643" s="65">
        <v>24281.989969999999</v>
      </c>
      <c r="FB643" s="65">
        <v>24281.989969999999</v>
      </c>
      <c r="FC643" s="65">
        <v>24281.989969999999</v>
      </c>
    </row>
    <row r="644" spans="2:159" x14ac:dyDescent="0.2">
      <c r="B644" s="65" t="s">
        <v>676</v>
      </c>
      <c r="C644" s="65" t="s">
        <v>39</v>
      </c>
      <c r="EN644" s="65">
        <v>3416.564934</v>
      </c>
      <c r="EO644" s="65">
        <v>3416.564934</v>
      </c>
      <c r="EP644" s="65">
        <v>3416.564934</v>
      </c>
      <c r="EQ644" s="65">
        <v>3416.564934</v>
      </c>
      <c r="ER644" s="65">
        <v>3416.564934</v>
      </c>
      <c r="ES644" s="65">
        <v>3416.564934</v>
      </c>
      <c r="ET644" s="65">
        <v>3416.564934</v>
      </c>
      <c r="EU644" s="65">
        <v>3416.564934</v>
      </c>
      <c r="EV644" s="65">
        <v>3416.564934</v>
      </c>
      <c r="EW644" s="65">
        <v>3416.564934</v>
      </c>
      <c r="EX644" s="65">
        <v>3416.564934</v>
      </c>
      <c r="EY644" s="65">
        <v>3416.564934</v>
      </c>
      <c r="EZ644" s="65">
        <v>5788.143435</v>
      </c>
      <c r="FA644" s="65">
        <v>5788.143435</v>
      </c>
      <c r="FB644" s="65">
        <v>5788.143435</v>
      </c>
      <c r="FC644" s="65">
        <v>5788.143435</v>
      </c>
    </row>
    <row r="645" spans="2:159" x14ac:dyDescent="0.2">
      <c r="B645" s="65" t="s">
        <v>676</v>
      </c>
      <c r="C645" s="65" t="s">
        <v>40</v>
      </c>
      <c r="CB645" s="65">
        <v>1361.0317869999999</v>
      </c>
      <c r="CC645" s="65">
        <v>1361.0317869999999</v>
      </c>
      <c r="CD645" s="65">
        <v>1361.0317869999999</v>
      </c>
      <c r="CE645" s="65">
        <v>1361.0317869999999</v>
      </c>
      <c r="CF645" s="65">
        <v>1736.1517269999999</v>
      </c>
      <c r="CG645" s="65">
        <v>1736.1517269999999</v>
      </c>
      <c r="CH645" s="65">
        <v>1736.1517269999999</v>
      </c>
      <c r="CI645" s="65">
        <v>1736.1517269999999</v>
      </c>
      <c r="CJ645" s="65">
        <v>2120.5599309999998</v>
      </c>
      <c r="CL645" s="65">
        <v>2120.5599309999998</v>
      </c>
      <c r="CM645" s="65">
        <v>2120.5599309999998</v>
      </c>
      <c r="CN645" s="65">
        <v>2120.5599309999998</v>
      </c>
      <c r="CO645" s="65">
        <v>2120.5599309999998</v>
      </c>
      <c r="CP645" s="65">
        <v>2120.5599309999998</v>
      </c>
      <c r="CQ645" s="65">
        <v>2120.5599309999998</v>
      </c>
      <c r="CR645" s="65">
        <v>2120.5599309999998</v>
      </c>
      <c r="CS645" s="65">
        <v>2120.5599309999998</v>
      </c>
      <c r="CT645" s="65">
        <v>2120.5599309999998</v>
      </c>
      <c r="CU645" s="65">
        <v>2120.5599309999998</v>
      </c>
      <c r="CV645" s="65">
        <v>2120.5599309999998</v>
      </c>
      <c r="CW645" s="65">
        <v>2120.5599309999998</v>
      </c>
      <c r="CX645" s="65">
        <v>2120.5599309999998</v>
      </c>
      <c r="CY645" s="65">
        <v>2120.5599309999998</v>
      </c>
      <c r="CZ645" s="65">
        <v>2120.5599309999998</v>
      </c>
      <c r="DA645" s="65">
        <v>2120.5599309999998</v>
      </c>
      <c r="DB645" s="65">
        <v>2120.5599309999998</v>
      </c>
      <c r="DC645" s="65">
        <v>2120.5599309999998</v>
      </c>
      <c r="DD645" s="65">
        <v>2120.5599309999998</v>
      </c>
      <c r="DE645" s="65">
        <v>2120.5599309999998</v>
      </c>
      <c r="DF645" s="65">
        <v>2120.5599309999998</v>
      </c>
      <c r="DG645" s="65">
        <v>2120.5599309999998</v>
      </c>
      <c r="DH645" s="65">
        <v>2120.5599309999998</v>
      </c>
      <c r="DI645" s="65">
        <v>2120.5599309999998</v>
      </c>
      <c r="DJ645" s="65">
        <v>2120.5599309999998</v>
      </c>
      <c r="DK645" s="65">
        <v>2120.5599309999998</v>
      </c>
      <c r="DL645" s="65">
        <v>2120.5599309999998</v>
      </c>
      <c r="DM645" s="65">
        <v>2120.5599309999998</v>
      </c>
      <c r="DN645" s="65">
        <v>2120.5599309999998</v>
      </c>
      <c r="DO645" s="65">
        <v>2120.5599309999998</v>
      </c>
      <c r="DP645" s="65">
        <v>2120.5599309999998</v>
      </c>
      <c r="DQ645" s="65">
        <v>2120.5599309999998</v>
      </c>
      <c r="DR645" s="65">
        <v>2120.5599309999998</v>
      </c>
      <c r="DS645" s="65">
        <v>2120.5599309999998</v>
      </c>
      <c r="DT645" s="65">
        <v>2120.5599309999998</v>
      </c>
      <c r="DU645" s="65">
        <v>2120.5599309999998</v>
      </c>
      <c r="DV645" s="65">
        <v>2120.5599309999998</v>
      </c>
      <c r="DW645" s="65">
        <v>2120.5599309999998</v>
      </c>
      <c r="DX645" s="65">
        <v>2120.5599309999998</v>
      </c>
      <c r="DY645" s="65">
        <v>2120.5599309999998</v>
      </c>
      <c r="DZ645" s="65">
        <v>2120.5599309999998</v>
      </c>
      <c r="EA645" s="65">
        <v>2120.5599309999998</v>
      </c>
      <c r="EB645" s="65">
        <v>2120.5599309999998</v>
      </c>
      <c r="EC645" s="65">
        <v>2120.5599309999998</v>
      </c>
      <c r="ED645" s="65">
        <v>2120.5599309999998</v>
      </c>
      <c r="EE645" s="65">
        <v>2120.5599309999998</v>
      </c>
      <c r="EF645" s="65">
        <v>2120.5599309999998</v>
      </c>
      <c r="EG645" s="65">
        <v>2120.5599309999998</v>
      </c>
      <c r="EH645" s="65">
        <v>2120.5599309999998</v>
      </c>
      <c r="EI645" s="65">
        <v>2120.5599309999998</v>
      </c>
      <c r="EJ645" s="65">
        <v>2120.5599309999998</v>
      </c>
      <c r="EK645" s="65">
        <v>2120.5599309999998</v>
      </c>
      <c r="EL645" s="65">
        <v>2120.5599309999998</v>
      </c>
      <c r="EM645" s="65">
        <v>2120.5599309999998</v>
      </c>
      <c r="EN645" s="65">
        <v>2120.5599309999998</v>
      </c>
      <c r="EO645" s="65">
        <v>2120.5599309999998</v>
      </c>
      <c r="EP645" s="65">
        <v>2120.5599309999998</v>
      </c>
      <c r="EQ645" s="65">
        <v>2120.5599309999998</v>
      </c>
      <c r="ER645" s="65">
        <v>2120.5599309999998</v>
      </c>
      <c r="ES645" s="65">
        <v>2120.5599309999998</v>
      </c>
      <c r="ET645" s="65">
        <v>2120.5599309999998</v>
      </c>
      <c r="EU645" s="65">
        <v>2120.5599309999998</v>
      </c>
      <c r="EV645" s="65">
        <v>2120.5599309999998</v>
      </c>
      <c r="EW645" s="65">
        <v>2120.5599309999998</v>
      </c>
      <c r="EX645" s="65">
        <v>2120.5599309999998</v>
      </c>
      <c r="EY645" s="65">
        <v>2120.5599309999998</v>
      </c>
      <c r="EZ645" s="65">
        <v>2120.5599309999998</v>
      </c>
      <c r="FA645" s="65">
        <v>2120.5599309999998</v>
      </c>
      <c r="FB645" s="65">
        <v>2120.5599309999998</v>
      </c>
      <c r="FC645" s="65">
        <v>2120.5599309999998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B647" s="65">
        <v>94.415379340000001</v>
      </c>
      <c r="CC647" s="65">
        <v>94.415379340000001</v>
      </c>
      <c r="CD647" s="65">
        <v>94.415379340000001</v>
      </c>
      <c r="CE647" s="65">
        <v>94.415379340000001</v>
      </c>
      <c r="CF647" s="65">
        <v>143.01296690000001</v>
      </c>
      <c r="CG647" s="65">
        <v>143.01296690000001</v>
      </c>
      <c r="CH647" s="65">
        <v>143.01296690000001</v>
      </c>
      <c r="CI647" s="65">
        <v>143.01296690000001</v>
      </c>
      <c r="CJ647" s="65">
        <v>189.56492600000001</v>
      </c>
      <c r="CK647" s="65">
        <v>189.56492600000001</v>
      </c>
      <c r="CL647" s="65">
        <v>189.56492600000001</v>
      </c>
      <c r="CM647" s="65">
        <v>189.56492600000001</v>
      </c>
      <c r="CN647" s="65">
        <v>237.69468000000001</v>
      </c>
      <c r="CO647" s="65">
        <v>237.69468000000001</v>
      </c>
      <c r="CP647" s="65">
        <v>237.69468000000001</v>
      </c>
      <c r="CQ647" s="65">
        <v>237.69468000000001</v>
      </c>
      <c r="CR647" s="65">
        <v>286.19109539999999</v>
      </c>
      <c r="CS647" s="65">
        <v>286.19109539999999</v>
      </c>
      <c r="CT647" s="65">
        <v>286.19109539999999</v>
      </c>
      <c r="CU647" s="65">
        <v>286.19109539999999</v>
      </c>
      <c r="CV647" s="65">
        <v>352.93775040000003</v>
      </c>
      <c r="CW647" s="65">
        <v>352.93775040000003</v>
      </c>
      <c r="CX647" s="65">
        <v>352.93775040000003</v>
      </c>
      <c r="CY647" s="65">
        <v>352.93775040000003</v>
      </c>
      <c r="CZ647" s="65">
        <v>399.837581</v>
      </c>
      <c r="DA647" s="65">
        <v>399.837581</v>
      </c>
      <c r="DB647" s="65">
        <v>399.837581</v>
      </c>
      <c r="DC647" s="65">
        <v>399.837581</v>
      </c>
      <c r="DD647" s="65">
        <v>447.77708919999998</v>
      </c>
      <c r="DE647" s="65">
        <v>447.77708919999998</v>
      </c>
      <c r="DF647" s="65">
        <v>447.77708919999998</v>
      </c>
      <c r="DG647" s="65">
        <v>447.77708919999998</v>
      </c>
      <c r="DH647" s="65">
        <v>495.35758770000001</v>
      </c>
      <c r="DI647" s="65">
        <v>495.35758770000001</v>
      </c>
      <c r="DJ647" s="65">
        <v>495.35758770000001</v>
      </c>
      <c r="DK647" s="65">
        <v>495.35758770000001</v>
      </c>
      <c r="DL647" s="65">
        <v>543.93851219999999</v>
      </c>
      <c r="DM647" s="65">
        <v>543.93851219999999</v>
      </c>
      <c r="DO647" s="65">
        <v>543.93851219999999</v>
      </c>
      <c r="DP647" s="65">
        <v>589.08407980000004</v>
      </c>
      <c r="DQ647" s="65">
        <v>589.08407980000004</v>
      </c>
      <c r="DR647" s="65">
        <v>589.08407980000004</v>
      </c>
      <c r="DS647" s="65">
        <v>589.08407980000004</v>
      </c>
      <c r="DT647" s="65">
        <v>635.04901310000002</v>
      </c>
      <c r="DU647" s="65">
        <v>635.04901310000002</v>
      </c>
      <c r="DV647" s="65">
        <v>635.04901310000002</v>
      </c>
      <c r="DW647" s="65">
        <v>635.04901310000002</v>
      </c>
      <c r="DX647" s="65">
        <v>635.04901310000002</v>
      </c>
      <c r="DY647" s="65">
        <v>635.04901310000002</v>
      </c>
      <c r="DZ647" s="65">
        <v>635.04901310000002</v>
      </c>
      <c r="EA647" s="65">
        <v>635.04901310000002</v>
      </c>
      <c r="EB647" s="65">
        <v>635.04901310000002</v>
      </c>
      <c r="EC647" s="65">
        <v>635.04901310000002</v>
      </c>
      <c r="ED647" s="65">
        <v>635.04901310000002</v>
      </c>
      <c r="EE647" s="65">
        <v>635.04901310000002</v>
      </c>
      <c r="EF647" s="65">
        <v>635.04901310000002</v>
      </c>
      <c r="EG647" s="65">
        <v>635.04901310000002</v>
      </c>
      <c r="EH647" s="65">
        <v>635.04901310000002</v>
      </c>
      <c r="EI647" s="65">
        <v>635.04901310000002</v>
      </c>
      <c r="EJ647" s="65">
        <v>635.04901310000002</v>
      </c>
      <c r="EK647" s="65">
        <v>635.04901310000002</v>
      </c>
      <c r="EL647" s="65">
        <v>635.04901310000002</v>
      </c>
      <c r="EM647" s="65">
        <v>635.04901310000002</v>
      </c>
      <c r="EN647" s="65">
        <v>1163.040888</v>
      </c>
      <c r="EO647" s="65">
        <v>1163.040888</v>
      </c>
      <c r="EP647" s="65">
        <v>1163.040888</v>
      </c>
      <c r="EQ647" s="65">
        <v>1163.040888</v>
      </c>
      <c r="ER647" s="65">
        <v>1205.00109</v>
      </c>
      <c r="ES647" s="65">
        <v>1205.00109</v>
      </c>
      <c r="ET647" s="65">
        <v>1205.00109</v>
      </c>
      <c r="EU647" s="65">
        <v>1205.00109</v>
      </c>
      <c r="EV647" s="65">
        <v>1205.00109</v>
      </c>
      <c r="EW647" s="65">
        <v>1205.00109</v>
      </c>
      <c r="EX647" s="65">
        <v>1205.00109</v>
      </c>
      <c r="EY647" s="65">
        <v>1205.00109</v>
      </c>
      <c r="EZ647" s="65">
        <v>1279.95436</v>
      </c>
      <c r="FA647" s="65">
        <v>1279.95436</v>
      </c>
      <c r="FB647" s="65">
        <v>1279.95436</v>
      </c>
      <c r="FC647" s="65">
        <v>1279.95436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108.3708324</v>
      </c>
      <c r="BY653" s="65">
        <v>108.3708324</v>
      </c>
      <c r="BZ653" s="65">
        <v>108.3708324</v>
      </c>
      <c r="CA653" s="65">
        <v>108.3708324</v>
      </c>
      <c r="CB653" s="65">
        <v>5148.931826</v>
      </c>
      <c r="CC653" s="65">
        <v>5148.931826</v>
      </c>
      <c r="CD653" s="65">
        <v>5148.931826</v>
      </c>
      <c r="CE653" s="65">
        <v>5148.931826</v>
      </c>
      <c r="CF653" s="65">
        <v>7420.7860659999997</v>
      </c>
      <c r="CG653" s="65">
        <v>7420.7860659999997</v>
      </c>
      <c r="CH653" s="65">
        <v>7420.7860659999997</v>
      </c>
      <c r="CI653" s="65">
        <v>7420.7860659999997</v>
      </c>
      <c r="CJ653" s="65">
        <v>9698.0665069999995</v>
      </c>
      <c r="CK653" s="65">
        <v>7577.5065759999998</v>
      </c>
      <c r="CL653" s="65">
        <v>9698.0665069999995</v>
      </c>
      <c r="CM653" s="65">
        <v>9698.0665069999995</v>
      </c>
      <c r="CN653" s="65">
        <v>11950.714169999999</v>
      </c>
      <c r="CO653" s="65">
        <v>11950.714169999999</v>
      </c>
      <c r="CP653" s="65">
        <v>11950.714169999999</v>
      </c>
      <c r="CQ653" s="65">
        <v>11950.714169999999</v>
      </c>
      <c r="CR653" s="65">
        <v>14468.06127</v>
      </c>
      <c r="CS653" s="65">
        <v>14468.06127</v>
      </c>
      <c r="CT653" s="65">
        <v>14468.06127</v>
      </c>
      <c r="CU653" s="65">
        <v>14468.06127</v>
      </c>
      <c r="CV653" s="65">
        <v>16731.803820000001</v>
      </c>
      <c r="CW653" s="65">
        <v>16731.803820000001</v>
      </c>
      <c r="CX653" s="65">
        <v>16731.803820000001</v>
      </c>
      <c r="CY653" s="65">
        <v>16731.803820000001</v>
      </c>
      <c r="CZ653" s="65">
        <v>18710.658289999999</v>
      </c>
      <c r="DA653" s="65">
        <v>18710.658289999999</v>
      </c>
      <c r="DB653" s="65">
        <v>18710.658289999999</v>
      </c>
      <c r="DC653" s="65">
        <v>18710.658289999999</v>
      </c>
      <c r="DD653" s="65">
        <v>21120.83843</v>
      </c>
      <c r="DE653" s="65">
        <v>21120.83843</v>
      </c>
      <c r="DF653" s="65">
        <v>21120.83843</v>
      </c>
      <c r="DG653" s="65">
        <v>21120.83843</v>
      </c>
      <c r="DH653" s="65">
        <v>23050.178309999999</v>
      </c>
      <c r="DI653" s="65">
        <v>23050.178309999999</v>
      </c>
      <c r="DJ653" s="65">
        <v>23050.178309999999</v>
      </c>
      <c r="DK653" s="65">
        <v>23050.178309999999</v>
      </c>
      <c r="DL653" s="65">
        <v>24035.57187</v>
      </c>
      <c r="DM653" s="65">
        <v>24035.57187</v>
      </c>
      <c r="DN653" s="65">
        <v>23491.63335</v>
      </c>
      <c r="DO653" s="65">
        <v>24035.57187</v>
      </c>
      <c r="DP653" s="65">
        <v>25857.657569999999</v>
      </c>
      <c r="DQ653" s="65">
        <v>25857.657569999999</v>
      </c>
      <c r="DR653" s="65">
        <v>25857.657569999999</v>
      </c>
      <c r="DS653" s="65">
        <v>25857.657569999999</v>
      </c>
      <c r="DT653" s="65">
        <v>27901.4</v>
      </c>
      <c r="DU653" s="65">
        <v>27901.4</v>
      </c>
      <c r="DV653" s="65">
        <v>27901.4</v>
      </c>
      <c r="DW653" s="65">
        <v>27901.4</v>
      </c>
      <c r="DX653" s="65">
        <v>29789.26396</v>
      </c>
      <c r="DY653" s="65">
        <v>29789.26396</v>
      </c>
      <c r="DZ653" s="65">
        <v>29789.26396</v>
      </c>
      <c r="EA653" s="65">
        <v>29789.26396</v>
      </c>
      <c r="EB653" s="65">
        <v>32117.077850000001</v>
      </c>
      <c r="EC653" s="65">
        <v>32117.077850000001</v>
      </c>
      <c r="ED653" s="65">
        <v>30448.53529</v>
      </c>
      <c r="EE653" s="65">
        <v>32117.077850000001</v>
      </c>
      <c r="EF653" s="65">
        <v>35712.246099999997</v>
      </c>
      <c r="EG653" s="65">
        <v>35712.246099999997</v>
      </c>
      <c r="EH653" s="65">
        <v>35712.246099999997</v>
      </c>
      <c r="EI653" s="65">
        <v>35712.246099999997</v>
      </c>
      <c r="EJ653" s="65">
        <v>39053.874949999998</v>
      </c>
      <c r="EK653" s="65">
        <v>39053.874949999998</v>
      </c>
      <c r="EL653" s="65">
        <v>39053.874949999998</v>
      </c>
      <c r="EM653" s="65">
        <v>39053.874949999998</v>
      </c>
      <c r="EN653" s="65">
        <v>42998.431759999999</v>
      </c>
      <c r="EO653" s="65">
        <v>42998.431759999999</v>
      </c>
      <c r="EP653" s="65">
        <v>42998.431759999999</v>
      </c>
      <c r="EQ653" s="65">
        <v>42998.431759999999</v>
      </c>
      <c r="ER653" s="65">
        <v>47452.15307</v>
      </c>
      <c r="ES653" s="65">
        <v>47452.15307</v>
      </c>
      <c r="ET653" s="65">
        <v>47452.15307</v>
      </c>
      <c r="EU653" s="65">
        <v>47452.15307</v>
      </c>
      <c r="EV653" s="65">
        <v>50511.945370000001</v>
      </c>
      <c r="EW653" s="65">
        <v>50511.945370000001</v>
      </c>
      <c r="EX653" s="65">
        <v>50511.945370000001</v>
      </c>
      <c r="EY653" s="65">
        <v>50511.945370000001</v>
      </c>
      <c r="EZ653" s="65">
        <v>52958.477149999999</v>
      </c>
      <c r="FA653" s="65">
        <v>52958.477149999999</v>
      </c>
      <c r="FB653" s="65">
        <v>52958.477149999999</v>
      </c>
      <c r="FC653" s="65">
        <v>52958.477149999999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0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2462.384826</v>
      </c>
      <c r="BE666" s="65">
        <v>2462.384826</v>
      </c>
      <c r="BF666" s="65">
        <v>2462.384826</v>
      </c>
      <c r="BG666" s="65">
        <v>2462.384826</v>
      </c>
      <c r="BH666" s="65">
        <v>2714.5060189999999</v>
      </c>
      <c r="BI666" s="65">
        <v>2632.0759939999998</v>
      </c>
      <c r="BJ666" s="65">
        <v>2714.5060189999999</v>
      </c>
      <c r="BK666" s="65">
        <v>2714.5060189999999</v>
      </c>
      <c r="BL666" s="65">
        <v>2714.5060189999999</v>
      </c>
      <c r="BM666" s="65">
        <v>1166.1917330000001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2632.0759939999998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2632.0759939999998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965.47351960000003</v>
      </c>
      <c r="BE668" s="65">
        <v>965.47351960000003</v>
      </c>
      <c r="BF668" s="65">
        <v>965.47351960000003</v>
      </c>
      <c r="BG668" s="65">
        <v>965.47351960000003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1029.901586</v>
      </c>
      <c r="BZ668" s="65">
        <v>440.57427539999998</v>
      </c>
      <c r="CA668" s="65">
        <v>1470.4758609999999</v>
      </c>
      <c r="CB668" s="65">
        <v>1470.4758609999999</v>
      </c>
      <c r="CC668" s="65">
        <v>1470.4758609999999</v>
      </c>
      <c r="CD668" s="65">
        <v>945.57661689999998</v>
      </c>
      <c r="CE668" s="65">
        <v>1470.4758609999999</v>
      </c>
      <c r="CF668" s="65">
        <v>1470.4758609999999</v>
      </c>
      <c r="CG668" s="65">
        <v>1470.4758609999999</v>
      </c>
      <c r="CH668" s="65">
        <v>524.8992442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945.57661689999998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505.0023415</v>
      </c>
      <c r="DC668" s="65">
        <v>1470.4758609999999</v>
      </c>
      <c r="DD668" s="65">
        <v>1470.4758609999999</v>
      </c>
      <c r="DE668" s="65">
        <v>1470.4758609999999</v>
      </c>
      <c r="DF668" s="65">
        <v>1029.901586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945.57661689999998</v>
      </c>
      <c r="DO668" s="65">
        <v>1470.4758609999999</v>
      </c>
      <c r="DP668" s="65">
        <v>1470.4758609999999</v>
      </c>
      <c r="DQ668" s="65">
        <v>945.57661689999998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318.35044420000003</v>
      </c>
      <c r="AY677" s="65">
        <v>843.24968839999997</v>
      </c>
      <c r="AZ677" s="65">
        <v>1615.4390100000001</v>
      </c>
      <c r="BA677" s="65">
        <v>1615.4390100000001</v>
      </c>
      <c r="BB677" s="65">
        <v>1379.518591</v>
      </c>
      <c r="BC677" s="65">
        <v>1615.4390100000001</v>
      </c>
      <c r="BD677" s="65">
        <v>3663.7787640000001</v>
      </c>
      <c r="BE677" s="65">
        <v>3663.7787640000001</v>
      </c>
      <c r="BF677" s="65">
        <v>3663.7787640000001</v>
      </c>
      <c r="BG677" s="65">
        <v>3663.7787640000001</v>
      </c>
      <c r="BH677" s="65">
        <v>4420.9022990000003</v>
      </c>
      <c r="BI677" s="65">
        <v>4338.4722730000003</v>
      </c>
      <c r="BJ677" s="65">
        <v>4420.9022990000003</v>
      </c>
      <c r="BK677" s="65">
        <v>4420.9022990000003</v>
      </c>
      <c r="BL677" s="65">
        <v>4420.9022990000003</v>
      </c>
      <c r="BM677" s="65">
        <v>2872.588013</v>
      </c>
      <c r="BN677" s="65">
        <v>4420.9022990000003</v>
      </c>
      <c r="BO677" s="65">
        <v>4420.9022990000003</v>
      </c>
      <c r="BP677" s="65">
        <v>4589.5522369999999</v>
      </c>
      <c r="BQ677" s="65">
        <v>4589.5522369999999</v>
      </c>
      <c r="BR677" s="65">
        <v>4589.5522369999999</v>
      </c>
      <c r="BS677" s="65">
        <v>4589.5522369999999</v>
      </c>
      <c r="BT677" s="65">
        <v>4589.5522369999999</v>
      </c>
      <c r="BU677" s="65">
        <v>4589.5522369999999</v>
      </c>
      <c r="BV677" s="65">
        <v>4589.5522369999999</v>
      </c>
      <c r="BW677" s="65">
        <v>4589.5522369999999</v>
      </c>
      <c r="BX677" s="65">
        <v>4589.5522369999999</v>
      </c>
      <c r="BY677" s="65">
        <v>4066.5479359999999</v>
      </c>
      <c r="BZ677" s="65">
        <v>3559.6506509999999</v>
      </c>
      <c r="CA677" s="65">
        <v>4589.5522369999999</v>
      </c>
      <c r="CB677" s="65">
        <v>4420.9022990000003</v>
      </c>
      <c r="CC677" s="65">
        <v>4589.5522369999999</v>
      </c>
      <c r="CD677" s="65">
        <v>4064.6529919999998</v>
      </c>
      <c r="CE677" s="65">
        <v>4589.5522369999999</v>
      </c>
      <c r="CF677" s="65">
        <v>4589.5522369999999</v>
      </c>
      <c r="CG677" s="65">
        <v>4589.5522369999999</v>
      </c>
      <c r="CH677" s="65">
        <v>3643.9756200000002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4064.6529919999998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3624.0787169999999</v>
      </c>
      <c r="DC677" s="65">
        <v>4589.5522369999999</v>
      </c>
      <c r="DD677" s="65">
        <v>4589.5522369999999</v>
      </c>
      <c r="DE677" s="65">
        <v>4589.5522369999999</v>
      </c>
      <c r="DF677" s="65">
        <v>4148.9779609999996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4064.6529919999998</v>
      </c>
      <c r="DO677" s="65">
        <v>4589.5522369999999</v>
      </c>
      <c r="DP677" s="65">
        <v>4589.5522369999999</v>
      </c>
      <c r="DQ677" s="65">
        <v>4064.6529919999998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4353.6318179999998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4507.1222109999999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X678" s="65">
        <v>214.12857260000001</v>
      </c>
      <c r="AY678" s="65">
        <v>214.12857260000001</v>
      </c>
      <c r="AZ678" s="65">
        <v>214.12857260000001</v>
      </c>
      <c r="BA678" s="65">
        <v>214.12857260000001</v>
      </c>
      <c r="BB678" s="65">
        <v>214.12857260000001</v>
      </c>
      <c r="BC678" s="65">
        <v>214.12857260000001</v>
      </c>
      <c r="BD678" s="65">
        <v>579.85259470000005</v>
      </c>
      <c r="BE678" s="65">
        <v>579.85259470000005</v>
      </c>
      <c r="BF678" s="65">
        <v>365.72402219999998</v>
      </c>
      <c r="BG678" s="65">
        <v>579.85259470000005</v>
      </c>
      <c r="BH678" s="65">
        <v>1258.9947480000001</v>
      </c>
      <c r="BI678" s="65">
        <v>854.42439230000002</v>
      </c>
      <c r="BJ678" s="65">
        <v>1258.9947480000001</v>
      </c>
      <c r="BK678" s="65">
        <v>1258.9947480000001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1460.053674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H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214.12857260000001</v>
      </c>
      <c r="BA689" s="65">
        <v>214.12857260000001</v>
      </c>
      <c r="BB689" s="65">
        <v>214.12857260000001</v>
      </c>
      <c r="BC689" s="65">
        <v>214.12857260000001</v>
      </c>
      <c r="BD689" s="65">
        <v>579.85259470000005</v>
      </c>
      <c r="BE689" s="65">
        <v>579.85259470000005</v>
      </c>
      <c r="BF689" s="65">
        <v>365.72402219999998</v>
      </c>
      <c r="BG689" s="65">
        <v>579.85259470000005</v>
      </c>
      <c r="BH689" s="65">
        <v>1470.280906</v>
      </c>
      <c r="BI689" s="65">
        <v>854.42439230000002</v>
      </c>
      <c r="BJ689" s="65">
        <v>1470.280906</v>
      </c>
      <c r="BK689" s="65">
        <v>1470.280906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1864.6240299999999</v>
      </c>
      <c r="CE689" s="65">
        <v>2075.9101879999998</v>
      </c>
      <c r="CF689" s="65">
        <v>2075.9101879999998</v>
      </c>
      <c r="CG689" s="65">
        <v>2075.9101879999998</v>
      </c>
      <c r="CH689" s="65">
        <v>1864.6240299999999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1671.3398319999999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1864.6240299999999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5184.96</v>
      </c>
      <c r="BA702" s="65">
        <v>5184.96</v>
      </c>
      <c r="BB702" s="65">
        <v>4242.24</v>
      </c>
      <c r="BC702" s="65">
        <v>5577.76</v>
      </c>
      <c r="BD702" s="65">
        <v>5184.96</v>
      </c>
      <c r="BE702" s="65">
        <v>5184.96</v>
      </c>
      <c r="BF702" s="65">
        <v>4242.24</v>
      </c>
      <c r="BG702" s="65">
        <v>5577.76</v>
      </c>
      <c r="BH702" s="65">
        <v>5184.96</v>
      </c>
      <c r="BI702" s="65">
        <v>5184.96</v>
      </c>
      <c r="BJ702" s="65">
        <v>4242.24</v>
      </c>
      <c r="BK702" s="65">
        <v>5577.76</v>
      </c>
      <c r="BL702" s="65">
        <v>5184.96</v>
      </c>
      <c r="BM702" s="65">
        <v>5184.96</v>
      </c>
      <c r="BN702" s="65">
        <v>4242.24</v>
      </c>
      <c r="BO702" s="65">
        <v>5577.76</v>
      </c>
      <c r="BP702" s="65">
        <v>5184.96</v>
      </c>
      <c r="BQ702" s="65">
        <v>5184.96</v>
      </c>
      <c r="BR702" s="65">
        <v>4242.24</v>
      </c>
      <c r="BS702" s="65">
        <v>5577.76</v>
      </c>
      <c r="BT702" s="65">
        <v>5184.96</v>
      </c>
      <c r="BU702" s="65">
        <v>5184.96</v>
      </c>
      <c r="BV702" s="65">
        <v>4242.24</v>
      </c>
      <c r="BW702" s="65">
        <v>5577.76</v>
      </c>
      <c r="BX702" s="65">
        <v>5184.96</v>
      </c>
      <c r="BY702" s="65">
        <v>5184.96</v>
      </c>
      <c r="BZ702" s="65">
        <v>4242.24</v>
      </c>
      <c r="CA702" s="65">
        <v>5577.76</v>
      </c>
      <c r="CB702" s="65">
        <v>7782.72</v>
      </c>
      <c r="CC702" s="65">
        <v>7782.72</v>
      </c>
      <c r="CD702" s="65">
        <v>6367.68</v>
      </c>
      <c r="CE702" s="65">
        <v>8372.32</v>
      </c>
      <c r="CF702" s="65">
        <v>7782.72</v>
      </c>
      <c r="CG702" s="65">
        <v>7782.72</v>
      </c>
      <c r="CH702" s="65">
        <v>6367.68</v>
      </c>
      <c r="CI702" s="65">
        <v>8372.32</v>
      </c>
      <c r="CJ702" s="65">
        <v>7782.72</v>
      </c>
      <c r="CK702" s="65">
        <v>7782.72</v>
      </c>
      <c r="CL702" s="65">
        <v>6367.68</v>
      </c>
      <c r="CM702" s="65">
        <v>8372.32</v>
      </c>
      <c r="CN702" s="65">
        <v>7782.72</v>
      </c>
      <c r="CO702" s="65">
        <v>7782.72</v>
      </c>
      <c r="CP702" s="65">
        <v>6367.68</v>
      </c>
      <c r="CQ702" s="65">
        <v>8372.32</v>
      </c>
      <c r="CR702" s="65">
        <v>7782.72</v>
      </c>
      <c r="CS702" s="65">
        <v>7782.72</v>
      </c>
      <c r="CT702" s="65">
        <v>6367.68</v>
      </c>
      <c r="CU702" s="65">
        <v>8372.32</v>
      </c>
      <c r="CV702" s="65">
        <v>8585.94</v>
      </c>
      <c r="CW702" s="65">
        <v>8585.94</v>
      </c>
      <c r="CX702" s="65">
        <v>7024.86</v>
      </c>
      <c r="CY702" s="65">
        <v>9236.39</v>
      </c>
      <c r="CZ702" s="65">
        <v>8585.94</v>
      </c>
      <c r="DA702" s="65">
        <v>8585.94</v>
      </c>
      <c r="DB702" s="65">
        <v>7024.86</v>
      </c>
      <c r="DC702" s="65">
        <v>9236.39</v>
      </c>
      <c r="DD702" s="65">
        <v>8585.94</v>
      </c>
      <c r="DE702" s="65">
        <v>8585.94</v>
      </c>
      <c r="DF702" s="65">
        <v>7024.86</v>
      </c>
      <c r="DG702" s="65">
        <v>9236.39</v>
      </c>
      <c r="DH702" s="65">
        <v>8585.94</v>
      </c>
      <c r="DI702" s="65">
        <v>8585.94</v>
      </c>
      <c r="DJ702" s="65">
        <v>7024.86</v>
      </c>
      <c r="DK702" s="65">
        <v>9236.39</v>
      </c>
      <c r="DL702" s="65">
        <v>8585.94</v>
      </c>
      <c r="DM702" s="65">
        <v>8585.94</v>
      </c>
      <c r="DN702" s="65">
        <v>7024.86</v>
      </c>
      <c r="DO702" s="65">
        <v>9236.39</v>
      </c>
      <c r="DP702" s="65">
        <v>8585.94</v>
      </c>
      <c r="DQ702" s="65">
        <v>8585.94</v>
      </c>
      <c r="DR702" s="65">
        <v>7024.86</v>
      </c>
      <c r="DS702" s="65">
        <v>9236.39</v>
      </c>
      <c r="DT702" s="65">
        <v>8585.94</v>
      </c>
      <c r="DU702" s="65">
        <v>8585.94</v>
      </c>
      <c r="DV702" s="65">
        <v>7024.86</v>
      </c>
      <c r="DW702" s="65">
        <v>9236.39</v>
      </c>
      <c r="DX702" s="65">
        <v>8585.94</v>
      </c>
      <c r="DY702" s="65">
        <v>8585.94</v>
      </c>
      <c r="DZ702" s="65">
        <v>7024.86</v>
      </c>
      <c r="EA702" s="65">
        <v>9236.39</v>
      </c>
      <c r="EB702" s="65">
        <v>8585.94</v>
      </c>
      <c r="EC702" s="65">
        <v>8585.94</v>
      </c>
      <c r="ED702" s="65">
        <v>7024.86</v>
      </c>
      <c r="EE702" s="65">
        <v>9236.39</v>
      </c>
      <c r="EF702" s="65">
        <v>8585.94</v>
      </c>
      <c r="EG702" s="65">
        <v>8585.94</v>
      </c>
      <c r="EH702" s="65">
        <v>7024.86</v>
      </c>
      <c r="EI702" s="65">
        <v>9236.39</v>
      </c>
      <c r="EJ702" s="65">
        <v>8840.7000000000007</v>
      </c>
      <c r="EK702" s="65">
        <v>8840.7000000000007</v>
      </c>
      <c r="EL702" s="65">
        <v>7233.3</v>
      </c>
      <c r="EM702" s="65">
        <v>9510.4500000000007</v>
      </c>
      <c r="EN702" s="65">
        <v>8840.7000000000007</v>
      </c>
      <c r="EO702" s="65">
        <v>8840.7000000000007</v>
      </c>
      <c r="EP702" s="65">
        <v>7233.3</v>
      </c>
      <c r="EQ702" s="65">
        <v>9510.4500000000007</v>
      </c>
      <c r="ER702" s="65">
        <v>8840.7000000000007</v>
      </c>
      <c r="ES702" s="65">
        <v>8840.7000000000007</v>
      </c>
      <c r="ET702" s="65">
        <v>7233.3</v>
      </c>
      <c r="EU702" s="65">
        <v>9510.4500000000007</v>
      </c>
      <c r="EV702" s="65">
        <v>8840.7000000000007</v>
      </c>
      <c r="EW702" s="65">
        <v>8840.7000000000007</v>
      </c>
      <c r="EX702" s="65">
        <v>7233.3</v>
      </c>
      <c r="EY702" s="65">
        <v>9510.4500000000007</v>
      </c>
      <c r="EZ702" s="65">
        <v>8840.7000000000007</v>
      </c>
      <c r="FA702" s="65">
        <v>8840.7000000000007</v>
      </c>
      <c r="FB702" s="65">
        <v>7233.3</v>
      </c>
      <c r="FC702" s="65">
        <v>9510.4500000000007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5184.96</v>
      </c>
      <c r="BA713" s="65">
        <v>5184.96</v>
      </c>
      <c r="BB713" s="65">
        <v>4242.24</v>
      </c>
      <c r="BC713" s="65">
        <v>5577.76</v>
      </c>
      <c r="BD713" s="65">
        <v>5184.96</v>
      </c>
      <c r="BE713" s="65">
        <v>5184.96</v>
      </c>
      <c r="BF713" s="65">
        <v>4242.24</v>
      </c>
      <c r="BG713" s="65">
        <v>5577.76</v>
      </c>
      <c r="BH713" s="65">
        <v>5184.96</v>
      </c>
      <c r="BI713" s="65">
        <v>5184.96</v>
      </c>
      <c r="BJ713" s="65">
        <v>4242.24</v>
      </c>
      <c r="BK713" s="65">
        <v>5577.76</v>
      </c>
      <c r="BL713" s="65">
        <v>5184.96</v>
      </c>
      <c r="BM713" s="65">
        <v>5184.96</v>
      </c>
      <c r="BN713" s="65">
        <v>4242.24</v>
      </c>
      <c r="BO713" s="65">
        <v>5577.76</v>
      </c>
      <c r="BP713" s="65">
        <v>5184.96</v>
      </c>
      <c r="BQ713" s="65">
        <v>5184.96</v>
      </c>
      <c r="BR713" s="65">
        <v>4242.24</v>
      </c>
      <c r="BS713" s="65">
        <v>5577.76</v>
      </c>
      <c r="BT713" s="65">
        <v>5184.96</v>
      </c>
      <c r="BU713" s="65">
        <v>5184.96</v>
      </c>
      <c r="BV713" s="65">
        <v>4242.24</v>
      </c>
      <c r="BW713" s="65">
        <v>5577.76</v>
      </c>
      <c r="BX713" s="65">
        <v>5184.96</v>
      </c>
      <c r="BY713" s="65">
        <v>5184.96</v>
      </c>
      <c r="BZ713" s="65">
        <v>4242.24</v>
      </c>
      <c r="CA713" s="65">
        <v>5577.76</v>
      </c>
      <c r="CB713" s="65">
        <v>7782.72</v>
      </c>
      <c r="CC713" s="65">
        <v>7782.72</v>
      </c>
      <c r="CD713" s="65">
        <v>6367.68</v>
      </c>
      <c r="CE713" s="65">
        <v>8372.32</v>
      </c>
      <c r="CF713" s="65">
        <v>7782.72</v>
      </c>
      <c r="CG713" s="65">
        <v>7782.72</v>
      </c>
      <c r="CH713" s="65">
        <v>6367.68</v>
      </c>
      <c r="CI713" s="65">
        <v>8372.32</v>
      </c>
      <c r="CJ713" s="65">
        <v>7782.72</v>
      </c>
      <c r="CK713" s="65">
        <v>7782.72</v>
      </c>
      <c r="CL713" s="65">
        <v>6367.68</v>
      </c>
      <c r="CM713" s="65">
        <v>8372.32</v>
      </c>
      <c r="CN713" s="65">
        <v>7782.72</v>
      </c>
      <c r="CO713" s="65">
        <v>7782.72</v>
      </c>
      <c r="CP713" s="65">
        <v>6367.68</v>
      </c>
      <c r="CQ713" s="65">
        <v>8372.32</v>
      </c>
      <c r="CR713" s="65">
        <v>7782.72</v>
      </c>
      <c r="CS713" s="65">
        <v>7782.72</v>
      </c>
      <c r="CT713" s="65">
        <v>6367.68</v>
      </c>
      <c r="CU713" s="65">
        <v>8372.32</v>
      </c>
      <c r="CV713" s="65">
        <v>8585.94</v>
      </c>
      <c r="CW713" s="65">
        <v>8585.94</v>
      </c>
      <c r="CX713" s="65">
        <v>7024.86</v>
      </c>
      <c r="CY713" s="65">
        <v>9236.39</v>
      </c>
      <c r="CZ713" s="65">
        <v>8585.94</v>
      </c>
      <c r="DA713" s="65">
        <v>8585.94</v>
      </c>
      <c r="DB713" s="65">
        <v>7024.86</v>
      </c>
      <c r="DC713" s="65">
        <v>9236.39</v>
      </c>
      <c r="DD713" s="65">
        <v>8585.94</v>
      </c>
      <c r="DE713" s="65">
        <v>8585.94</v>
      </c>
      <c r="DF713" s="65">
        <v>7024.86</v>
      </c>
      <c r="DG713" s="65">
        <v>9236.39</v>
      </c>
      <c r="DH713" s="65">
        <v>8585.94</v>
      </c>
      <c r="DI713" s="65">
        <v>8585.94</v>
      </c>
      <c r="DJ713" s="65">
        <v>7024.86</v>
      </c>
      <c r="DK713" s="65">
        <v>9236.39</v>
      </c>
      <c r="DL713" s="65">
        <v>8585.94</v>
      </c>
      <c r="DM713" s="65">
        <v>8585.94</v>
      </c>
      <c r="DN713" s="65">
        <v>7024.86</v>
      </c>
      <c r="DO713" s="65">
        <v>9236.39</v>
      </c>
      <c r="DP713" s="65">
        <v>8585.94</v>
      </c>
      <c r="DQ713" s="65">
        <v>8585.94</v>
      </c>
      <c r="DR713" s="65">
        <v>7024.86</v>
      </c>
      <c r="DS713" s="65">
        <v>9236.39</v>
      </c>
      <c r="DT713" s="65">
        <v>8585.94</v>
      </c>
      <c r="DU713" s="65">
        <v>8585.94</v>
      </c>
      <c r="DV713" s="65">
        <v>7024.86</v>
      </c>
      <c r="DW713" s="65">
        <v>9236.39</v>
      </c>
      <c r="DX713" s="65">
        <v>8585.94</v>
      </c>
      <c r="DY713" s="65">
        <v>8585.94</v>
      </c>
      <c r="DZ713" s="65">
        <v>7024.86</v>
      </c>
      <c r="EA713" s="65">
        <v>9236.39</v>
      </c>
      <c r="EB713" s="65">
        <v>8585.94</v>
      </c>
      <c r="EC713" s="65">
        <v>8585.94</v>
      </c>
      <c r="ED713" s="65">
        <v>7024.86</v>
      </c>
      <c r="EE713" s="65">
        <v>9236.39</v>
      </c>
      <c r="EF713" s="65">
        <v>8585.94</v>
      </c>
      <c r="EG713" s="65">
        <v>8585.94</v>
      </c>
      <c r="EH713" s="65">
        <v>7024.86</v>
      </c>
      <c r="EI713" s="65">
        <v>9236.39</v>
      </c>
      <c r="EJ713" s="65">
        <v>8840.7000000000007</v>
      </c>
      <c r="EK713" s="65">
        <v>8840.7000000000007</v>
      </c>
      <c r="EL713" s="65">
        <v>7233.3</v>
      </c>
      <c r="EM713" s="65">
        <v>9510.4500000000007</v>
      </c>
      <c r="EN713" s="65">
        <v>8840.7000000000007</v>
      </c>
      <c r="EO713" s="65">
        <v>8840.7000000000007</v>
      </c>
      <c r="EP713" s="65">
        <v>7233.3</v>
      </c>
      <c r="EQ713" s="65">
        <v>9510.4500000000007</v>
      </c>
      <c r="ER713" s="65">
        <v>8840.7000000000007</v>
      </c>
      <c r="ES713" s="65">
        <v>8840.7000000000007</v>
      </c>
      <c r="ET713" s="65">
        <v>7233.3</v>
      </c>
      <c r="EU713" s="65">
        <v>9510.4500000000007</v>
      </c>
      <c r="EV713" s="65">
        <v>8840.7000000000007</v>
      </c>
      <c r="EW713" s="65">
        <v>8840.7000000000007</v>
      </c>
      <c r="EX713" s="65">
        <v>7233.3</v>
      </c>
      <c r="EY713" s="65">
        <v>9510.4500000000007</v>
      </c>
      <c r="EZ713" s="65">
        <v>8840.7000000000007</v>
      </c>
      <c r="FA713" s="65">
        <v>8840.7000000000007</v>
      </c>
      <c r="FB713" s="65">
        <v>7233.3</v>
      </c>
      <c r="FC713" s="65">
        <v>9510.4500000000007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1136.965872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1515.9544960000001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2463.4260559999998</v>
      </c>
      <c r="EC751" s="65">
        <v>2463.4260559999998</v>
      </c>
      <c r="ED751" s="65">
        <v>2463.4260559999998</v>
      </c>
      <c r="EE751" s="65">
        <v>2463.4260559999998</v>
      </c>
      <c r="EF751" s="65">
        <v>2463.4260559999998</v>
      </c>
      <c r="EG751" s="65">
        <v>2463.4260559999998</v>
      </c>
      <c r="EH751" s="65">
        <v>2273.931744</v>
      </c>
      <c r="EI751" s="65">
        <v>2463.4260559999998</v>
      </c>
      <c r="EJ751" s="65">
        <v>2463.4260559999998</v>
      </c>
      <c r="EK751" s="65">
        <v>2463.4260559999998</v>
      </c>
      <c r="EL751" s="65">
        <v>2084.4374320000002</v>
      </c>
      <c r="EM751" s="65">
        <v>2316.8496260000002</v>
      </c>
      <c r="EN751" s="65">
        <v>2463.4260559999998</v>
      </c>
      <c r="EO751" s="65">
        <v>2463.4260559999998</v>
      </c>
      <c r="EP751" s="65">
        <v>2463.4260559999998</v>
      </c>
      <c r="EQ751" s="65">
        <v>2463.4260559999998</v>
      </c>
      <c r="ER751" s="65">
        <v>2463.4260559999998</v>
      </c>
      <c r="ES751" s="65">
        <v>2463.4260559999998</v>
      </c>
      <c r="ET751" s="65">
        <v>2463.4260559999998</v>
      </c>
      <c r="EU751" s="65">
        <v>2463.4260559999998</v>
      </c>
      <c r="EV751" s="65">
        <v>2463.4260559999998</v>
      </c>
      <c r="EW751" s="65">
        <v>2463.4260559999998</v>
      </c>
      <c r="EX751" s="65">
        <v>2463.4260559999998</v>
      </c>
      <c r="EY751" s="65">
        <v>2463.4260559999998</v>
      </c>
      <c r="EZ751" s="65">
        <v>2463.4260559999998</v>
      </c>
      <c r="FA751" s="65">
        <v>2463.4260559999998</v>
      </c>
      <c r="FB751" s="65">
        <v>2463.4260559999998</v>
      </c>
      <c r="FC751" s="65">
        <v>2463.4260559999998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638.05064760000005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1185.286922</v>
      </c>
      <c r="DS753" s="65">
        <v>1185.286922</v>
      </c>
      <c r="DT753" s="65">
        <v>1185.286922</v>
      </c>
      <c r="DU753" s="65">
        <v>1185.286922</v>
      </c>
      <c r="DV753" s="65">
        <v>1185.286922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1185.286922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1185.286922</v>
      </c>
      <c r="EU753" s="65">
        <v>1185.286922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1185.286922</v>
      </c>
      <c r="FC753" s="65">
        <v>1185.286922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3248.8799789999998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3270.1266409999998</v>
      </c>
      <c r="DK761" s="65">
        <v>3817.3629150000002</v>
      </c>
      <c r="DL761" s="65">
        <v>4006.857227</v>
      </c>
      <c r="DM761" s="65">
        <v>4006.857227</v>
      </c>
      <c r="DN761" s="65">
        <v>3627.8686029999999</v>
      </c>
      <c r="DO761" s="65">
        <v>4006.857227</v>
      </c>
      <c r="DP761" s="65">
        <v>4196.3515390000002</v>
      </c>
      <c r="DQ761" s="65">
        <v>4196.3515390000002</v>
      </c>
      <c r="DR761" s="65">
        <v>4196.3515390000002</v>
      </c>
      <c r="DS761" s="65">
        <v>4196.3515390000002</v>
      </c>
      <c r="DT761" s="65">
        <v>4385.845851</v>
      </c>
      <c r="DU761" s="65">
        <v>4385.845851</v>
      </c>
      <c r="DV761" s="65">
        <v>4385.845851</v>
      </c>
      <c r="DW761" s="65">
        <v>4385.845851</v>
      </c>
      <c r="DX761" s="65">
        <v>4575.3401629999998</v>
      </c>
      <c r="DY761" s="65">
        <v>4575.3401629999998</v>
      </c>
      <c r="DZ761" s="65">
        <v>4575.3401629999998</v>
      </c>
      <c r="EA761" s="65">
        <v>4575.3401629999998</v>
      </c>
      <c r="EB761" s="65">
        <v>4575.3401629999998</v>
      </c>
      <c r="EC761" s="65">
        <v>4575.3401629999998</v>
      </c>
      <c r="ED761" s="65">
        <v>4575.3401629999998</v>
      </c>
      <c r="EE761" s="65">
        <v>4575.3401629999998</v>
      </c>
      <c r="EF761" s="65">
        <v>4575.3401629999998</v>
      </c>
      <c r="EG761" s="65">
        <v>4575.3401629999998</v>
      </c>
      <c r="EH761" s="65">
        <v>4385.845851</v>
      </c>
      <c r="EI761" s="65">
        <v>4575.3401629999998</v>
      </c>
      <c r="EJ761" s="65">
        <v>4575.3401629999998</v>
      </c>
      <c r="EK761" s="65">
        <v>4575.3401629999998</v>
      </c>
      <c r="EL761" s="65">
        <v>4196.3515390000002</v>
      </c>
      <c r="EM761" s="65">
        <v>4428.7637329999998</v>
      </c>
      <c r="EN761" s="65">
        <v>4575.3401629999998</v>
      </c>
      <c r="EO761" s="65">
        <v>4575.3401629999998</v>
      </c>
      <c r="EP761" s="65">
        <v>4575.3401629999998</v>
      </c>
      <c r="EQ761" s="65">
        <v>4575.3401629999998</v>
      </c>
      <c r="ER761" s="65">
        <v>4575.3401629999998</v>
      </c>
      <c r="ES761" s="65">
        <v>4575.3401629999998</v>
      </c>
      <c r="ET761" s="65">
        <v>4575.3401629999998</v>
      </c>
      <c r="EU761" s="65">
        <v>4575.3401629999998</v>
      </c>
      <c r="EV761" s="65">
        <v>4575.3401629999998</v>
      </c>
      <c r="EW761" s="65">
        <v>4575.3401629999998</v>
      </c>
      <c r="EX761" s="65">
        <v>4575.3401629999998</v>
      </c>
      <c r="EY761" s="65">
        <v>4575.3401629999998</v>
      </c>
      <c r="EZ761" s="65">
        <v>4575.3401629999998</v>
      </c>
      <c r="FA761" s="65">
        <v>4575.3401629999998</v>
      </c>
      <c r="FB761" s="65">
        <v>4575.3401629999998</v>
      </c>
      <c r="FC761" s="65">
        <v>4575.3401629999998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3" width="13.44140625" style="33" bestFit="1" customWidth="1"/>
    <col min="4" max="6" width="13.6640625" style="33" bestFit="1" customWidth="1"/>
    <col min="7" max="7" width="13.44140625" style="33" bestFit="1" customWidth="1"/>
    <col min="8" max="10" width="13.6640625" style="33" bestFit="1" customWidth="1"/>
    <col min="11" max="11" width="13.44140625" style="33" bestFit="1" customWidth="1"/>
    <col min="12" max="14" width="13.6640625" style="33" bestFit="1" customWidth="1"/>
    <col min="15" max="15" width="13.44140625" style="33" bestFit="1" customWidth="1"/>
    <col min="16" max="18" width="13.6640625" style="33" bestFit="1" customWidth="1"/>
    <col min="19" max="19" width="13.44140625" style="33" bestFit="1" customWidth="1"/>
    <col min="20" max="23" width="13.6640625" style="33" bestFit="1" customWidth="1"/>
    <col min="24" max="26" width="14.109375" style="33" bestFit="1" customWidth="1"/>
    <col min="27" max="27" width="13.44140625" style="33" bestFit="1" customWidth="1"/>
    <col min="28" max="31" width="13.6640625" style="33" bestFit="1" customWidth="1"/>
    <col min="32" max="34" width="14.109375" style="33" bestFit="1" customWidth="1"/>
    <col min="35" max="35" width="13.6640625" style="33" bestFit="1" customWidth="1"/>
    <col min="36" max="38" width="14.109375" style="33" bestFit="1" customWidth="1"/>
    <col min="39" max="102" width="9.109375" style="33"/>
    <col min="103" max="106" width="9.109375" style="66"/>
    <col min="107" max="16384" width="9.109375" style="33"/>
  </cols>
  <sheetData>
    <row r="2" spans="2:258" x14ac:dyDescent="0.3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3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3">
      <c r="B4" s="16" t="s">
        <v>1</v>
      </c>
      <c r="C4" s="1">
        <f>PLANEL_GerPT_Trim_Resultado!P245</f>
        <v>56183.551480000002</v>
      </c>
      <c r="D4" s="1">
        <f>PLANEL_GerPT_Trim_Resultado!Q245</f>
        <v>54204.752520000002</v>
      </c>
      <c r="E4" s="1">
        <f>PLANEL_GerPT_Trim_Resultado!R245</f>
        <v>53605.059079999999</v>
      </c>
      <c r="F4" s="1">
        <f>PLANEL_GerPT_Trim_Resultado!S245</f>
        <v>54782.571430000004</v>
      </c>
      <c r="G4" s="1">
        <f>PLANEL_GerPT_Trim_Resultado!T245</f>
        <v>52954.315620000001</v>
      </c>
      <c r="H4" s="1">
        <f>PLANEL_GerPT_Trim_Resultado!U245</f>
        <v>55549.653550000003</v>
      </c>
      <c r="I4" s="1">
        <f>PLANEL_GerPT_Trim_Resultado!V245</f>
        <v>52089.911769999999</v>
      </c>
      <c r="J4" s="1">
        <f>PLANEL_GerPT_Trim_Resultado!W245</f>
        <v>52694.559119999998</v>
      </c>
      <c r="K4" s="1">
        <f>PLANEL_GerPT_Trim_Resultado!X245</f>
        <v>57218.197240000001</v>
      </c>
      <c r="L4" s="1">
        <f>PLANEL_GerPT_Trim_Resultado!Y245</f>
        <v>56774.881220000003</v>
      </c>
      <c r="M4" s="1">
        <f>PLANEL_GerPT_Trim_Resultado!Z245</f>
        <v>54166.589890000003</v>
      </c>
      <c r="N4" s="1">
        <f>PLANEL_GerPT_Trim_Resultado!AA245</f>
        <v>55607.117149999998</v>
      </c>
      <c r="O4" s="1">
        <f>PLANEL_GerPT_Trim_Resultado!AB245</f>
        <v>60823.546029999998</v>
      </c>
      <c r="P4" s="1">
        <f>PLANEL_GerPT_Trim_Resultado!AC245</f>
        <v>63236.811410000002</v>
      </c>
      <c r="Q4" s="1">
        <f>PLANEL_GerPT_Trim_Resultado!AD245</f>
        <v>55427.234570000001</v>
      </c>
      <c r="R4" s="1">
        <f>PLANEL_GerPT_Trim_Resultado!AE245</f>
        <v>61551.515420000003</v>
      </c>
      <c r="S4" s="1">
        <f>PLANEL_GerPT_Trim_Resultado!AF245</f>
        <v>70555.640060000005</v>
      </c>
      <c r="T4" s="1">
        <f>PLANEL_GerPT_Trim_Resultado!AG245</f>
        <v>67084.068490000005</v>
      </c>
      <c r="U4" s="1">
        <f>PLANEL_GerPT_Trim_Resultado!AH245</f>
        <v>60356.66964</v>
      </c>
      <c r="V4" s="1">
        <f>PLANEL_GerPT_Trim_Resultado!AI245</f>
        <v>63066.019970000001</v>
      </c>
      <c r="W4" s="1">
        <f>PLANEL_GerPT_Trim_Resultado!AJ245</f>
        <v>69314.384449999998</v>
      </c>
      <c r="X4" s="1">
        <f>PLANEL_GerPT_Trim_Resultado!AK245</f>
        <v>67544.639049999998</v>
      </c>
      <c r="Y4" s="1">
        <f>PLANEL_GerPT_Trim_Resultado!AL245</f>
        <v>66164.793690000006</v>
      </c>
      <c r="Z4" s="1">
        <f>PLANEL_GerPT_Trim_Resultado!AM245</f>
        <v>66638.171919999993</v>
      </c>
      <c r="AA4" s="1">
        <f>PLANEL_GerPT_Trim_Resultado!AN245</f>
        <v>72440.424759999994</v>
      </c>
      <c r="AB4" s="1">
        <f>PLANEL_GerPT_Trim_Resultado!AO245</f>
        <v>69568.408670000004</v>
      </c>
      <c r="AC4" s="1">
        <f>PLANEL_GerPT_Trim_Resultado!AP245</f>
        <v>69100.972529999999</v>
      </c>
      <c r="AD4" s="1">
        <f>PLANEL_GerPT_Trim_Resultado!AQ245</f>
        <v>69979.224549999999</v>
      </c>
      <c r="AE4" s="1">
        <f>PLANEL_GerPT_Trim_Resultado!AR245</f>
        <v>68713.193539999993</v>
      </c>
      <c r="AF4" s="1">
        <f>PLANEL_GerPT_Trim_Resultado!AS245</f>
        <v>71105.369399999996</v>
      </c>
      <c r="AG4" s="1">
        <f>PLANEL_GerPT_Trim_Resultado!AT245</f>
        <v>68949.052849999993</v>
      </c>
      <c r="AH4" s="1">
        <f>PLANEL_GerPT_Trim_Resultado!AU245</f>
        <v>70933.325760000007</v>
      </c>
      <c r="AI4" s="1">
        <f>PLANEL_GerPT_Trim_Resultado!AV245</f>
        <v>74975.726339999994</v>
      </c>
      <c r="AJ4" s="1">
        <f>PLANEL_GerPT_Trim_Resultado!AW245</f>
        <v>71392.294739999998</v>
      </c>
      <c r="AK4" s="1">
        <f>PLANEL_GerPT_Trim_Resultado!AX245</f>
        <v>70356.737179999996</v>
      </c>
      <c r="AL4" s="1">
        <f>PLANEL_GerPT_Trim_Resultado!AY245</f>
        <v>71567.101330000005</v>
      </c>
      <c r="AM4" s="1">
        <f>PLANEL_GerPT_Trim_Resultado!AZ245</f>
        <v>76283.128200000006</v>
      </c>
      <c r="AN4" s="1">
        <f>PLANEL_GerPT_Trim_Resultado!BA245</f>
        <v>76057.913579999993</v>
      </c>
      <c r="AO4" s="1">
        <f>PLANEL_GerPT_Trim_Resultado!BB245</f>
        <v>71489.005399999995</v>
      </c>
      <c r="AP4" s="1">
        <f>PLANEL_GerPT_Trim_Resultado!BC245</f>
        <v>73277.477270000003</v>
      </c>
      <c r="AQ4" s="1">
        <f>PLANEL_GerPT_Trim_Resultado!BD245</f>
        <v>78377.793420000002</v>
      </c>
      <c r="AR4" s="1">
        <f>PLANEL_GerPT_Trim_Resultado!BE245</f>
        <v>76357.314159999994</v>
      </c>
      <c r="AS4" s="1">
        <f>PLANEL_GerPT_Trim_Resultado!BF245</f>
        <v>71683.506129999994</v>
      </c>
      <c r="AT4" s="1">
        <f>PLANEL_GerPT_Trim_Resultado!BG245</f>
        <v>73323.881129999994</v>
      </c>
      <c r="AU4" s="1">
        <f>PLANEL_GerPT_Trim_Resultado!BH245</f>
        <v>80649.879390000002</v>
      </c>
      <c r="AV4" s="1">
        <f>PLANEL_GerPT_Trim_Resultado!BI245</f>
        <v>76661.489050000004</v>
      </c>
      <c r="AW4" s="1">
        <f>PLANEL_GerPT_Trim_Resultado!BJ245</f>
        <v>72105.418250000002</v>
      </c>
      <c r="AX4" s="1">
        <f>PLANEL_GerPT_Trim_Resultado!BK245</f>
        <v>73707.997430000003</v>
      </c>
      <c r="AY4" s="1">
        <f>PLANEL_GerPT_Trim_Resultado!BL245</f>
        <v>77979.025569999998</v>
      </c>
      <c r="AZ4" s="1">
        <f>PLANEL_GerPT_Trim_Resultado!BM245</f>
        <v>75733.930429999993</v>
      </c>
      <c r="BA4" s="1">
        <f>PLANEL_GerPT_Trim_Resultado!BN245</f>
        <v>72446.662909999999</v>
      </c>
      <c r="BB4" s="1">
        <f>PLANEL_GerPT_Trim_Resultado!BO245</f>
        <v>74137.818119999996</v>
      </c>
      <c r="BC4" s="1">
        <f>PLANEL_GerPT_Trim_Resultado!BP245</f>
        <v>79692.009390000007</v>
      </c>
      <c r="BD4" s="1">
        <f>PLANEL_GerPT_Trim_Resultado!BQ245</f>
        <v>76417.730030000006</v>
      </c>
      <c r="BE4" s="1">
        <f>PLANEL_GerPT_Trim_Resultado!BR245</f>
        <v>73901.288199999995</v>
      </c>
      <c r="BF4" s="1">
        <f>PLANEL_GerPT_Trim_Resultado!BS245</f>
        <v>75517.080289999998</v>
      </c>
      <c r="BG4" s="1">
        <f>PLANEL_GerPT_Trim_Resultado!BT245</f>
        <v>83404.350030000001</v>
      </c>
      <c r="BH4" s="1">
        <f>PLANEL_GerPT_Trim_Resultado!BU245</f>
        <v>81813.290989999994</v>
      </c>
      <c r="BI4" s="1">
        <f>PLANEL_GerPT_Trim_Resultado!BV245</f>
        <v>77178.602450000006</v>
      </c>
      <c r="BJ4" s="1">
        <f>PLANEL_GerPT_Trim_Resultado!BW245</f>
        <v>78743.73487</v>
      </c>
      <c r="BK4" s="1">
        <f>PLANEL_GerPT_Trim_Resultado!BX245</f>
        <v>87414.763739999995</v>
      </c>
      <c r="BL4" s="1">
        <f>PLANEL_GerPT_Trim_Resultado!BY245</f>
        <v>83669.887849999999</v>
      </c>
      <c r="BM4" s="1">
        <f>PLANEL_GerPT_Trim_Resultado!BZ245</f>
        <v>78526.288530000005</v>
      </c>
      <c r="BN4" s="1">
        <f>PLANEL_GerPT_Trim_Resultado!CA245</f>
        <v>80605.987269999998</v>
      </c>
      <c r="BO4" s="1">
        <f>PLANEL_GerPT_Trim_Resultado!CB245</f>
        <v>86196.393880000003</v>
      </c>
      <c r="BP4" s="1">
        <f>PLANEL_GerPT_Trim_Resultado!CC245</f>
        <v>81191.251409999997</v>
      </c>
      <c r="BQ4" s="1">
        <f>PLANEL_GerPT_Trim_Resultado!CD245</f>
        <v>78163.604980000004</v>
      </c>
      <c r="BR4" s="1">
        <f>PLANEL_GerPT_Trim_Resultado!CE245</f>
        <v>80605.987269999998</v>
      </c>
      <c r="BS4" s="1">
        <f>PLANEL_GerPT_Trim_Resultado!CF245</f>
        <v>86479.403290000002</v>
      </c>
      <c r="BT4" s="1">
        <f>PLANEL_GerPT_Trim_Resultado!CG245</f>
        <v>79872.711060000001</v>
      </c>
      <c r="BU4" s="1">
        <f>PLANEL_GerPT_Trim_Resultado!CH245</f>
        <v>78903.31925</v>
      </c>
      <c r="BV4" s="1">
        <f>PLANEL_GerPT_Trim_Resultado!CI245</f>
        <v>80605.987269999998</v>
      </c>
      <c r="BW4" s="1">
        <f>PLANEL_GerPT_Trim_Resultado!CJ245</f>
        <v>86804.540699999998</v>
      </c>
      <c r="BX4" s="1">
        <f>PLANEL_GerPT_Trim_Resultado!CK245</f>
        <v>83883.731280000007</v>
      </c>
      <c r="BY4" s="1">
        <f>PLANEL_GerPT_Trim_Resultado!CL245</f>
        <v>78240.066170000006</v>
      </c>
      <c r="BZ4" s="1">
        <f>PLANEL_GerPT_Trim_Resultado!CM245</f>
        <v>80605.987269999998</v>
      </c>
      <c r="CA4" s="1">
        <f>PLANEL_GerPT_Trim_Resultado!CN245</f>
        <v>87276.783620000002</v>
      </c>
      <c r="CB4" s="1">
        <f>PLANEL_GerPT_Trim_Resultado!CO245</f>
        <v>81916.282869999995</v>
      </c>
      <c r="CC4" s="1">
        <f>PLANEL_GerPT_Trim_Resultado!CP245</f>
        <v>78185.461609999998</v>
      </c>
      <c r="CD4" s="1">
        <f>PLANEL_GerPT_Trim_Resultado!CQ245</f>
        <v>80605.987269999998</v>
      </c>
      <c r="CE4" s="1">
        <f>PLANEL_GerPT_Trim_Resultado!CR245</f>
        <v>87880.037429999997</v>
      </c>
      <c r="CF4" s="1">
        <f>PLANEL_GerPT_Trim_Resultado!CS245</f>
        <v>84350.610560000001</v>
      </c>
      <c r="CG4" s="1">
        <f>PLANEL_GerPT_Trim_Resultado!CT245</f>
        <v>78815.903099999996</v>
      </c>
      <c r="CH4" s="1">
        <f>PLANEL_GerPT_Trim_Resultado!CU245</f>
        <v>80751.818669999993</v>
      </c>
      <c r="CI4" s="1">
        <f>PLANEL_GerPT_Trim_Resultado!CV245</f>
        <v>89278.130739999993</v>
      </c>
      <c r="CJ4" s="1">
        <f>PLANEL_GerPT_Trim_Resultado!CW245</f>
        <v>84917.116309999998</v>
      </c>
      <c r="CK4" s="1">
        <f>PLANEL_GerPT_Trim_Resultado!CX245</f>
        <v>79108.108689999994</v>
      </c>
      <c r="CL4" s="1">
        <f>PLANEL_GerPT_Trim_Resultado!CY245</f>
        <v>81741.102639999997</v>
      </c>
      <c r="CM4" s="1">
        <f>PLANEL_GerPT_Trim_Resultado!CZ245</f>
        <v>90745.819140000007</v>
      </c>
      <c r="CN4" s="1">
        <f>PLANEL_GerPT_Trim_Resultado!DA245</f>
        <v>85585.731679999997</v>
      </c>
      <c r="CO4" s="1">
        <f>PLANEL_GerPT_Trim_Resultado!DB245</f>
        <v>78065.353690000004</v>
      </c>
      <c r="CP4" s="1">
        <f>PLANEL_GerPT_Trim_Resultado!DC245</f>
        <v>82734.797990000006</v>
      </c>
      <c r="CQ4" s="1">
        <f>PLANEL_GerPT_Trim_Resultado!DD245</f>
        <v>92401.787490000002</v>
      </c>
      <c r="CR4" s="1">
        <f>PLANEL_GerPT_Trim_Resultado!DE245</f>
        <v>82931.120160000006</v>
      </c>
      <c r="CS4" s="1">
        <f>PLANEL_GerPT_Trim_Resultado!DF245</f>
        <v>80608.68634</v>
      </c>
      <c r="CT4" s="1">
        <f>PLANEL_GerPT_Trim_Resultado!DG245</f>
        <v>83943.215729999996</v>
      </c>
      <c r="CU4" s="1">
        <f>PLANEL_GerPT_Trim_Resultado!DH245</f>
        <v>95482.539189999996</v>
      </c>
      <c r="CV4" s="1">
        <f>PLANEL_GerPT_Trim_Resultado!DI245</f>
        <v>85203.1158</v>
      </c>
      <c r="CW4" s="1">
        <f>PLANEL_GerPT_Trim_Resultado!DJ245</f>
        <v>80109.400080000007</v>
      </c>
      <c r="CX4" s="1">
        <f>PLANEL_GerPT_Trim_Resultado!DK245</f>
        <v>86951.367790000004</v>
      </c>
      <c r="CY4" s="68">
        <f>PLANEL_GerPT_Trim_Resultado!DL245</f>
        <v>96103.647719999994</v>
      </c>
      <c r="CZ4" s="68">
        <f>PLANEL_GerPT_Trim_Resultado!DM245</f>
        <v>86764.942370000004</v>
      </c>
      <c r="DA4" s="68">
        <f>PLANEL_GerPT_Trim_Resultado!DN245</f>
        <v>81225.230930000005</v>
      </c>
      <c r="DB4" s="68">
        <f>PLANEL_GerPT_Trim_Resultado!DO245</f>
        <v>86951.367790000004</v>
      </c>
      <c r="DC4" s="1">
        <f>PLANEL_GerPT_Trim_Resultado!DP245</f>
        <v>96374.573850000001</v>
      </c>
      <c r="DD4" s="1">
        <f>PLANEL_GerPT_Trim_Resultado!DQ245</f>
        <v>87834.643240000005</v>
      </c>
      <c r="DE4" s="1">
        <f>PLANEL_GerPT_Trim_Resultado!DR245</f>
        <v>81614.63003</v>
      </c>
      <c r="DF4" s="1">
        <f>PLANEL_GerPT_Trim_Resultado!DS245</f>
        <v>86951.367790000004</v>
      </c>
      <c r="DG4" s="1">
        <f>PLANEL_GerPT_Trim_Resultado!DT245</f>
        <v>96701.285749999995</v>
      </c>
      <c r="DH4" s="1">
        <f>PLANEL_GerPT_Trim_Resultado!DU245</f>
        <v>88365.891489999995</v>
      </c>
      <c r="DI4" s="1">
        <f>PLANEL_GerPT_Trim_Resultado!DV245</f>
        <v>81462.820680000004</v>
      </c>
      <c r="DJ4" s="1">
        <f>PLANEL_GerPT_Trim_Resultado!DW245</f>
        <v>87107.950670000006</v>
      </c>
      <c r="DK4" s="1">
        <f>PLANEL_GerPT_Trim_Resultado!DX245</f>
        <v>97087.543869999994</v>
      </c>
      <c r="DL4" s="1">
        <f>PLANEL_GerPT_Trim_Resultado!DY245</f>
        <v>89454.765060000005</v>
      </c>
      <c r="DM4" s="1">
        <f>PLANEL_GerPT_Trim_Resultado!DZ245</f>
        <v>81381.944369999997</v>
      </c>
      <c r="DN4" s="1">
        <f>PLANEL_GerPT_Trim_Resultado!EA245</f>
        <v>87263.829660000003</v>
      </c>
      <c r="DO4" s="1">
        <f>PLANEL_GerPT_Trim_Resultado!EB245</f>
        <v>97550.035990000004</v>
      </c>
      <c r="DP4" s="1">
        <f>PLANEL_GerPT_Trim_Resultado!EC245</f>
        <v>89750.715670000005</v>
      </c>
      <c r="DQ4" s="1">
        <f>PLANEL_GerPT_Trim_Resultado!ED245</f>
        <v>82355.40466</v>
      </c>
      <c r="DR4" s="1">
        <f>PLANEL_GerPT_Trim_Resultado!EE245</f>
        <v>87100.31465</v>
      </c>
      <c r="DS4" s="1">
        <f>PLANEL_GerPT_Trim_Resultado!EF245</f>
        <v>98107.222049999997</v>
      </c>
      <c r="DT4" s="1">
        <f>PLANEL_GerPT_Trim_Resultado!EG245</f>
        <v>89893.345149999994</v>
      </c>
      <c r="DU4" s="1">
        <f>PLANEL_GerPT_Trim_Resultado!EH245</f>
        <v>80765.280490000005</v>
      </c>
      <c r="DV4" s="1">
        <f>PLANEL_GerPT_Trim_Resultado!EI245</f>
        <v>87096.751239999998</v>
      </c>
      <c r="DW4" s="1">
        <f>PLANEL_GerPT_Trim_Resultado!EJ245</f>
        <v>98652.110329999996</v>
      </c>
      <c r="DX4" s="1">
        <f>PLANEL_GerPT_Trim_Resultado!EK245</f>
        <v>90044.777430000002</v>
      </c>
      <c r="DY4" s="1">
        <f>PLANEL_GerPT_Trim_Resultado!EL245</f>
        <v>80856.825190000003</v>
      </c>
      <c r="DZ4" s="1">
        <f>PLANEL_GerPT_Trim_Resultado!EM245</f>
        <v>87273.181760000007</v>
      </c>
      <c r="EA4" s="1">
        <f>PLANEL_GerPT_Trim_Resultado!EN245</f>
        <v>99281.161999999997</v>
      </c>
      <c r="EB4" s="1">
        <f>PLANEL_GerPT_Trim_Resultado!EO245</f>
        <v>90385.946490000002</v>
      </c>
      <c r="EC4" s="1">
        <f>PLANEL_GerPT_Trim_Resultado!EP245</f>
        <v>82354.940350000004</v>
      </c>
      <c r="ED4" s="1">
        <f>PLANEL_GerPT_Trim_Resultado!EQ245</f>
        <v>88176.085529999997</v>
      </c>
      <c r="EE4" s="1">
        <f>PLANEL_GerPT_Trim_Resultado!ER245</f>
        <v>100183.8673</v>
      </c>
      <c r="EF4" s="1">
        <f>PLANEL_GerPT_Trim_Resultado!ES245</f>
        <v>91005.42813</v>
      </c>
      <c r="EG4" s="1">
        <f>PLANEL_GerPT_Trim_Resultado!ET245</f>
        <v>82176.150899999993</v>
      </c>
      <c r="EH4" s="1">
        <f>PLANEL_GerPT_Trim_Resultado!EU245</f>
        <v>88322.525909999997</v>
      </c>
      <c r="EI4" s="1">
        <f>PLANEL_GerPT_Trim_Resultado!EV245</f>
        <v>101168.0125</v>
      </c>
      <c r="EJ4" s="1">
        <f>PLANEL_GerPT_Trim_Resultado!EW245</f>
        <v>91568.544729999994</v>
      </c>
      <c r="EK4" s="1">
        <f>PLANEL_GerPT_Trim_Resultado!EX245</f>
        <v>81578.184959999999</v>
      </c>
      <c r="EL4" s="1">
        <f>PLANEL_GerPT_Trim_Resultado!EY245</f>
        <v>89193.418120000002</v>
      </c>
      <c r="EM4" s="1">
        <f>PLANEL_GerPT_Trim_Resultado!EZ245</f>
        <v>101981.8627</v>
      </c>
      <c r="EN4" s="1">
        <f>PLANEL_GerPT_Trim_Resultado!FA245</f>
        <v>91944.444489999994</v>
      </c>
      <c r="EO4" s="1">
        <f>PLANEL_GerPT_Trim_Resultado!FB245</f>
        <v>80674.529479999997</v>
      </c>
      <c r="EP4" s="1">
        <f>PLANEL_GerPT_Trim_Resultado!FC245</f>
        <v>89079.979680000004</v>
      </c>
    </row>
    <row r="5" spans="2:258" x14ac:dyDescent="0.3">
      <c r="B5" s="16" t="s">
        <v>2</v>
      </c>
      <c r="C5" s="1">
        <f>PLANEL_GerPT_Trim_Resultado!P257</f>
        <v>4561.7519080000002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4709.5111079999997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4809.1847260000004</v>
      </c>
      <c r="K5" s="1">
        <f>PLANEL_GerPT_Trim_Resultado!X257</f>
        <v>4864.1851079999997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4714.6409880000001</v>
      </c>
      <c r="P5" s="1">
        <f>PLANEL_GerPT_Trim_Resultado!AC257</f>
        <v>1982.2966590000001</v>
      </c>
      <c r="Q5" s="1">
        <f>PLANEL_GerPT_Trim_Resultado!AD257</f>
        <v>4976.5107180000005</v>
      </c>
      <c r="R5" s="1">
        <f>PLANEL_GerPT_Trim_Resultado!AE257</f>
        <v>5059.8664259999996</v>
      </c>
      <c r="S5" s="1">
        <f>PLANEL_GerPT_Trim_Resultado!AF257</f>
        <v>5325.170048</v>
      </c>
      <c r="T5" s="1">
        <f>PLANEL_GerPT_Trim_Resultado!AG257</f>
        <v>5233.3258919999998</v>
      </c>
      <c r="U5" s="1">
        <f>PLANEL_GerPT_Trim_Resultado!AH257</f>
        <v>5170.8303239999996</v>
      </c>
      <c r="V5" s="1">
        <f>PLANEL_GerPT_Trim_Resultado!AI257</f>
        <v>3720.3070990000001</v>
      </c>
      <c r="W5" s="1">
        <f>PLANEL_GerPT_Trim_Resultado!AJ257</f>
        <v>5200.8806139999997</v>
      </c>
      <c r="X5" s="1">
        <f>PLANEL_GerPT_Trim_Resultado!AK257</f>
        <v>5428.8141500000002</v>
      </c>
      <c r="Y5" s="1">
        <f>PLANEL_GerPT_Trim_Resultado!AL257</f>
        <v>3803.8001640000002</v>
      </c>
      <c r="Z5" s="1">
        <f>PLANEL_GerPT_Trim_Resultado!AM257</f>
        <v>5298.1742880000002</v>
      </c>
      <c r="AA5" s="1">
        <f>PLANEL_GerPT_Trim_Resultado!AN257</f>
        <v>5325.5171490000002</v>
      </c>
      <c r="AB5" s="1">
        <f>PLANEL_GerPT_Trim_Resultado!AO257</f>
        <v>7726.4919680000003</v>
      </c>
      <c r="AC5" s="1">
        <f>PLANEL_GerPT_Trim_Resultado!AP257</f>
        <v>5971.2548720000004</v>
      </c>
      <c r="AD5" s="1">
        <f>PLANEL_GerPT_Trim_Resultado!AQ257</f>
        <v>5260.3741259999997</v>
      </c>
      <c r="AE5" s="1">
        <f>PLANEL_GerPT_Trim_Resultado!AR257</f>
        <v>9175.0001080000002</v>
      </c>
      <c r="AF5" s="1">
        <f>PLANEL_GerPT_Trim_Resultado!AS257</f>
        <v>9475.9570320000003</v>
      </c>
      <c r="AG5" s="1">
        <f>PLANEL_GerPT_Trim_Resultado!AT257</f>
        <v>6930.0531680000004</v>
      </c>
      <c r="AH5" s="1">
        <f>PLANEL_GerPT_Trim_Resultado!AU257</f>
        <v>9258.9682260000009</v>
      </c>
      <c r="AI5" s="1">
        <f>PLANEL_GerPT_Trim_Resultado!AV257</f>
        <v>5257.9151080000001</v>
      </c>
      <c r="AJ5" s="1">
        <f>PLANEL_GerPT_Trim_Resultado!AW257</f>
        <v>9463.2333319999998</v>
      </c>
      <c r="AK5" s="1">
        <f>PLANEL_GerPT_Trim_Resultado!AX257</f>
        <v>9157.6521389999998</v>
      </c>
      <c r="AL5" s="1">
        <f>PLANEL_GerPT_Trim_Resultado!AY257</f>
        <v>9176.9856259999997</v>
      </c>
      <c r="AM5" s="1">
        <f>PLANEL_GerPT_Trim_Resultado!AZ257</f>
        <v>9177.6881080000003</v>
      </c>
      <c r="AN5" s="1">
        <f>PLANEL_GerPT_Trim_Resultado!BA257</f>
        <v>6518.8653450000002</v>
      </c>
      <c r="AO5" s="1">
        <f>PLANEL_GerPT_Trim_Resultado!BB257</f>
        <v>9275.8119179999994</v>
      </c>
      <c r="AP5" s="1">
        <f>PLANEL_GerPT_Trim_Resultado!BC257</f>
        <v>9258.9682260000009</v>
      </c>
      <c r="AQ5" s="1">
        <f>PLANEL_GerPT_Trim_Resultado!BD257</f>
        <v>12068.66855</v>
      </c>
      <c r="AR5" s="1">
        <f>PLANEL_GerPT_Trim_Resultado!BE257</f>
        <v>10324.97573</v>
      </c>
      <c r="AS5" s="1">
        <f>PLANEL_GerPT_Trim_Resultado!BF257</f>
        <v>11419.63033</v>
      </c>
      <c r="AT5" s="1">
        <f>PLANEL_GerPT_Trim_Resultado!BG257</f>
        <v>11835.15223</v>
      </c>
      <c r="AU5" s="1">
        <f>PLANEL_GerPT_Trim_Resultado!BH257</f>
        <v>8575.1801630000009</v>
      </c>
      <c r="AV5" s="1">
        <f>PLANEL_GerPT_Trim_Resultado!BI257</f>
        <v>10688.90272</v>
      </c>
      <c r="AW5" s="1">
        <f>PLANEL_GerPT_Trim_Resultado!BJ257</f>
        <v>11332.977940000001</v>
      </c>
      <c r="AX5" s="1">
        <f>PLANEL_GerPT_Trim_Resultado!BK257</f>
        <v>11835.15223</v>
      </c>
      <c r="AY5" s="1">
        <f>PLANEL_GerPT_Trim_Resultado!BL257</f>
        <v>12068.746359999999</v>
      </c>
      <c r="AZ5" s="1">
        <f>PLANEL_GerPT_Trim_Resultado!BM257</f>
        <v>12067.26679</v>
      </c>
      <c r="BA5" s="1">
        <f>PLANEL_GerPT_Trim_Resultado!BN257</f>
        <v>11094.89054</v>
      </c>
      <c r="BB5" s="1">
        <f>PLANEL_GerPT_Trim_Resultado!BO257</f>
        <v>11835.15223</v>
      </c>
      <c r="BC5" s="1">
        <f>PLANEL_GerPT_Trim_Resultado!BP257</f>
        <v>12068.802180000001</v>
      </c>
      <c r="BD5" s="1">
        <f>PLANEL_GerPT_Trim_Resultado!BQ257</f>
        <v>12005.447829999999</v>
      </c>
      <c r="BE5" s="1">
        <f>PLANEL_GerPT_Trim_Resultado!BR257</f>
        <v>11575.760200000001</v>
      </c>
      <c r="BF5" s="1">
        <f>PLANEL_GerPT_Trim_Resultado!BS257</f>
        <v>11835.15223</v>
      </c>
      <c r="BG5" s="1">
        <f>PLANEL_GerPT_Trim_Resultado!BT257</f>
        <v>11716.64774</v>
      </c>
      <c r="BH5" s="1">
        <f>PLANEL_GerPT_Trim_Resultado!BU257</f>
        <v>12083.38747</v>
      </c>
      <c r="BI5" s="1">
        <f>PLANEL_GerPT_Trim_Resultado!BV257</f>
        <v>10504.12451</v>
      </c>
      <c r="BJ5" s="1">
        <f>PLANEL_GerPT_Trim_Resultado!BW257</f>
        <v>11835.15223</v>
      </c>
      <c r="BK5" s="1">
        <f>PLANEL_GerPT_Trim_Resultado!BX257</f>
        <v>12071.490180000001</v>
      </c>
      <c r="BL5" s="1">
        <f>PLANEL_GerPT_Trim_Resultado!BY257</f>
        <v>8022.2603099999997</v>
      </c>
      <c r="BM5" s="1">
        <f>PLANEL_GerPT_Trim_Resultado!BZ257</f>
        <v>11549.40274</v>
      </c>
      <c r="BN5" s="1">
        <f>PLANEL_GerPT_Trim_Resultado!CA257</f>
        <v>11835.15223</v>
      </c>
      <c r="BO5" s="1">
        <f>PLANEL_GerPT_Trim_Resultado!CB257</f>
        <v>12069.783949999999</v>
      </c>
      <c r="BP5" s="1">
        <f>PLANEL_GerPT_Trim_Resultado!CC257</f>
        <v>12138.25181</v>
      </c>
      <c r="BQ5" s="1">
        <f>PLANEL_GerPT_Trim_Resultado!CD257</f>
        <v>11386.907709999999</v>
      </c>
      <c r="BR5" s="1">
        <f>PLANEL_GerPT_Trim_Resultado!CE257</f>
        <v>11835.15223</v>
      </c>
      <c r="BS5" s="1">
        <f>PLANEL_GerPT_Trim_Resultado!CF257</f>
        <v>11976.38747</v>
      </c>
      <c r="BT5" s="1">
        <f>PLANEL_GerPT_Trim_Resultado!CG257</f>
        <v>12068.03242</v>
      </c>
      <c r="BU5" s="1">
        <f>PLANEL_GerPT_Trim_Resultado!CH257</f>
        <v>11911.18124</v>
      </c>
      <c r="BV5" s="1">
        <f>PLANEL_GerPT_Trim_Resultado!CI257</f>
        <v>11835.15223</v>
      </c>
      <c r="BW5" s="1">
        <f>PLANEL_GerPT_Trim_Resultado!CJ257</f>
        <v>12071.490180000001</v>
      </c>
      <c r="BX5" s="1">
        <f>PLANEL_GerPT_Trim_Resultado!CK257</f>
        <v>9417.1559369999995</v>
      </c>
      <c r="BY5" s="1">
        <f>PLANEL_GerPT_Trim_Resultado!CL257</f>
        <v>9726.5739539999995</v>
      </c>
      <c r="BZ5" s="1">
        <f>PLANEL_GerPT_Trim_Resultado!CM257</f>
        <v>11835.15223</v>
      </c>
      <c r="CA5" s="1">
        <f>PLANEL_GerPT_Trim_Resultado!CN257</f>
        <v>12071.490180000001</v>
      </c>
      <c r="CB5" s="1">
        <f>PLANEL_GerPT_Trim_Resultado!CO257</f>
        <v>9358.4612699999998</v>
      </c>
      <c r="CC5" s="1">
        <f>PLANEL_GerPT_Trim_Resultado!CP257</f>
        <v>9343.6132379999999</v>
      </c>
      <c r="CD5" s="1">
        <f>PLANEL_GerPT_Trim_Resultado!CQ257</f>
        <v>11835.15223</v>
      </c>
      <c r="CE5" s="1">
        <f>PLANEL_GerPT_Trim_Resultado!CR257</f>
        <v>12071.490180000001</v>
      </c>
      <c r="CF5" s="1">
        <f>PLANEL_GerPT_Trim_Resultado!CS257</f>
        <v>9608.2712420000007</v>
      </c>
      <c r="CG5" s="1">
        <f>PLANEL_GerPT_Trim_Resultado!CT257</f>
        <v>8597.3313949999992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8022.9143100000001</v>
      </c>
      <c r="CK5" s="1">
        <f>PLANEL_GerPT_Trim_Resultado!CX257</f>
        <v>11778.91051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8022.9143100000001</v>
      </c>
      <c r="CO5" s="1">
        <f>PLANEL_GerPT_Trim_Resultado!DB257</f>
        <v>11911.18124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12068.00799</v>
      </c>
      <c r="CS5" s="1">
        <f>PLANEL_GerPT_Trim_Resultado!DF257</f>
        <v>8908.1514630000001</v>
      </c>
      <c r="CT5" s="1">
        <f>PLANEL_GerPT_Trim_Resultado!DG257</f>
        <v>11835.15223</v>
      </c>
      <c r="CU5" s="1">
        <f>PLANEL_GerPT_Trim_Resultado!DH257</f>
        <v>12072.83035</v>
      </c>
      <c r="CV5" s="1">
        <f>PLANEL_GerPT_Trim_Resultado!DI257</f>
        <v>12056.811750000001</v>
      </c>
      <c r="CW5" s="1">
        <f>PLANEL_GerPT_Trim_Resultado!DJ257</f>
        <v>11910.938239999999</v>
      </c>
      <c r="CX5" s="1">
        <f>PLANEL_GerPT_Trim_Resultado!DK257</f>
        <v>11835.15223</v>
      </c>
      <c r="CY5" s="68">
        <f>PLANEL_GerPT_Trim_Resultado!DL257</f>
        <v>12069.783949999999</v>
      </c>
      <c r="CZ5" s="68">
        <f>PLANEL_GerPT_Trim_Resultado!DM257</f>
        <v>11977.6967</v>
      </c>
      <c r="DA5" s="68">
        <f>PLANEL_GerPT_Trim_Resultado!DN257</f>
        <v>11854.93584</v>
      </c>
      <c r="DB5" s="68">
        <f>PLANEL_GerPT_Trim_Resultado!DO257</f>
        <v>11835.15223</v>
      </c>
      <c r="DC5" s="1">
        <f>PLANEL_GerPT_Trim_Resultado!DP257</f>
        <v>12072.83035</v>
      </c>
      <c r="DD5" s="1">
        <f>PLANEL_GerPT_Trim_Resultado!DQ257</f>
        <v>12139.132809999999</v>
      </c>
      <c r="DE5" s="1">
        <f>PLANEL_GerPT_Trim_Resultado!DR257</f>
        <v>10346.624809999999</v>
      </c>
      <c r="DF5" s="1">
        <f>PLANEL_GerPT_Trim_Resultado!DS257</f>
        <v>11835.15223</v>
      </c>
      <c r="DG5" s="1">
        <f>PLANEL_GerPT_Trim_Resultado!DT257</f>
        <v>12072.83035</v>
      </c>
      <c r="DH5" s="1">
        <f>PLANEL_GerPT_Trim_Resultado!DU257</f>
        <v>12139.132809999999</v>
      </c>
      <c r="DI5" s="1">
        <f>PLANEL_GerPT_Trim_Resultado!DV257</f>
        <v>11236.661400000001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12139.132809999999</v>
      </c>
      <c r="DM5" s="1">
        <f>PLANEL_GerPT_Trim_Resultado!DZ257</f>
        <v>11650.123659999999</v>
      </c>
      <c r="DN5" s="1">
        <f>PLANEL_GerPT_Trim_Resultado!EA257</f>
        <v>11835.15223</v>
      </c>
      <c r="DO5" s="1">
        <f>PLANEL_GerPT_Trim_Resultado!EB257</f>
        <v>12069.783949999999</v>
      </c>
      <c r="DP5" s="1">
        <f>PLANEL_GerPT_Trim_Resultado!EC257</f>
        <v>12139.132809999999</v>
      </c>
      <c r="DQ5" s="1">
        <f>PLANEL_GerPT_Trim_Resultado!ED257</f>
        <v>11804.06524</v>
      </c>
      <c r="DR5" s="1">
        <f>PLANEL_GerPT_Trim_Resultado!EE257</f>
        <v>11835.15223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11602.523279999999</v>
      </c>
      <c r="DV5" s="1">
        <f>PLANEL_GerPT_Trim_Resultado!EI257</f>
        <v>11835.15223</v>
      </c>
      <c r="DW5" s="1">
        <f>PLANEL_GerPT_Trim_Resultado!EJ257</f>
        <v>12072.83035</v>
      </c>
      <c r="DX5" s="1">
        <f>PLANEL_GerPT_Trim_Resultado!EK257</f>
        <v>12139.132809999999</v>
      </c>
      <c r="DY5" s="1">
        <f>PLANEL_GerPT_Trim_Resultado!EL257</f>
        <v>11272.617</v>
      </c>
      <c r="DZ5" s="1">
        <f>PLANEL_GerPT_Trim_Resultado!EM257</f>
        <v>11835.15223</v>
      </c>
      <c r="EA5" s="1">
        <f>PLANEL_GerPT_Trim_Resultado!EN257</f>
        <v>12072.83035</v>
      </c>
      <c r="EB5" s="1">
        <f>PLANEL_GerPT_Trim_Resultado!EO257</f>
        <v>12139.132809999999</v>
      </c>
      <c r="EC5" s="1">
        <f>PLANEL_GerPT_Trim_Resultado!EP257</f>
        <v>9274.0507780000007</v>
      </c>
      <c r="ED5" s="1">
        <f>PLANEL_GerPT_Trim_Resultado!EQ257</f>
        <v>11200.95918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11911.18124</v>
      </c>
      <c r="EH5" s="1">
        <f>PLANEL_GerPT_Trim_Resultado!EU257</f>
        <v>11835.15223</v>
      </c>
      <c r="EI5" s="1">
        <f>PLANEL_GerPT_Trim_Resultado!EV257</f>
        <v>12069.783949999999</v>
      </c>
      <c r="EJ5" s="1">
        <f>PLANEL_GerPT_Trim_Resultado!EW257</f>
        <v>12139.132809999999</v>
      </c>
      <c r="EK5" s="1">
        <f>PLANEL_GerPT_Trim_Resultado!EX257</f>
        <v>10480.30507</v>
      </c>
      <c r="EL5" s="1">
        <f>PLANEL_GerPT_Trim_Resultado!EY257</f>
        <v>11835.15223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11441.34303</v>
      </c>
      <c r="EP5" s="1">
        <f>PLANEL_GerPT_Trim_Resultado!FC257</f>
        <v>11787.43273</v>
      </c>
    </row>
    <row r="6" spans="2:258" x14ac:dyDescent="0.3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3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3476.6381999999999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4305.6897570000001</v>
      </c>
      <c r="P7" s="18">
        <f>PLANEL_GerPT_Trim_Resultado!AC149</f>
        <v>3620.6678189999998</v>
      </c>
      <c r="Q7" s="18">
        <f>PLANEL_GerPT_Trim_Resultado!AD149</f>
        <v>4094.4035990000002</v>
      </c>
      <c r="R7" s="18">
        <f>PLANEL_GerPT_Trim_Resultado!AE149</f>
        <v>3216.2869580000001</v>
      </c>
      <c r="S7" s="18">
        <f>PLANEL_GerPT_Trim_Resultado!AF149</f>
        <v>685.02193790000001</v>
      </c>
      <c r="T7" s="18">
        <f>PLANEL_GerPT_Trim_Resultado!AG149</f>
        <v>1705.0698190000001</v>
      </c>
      <c r="U7" s="18">
        <f>PLANEL_GerPT_Trim_Resultado!AH149</f>
        <v>4305.6897570000001</v>
      </c>
      <c r="V7" s="18">
        <f>PLANEL_GerPT_Trim_Resultado!AI149</f>
        <v>3488.0218009999999</v>
      </c>
      <c r="W7" s="18">
        <f>PLANEL_GerPT_Trim_Resultado!AJ149</f>
        <v>3699.3079590000002</v>
      </c>
      <c r="X7" s="18">
        <f>PLANEL_GerPT_Trim_Resultado!AK149</f>
        <v>2848.8574870000002</v>
      </c>
      <c r="Y7" s="18">
        <f>PLANEL_GerPT_Trim_Resultado!AL149</f>
        <v>3215.626632</v>
      </c>
      <c r="Z7" s="18">
        <f>PLANEL_GerPT_Trim_Resultado!AM149</f>
        <v>2948.8598050000001</v>
      </c>
      <c r="AA7" s="18">
        <f>PLANEL_GerPT_Trim_Resultado!AN149</f>
        <v>3699.3079590000002</v>
      </c>
      <c r="AB7" s="18">
        <f>PLANEL_GerPT_Trim_Resultado!AO149</f>
        <v>1525.5360800000001</v>
      </c>
      <c r="AC7" s="18">
        <f>PLANEL_GerPT_Trim_Resultado!AP149</f>
        <v>3699.3079590000002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1277.1916630000001</v>
      </c>
      <c r="AG7" s="18">
        <f>PLANEL_GerPT_Trim_Resultado!AT149</f>
        <v>4094.4035990000002</v>
      </c>
      <c r="AH7" s="18">
        <f>PLANEL_GerPT_Trim_Resultado!AU149</f>
        <v>2444.4766249999998</v>
      </c>
      <c r="AI7" s="18">
        <f>PLANEL_GerPT_Trim_Resultado!AV149</f>
        <v>4091.561185</v>
      </c>
      <c r="AJ7" s="18">
        <f>PLANEL_GerPT_Trim_Resultado!AW149</f>
        <v>3485.1793859999998</v>
      </c>
      <c r="AK7" s="18">
        <f>PLANEL_GerPT_Trim_Resultado!AX149</f>
        <v>3880.2750270000001</v>
      </c>
      <c r="AL7" s="18">
        <f>PLANEL_GerPT_Trim_Resultado!AY149</f>
        <v>3844.101283</v>
      </c>
      <c r="AM7" s="18">
        <f>PLANEL_GerPT_Trim_Resultado!AZ149</f>
        <v>3725.9319099999998</v>
      </c>
      <c r="AN7" s="18">
        <f>PLANEL_GerPT_Trim_Resultado!BA149</f>
        <v>3495.173108</v>
      </c>
      <c r="AO7" s="18">
        <f>PLANEL_GerPT_Trim_Resultado!BB149</f>
        <v>3725.9319099999998</v>
      </c>
      <c r="AP7" s="18">
        <f>PLANEL_GerPT_Trim_Resultado!BC149</f>
        <v>3514.6457519999999</v>
      </c>
      <c r="AQ7" s="18">
        <f>PLANEL_GerPT_Trim_Resultado!BD149</f>
        <v>1729.135597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3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6896.7760369999996</v>
      </c>
      <c r="H8" s="18">
        <f>PLANEL_GerPT_Trim_Resultado!U113+PLANEL_GerPT_Trim_Resultado!U125+PLANEL_GerPT_Trim_Resultado!U137</f>
        <v>6312.5512239999998</v>
      </c>
      <c r="I8" s="18">
        <f>PLANEL_GerPT_Trim_Resultado!V113+PLANEL_GerPT_Trim_Resultado!V125+PLANEL_GerPT_Trim_Resultado!V137</f>
        <v>5867.6913709999999</v>
      </c>
      <c r="J8" s="18">
        <f>PLANEL_GerPT_Trim_Resultado!W113+PLANEL_GerPT_Trim_Resultado!W125+PLANEL_GerPT_Trim_Resultado!W137</f>
        <v>6461.3770510000004</v>
      </c>
      <c r="K8" s="18">
        <f>PLANEL_GerPT_Trim_Resultado!X113+PLANEL_GerPT_Trim_Resultado!X125+PLANEL_GerPT_Trim_Resultado!X137</f>
        <v>7290.5078329999997</v>
      </c>
      <c r="L8" s="18">
        <f>PLANEL_GerPT_Trim_Resultado!Y113+PLANEL_GerPT_Trim_Resultado!Y125+PLANEL_GerPT_Trim_Resultado!Y137</f>
        <v>5786.6624929999998</v>
      </c>
      <c r="M8" s="18">
        <f>PLANEL_GerPT_Trim_Resultado!Z113+PLANEL_GerPT_Trim_Resultado!Z125+PLANEL_GerPT_Trim_Resultado!Z137</f>
        <v>5955.7114789999996</v>
      </c>
      <c r="N8" s="18">
        <f>PLANEL_GerPT_Trim_Resultado!AA113+PLANEL_GerPT_Trim_Resultado!AA125+PLANEL_GerPT_Trim_Resultado!AA137</f>
        <v>6985.6130649999996</v>
      </c>
      <c r="O8" s="18">
        <f>PLANEL_GerPT_Trim_Resultado!AB113+PLANEL_GerPT_Trim_Resultado!AB125+PLANEL_GerPT_Trim_Resultado!AB137</f>
        <v>4713.6710110000004</v>
      </c>
      <c r="P8" s="18">
        <f>PLANEL_GerPT_Trim_Resultado!AC113+PLANEL_GerPT_Trim_Resultado!AC125+PLANEL_GerPT_Trim_Resultado!AC137</f>
        <v>3273.693252</v>
      </c>
      <c r="Q8" s="18">
        <f>PLANEL_GerPT_Trim_Resultado!AD113+PLANEL_GerPT_Trim_Resultado!AD125+PLANEL_GerPT_Trim_Resultado!AD137</f>
        <v>5927.5715739999996</v>
      </c>
      <c r="R8" s="18">
        <f>PLANEL_GerPT_Trim_Resultado!AE113+PLANEL_GerPT_Trim_Resultado!AE125+PLANEL_GerPT_Trim_Resultado!AE137</f>
        <v>4924.3912350000001</v>
      </c>
      <c r="S8" s="18">
        <f>PLANEL_GerPT_Trim_Resultado!AF113+PLANEL_GerPT_Trim_Resultado!AF125+PLANEL_GerPT_Trim_Resultado!AF137</f>
        <v>3865.6839650000002</v>
      </c>
      <c r="T8" s="18">
        <f>PLANEL_GerPT_Trim_Resultado!AG113+PLANEL_GerPT_Trim_Resultado!AG125+PLANEL_GerPT_Trim_Resultado!AG137</f>
        <v>1648.2271639999999</v>
      </c>
      <c r="U8" s="18">
        <f>PLANEL_GerPT_Trim_Resultado!AH113+PLANEL_GerPT_Trim_Resultado!AH125+PLANEL_GerPT_Trim_Resultado!AH137</f>
        <v>4883.5526620000001</v>
      </c>
      <c r="V8" s="18">
        <f>PLANEL_GerPT_Trim_Resultado!AI113+PLANEL_GerPT_Trim_Resultado!AI125+PLANEL_GerPT_Trim_Resultado!AI137</f>
        <v>6276.1463610000001</v>
      </c>
      <c r="W8" s="18">
        <f>PLANEL_GerPT_Trim_Resultado!AJ113+PLANEL_GerPT_Trim_Resultado!AJ125+PLANEL_GerPT_Trim_Resultado!AJ137</f>
        <v>4574.1084499999997</v>
      </c>
      <c r="X8" s="18">
        <f>PLANEL_GerPT_Trim_Resultado!AK113+PLANEL_GerPT_Trim_Resultado!AK125+PLANEL_GerPT_Trim_Resultado!AK137</f>
        <v>7301.5959709999997</v>
      </c>
      <c r="Y8" s="18">
        <f>PLANEL_GerPT_Trim_Resultado!AL113+PLANEL_GerPT_Trim_Resultado!AL125+PLANEL_GerPT_Trim_Resultado!AL137</f>
        <v>7281.2573629999997</v>
      </c>
      <c r="Z8" s="18">
        <f>PLANEL_GerPT_Trim_Resultado!AM113+PLANEL_GerPT_Trim_Resultado!AM125+PLANEL_GerPT_Trim_Resultado!AM137</f>
        <v>5122.5997360000001</v>
      </c>
      <c r="AA8" s="18">
        <f>PLANEL_GerPT_Trim_Resultado!AN113+PLANEL_GerPT_Trim_Resultado!AN125+PLANEL_GerPT_Trim_Resultado!AN137</f>
        <v>8338.2234640000006</v>
      </c>
      <c r="AB8" s="18">
        <f>PLANEL_GerPT_Trim_Resultado!AO113+PLANEL_GerPT_Trim_Resultado!AO125+PLANEL_GerPT_Trim_Resultado!AO137</f>
        <v>4339.7671280000004</v>
      </c>
      <c r="AC8" s="18">
        <f>PLANEL_GerPT_Trim_Resultado!AP113+PLANEL_GerPT_Trim_Resultado!AP125+PLANEL_GerPT_Trim_Resultado!AP137</f>
        <v>7305.6671850000002</v>
      </c>
      <c r="AD8" s="18">
        <f>PLANEL_GerPT_Trim_Resultado!AQ113+PLANEL_GerPT_Trim_Resultado!AQ125+PLANEL_GerPT_Trim_Resultado!AQ137</f>
        <v>6281.357454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3544.585853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5343.7340480000003</v>
      </c>
      <c r="AI8" s="18">
        <f>PLANEL_GerPT_Trim_Resultado!AV113+PLANEL_GerPT_Trim_Resultado!AV125+PLANEL_GerPT_Trim_Resultado!AV137</f>
        <v>7730.9889409999996</v>
      </c>
      <c r="AJ8" s="18">
        <f>PLANEL_GerPT_Trim_Resultado!AW113+PLANEL_GerPT_Trim_Resultado!AW125+PLANEL_GerPT_Trim_Resultado!AW137</f>
        <v>5227.5795850000004</v>
      </c>
      <c r="AK8" s="18">
        <f>PLANEL_GerPT_Trim_Resultado!AX113+PLANEL_GerPT_Trim_Resultado!AX125+PLANEL_GerPT_Trim_Resultado!AX137</f>
        <v>5614.7164650000004</v>
      </c>
      <c r="AL8" s="18">
        <f>PLANEL_GerPT_Trim_Resultado!AY113+PLANEL_GerPT_Trim_Resultado!AY125+PLANEL_GerPT_Trim_Resultado!AY137</f>
        <v>5614.7164650000004</v>
      </c>
      <c r="AM8" s="18">
        <f>PLANEL_GerPT_Trim_Resultado!AZ113+PLANEL_GerPT_Trim_Resultado!AZ125+PLANEL_GerPT_Trim_Resultado!AZ137</f>
        <v>7303.300279</v>
      </c>
      <c r="AN8" s="18">
        <f>PLANEL_GerPT_Trim_Resultado!BA113+PLANEL_GerPT_Trim_Resultado!BA125+PLANEL_GerPT_Trim_Resultado!BA137</f>
        <v>5600.5043910000004</v>
      </c>
      <c r="AO8" s="18">
        <f>PLANEL_GerPT_Trim_Resultado!BB113+PLANEL_GerPT_Trim_Resultado!BB125+PLANEL_GerPT_Trim_Resultado!BB137</f>
        <v>7303.300279</v>
      </c>
      <c r="AP8" s="18">
        <f>PLANEL_GerPT_Trim_Resultado!BC113+PLANEL_GerPT_Trim_Resultado!BC125+PLANEL_GerPT_Trim_Resultado!BC137</f>
        <v>6929.2107880000003</v>
      </c>
      <c r="AQ8" s="18">
        <f>PLANEL_GerPT_Trim_Resultado!BD113+PLANEL_GerPT_Trim_Resultado!BD125+PLANEL_GerPT_Trim_Resultado!BD137</f>
        <v>4302.3736070000004</v>
      </c>
      <c r="AR8" s="18">
        <f>PLANEL_GerPT_Trim_Resultado!BE113+PLANEL_GerPT_Trim_Resultado!BE125+PLANEL_GerPT_Trim_Resultado!BE137</f>
        <v>2961.890844</v>
      </c>
      <c r="AS8" s="18">
        <f>PLANEL_GerPT_Trim_Resultado!BF113+PLANEL_GerPT_Trim_Resultado!BF125+PLANEL_GerPT_Trim_Resultado!BF137</f>
        <v>4691.2159350000002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4497.9317369999999</v>
      </c>
      <c r="AV8" s="18">
        <f>PLANEL_GerPT_Trim_Resultado!BI113+PLANEL_GerPT_Trim_Resultado!BI125+PLANEL_GerPT_Trim_Resultado!BI137</f>
        <v>4497.9317369999999</v>
      </c>
      <c r="AW8" s="18">
        <f>PLANEL_GerPT_Trim_Resultado!BJ113+PLANEL_GerPT_Trim_Resultado!BJ125+PLANEL_GerPT_Trim_Resultado!BJ137</f>
        <v>4497.9317369999999</v>
      </c>
      <c r="AX8" s="18">
        <f>PLANEL_GerPT_Trim_Resultado!BK113+PLANEL_GerPT_Trim_Resultado!BK125+PLANEL_GerPT_Trim_Resultado!BK137</f>
        <v>4497.9317369999999</v>
      </c>
      <c r="AY8" s="18">
        <f>PLANEL_GerPT_Trim_Resultado!BL113+PLANEL_GerPT_Trim_Resultado!BL125+PLANEL_GerPT_Trim_Resultado!BL137</f>
        <v>4497.9317369999999</v>
      </c>
      <c r="AZ8" s="18">
        <f>PLANEL_GerPT_Trim_Resultado!BM113+PLANEL_GerPT_Trim_Resultado!BM125+PLANEL_GerPT_Trim_Resultado!BM137</f>
        <v>2795.1358489999998</v>
      </c>
      <c r="BA8" s="18">
        <f>PLANEL_GerPT_Trim_Resultado!BN113+PLANEL_GerPT_Trim_Resultado!BN125+PLANEL_GerPT_Trim_Resultado!BN137</f>
        <v>4497.9317369999999</v>
      </c>
      <c r="BB8" s="18">
        <f>PLANEL_GerPT_Trim_Resultado!BO113+PLANEL_GerPT_Trim_Resultado!BO125+PLANEL_GerPT_Trim_Resultado!BO137</f>
        <v>4497.9317369999999</v>
      </c>
      <c r="BC8" s="18">
        <f>PLANEL_GerPT_Trim_Resultado!BP113+PLANEL_GerPT_Trim_Resultado!BP125+PLANEL_GerPT_Trim_Resultado!BP137</f>
        <v>4329.0923050000001</v>
      </c>
      <c r="BD8" s="18">
        <f>PLANEL_GerPT_Trim_Resultado!BQ113+PLANEL_GerPT_Trim_Resultado!BQ125+PLANEL_GerPT_Trim_Resultado!BQ137</f>
        <v>2795.1358489999998</v>
      </c>
      <c r="BE8" s="18">
        <f>PLANEL_GerPT_Trim_Resultado!BR113+PLANEL_GerPT_Trim_Resultado!BR125+PLANEL_GerPT_Trim_Resultado!BR137</f>
        <v>4302.5631009999997</v>
      </c>
      <c r="BF8" s="18">
        <f>PLANEL_GerPT_Trim_Resultado!BS113+PLANEL_GerPT_Trim_Resultado!BS125+PLANEL_GerPT_Trim_Resultado!BS137</f>
        <v>4329.0923050000001</v>
      </c>
      <c r="BG8" s="18">
        <f>PLANEL_GerPT_Trim_Resultado!BT113+PLANEL_GerPT_Trim_Resultado!BT125+PLANEL_GerPT_Trim_Resultado!BT137</f>
        <v>4329.0923050000001</v>
      </c>
      <c r="BH8" s="18">
        <f>PLANEL_GerPT_Trim_Resultado!BU113+PLANEL_GerPT_Trim_Resultado!BU125+PLANEL_GerPT_Trim_Resultado!BU137</f>
        <v>4329.0923050000001</v>
      </c>
      <c r="BI8" s="18">
        <f>PLANEL_GerPT_Trim_Resultado!BV113+PLANEL_GerPT_Trim_Resultado!BV125+PLANEL_GerPT_Trim_Resultado!BV137</f>
        <v>4329.0923050000001</v>
      </c>
      <c r="BJ8" s="18">
        <f>PLANEL_GerPT_Trim_Resultado!BW113+PLANEL_GerPT_Trim_Resultado!BW125+PLANEL_GerPT_Trim_Resultado!BW137</f>
        <v>4329.0923050000001</v>
      </c>
      <c r="BK8" s="18">
        <f>PLANEL_GerPT_Trim_Resultado!BX113+PLANEL_GerPT_Trim_Resultado!BX125+PLANEL_GerPT_Trim_Resultado!BX137</f>
        <v>4329.0923050000001</v>
      </c>
      <c r="BL8" s="18">
        <f>PLANEL_GerPT_Trim_Resultado!BY113+PLANEL_GerPT_Trim_Resultado!BY125+PLANEL_GerPT_Trim_Resultado!BY137</f>
        <v>4329.0923050000001</v>
      </c>
      <c r="BM8" s="18">
        <f>PLANEL_GerPT_Trim_Resultado!BZ113+PLANEL_GerPT_Trim_Resultado!BZ125+PLANEL_GerPT_Trim_Resultado!BZ137</f>
        <v>4329.0923050000001</v>
      </c>
      <c r="BN8" s="18">
        <f>PLANEL_GerPT_Trim_Resultado!CA113+PLANEL_GerPT_Trim_Resultado!CA125+PLANEL_GerPT_Trim_Resultado!CA137</f>
        <v>4329.0923050000001</v>
      </c>
      <c r="BO8" s="18">
        <f>PLANEL_GerPT_Trim_Resultado!CB113+PLANEL_GerPT_Trim_Resultado!CB125+PLANEL_GerPT_Trim_Resultado!CB137</f>
        <v>3760.9883570000002</v>
      </c>
      <c r="BP8" s="18">
        <f>PLANEL_GerPT_Trim_Resultado!CC113+PLANEL_GerPT_Trim_Resultado!CC125+PLANEL_GerPT_Trim_Resultado!CC137</f>
        <v>3760.9883570000002</v>
      </c>
      <c r="BQ8" s="18">
        <f>PLANEL_GerPT_Trim_Resultado!CD113+PLANEL_GerPT_Trim_Resultado!CD125+PLANEL_GerPT_Trim_Resultado!CD137</f>
        <v>3760.9883570000002</v>
      </c>
      <c r="BR8" s="18">
        <f>PLANEL_GerPT_Trim_Resultado!CE113+PLANEL_GerPT_Trim_Resultado!CE125+PLANEL_GerPT_Trim_Resultado!CE137</f>
        <v>3760.9883570000002</v>
      </c>
      <c r="BS8" s="18">
        <f>PLANEL_GerPT_Trim_Resultado!CF113+PLANEL_GerPT_Trim_Resultado!CF125+PLANEL_GerPT_Trim_Resultado!CF137</f>
        <v>4447.9052380000003</v>
      </c>
      <c r="BT8" s="18">
        <f>PLANEL_GerPT_Trim_Resultado!CG113+PLANEL_GerPT_Trim_Resultado!CG125+PLANEL_GerPT_Trim_Resultado!CG137</f>
        <v>3607.0242289999997</v>
      </c>
      <c r="BU8" s="18">
        <f>PLANEL_GerPT_Trim_Resultado!CH113+PLANEL_GerPT_Trim_Resultado!CH125+PLANEL_GerPT_Trim_Resultado!CH137</f>
        <v>4267.8856420000002</v>
      </c>
      <c r="BV8" s="18">
        <f>PLANEL_GerPT_Trim_Resultado!CI113+PLANEL_GerPT_Trim_Resultado!CI125+PLANEL_GerPT_Trim_Resultado!CI137</f>
        <v>4447.9052380000003</v>
      </c>
      <c r="BW8" s="18">
        <f>PLANEL_GerPT_Trim_Resultado!CJ113+PLANEL_GerPT_Trim_Resultado!CJ125+PLANEL_GerPT_Trim_Resultado!CJ137</f>
        <v>5134.8221190000004</v>
      </c>
      <c r="BX8" s="18">
        <f>PLANEL_GerPT_Trim_Resultado!CK113+PLANEL_GerPT_Trim_Resultado!CK125+PLANEL_GerPT_Trim_Resultado!CK137</f>
        <v>5134.8221190000004</v>
      </c>
      <c r="BY8" s="18">
        <f>PLANEL_GerPT_Trim_Resultado!CL113+PLANEL_GerPT_Trim_Resultado!CL125+PLANEL_GerPT_Trim_Resultado!CL137</f>
        <v>5134.8221190000004</v>
      </c>
      <c r="BZ8" s="18">
        <f>PLANEL_GerPT_Trim_Resultado!CM113+PLANEL_GerPT_Trim_Resultado!CM125+PLANEL_GerPT_Trim_Resultado!CM137</f>
        <v>5134.8221190000004</v>
      </c>
      <c r="CA8" s="18">
        <f>PLANEL_GerPT_Trim_Resultado!CN113+PLANEL_GerPT_Trim_Resultado!CN125+PLANEL_GerPT_Trim_Resultado!CN137</f>
        <v>4828.0308279999999</v>
      </c>
      <c r="CB8" s="18">
        <f>PLANEL_GerPT_Trim_Resultado!CO113+PLANEL_GerPT_Trim_Resultado!CO125+PLANEL_GerPT_Trim_Resultado!CO137</f>
        <v>4828.0308279999999</v>
      </c>
      <c r="CC8" s="18">
        <f>PLANEL_GerPT_Trim_Resultado!CP113+PLANEL_GerPT_Trim_Resultado!CP125+PLANEL_GerPT_Trim_Resultado!CP137</f>
        <v>4828.0308279999999</v>
      </c>
      <c r="CD8" s="18">
        <f>PLANEL_GerPT_Trim_Resultado!CQ113+PLANEL_GerPT_Trim_Resultado!CQ125+PLANEL_GerPT_Trim_Resultado!CQ137</f>
        <v>4828.0308279999999</v>
      </c>
      <c r="CE8" s="18">
        <f>PLANEL_GerPT_Trim_Resultado!CR113+PLANEL_GerPT_Trim_Resultado!CR125+PLANEL_GerPT_Trim_Resultado!CR137</f>
        <v>5334.9281129999999</v>
      </c>
      <c r="CF8" s="18">
        <f>PLANEL_GerPT_Trim_Resultado!CS113+PLANEL_GerPT_Trim_Resultado!CS125+PLANEL_GerPT_Trim_Resultado!CS137</f>
        <v>5154.9085159999995</v>
      </c>
      <c r="CG8" s="18">
        <f>PLANEL_GerPT_Trim_Resultado!CT113+PLANEL_GerPT_Trim_Resultado!CT125+PLANEL_GerPT_Trim_Resultado!CT137</f>
        <v>5154.9085159999995</v>
      </c>
      <c r="CH8" s="18">
        <f>PLANEL_GerPT_Trim_Resultado!CU113+PLANEL_GerPT_Trim_Resultado!CU125+PLANEL_GerPT_Trim_Resultado!CU137</f>
        <v>5334.9281129999999</v>
      </c>
      <c r="CI8" s="18">
        <f>PLANEL_GerPT_Trim_Resultado!CV113+PLANEL_GerPT_Trim_Resultado!CV125+PLANEL_GerPT_Trim_Resultado!CV137</f>
        <v>5841.8253970000005</v>
      </c>
      <c r="CJ8" s="18">
        <f>PLANEL_GerPT_Trim_Resultado!CW113+PLANEL_GerPT_Trim_Resultado!CW125+PLANEL_GerPT_Trim_Resultado!CW137</f>
        <v>5841.8253970000005</v>
      </c>
      <c r="CK8" s="18">
        <f>PLANEL_GerPT_Trim_Resultado!CX113+PLANEL_GerPT_Trim_Resultado!CX125+PLANEL_GerPT_Trim_Resultado!CX137</f>
        <v>5841.8253970000005</v>
      </c>
      <c r="CL8" s="18">
        <f>PLANEL_GerPT_Trim_Resultado!CY113+PLANEL_GerPT_Trim_Resultado!CY125+PLANEL_GerPT_Trim_Resultado!CY137</f>
        <v>5841.8253970000005</v>
      </c>
      <c r="CM8" s="18">
        <f>PLANEL_GerPT_Trim_Resultado!CZ113+PLANEL_GerPT_Trim_Resultado!CZ125+PLANEL_GerPT_Trim_Resultado!CZ137</f>
        <v>5788.9564850000006</v>
      </c>
      <c r="CN8" s="18">
        <f>PLANEL_GerPT_Trim_Resultado!DA113+PLANEL_GerPT_Trim_Resultado!DA125+PLANEL_GerPT_Trim_Resultado!DA137</f>
        <v>5788.9564850000006</v>
      </c>
      <c r="CO8" s="18">
        <f>PLANEL_GerPT_Trim_Resultado!DB113+PLANEL_GerPT_Trim_Resultado!DB125+PLANEL_GerPT_Trim_Resultado!DB137</f>
        <v>5248.897696</v>
      </c>
      <c r="CP8" s="18">
        <f>PLANEL_GerPT_Trim_Resultado!DC113+PLANEL_GerPT_Trim_Resultado!DC125+PLANEL_GerPT_Trim_Resultado!DC137</f>
        <v>5788.9564850000006</v>
      </c>
      <c r="CQ8" s="18">
        <f>PLANEL_GerPT_Trim_Resultado!DD113+PLANEL_GerPT_Trim_Resultado!DD125+PLANEL_GerPT_Trim_Resultado!DD137</f>
        <v>6295.8537689999994</v>
      </c>
      <c r="CR8" s="18">
        <f>PLANEL_GerPT_Trim_Resultado!DE113+PLANEL_GerPT_Trim_Resultado!DE125+PLANEL_GerPT_Trim_Resultado!DE137</f>
        <v>5946.5210040000002</v>
      </c>
      <c r="CS8" s="18">
        <f>PLANEL_GerPT_Trim_Resultado!DF113+PLANEL_GerPT_Trim_Resultado!DF125+PLANEL_GerPT_Trim_Resultado!DF137</f>
        <v>6295.8537689999994</v>
      </c>
      <c r="CT8" s="18">
        <f>PLANEL_GerPT_Trim_Resultado!DG113+PLANEL_GerPT_Trim_Resultado!DG125+PLANEL_GerPT_Trim_Resultado!DG137</f>
        <v>6295.8537689999994</v>
      </c>
      <c r="CU8" s="18">
        <f>PLANEL_GerPT_Trim_Resultado!DH113+PLANEL_GerPT_Trim_Resultado!DH125+PLANEL_GerPT_Trim_Resultado!DH137</f>
        <v>6705.5570370000005</v>
      </c>
      <c r="CV8" s="18">
        <f>PLANEL_GerPT_Trim_Resultado!DI113+PLANEL_GerPT_Trim_Resultado!DI125+PLANEL_GerPT_Trim_Resultado!DI137</f>
        <v>6700.3459430000003</v>
      </c>
      <c r="CW8" s="18">
        <f>PLANEL_GerPT_Trim_Resultado!DJ113+PLANEL_GerPT_Trim_Resultado!DJ125+PLANEL_GerPT_Trim_Resultado!DJ137</f>
        <v>6705.5570370000005</v>
      </c>
      <c r="CX8" s="18">
        <f>PLANEL_GerPT_Trim_Resultado!DK113+PLANEL_GerPT_Trim_Resultado!DK125+PLANEL_GerPT_Trim_Resultado!DK137</f>
        <v>6705.5570370000005</v>
      </c>
      <c r="CY8" s="69">
        <f>PLANEL_GerPT_Trim_Resultado!DL113+PLANEL_GerPT_Trim_Resultado!DL125+PLANEL_GerPT_Trim_Resultado!DL137</f>
        <v>6705.5570370000005</v>
      </c>
      <c r="CZ8" s="69">
        <f>PLANEL_GerPT_Trim_Resultado!DM113+PLANEL_GerPT_Trim_Resultado!DM125+PLANEL_GerPT_Trim_Resultado!DM137</f>
        <v>6705.5570370000005</v>
      </c>
      <c r="DA8" s="69">
        <f>PLANEL_GerPT_Trim_Resultado!DN113+PLANEL_GerPT_Trim_Resultado!DN125+PLANEL_GerPT_Trim_Resultado!DN137</f>
        <v>6705.5570370000005</v>
      </c>
      <c r="DB8" s="69">
        <f>PLANEL_GerPT_Trim_Resultado!DO113+PLANEL_GerPT_Trim_Resultado!DO125+PLANEL_GerPT_Trim_Resultado!DO137</f>
        <v>6705.5570370000005</v>
      </c>
      <c r="DC8" s="18">
        <f>PLANEL_GerPT_Trim_Resultado!DP113+PLANEL_GerPT_Trim_Resultado!DP125+PLANEL_GerPT_Trim_Resultado!DP137</f>
        <v>5555.6108046000008</v>
      </c>
      <c r="DD8" s="18">
        <f>PLANEL_GerPT_Trim_Resultado!DQ113+PLANEL_GerPT_Trim_Resultado!DQ125+PLANEL_GerPT_Trim_Resultado!DQ137</f>
        <v>5555.6108046000008</v>
      </c>
      <c r="DE8" s="18">
        <f>PLANEL_GerPT_Trim_Resultado!DR113+PLANEL_GerPT_Trim_Resultado!DR125+PLANEL_GerPT_Trim_Resultado!DR137</f>
        <v>5555.6108046000008</v>
      </c>
      <c r="DF8" s="18">
        <f>PLANEL_GerPT_Trim_Resultado!DS113+PLANEL_GerPT_Trim_Resultado!DS125+PLANEL_GerPT_Trim_Resultado!DS137</f>
        <v>5555.6108046000008</v>
      </c>
      <c r="DG8" s="18">
        <f>PLANEL_GerPT_Trim_Resultado!DT113+PLANEL_GerPT_Trim_Resultado!DT125+PLANEL_GerPT_Trim_Resultado!DT137</f>
        <v>5555.6108046000008</v>
      </c>
      <c r="DH8" s="18">
        <f>PLANEL_GerPT_Trim_Resultado!DU113+PLANEL_GerPT_Trim_Resultado!DU125+PLANEL_GerPT_Trim_Resultado!DU137</f>
        <v>5555.6108046000008</v>
      </c>
      <c r="DI8" s="18">
        <f>PLANEL_GerPT_Trim_Resultado!DV113+PLANEL_GerPT_Trim_Resultado!DV125+PLANEL_GerPT_Trim_Resultado!DV137</f>
        <v>5375.5912086000008</v>
      </c>
      <c r="DJ8" s="18">
        <f>PLANEL_GerPT_Trim_Resultado!DW113+PLANEL_GerPT_Trim_Resultado!DW125+PLANEL_GerPT_Trim_Resultado!DW137</f>
        <v>5555.6108046000008</v>
      </c>
      <c r="DK8" s="18">
        <f>PLANEL_GerPT_Trim_Resultado!DX113+PLANEL_GerPT_Trim_Resultado!DX125+PLANEL_GerPT_Trim_Resultado!DX137</f>
        <v>5555.6108046000008</v>
      </c>
      <c r="DL8" s="18">
        <f>PLANEL_GerPT_Trim_Resultado!DY113+PLANEL_GerPT_Trim_Resultado!DY125+PLANEL_GerPT_Trim_Resultado!DY137</f>
        <v>5555.6108046000008</v>
      </c>
      <c r="DM8" s="18">
        <f>PLANEL_GerPT_Trim_Resultado!DZ113+PLANEL_GerPT_Trim_Resultado!DZ125+PLANEL_GerPT_Trim_Resultado!DZ137</f>
        <v>5555.6108046000008</v>
      </c>
      <c r="DN8" s="18">
        <f>PLANEL_GerPT_Trim_Resultado!EA113+PLANEL_GerPT_Trim_Resultado!EA125+PLANEL_GerPT_Trim_Resultado!EA137</f>
        <v>5555.6108046000008</v>
      </c>
      <c r="DO8" s="18">
        <f>PLANEL_GerPT_Trim_Resultado!EB113+PLANEL_GerPT_Trim_Resultado!EB125+PLANEL_GerPT_Trim_Resultado!EB137</f>
        <v>5555.6108046000008</v>
      </c>
      <c r="DP8" s="18">
        <f>PLANEL_GerPT_Trim_Resultado!EC113+PLANEL_GerPT_Trim_Resultado!EC125+PLANEL_GerPT_Trim_Resultado!EC137</f>
        <v>5555.6108046000008</v>
      </c>
      <c r="DQ8" s="18">
        <f>PLANEL_GerPT_Trim_Resultado!ED113+PLANEL_GerPT_Trim_Resultado!ED125+PLANEL_GerPT_Trim_Resultado!ED137</f>
        <v>5555.6108046000008</v>
      </c>
      <c r="DR8" s="18">
        <f>PLANEL_GerPT_Trim_Resultado!EE113+PLANEL_GerPT_Trim_Resultado!EE125+PLANEL_GerPT_Trim_Resultado!EE137</f>
        <v>5555.6108046000008</v>
      </c>
      <c r="DS8" s="18">
        <f>PLANEL_GerPT_Trim_Resultado!EF113+PLANEL_GerPT_Trim_Resultado!EF125+PLANEL_GerPT_Trim_Resultado!EF137</f>
        <v>5211.4891340000004</v>
      </c>
      <c r="DT8" s="18">
        <f>PLANEL_GerPT_Trim_Resultado!EG113+PLANEL_GerPT_Trim_Resultado!EG125+PLANEL_GerPT_Trim_Resultado!EG137</f>
        <v>5211.4891340000004</v>
      </c>
      <c r="DU8" s="18">
        <f>PLANEL_GerPT_Trim_Resultado!EH113+PLANEL_GerPT_Trim_Resultado!EH125+PLANEL_GerPT_Trim_Resultado!EH137</f>
        <v>5211.4891340000004</v>
      </c>
      <c r="DV8" s="18">
        <f>PLANEL_GerPT_Trim_Resultado!EI113+PLANEL_GerPT_Trim_Resultado!EI125+PLANEL_GerPT_Trim_Resultado!EI137</f>
        <v>5211.4891340000004</v>
      </c>
      <c r="DW8" s="18">
        <f>PLANEL_GerPT_Trim_Resultado!EJ113+PLANEL_GerPT_Trim_Resultado!EJ125+PLANEL_GerPT_Trim_Resultado!EJ137</f>
        <v>5211.4891340000004</v>
      </c>
      <c r="DX8" s="18">
        <f>PLANEL_GerPT_Trim_Resultado!EK113+PLANEL_GerPT_Trim_Resultado!EK125+PLANEL_GerPT_Trim_Resultado!EK137</f>
        <v>5211.4891340000004</v>
      </c>
      <c r="DY8" s="18">
        <f>PLANEL_GerPT_Trim_Resultado!EL113+PLANEL_GerPT_Trim_Resultado!EL125+PLANEL_GerPT_Trim_Resultado!EL137</f>
        <v>5211.4891340000004</v>
      </c>
      <c r="DZ8" s="18">
        <f>PLANEL_GerPT_Trim_Resultado!EM113+PLANEL_GerPT_Trim_Resultado!EM125+PLANEL_GerPT_Trim_Resultado!EM137</f>
        <v>5211.4891340000004</v>
      </c>
      <c r="EA8" s="18">
        <f>PLANEL_GerPT_Trim_Resultado!EN113+PLANEL_GerPT_Trim_Resultado!EN125+PLANEL_GerPT_Trim_Resultado!EN137</f>
        <v>5211.4891340000004</v>
      </c>
      <c r="EB8" s="18">
        <f>PLANEL_GerPT_Trim_Resultado!EO113+PLANEL_GerPT_Trim_Resultado!EO125+PLANEL_GerPT_Trim_Resultado!EO137</f>
        <v>5211.4891340000004</v>
      </c>
      <c r="EC8" s="18">
        <f>PLANEL_GerPT_Trim_Resultado!EP113+PLANEL_GerPT_Trim_Resultado!EP125+PLANEL_GerPT_Trim_Resultado!EP137</f>
        <v>5211.4891340000004</v>
      </c>
      <c r="ED8" s="18">
        <f>PLANEL_GerPT_Trim_Resultado!EQ113+PLANEL_GerPT_Trim_Resultado!EQ125+PLANEL_GerPT_Trim_Resultado!EQ137</f>
        <v>5211.4891340000004</v>
      </c>
      <c r="EE8" s="18">
        <f>PLANEL_GerPT_Trim_Resultado!ER113+PLANEL_GerPT_Trim_Resultado!ER125+PLANEL_GerPT_Trim_Resultado!ER137</f>
        <v>5211.4891340000004</v>
      </c>
      <c r="EF8" s="18">
        <f>PLANEL_GerPT_Trim_Resultado!ES113+PLANEL_GerPT_Trim_Resultado!ES125+PLANEL_GerPT_Trim_Resultado!ES137</f>
        <v>5211.4891340000004</v>
      </c>
      <c r="EG8" s="18">
        <f>PLANEL_GerPT_Trim_Resultado!ET113+PLANEL_GerPT_Trim_Resultado!ET125+PLANEL_GerPT_Trim_Resultado!ET137</f>
        <v>5211.4891340000004</v>
      </c>
      <c r="EH8" s="18">
        <f>PLANEL_GerPT_Trim_Resultado!EU113+PLANEL_GerPT_Trim_Resultado!EU125+PLANEL_GerPT_Trim_Resultado!EU137</f>
        <v>5211.4891340000004</v>
      </c>
      <c r="EI8" s="18">
        <f>PLANEL_GerPT_Trim_Resultado!EV113+PLANEL_GerPT_Trim_Resultado!EV125+PLANEL_GerPT_Trim_Resultado!EV137</f>
        <v>5211.4891340000004</v>
      </c>
      <c r="EJ8" s="18">
        <f>PLANEL_GerPT_Trim_Resultado!EW113+PLANEL_GerPT_Trim_Resultado!EW125+PLANEL_GerPT_Trim_Resultado!EW137</f>
        <v>5211.4891340000004</v>
      </c>
      <c r="EK8" s="18">
        <f>PLANEL_GerPT_Trim_Resultado!EX113+PLANEL_GerPT_Trim_Resultado!EX125+PLANEL_GerPT_Trim_Resultado!EX137</f>
        <v>5211.4891340000004</v>
      </c>
      <c r="EL8" s="18">
        <f>PLANEL_GerPT_Trim_Resultado!EY113+PLANEL_GerPT_Trim_Resultado!EY125+PLANEL_GerPT_Trim_Resultado!EY137</f>
        <v>5211.4891340000004</v>
      </c>
      <c r="EM8" s="18">
        <f>PLANEL_GerPT_Trim_Resultado!EZ113+PLANEL_GerPT_Trim_Resultado!EZ125+PLANEL_GerPT_Trim_Resultado!EZ137</f>
        <v>5211.4891340000004</v>
      </c>
      <c r="EN8" s="18">
        <f>PLANEL_GerPT_Trim_Resultado!FA113+PLANEL_GerPT_Trim_Resultado!FA125+PLANEL_GerPT_Trim_Resultado!FA137</f>
        <v>5211.4891340000004</v>
      </c>
      <c r="EO8" s="18">
        <f>PLANEL_GerPT_Trim_Resultado!FB113+PLANEL_GerPT_Trim_Resultado!FB125+PLANEL_GerPT_Trim_Resultado!FB137</f>
        <v>4851.4499409999999</v>
      </c>
      <c r="EP8" s="18">
        <f>PLANEL_GerPT_Trim_Resultado!FC113+PLANEL_GerPT_Trim_Resultado!FC125+PLANEL_GerPT_Trim_Resultado!FC137</f>
        <v>5211.4891340000004</v>
      </c>
    </row>
    <row r="9" spans="2:258" x14ac:dyDescent="0.3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3">
      <c r="B10" s="19" t="s">
        <v>50</v>
      </c>
      <c r="C10" s="20">
        <f>PLANEL_GerPT_Trim_Resultado!P65+PLANEL_GerPT_Trim_Resultado!P77+PLANEL_GerPT_Trim_Resultado!P89</f>
        <v>1197.27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929.52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1129.802948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471.95586700000001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1084.77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1279.02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1187.25</v>
      </c>
      <c r="W10" s="20">
        <f>PLANEL_GerPT_Trim_Resultado!AJ65+PLANEL_GerPT_Trim_Resultado!AJ77+PLANEL_GerPT_Trim_Resultado!AJ89</f>
        <v>1167.75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1476.27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1129.188251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1024.02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0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0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3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500.83906910000002</v>
      </c>
      <c r="L11" s="20">
        <f>PLANEL_GerPT_Trim_Resultado!Y41+PLANEL_GerPT_Trim_Resultado!Y53</f>
        <v>273.75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1084.05</v>
      </c>
      <c r="W11" s="20">
        <f>PLANEL_GerPT_Trim_Resultado!AJ41+PLANEL_GerPT_Trim_Resultado!AJ53</f>
        <v>813.97500000000002</v>
      </c>
      <c r="X11" s="20">
        <f>PLANEL_GerPT_Trim_Resultado!AK41+PLANEL_GerPT_Trim_Resultado!AK53</f>
        <v>810.3</v>
      </c>
      <c r="Y11" s="20">
        <f>PLANEL_GerPT_Trim_Resultado!AL41+PLANEL_GerPT_Trim_Resultado!AL53</f>
        <v>270.07499999999999</v>
      </c>
      <c r="Z11" s="20">
        <f>PLANEL_GerPT_Trim_Resultado!AM41+PLANEL_GerPT_Trim_Resultado!AM53</f>
        <v>1071.9286930000001</v>
      </c>
      <c r="AA11" s="20">
        <f>PLANEL_GerPT_Trim_Resultado!AN41+PLANEL_GerPT_Trim_Resultado!AN53</f>
        <v>540.22500000000002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1053.78315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3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531.29521</v>
      </c>
      <c r="I12" s="1">
        <f>PLANEL_GerPT_Trim_Resultado!V161</f>
        <v>1270.3483269999999</v>
      </c>
      <c r="J12" s="1">
        <f>PLANEL_GerPT_Trim_Resultado!W161</f>
        <v>1273.6339250000001</v>
      </c>
      <c r="K12" s="1">
        <f>PLANEL_GerPT_Trim_Resultado!X161</f>
        <v>1813.1387500000001</v>
      </c>
      <c r="L12" s="1">
        <f>PLANEL_GerPT_Trim_Resultado!Y161</f>
        <v>690.65658929999995</v>
      </c>
      <c r="M12" s="1">
        <f>PLANEL_GerPT_Trim_Resultado!Z161</f>
        <v>1433.0893369999999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531.29521</v>
      </c>
      <c r="S12" s="1">
        <f>PLANEL_GerPT_Trim_Resultado!AF161</f>
        <v>0</v>
      </c>
      <c r="T12" s="1">
        <f>PLANEL_GerPT_Trim_Resultado!AG161</f>
        <v>531.29521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3">
      <c r="B13" s="16" t="s">
        <v>58</v>
      </c>
      <c r="C13" s="1">
        <f>PLANEL_GerPT_Trim_Resultado!P173+PLANEL_GerPT_Trim_Resultado!P185</f>
        <v>4204.8102950000002</v>
      </c>
      <c r="D13" s="1">
        <f>PLANEL_GerPT_Trim_Resultado!Q173+PLANEL_GerPT_Trim_Resultado!Q185</f>
        <v>3974.8349699999999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4583.41993</v>
      </c>
      <c r="H13" s="1">
        <f>PLANEL_GerPT_Trim_Resultado!U173+PLANEL_GerPT_Trim_Resultado!U185</f>
        <v>2812.1779527999997</v>
      </c>
      <c r="I13" s="1">
        <f>PLANEL_GerPT_Trim_Resultado!V173+PLANEL_GerPT_Trim_Resultado!V185</f>
        <v>3989.4031709999999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4440.8108769999999</v>
      </c>
      <c r="L13" s="1">
        <f>PLANEL_GerPT_Trim_Resultado!Y173+PLANEL_GerPT_Trim_Resultado!Y185</f>
        <v>3805.783183</v>
      </c>
      <c r="M13" s="1">
        <f>PLANEL_GerPT_Trim_Resultado!Z173+PLANEL_GerPT_Trim_Resultado!Z185</f>
        <v>4499.9529359999997</v>
      </c>
      <c r="N13" s="1">
        <f>PLANEL_GerPT_Trim_Resultado!AA173+PLANEL_GerPT_Trim_Resultado!AA185</f>
        <v>4126.0285709999998</v>
      </c>
      <c r="O13" s="1">
        <f>PLANEL_GerPT_Trim_Resultado!AB173+PLANEL_GerPT_Trim_Resultado!AB185</f>
        <v>4396.1048019999998</v>
      </c>
      <c r="P13" s="1">
        <f>PLANEL_GerPT_Trim_Resultado!AC173+PLANEL_GerPT_Trim_Resultado!AC185</f>
        <v>4423.2503989999996</v>
      </c>
      <c r="Q13" s="1">
        <f>PLANEL_GerPT_Trim_Resultado!AD173+PLANEL_GerPT_Trim_Resultado!AD185</f>
        <v>4483.4359760000007</v>
      </c>
      <c r="R13" s="1">
        <f>PLANEL_GerPT_Trim_Resultado!AE173+PLANEL_GerPT_Trim_Resultado!AE185</f>
        <v>3596.3736490000001</v>
      </c>
      <c r="S13" s="1">
        <f>PLANEL_GerPT_Trim_Resultado!AF173+PLANEL_GerPT_Trim_Resultado!AF185</f>
        <v>4645.5264550000002</v>
      </c>
      <c r="T13" s="1">
        <f>PLANEL_GerPT_Trim_Resultado!AG173+PLANEL_GerPT_Trim_Resultado!AG185</f>
        <v>4133.3241019999996</v>
      </c>
      <c r="U13" s="1">
        <f>PLANEL_GerPT_Trim_Resultado!AH173+PLANEL_GerPT_Trim_Resultado!AH185</f>
        <v>3974.1488792</v>
      </c>
      <c r="V13" s="1">
        <f>PLANEL_GerPT_Trim_Resultado!AI173+PLANEL_GerPT_Trim_Resultado!AI185</f>
        <v>4413.8704309999994</v>
      </c>
      <c r="W13" s="1">
        <f>PLANEL_GerPT_Trim_Resultado!AJ173+PLANEL_GerPT_Trim_Resultado!AJ185</f>
        <v>4081.7337390000002</v>
      </c>
      <c r="X13" s="1">
        <f>PLANEL_GerPT_Trim_Resultado!AK173+PLANEL_GerPT_Trim_Resultado!AK185</f>
        <v>3684.5869881999997</v>
      </c>
      <c r="Y13" s="1">
        <f>PLANEL_GerPT_Trim_Resultado!AL173+PLANEL_GerPT_Trim_Resultado!AL185</f>
        <v>4408.0336219999999</v>
      </c>
      <c r="Z13" s="1">
        <f>PLANEL_GerPT_Trim_Resultado!AM173+PLANEL_GerPT_Trim_Resultado!AM185</f>
        <v>4552.6599820000001</v>
      </c>
      <c r="AA13" s="1">
        <f>PLANEL_GerPT_Trim_Resultado!AN173+PLANEL_GerPT_Trim_Resultado!AN185</f>
        <v>4326.8344090000001</v>
      </c>
      <c r="AB13" s="1">
        <f>PLANEL_GerPT_Trim_Resultado!AO173+PLANEL_GerPT_Trim_Resultado!AO185</f>
        <v>4665.4241299999994</v>
      </c>
      <c r="AC13" s="1">
        <f>PLANEL_GerPT_Trim_Resultado!AP173+PLANEL_GerPT_Trim_Resultado!AP185</f>
        <v>4051.8269647999996</v>
      </c>
      <c r="AD13" s="1">
        <f>PLANEL_GerPT_Trim_Resultado!AQ173+PLANEL_GerPT_Trim_Resultado!AQ185</f>
        <v>4159.0005808999995</v>
      </c>
      <c r="AE13" s="1">
        <f>PLANEL_GerPT_Trim_Resultado!AR173+PLANEL_GerPT_Trim_Resultado!AR185</f>
        <v>4408.5166800000006</v>
      </c>
      <c r="AF13" s="1">
        <f>PLANEL_GerPT_Trim_Resultado!AS173+PLANEL_GerPT_Trim_Resultado!AS185</f>
        <v>4555.8964180000003</v>
      </c>
      <c r="AG13" s="1">
        <f>PLANEL_GerPT_Trim_Resultado!AT173+PLANEL_GerPT_Trim_Resultado!AT185</f>
        <v>4819.956741</v>
      </c>
      <c r="AH13" s="1">
        <f>PLANEL_GerPT_Trim_Resultado!AU173+PLANEL_GerPT_Trim_Resultado!AU185</f>
        <v>4428.0825050000003</v>
      </c>
      <c r="AI13" s="1">
        <f>PLANEL_GerPT_Trim_Resultado!AV173+PLANEL_GerPT_Trim_Resultado!AV185</f>
        <v>4371.550706</v>
      </c>
      <c r="AJ13" s="1">
        <f>PLANEL_GerPT_Trim_Resultado!AW173+PLANEL_GerPT_Trim_Resultado!AW185</f>
        <v>3972.3341010000004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4270.4979549999998</v>
      </c>
      <c r="AM13" s="1">
        <f>PLANEL_GerPT_Trim_Resultado!AZ173+PLANEL_GerPT_Trim_Resultado!AZ185</f>
        <v>3439.6176799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3521.9061209000001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1826.1500085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3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3">
      <c r="B15" s="21" t="s">
        <v>52</v>
      </c>
      <c r="C15" s="22">
        <f>PLANEL_GerPT_Trim_Resultado!P17+PLANEL_GerPT_Trim_Resultado!P29</f>
        <v>7601.1324960000002</v>
      </c>
      <c r="D15" s="22">
        <f>PLANEL_GerPT_Trim_Resultado!Q17+PLANEL_GerPT_Trim_Resultado!Q29</f>
        <v>6469.8022380000002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7813.7740059999996</v>
      </c>
      <c r="G15" s="22">
        <f>PLANEL_GerPT_Trim_Resultado!T17+PLANEL_GerPT_Trim_Resultado!T29</f>
        <v>7917.8553309999998</v>
      </c>
      <c r="H15" s="22">
        <f>PLANEL_GerPT_Trim_Resultado!U17+PLANEL_GerPT_Trim_Resultado!U29</f>
        <v>6991.7463029999999</v>
      </c>
      <c r="I15" s="22">
        <f>PLANEL_GerPT_Trim_Resultado!V17+PLANEL_GerPT_Trim_Resultado!V29</f>
        <v>6547.1962229999999</v>
      </c>
      <c r="J15" s="22">
        <f>PLANEL_GerPT_Trim_Resultado!W17+PLANEL_GerPT_Trim_Resultado!W29</f>
        <v>8380.4063879999994</v>
      </c>
      <c r="K15" s="22">
        <f>PLANEL_GerPT_Trim_Resultado!X17+PLANEL_GerPT_Trim_Resultado!X29</f>
        <v>7665.2198710000002</v>
      </c>
      <c r="L15" s="22">
        <f>PLANEL_GerPT_Trim_Resultado!Y17+PLANEL_GerPT_Trim_Resultado!Y29</f>
        <v>7459.6352980000001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8404.3627259999994</v>
      </c>
      <c r="O15" s="22">
        <f>PLANEL_GerPT_Trim_Resultado!AB17+PLANEL_GerPT_Trim_Resultado!AB29</f>
        <v>7687.4645350000001</v>
      </c>
      <c r="P15" s="22">
        <f>PLANEL_GerPT_Trim_Resultado!AC17+PLANEL_GerPT_Trim_Resultado!AC29</f>
        <v>6086.4862320000002</v>
      </c>
      <c r="Q15" s="22">
        <f>PLANEL_GerPT_Trim_Resultado!AD17+PLANEL_GerPT_Trim_Resultado!AD29</f>
        <v>6221.9782510000005</v>
      </c>
      <c r="R15" s="22">
        <f>PLANEL_GerPT_Trim_Resultado!AE17+PLANEL_GerPT_Trim_Resultado!AE29</f>
        <v>8112.254207</v>
      </c>
      <c r="S15" s="22">
        <f>PLANEL_GerPT_Trim_Resultado!AF17+PLANEL_GerPT_Trim_Resultado!AF29</f>
        <v>7014.843296</v>
      </c>
      <c r="T15" s="22">
        <f>PLANEL_GerPT_Trim_Resultado!AG17+PLANEL_GerPT_Trim_Resultado!AG29</f>
        <v>6970.9018720000004</v>
      </c>
      <c r="U15" s="22">
        <f>PLANEL_GerPT_Trim_Resultado!AH17+PLANEL_GerPT_Trim_Resultado!AH29</f>
        <v>6503.2701909999996</v>
      </c>
      <c r="V15" s="22">
        <f>PLANEL_GerPT_Trim_Resultado!AI17+PLANEL_GerPT_Trim_Resultado!AI29</f>
        <v>8418.5680009999996</v>
      </c>
      <c r="W15" s="22">
        <f>PLANEL_GerPT_Trim_Resultado!AJ17+PLANEL_GerPT_Trim_Resultado!AJ29</f>
        <v>8201.0893450000003</v>
      </c>
      <c r="X15" s="22">
        <f>PLANEL_GerPT_Trim_Resultado!AK17+PLANEL_GerPT_Trim_Resultado!AK29</f>
        <v>7372.9939960000002</v>
      </c>
      <c r="Y15" s="22">
        <f>PLANEL_GerPT_Trim_Resultado!AL17+PLANEL_GerPT_Trim_Resultado!AL29</f>
        <v>6324.0582759999998</v>
      </c>
      <c r="Z15" s="22">
        <f>PLANEL_GerPT_Trim_Resultado!AM17+PLANEL_GerPT_Trim_Resultado!AM29</f>
        <v>8675.9715250000008</v>
      </c>
      <c r="AA15" s="22">
        <f>PLANEL_GerPT_Trim_Resultado!AN17+PLANEL_GerPT_Trim_Resultado!AN29</f>
        <v>7868.1596600000003</v>
      </c>
      <c r="AB15" s="22">
        <f>PLANEL_GerPT_Trim_Resultado!AO17+PLANEL_GerPT_Trim_Resultado!AO29</f>
        <v>7958.0783940000001</v>
      </c>
      <c r="AC15" s="22">
        <f>PLANEL_GerPT_Trim_Resultado!AP17+PLANEL_GerPT_Trim_Resultado!AP29</f>
        <v>6274.2702760000002</v>
      </c>
      <c r="AD15" s="22">
        <f>PLANEL_GerPT_Trim_Resultado!AQ17+PLANEL_GerPT_Trim_Resultado!AQ29</f>
        <v>8763.5761120000006</v>
      </c>
      <c r="AE15" s="22">
        <f>PLANEL_GerPT_Trim_Resultado!AR17+PLANEL_GerPT_Trim_Resultado!AR29</f>
        <v>9052.2496420000007</v>
      </c>
      <c r="AF15" s="22">
        <f>PLANEL_GerPT_Trim_Resultado!AS17+PLANEL_GerPT_Trim_Resultado!AS29</f>
        <v>9273.0068950000004</v>
      </c>
      <c r="AG15" s="22">
        <f>PLANEL_GerPT_Trim_Resultado!AT17+PLANEL_GerPT_Trim_Resultado!AT29</f>
        <v>6704.6696709999997</v>
      </c>
      <c r="AH15" s="22">
        <f>PLANEL_GerPT_Trim_Resultado!AU17+PLANEL_GerPT_Trim_Resultado!AU29</f>
        <v>9767.59195</v>
      </c>
      <c r="AI15" s="22">
        <f>PLANEL_GerPT_Trim_Resultado!AV17+PLANEL_GerPT_Trim_Resultado!AV29</f>
        <v>9333.1931619999996</v>
      </c>
      <c r="AJ15" s="22">
        <f>PLANEL_GerPT_Trim_Resultado!AW17+PLANEL_GerPT_Trim_Resultado!AW29</f>
        <v>8893.4932420000005</v>
      </c>
      <c r="AK15" s="22">
        <f>PLANEL_GerPT_Trim_Resultado!AX17+PLANEL_GerPT_Trim_Resultado!AX29</f>
        <v>7231.3170360000004</v>
      </c>
      <c r="AL15" s="22">
        <f>PLANEL_GerPT_Trim_Resultado!AY17+PLANEL_GerPT_Trim_Resultado!AY29</f>
        <v>9779.6619499999997</v>
      </c>
      <c r="AM15" s="22">
        <f>PLANEL_GerPT_Trim_Resultado!AZ17+PLANEL_GerPT_Trim_Resultado!AZ29</f>
        <v>4168.2835889999997</v>
      </c>
      <c r="AN15" s="22">
        <f>PLANEL_GerPT_Trim_Resultado!BA17+PLANEL_GerPT_Trim_Resultado!BA29</f>
        <v>4168.2835889999997</v>
      </c>
      <c r="AO15" s="22">
        <f>PLANEL_GerPT_Trim_Resultado!BB17+PLANEL_GerPT_Trim_Resultado!BB29</f>
        <v>3295.870073</v>
      </c>
      <c r="AP15" s="22">
        <f>PLANEL_GerPT_Trim_Resultado!BC17+PLANEL_GerPT_Trim_Resultado!BC29</f>
        <v>4484.0626490000004</v>
      </c>
      <c r="AQ15" s="22">
        <f>PLANEL_GerPT_Trim_Resultado!BD17+PLANEL_GerPT_Trim_Resultado!BD29</f>
        <v>7992.2684749999999</v>
      </c>
      <c r="AR15" s="22">
        <f>PLANEL_GerPT_Trim_Resultado!BE17+PLANEL_GerPT_Trim_Resultado!BE29</f>
        <v>7992.2675950000003</v>
      </c>
      <c r="AS15" s="22">
        <f>PLANEL_GerPT_Trim_Resultado!BF17+PLANEL_GerPT_Trim_Resultado!BF29</f>
        <v>6342.5680320000001</v>
      </c>
      <c r="AT15" s="22">
        <f>PLANEL_GerPT_Trim_Resultado!BG17+PLANEL_GerPT_Trim_Resultado!BG29</f>
        <v>8611.9424130000007</v>
      </c>
      <c r="AU15" s="22">
        <f>PLANEL_GerPT_Trim_Resultado!BH17+PLANEL_GerPT_Trim_Resultado!BH29</f>
        <v>10116.31129</v>
      </c>
      <c r="AV15" s="22">
        <f>PLANEL_GerPT_Trim_Resultado!BI17+PLANEL_GerPT_Trim_Resultado!BI29</f>
        <v>9932.1712920000009</v>
      </c>
      <c r="AW15" s="22">
        <f>PLANEL_GerPT_Trim_Resultado!BJ17+PLANEL_GerPT_Trim_Resultado!BJ29</f>
        <v>8276.9819659999994</v>
      </c>
      <c r="AX15" s="22">
        <f>PLANEL_GerPT_Trim_Resultado!BK17+PLANEL_GerPT_Trim_Resultado!BK29</f>
        <v>10882.69851</v>
      </c>
      <c r="AY15" s="22">
        <f>PLANEL_GerPT_Trim_Resultado!BL17+PLANEL_GerPT_Trim_Resultado!BL29</f>
        <v>10378.99129</v>
      </c>
      <c r="AZ15" s="22">
        <f>PLANEL_GerPT_Trim_Resultado!BM17+PLANEL_GerPT_Trim_Resultado!BM29</f>
        <v>10378.99129</v>
      </c>
      <c r="BA15" s="22">
        <f>PLANEL_GerPT_Trim_Resultado!BN17+PLANEL_GerPT_Trim_Resultado!BN29</f>
        <v>8491.9019659999994</v>
      </c>
      <c r="BB15" s="22">
        <f>PLANEL_GerPT_Trim_Resultado!BO17+PLANEL_GerPT_Trim_Resultado!BO29</f>
        <v>11165.27851</v>
      </c>
      <c r="BC15" s="22">
        <f>PLANEL_GerPT_Trim_Resultado!BP17+PLANEL_GerPT_Trim_Resultado!BP29</f>
        <v>10650.91129</v>
      </c>
      <c r="BD15" s="22">
        <f>PLANEL_GerPT_Trim_Resultado!BQ17+PLANEL_GerPT_Trim_Resultado!BQ29</f>
        <v>10650.91129</v>
      </c>
      <c r="BE15" s="22">
        <f>PLANEL_GerPT_Trim_Resultado!BR17+PLANEL_GerPT_Trim_Resultado!BR29</f>
        <v>8703.5819659999997</v>
      </c>
      <c r="BF15" s="22">
        <f>PLANEL_GerPT_Trim_Resultado!BS17+PLANEL_GerPT_Trim_Resultado!BS29</f>
        <v>11457.798510000001</v>
      </c>
      <c r="BG15" s="22">
        <f>PLANEL_GerPT_Trim_Resultado!BT17+PLANEL_GerPT_Trim_Resultado!BT29</f>
        <v>10920.191290000001</v>
      </c>
      <c r="BH15" s="22">
        <f>PLANEL_GerPT_Trim_Resultado!BU17+PLANEL_GerPT_Trim_Resultado!BU29</f>
        <v>10920.191290000001</v>
      </c>
      <c r="BI15" s="22">
        <f>PLANEL_GerPT_Trim_Resultado!BV17+PLANEL_GerPT_Trim_Resultado!BV29</f>
        <v>8934.7019660000005</v>
      </c>
      <c r="BJ15" s="22">
        <f>PLANEL_GerPT_Trim_Resultado!BW17+PLANEL_GerPT_Trim_Resultado!BW29</f>
        <v>11747.478510000001</v>
      </c>
      <c r="BK15" s="22">
        <f>PLANEL_GerPT_Trim_Resultado!BX17+PLANEL_GerPT_Trim_Resultado!BX29</f>
        <v>11185.51129</v>
      </c>
      <c r="BL15" s="22">
        <f>PLANEL_GerPT_Trim_Resultado!BY17+PLANEL_GerPT_Trim_Resultado!BY29</f>
        <v>11185.51129</v>
      </c>
      <c r="BM15" s="22">
        <f>PLANEL_GerPT_Trim_Resultado!BZ17+PLANEL_GerPT_Trim_Resultado!BZ29</f>
        <v>9151.7819660000005</v>
      </c>
      <c r="BN15" s="22">
        <f>PLANEL_GerPT_Trim_Resultado!CA17+PLANEL_GerPT_Trim_Resultado!CA29</f>
        <v>12032.898510000001</v>
      </c>
      <c r="BO15" s="22">
        <f>PLANEL_GerPT_Trim_Resultado!CB17+PLANEL_GerPT_Trim_Resultado!CB29</f>
        <v>8968.6333329999998</v>
      </c>
      <c r="BP15" s="22">
        <f>PLANEL_GerPT_Trim_Resultado!CC17+PLANEL_GerPT_Trim_Resultado!CC29</f>
        <v>8284.8733329999995</v>
      </c>
      <c r="BQ15" s="22">
        <f>PLANEL_GerPT_Trim_Resultado!CD17+PLANEL_GerPT_Trim_Resultado!CD29</f>
        <v>7337.9727270000003</v>
      </c>
      <c r="BR15" s="22">
        <f>PLANEL_GerPT_Trim_Resultado!CE17+PLANEL_GerPT_Trim_Resultado!CE29</f>
        <v>9648.0752520000005</v>
      </c>
      <c r="BS15" s="22">
        <f>PLANEL_GerPT_Trim_Resultado!CF17+PLANEL_GerPT_Trim_Resultado!CF29</f>
        <v>9181.1533330000002</v>
      </c>
      <c r="BT15" s="22">
        <f>PLANEL_GerPT_Trim_Resultado!CG17+PLANEL_GerPT_Trim_Resultado!CG29</f>
        <v>9181.1533330000002</v>
      </c>
      <c r="BU15" s="22">
        <f>PLANEL_GerPT_Trim_Resultado!CH17+PLANEL_GerPT_Trim_Resultado!CH29</f>
        <v>7511.8527270000004</v>
      </c>
      <c r="BV15" s="22">
        <f>PLANEL_GerPT_Trim_Resultado!CI17+PLANEL_GerPT_Trim_Resultado!CI29</f>
        <v>9876.6952519999995</v>
      </c>
      <c r="BW15" s="22">
        <f>PLANEL_GerPT_Trim_Resultado!CJ17+PLANEL_GerPT_Trim_Resultado!CJ29</f>
        <v>9365.9533329999995</v>
      </c>
      <c r="BX15" s="22">
        <f>PLANEL_GerPT_Trim_Resultado!CK17+PLANEL_GerPT_Trim_Resultado!CK29</f>
        <v>9365.9533329999995</v>
      </c>
      <c r="BY15" s="22">
        <f>PLANEL_GerPT_Trim_Resultado!CL17+PLANEL_GerPT_Trim_Resultado!CL29</f>
        <v>7663.0527270000002</v>
      </c>
      <c r="BZ15" s="22">
        <f>PLANEL_GerPT_Trim_Resultado!CM17+PLANEL_GerPT_Trim_Resultado!CM29</f>
        <v>10075.49525</v>
      </c>
      <c r="CA15" s="22">
        <f>PLANEL_GerPT_Trim_Resultado!CN17+PLANEL_GerPT_Trim_Resultado!CN29</f>
        <v>9569.893333</v>
      </c>
      <c r="CB15" s="22">
        <f>PLANEL_GerPT_Trim_Resultado!CO17+PLANEL_GerPT_Trim_Resultado!CO29</f>
        <v>9569.893333</v>
      </c>
      <c r="CC15" s="22">
        <f>PLANEL_GerPT_Trim_Resultado!CP17+PLANEL_GerPT_Trim_Resultado!CP29</f>
        <v>7829.9127269999999</v>
      </c>
      <c r="CD15" s="22">
        <f>PLANEL_GerPT_Trim_Resultado!CQ17+PLANEL_GerPT_Trim_Resultado!CQ29</f>
        <v>10294.885249999999</v>
      </c>
      <c r="CE15" s="22">
        <f>PLANEL_GerPT_Trim_Resultado!CR17+PLANEL_GerPT_Trim_Resultado!CR29</f>
        <v>9748.7533330000006</v>
      </c>
      <c r="CF15" s="22">
        <f>PLANEL_GerPT_Trim_Resultado!CS17+PLANEL_GerPT_Trim_Resultado!CS29</f>
        <v>9748.7533330000006</v>
      </c>
      <c r="CG15" s="22">
        <f>PLANEL_GerPT_Trim_Resultado!CT17+PLANEL_GerPT_Trim_Resultado!CT29</f>
        <v>7976.252727</v>
      </c>
      <c r="CH15" s="22">
        <f>PLANEL_GerPT_Trim_Resultado!CU17+PLANEL_GerPT_Trim_Resultado!CU29</f>
        <v>10487.295249999999</v>
      </c>
      <c r="CI15" s="22">
        <f>PLANEL_GerPT_Trim_Resultado!CV17+PLANEL_GerPT_Trim_Resultado!CV29</f>
        <v>9026.16</v>
      </c>
      <c r="CJ15" s="22">
        <f>PLANEL_GerPT_Trim_Resultado!CW17+PLANEL_GerPT_Trim_Resultado!CW29</f>
        <v>9026.16</v>
      </c>
      <c r="CK15" s="22">
        <f>PLANEL_GerPT_Trim_Resultado!CX17+PLANEL_GerPT_Trim_Resultado!CX29</f>
        <v>7385.04</v>
      </c>
      <c r="CL15" s="22">
        <f>PLANEL_GerPT_Trim_Resultado!CY17+PLANEL_GerPT_Trim_Resultado!CY29</f>
        <v>9709.9599999999991</v>
      </c>
      <c r="CM15" s="22">
        <f>PLANEL_GerPT_Trim_Resultado!CZ17+PLANEL_GerPT_Trim_Resultado!CZ29</f>
        <v>9083.58</v>
      </c>
      <c r="CN15" s="22">
        <f>PLANEL_GerPT_Trim_Resultado!DA17+PLANEL_GerPT_Trim_Resultado!DA29</f>
        <v>9083.58</v>
      </c>
      <c r="CO15" s="22">
        <f>PLANEL_GerPT_Trim_Resultado!DB17+PLANEL_GerPT_Trim_Resultado!DB29</f>
        <v>7432.02</v>
      </c>
      <c r="CP15" s="22">
        <f>PLANEL_GerPT_Trim_Resultado!DC17+PLANEL_GerPT_Trim_Resultado!DC29</f>
        <v>9771.73</v>
      </c>
      <c r="CQ15" s="22">
        <f>PLANEL_GerPT_Trim_Resultado!DD17+PLANEL_GerPT_Trim_Resultado!DD29</f>
        <v>9160.7999999999993</v>
      </c>
      <c r="CR15" s="22">
        <f>PLANEL_GerPT_Trim_Resultado!DE17+PLANEL_GerPT_Trim_Resultado!DE29</f>
        <v>9160.7999999999993</v>
      </c>
      <c r="CS15" s="22">
        <f>PLANEL_GerPT_Trim_Resultado!DF17+PLANEL_GerPT_Trim_Resultado!DF29</f>
        <v>7495.2</v>
      </c>
      <c r="CT15" s="22">
        <f>PLANEL_GerPT_Trim_Resultado!DG17+PLANEL_GerPT_Trim_Resultado!DG29</f>
        <v>9854.7999999999993</v>
      </c>
      <c r="CU15" s="22">
        <f>PLANEL_GerPT_Trim_Resultado!DH17+PLANEL_GerPT_Trim_Resultado!DH29</f>
        <v>9224.82</v>
      </c>
      <c r="CV15" s="22">
        <f>PLANEL_GerPT_Trim_Resultado!DI17+PLANEL_GerPT_Trim_Resultado!DI29</f>
        <v>9224.82</v>
      </c>
      <c r="CW15" s="22">
        <f>PLANEL_GerPT_Trim_Resultado!DJ17+PLANEL_GerPT_Trim_Resultado!DJ29</f>
        <v>7547.58</v>
      </c>
      <c r="CX15" s="22">
        <f>PLANEL_GerPT_Trim_Resultado!DK17+PLANEL_GerPT_Trim_Resultado!DK29</f>
        <v>9923.67</v>
      </c>
      <c r="CY15" s="71">
        <f>PLANEL_GerPT_Trim_Resultado!DL17+PLANEL_GerPT_Trim_Resultado!DL29</f>
        <v>9322.5</v>
      </c>
      <c r="CZ15" s="71">
        <f>PLANEL_GerPT_Trim_Resultado!DM17+PLANEL_GerPT_Trim_Resultado!DM29</f>
        <v>9322.5</v>
      </c>
      <c r="DA15" s="71">
        <f>PLANEL_GerPT_Trim_Resultado!DN17+PLANEL_GerPT_Trim_Resultado!DN29</f>
        <v>7627.5</v>
      </c>
      <c r="DB15" s="71">
        <f>PLANEL_GerPT_Trim_Resultado!DO17+PLANEL_GerPT_Trim_Resultado!DO29</f>
        <v>10028.75</v>
      </c>
      <c r="DC15" s="22">
        <f>PLANEL_GerPT_Trim_Resultado!DP17+PLANEL_GerPT_Trim_Resultado!DP29</f>
        <v>9385.86</v>
      </c>
      <c r="DD15" s="22">
        <f>PLANEL_GerPT_Trim_Resultado!DQ17+PLANEL_GerPT_Trim_Resultado!DQ29</f>
        <v>9385.86</v>
      </c>
      <c r="DE15" s="22">
        <f>PLANEL_GerPT_Trim_Resultado!DR17+PLANEL_GerPT_Trim_Resultado!DR29</f>
        <v>7679.34</v>
      </c>
      <c r="DF15" s="22">
        <f>PLANEL_GerPT_Trim_Resultado!DS17+PLANEL_GerPT_Trim_Resultado!DS29</f>
        <v>10096.91</v>
      </c>
      <c r="DG15" s="22">
        <f>PLANEL_GerPT_Trim_Resultado!DT17+PLANEL_GerPT_Trim_Resultado!DT29</f>
        <v>9474.2999999999993</v>
      </c>
      <c r="DH15" s="22">
        <f>PLANEL_GerPT_Trim_Resultado!DU17+PLANEL_GerPT_Trim_Resultado!DU29</f>
        <v>9474.2999999999993</v>
      </c>
      <c r="DI15" s="22">
        <f>PLANEL_GerPT_Trim_Resultado!DV17+PLANEL_GerPT_Trim_Resultado!DV29</f>
        <v>7751.7</v>
      </c>
      <c r="DJ15" s="22">
        <f>PLANEL_GerPT_Trim_Resultado!DW17+PLANEL_GerPT_Trim_Resultado!DW29</f>
        <v>10192.049999999999</v>
      </c>
      <c r="DK15" s="22">
        <f>PLANEL_GerPT_Trim_Resultado!DX17+PLANEL_GerPT_Trim_Resultado!DX29</f>
        <v>9548.2199999999993</v>
      </c>
      <c r="DL15" s="22">
        <f>PLANEL_GerPT_Trim_Resultado!DY17+PLANEL_GerPT_Trim_Resultado!DY29</f>
        <v>9548.2199999999993</v>
      </c>
      <c r="DM15" s="22">
        <f>PLANEL_GerPT_Trim_Resultado!DZ17+PLANEL_GerPT_Trim_Resultado!DZ29</f>
        <v>7812.18</v>
      </c>
      <c r="DN15" s="22">
        <f>PLANEL_GerPT_Trim_Resultado!EA17+PLANEL_GerPT_Trim_Resultado!EA29</f>
        <v>10271.57</v>
      </c>
      <c r="DO15" s="22">
        <f>PLANEL_GerPT_Trim_Resultado!EB17+PLANEL_GerPT_Trim_Resultado!EB29</f>
        <v>9632.7000000000007</v>
      </c>
      <c r="DP15" s="22">
        <f>PLANEL_GerPT_Trim_Resultado!EC17+PLANEL_GerPT_Trim_Resultado!EC29</f>
        <v>9632.7000000000007</v>
      </c>
      <c r="DQ15" s="22">
        <f>PLANEL_GerPT_Trim_Resultado!ED17+PLANEL_GerPT_Trim_Resultado!ED29</f>
        <v>7881.3</v>
      </c>
      <c r="DR15" s="22">
        <f>PLANEL_GerPT_Trim_Resultado!EE17+PLANEL_GerPT_Trim_Resultado!EE29</f>
        <v>10362.450000000001</v>
      </c>
      <c r="DS15" s="22">
        <f>PLANEL_GerPT_Trim_Resultado!EF17+PLANEL_GerPT_Trim_Resultado!EF29</f>
        <v>9672.2999999999993</v>
      </c>
      <c r="DT15" s="22">
        <f>PLANEL_GerPT_Trim_Resultado!EG17+PLANEL_GerPT_Trim_Resultado!EG29</f>
        <v>9672.2999999999993</v>
      </c>
      <c r="DU15" s="22">
        <f>PLANEL_GerPT_Trim_Resultado!EH17+PLANEL_GerPT_Trim_Resultado!EH29</f>
        <v>7913.7</v>
      </c>
      <c r="DV15" s="22">
        <f>PLANEL_GerPT_Trim_Resultado!EI17+PLANEL_GerPT_Trim_Resultado!EI29</f>
        <v>10405.049999999999</v>
      </c>
      <c r="DW15" s="22">
        <f>PLANEL_GerPT_Trim_Resultado!EJ17+PLANEL_GerPT_Trim_Resultado!EJ29</f>
        <v>9734.34</v>
      </c>
      <c r="DX15" s="22">
        <f>PLANEL_GerPT_Trim_Resultado!EK17+PLANEL_GerPT_Trim_Resultado!EK29</f>
        <v>9734.34</v>
      </c>
      <c r="DY15" s="22">
        <f>PLANEL_GerPT_Trim_Resultado!EL17+PLANEL_GerPT_Trim_Resultado!EL29</f>
        <v>7964.46</v>
      </c>
      <c r="DZ15" s="22">
        <f>PLANEL_GerPT_Trim_Resultado!EM17+PLANEL_GerPT_Trim_Resultado!EM29</f>
        <v>10471.790000000001</v>
      </c>
      <c r="EA15" s="22">
        <f>PLANEL_GerPT_Trim_Resultado!EN17+PLANEL_GerPT_Trim_Resultado!EN29</f>
        <v>9783.84</v>
      </c>
      <c r="EB15" s="22">
        <f>PLANEL_GerPT_Trim_Resultado!EO17+PLANEL_GerPT_Trim_Resultado!EO29</f>
        <v>9783.84</v>
      </c>
      <c r="EC15" s="22">
        <f>PLANEL_GerPT_Trim_Resultado!EP17+PLANEL_GerPT_Trim_Resultado!EP29</f>
        <v>8004.96</v>
      </c>
      <c r="ED15" s="22">
        <f>PLANEL_GerPT_Trim_Resultado!EQ17+PLANEL_GerPT_Trim_Resultado!EQ29</f>
        <v>10525.04</v>
      </c>
      <c r="EE15" s="22">
        <f>PLANEL_GerPT_Trim_Resultado!ER17+PLANEL_GerPT_Trim_Resultado!ER29</f>
        <v>9840.6</v>
      </c>
      <c r="EF15" s="22">
        <f>PLANEL_GerPT_Trim_Resultado!ES17+PLANEL_GerPT_Trim_Resultado!ES29</f>
        <v>9840.6</v>
      </c>
      <c r="EG15" s="22">
        <f>PLANEL_GerPT_Trim_Resultado!ET17+PLANEL_GerPT_Trim_Resultado!ET29</f>
        <v>8051.4</v>
      </c>
      <c r="EH15" s="22">
        <f>PLANEL_GerPT_Trim_Resultado!EU17+PLANEL_GerPT_Trim_Resultado!EU29</f>
        <v>10586.1</v>
      </c>
      <c r="EI15" s="22">
        <f>PLANEL_GerPT_Trim_Resultado!EV17+PLANEL_GerPT_Trim_Resultado!EV29</f>
        <v>9928.3799999999992</v>
      </c>
      <c r="EJ15" s="22">
        <f>PLANEL_GerPT_Trim_Resultado!EW17+PLANEL_GerPT_Trim_Resultado!EW29</f>
        <v>9928.3799999999992</v>
      </c>
      <c r="EK15" s="22">
        <f>PLANEL_GerPT_Trim_Resultado!EX17+PLANEL_GerPT_Trim_Resultado!EX29</f>
        <v>8123.22</v>
      </c>
      <c r="EL15" s="22">
        <f>PLANEL_GerPT_Trim_Resultado!EY17+PLANEL_GerPT_Trim_Resultado!EY29</f>
        <v>10354.47071</v>
      </c>
      <c r="EM15" s="22">
        <f>PLANEL_GerPT_Trim_Resultado!EZ17+PLANEL_GerPT_Trim_Resultado!EZ29</f>
        <v>9999.66</v>
      </c>
      <c r="EN15" s="22">
        <f>PLANEL_GerPT_Trim_Resultado!FA17+PLANEL_GerPT_Trim_Resultado!FA29</f>
        <v>9999.66</v>
      </c>
      <c r="EO15" s="22">
        <f>PLANEL_GerPT_Trim_Resultado!FB17+PLANEL_GerPT_Trim_Resultado!FB29</f>
        <v>8181.54</v>
      </c>
      <c r="EP15" s="22">
        <f>PLANEL_GerPT_Trim_Resultado!FC17+PLANEL_GerPT_Trim_Resultado!FC29</f>
        <v>10757.21</v>
      </c>
    </row>
    <row r="16" spans="2:258" x14ac:dyDescent="0.3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298.00549999999998</v>
      </c>
      <c r="P16" s="22">
        <f>PLANEL_GerPT_Trim_Resultado!AC377</f>
        <v>455.76249999999999</v>
      </c>
      <c r="Q16" s="22">
        <f>PLANEL_GerPT_Trim_Resultado!AD377</f>
        <v>440.60050000000001</v>
      </c>
      <c r="R16" s="22">
        <f>PLANEL_GerPT_Trim_Resultado!AE377</f>
        <v>305.22550000000001</v>
      </c>
      <c r="S16" s="22">
        <f>PLANEL_GerPT_Trim_Resultado!AF377</f>
        <v>446.01549999999997</v>
      </c>
      <c r="T16" s="22">
        <f>PLANEL_GerPT_Trim_Resultado!AG377</f>
        <v>603.77250000000004</v>
      </c>
      <c r="U16" s="22">
        <f>PLANEL_GerPT_Trim_Resultado!AH377</f>
        <v>561.53549999999996</v>
      </c>
      <c r="V16" s="22">
        <f>PLANEL_GerPT_Trim_Resultado!AI377</f>
        <v>442.40550000000002</v>
      </c>
      <c r="W16" s="22">
        <f>PLANEL_GerPT_Trim_Resultado!AJ377</f>
        <v>641.67750000000001</v>
      </c>
      <c r="X16" s="22">
        <f>PLANEL_GerPT_Trim_Resultado!AK377</f>
        <v>471.28550000000001</v>
      </c>
      <c r="Y16" s="22">
        <f>PLANEL_GerPT_Trim_Resultado!AL377</f>
        <v>633.7355</v>
      </c>
      <c r="Z16" s="22">
        <f>PLANEL_GerPT_Trim_Resultado!AM377</f>
        <v>513.52250000000004</v>
      </c>
      <c r="AA16" s="22">
        <f>PLANEL_GerPT_Trim_Resultado!AN377</f>
        <v>472.18799999999999</v>
      </c>
      <c r="AB16" s="22">
        <f>PLANEL_GerPT_Trim_Resultado!AO377</f>
        <v>518.03499999999997</v>
      </c>
      <c r="AC16" s="22">
        <f>PLANEL_GerPT_Trim_Resultado!AP377</f>
        <v>611.173</v>
      </c>
      <c r="AD16" s="22">
        <f>PLANEL_GerPT_Trim_Resultado!AQ377</f>
        <v>518.03499999999997</v>
      </c>
      <c r="AE16" s="22">
        <f>PLANEL_GerPT_Trim_Resultado!AR377</f>
        <v>518.03499999999997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502.87299999999999</v>
      </c>
      <c r="AI16" s="22">
        <f>PLANEL_GerPT_Trim_Resultado!AV377</f>
        <v>653.41</v>
      </c>
      <c r="AJ16" s="22">
        <f>PLANEL_GerPT_Trim_Resultado!AW377</f>
        <v>514.42499999999995</v>
      </c>
      <c r="AK16" s="22">
        <f>PLANEL_GerPT_Trim_Resultado!AX377</f>
        <v>638.24800000000005</v>
      </c>
      <c r="AL16" s="22">
        <f>PLANEL_GerPT_Trim_Resultado!AY377</f>
        <v>518.03499999999997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611.173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490.96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490.96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3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3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1027.9771778500001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1253.6552363600001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1396.79169731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945.85155713999995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2704.6274926699998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1046.9303120300001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1452.4364828099999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2032.40368601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2247.15504904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3328.4907598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3257.7687033900002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2939.1735196000004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2665.8628691200001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3632.7646678000001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3711.45155707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3313.0719433700001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3063.91562875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1824.4754958000001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3093.7437413600001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4074.7829590000001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1490.8176970699999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3140.5516495399997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2391.4958682700003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3821.4446056000002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2986.1830601700003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3907.1044744999999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4905.0558873699993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3930.4418916000004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4997.0700150700004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5089.4081272000003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6380.7518740699998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6257.4063666000002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5627.1253370699997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6362.8647428000004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7436.4675650700001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7684.5042145999996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5626.9390586700001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5681.3137839999999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8903.7354856700003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7684.2247970000008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5626.9390586700001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3658.8021939999999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8903.7354856700003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7684.2247970000008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6595.86536067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7466.1616960000001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10448.855335669999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9004.6465080000016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7341.4386516800005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7404.5974455100004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10970.551708679999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10021.326252000001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7651.4158586800004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3613.6257465100002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12128.188353680001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10444.022443000002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7594.9352586799996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10612.975852510001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14854.39922668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12780.774620000002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10264.97462592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11625.631421690001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16286.95908592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14007.773216399999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11327.707644919999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12848.166771690001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16864.57761792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15455.425218379998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12387.241264120001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14055.137565090001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19674.439619119999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16899.200737179999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13579.07725332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15413.17167249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21576.16296632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18523.134561980001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14735.237652719999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14981.72850754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23428.52468572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20096.713321080002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15777.47569092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17920.50817194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21984.353800919998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21517.718923879998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17003.427152800003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19317.5915996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27044.0478678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23188.074409199999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17983.398392800002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20431.1952896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28603.093027800001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24524.398829199999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17940.208374000002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20386.330533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28540.827818999998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24464.015766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20284.883428000001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23051.003895000002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32271.405454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27661.204673999997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21648.436924999998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24600.496506000003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34440.695108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29520.595806999998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22724.885253999997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25823.733243000002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36153.226540999996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30988.479891999999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23968.250190999999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27236.647945000001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38131.307124999999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32683.977533999998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25789.793601999998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29306.583639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41029.217095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35167.900369999996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27269.384302999999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30987.936705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43383.111395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37185.52405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28559.25389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32453.697605000001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45435.176645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38944.437120000002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29074.898539999998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33039.657435000001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46255.520405000003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39647.588919999995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29323.569439999999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33322.238004999999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46651.133204999998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39986.685599999997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30660.249659999998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34841.192795000003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48777.669914999999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41809.431360000002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32115.917079999999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36495.360314999998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51093.504444999999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43794.432379999998</v>
      </c>
    </row>
    <row r="19" spans="2:146" x14ac:dyDescent="0.3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3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3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5.1227799999999997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118.95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140.14060000000001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308.03500000000003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457.73259999999999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365.30200000000002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417.46899999999999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419.58981999999997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405.86900000000003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534.43259999999998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394.46899999999999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417.46899999999999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4755.7417349999996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3658.2628730000001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4755.7417349999996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3658.2628730000001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4755.7417349999996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3658.2628730000001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4755.7417349999996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3658.2628730000001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4755.7417349999996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3658.2628730000001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4755.7417349999996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3658.2628730000001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4755.7417349999996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3658.2628730000001</v>
      </c>
    </row>
    <row r="22" spans="2:146" x14ac:dyDescent="0.3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3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3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3513.4453109999999</v>
      </c>
      <c r="AZ24" s="32">
        <f>PLANEL_GerPT_Trim_Resultado!BM101</f>
        <v>3513.4453109999999</v>
      </c>
      <c r="BA24" s="32">
        <f>PLANEL_GerPT_Trim_Resultado!BN101</f>
        <v>3513.4453109999999</v>
      </c>
      <c r="BB24" s="32">
        <f>PLANEL_GerPT_Trim_Resultado!BO101</f>
        <v>3513.4453109999999</v>
      </c>
      <c r="BC24" s="32">
        <f>PLANEL_GerPT_Trim_Resultado!BP101</f>
        <v>5353.174027</v>
      </c>
      <c r="BD24" s="32">
        <f>PLANEL_GerPT_Trim_Resultado!BQ101</f>
        <v>5353.174027</v>
      </c>
      <c r="BE24" s="32">
        <f>PLANEL_GerPT_Trim_Resultado!BR101</f>
        <v>5374.5400950000003</v>
      </c>
      <c r="BF24" s="32">
        <f>PLANEL_GerPT_Trim_Resultado!BS101</f>
        <v>5374.5400950000003</v>
      </c>
      <c r="BG24" s="32">
        <f>PLANEL_GerPT_Trim_Resultado!BT101</f>
        <v>6839.6155529999996</v>
      </c>
      <c r="BH24" s="32">
        <f>PLANEL_GerPT_Trim_Resultado!BU101</f>
        <v>6839.6155529999996</v>
      </c>
      <c r="BI24" s="32">
        <f>PLANEL_GerPT_Trim_Resultado!BV101</f>
        <v>6839.6155529999996</v>
      </c>
      <c r="BJ24" s="32">
        <f>PLANEL_GerPT_Trim_Resultado!BW101</f>
        <v>6839.6155529999996</v>
      </c>
      <c r="BK24" s="32">
        <f>PLANEL_GerPT_Trim_Resultado!BX101</f>
        <v>6772.4983629999997</v>
      </c>
      <c r="BL24" s="32">
        <f>PLANEL_GerPT_Trim_Resultado!BY101</f>
        <v>6839.6155529999996</v>
      </c>
      <c r="BM24" s="32">
        <f>PLANEL_GerPT_Trim_Resultado!BZ101</f>
        <v>6839.6155529999996</v>
      </c>
      <c r="BN24" s="32">
        <f>PLANEL_GerPT_Trim_Resultado!CA101</f>
        <v>6839.6155529999996</v>
      </c>
      <c r="BO24" s="32">
        <f>PLANEL_GerPT_Trim_Resultado!CB101</f>
        <v>6772.4983629999997</v>
      </c>
      <c r="BP24" s="32">
        <f>PLANEL_GerPT_Trim_Resultado!CC101</f>
        <v>6839.6155529999996</v>
      </c>
      <c r="BQ24" s="32">
        <f>PLANEL_GerPT_Trim_Resultado!CD101</f>
        <v>6772.4983629999997</v>
      </c>
      <c r="BR24" s="32">
        <f>PLANEL_GerPT_Trim_Resultado!CE101</f>
        <v>6839.6155529999996</v>
      </c>
      <c r="BS24" s="32">
        <f>PLANEL_GerPT_Trim_Resultado!CF101</f>
        <v>6839.6155529999996</v>
      </c>
      <c r="BT24" s="32">
        <f>PLANEL_GerPT_Trim_Resultado!CG101</f>
        <v>6839.6155529999996</v>
      </c>
      <c r="BU24" s="32">
        <f>PLANEL_GerPT_Trim_Resultado!CH101</f>
        <v>6839.6155529999996</v>
      </c>
      <c r="BV24" s="32">
        <f>PLANEL_GerPT_Trim_Resultado!CI101</f>
        <v>6839.6155529999996</v>
      </c>
      <c r="BW24" s="32">
        <f>PLANEL_GerPT_Trim_Resultado!CJ101</f>
        <v>6839.6155529999996</v>
      </c>
      <c r="BX24" s="32">
        <f>PLANEL_GerPT_Trim_Resultado!CK101</f>
        <v>6839.6155529999996</v>
      </c>
      <c r="BY24" s="32">
        <f>PLANEL_GerPT_Trim_Resultado!CL101</f>
        <v>6839.6155529999996</v>
      </c>
      <c r="BZ24" s="32">
        <f>PLANEL_GerPT_Trim_Resultado!CM101</f>
        <v>6839.6155529999996</v>
      </c>
      <c r="CA24" s="32">
        <f>PLANEL_GerPT_Trim_Resultado!CN101</f>
        <v>6839.6155529999996</v>
      </c>
      <c r="CB24" s="32">
        <f>PLANEL_GerPT_Trim_Resultado!CO101</f>
        <v>6839.6155529999996</v>
      </c>
      <c r="CC24" s="32">
        <f>PLANEL_GerPT_Trim_Resultado!CP101</f>
        <v>6839.6155529999996</v>
      </c>
      <c r="CD24" s="32">
        <f>PLANEL_GerPT_Trim_Resultado!CQ101</f>
        <v>6839.6155529999996</v>
      </c>
      <c r="CE24" s="32">
        <f>PLANEL_GerPT_Trim_Resultado!CR101</f>
        <v>6839.6155529999996</v>
      </c>
      <c r="CF24" s="32">
        <f>PLANEL_GerPT_Trim_Resultado!CS101</f>
        <v>6839.6155529999996</v>
      </c>
      <c r="CG24" s="32">
        <f>PLANEL_GerPT_Trim_Resultado!CT101</f>
        <v>6839.6155529999996</v>
      </c>
      <c r="CH24" s="32">
        <f>PLANEL_GerPT_Trim_Resultado!CU101</f>
        <v>6839.6155529999996</v>
      </c>
      <c r="CI24" s="32">
        <f>PLANEL_GerPT_Trim_Resultado!CV101</f>
        <v>6839.6155529999996</v>
      </c>
      <c r="CJ24" s="32">
        <f>PLANEL_GerPT_Trim_Resultado!CW101</f>
        <v>6839.6155529999996</v>
      </c>
      <c r="CK24" s="32">
        <f>PLANEL_GerPT_Trim_Resultado!CX101</f>
        <v>6839.6155529999996</v>
      </c>
      <c r="CL24" s="32">
        <f>PLANEL_GerPT_Trim_Resultado!CY101</f>
        <v>6839.6155529999996</v>
      </c>
      <c r="CM24" s="32">
        <f>PLANEL_GerPT_Trim_Resultado!CZ101</f>
        <v>6839.6155529999996</v>
      </c>
      <c r="CN24" s="32">
        <f>PLANEL_GerPT_Trim_Resultado!DA101</f>
        <v>6839.6155529999996</v>
      </c>
      <c r="CO24" s="32">
        <f>PLANEL_GerPT_Trim_Resultado!DB101</f>
        <v>6839.6155529999996</v>
      </c>
      <c r="CP24" s="32">
        <f>PLANEL_GerPT_Trim_Resultado!DC101</f>
        <v>6839.6155529999996</v>
      </c>
      <c r="CQ24" s="32">
        <f>PLANEL_GerPT_Trim_Resultado!DD101</f>
        <v>6839.6155529999996</v>
      </c>
      <c r="CR24" s="32">
        <f>PLANEL_GerPT_Trim_Resultado!DE101</f>
        <v>6839.6155529999996</v>
      </c>
      <c r="CS24" s="32">
        <f>PLANEL_GerPT_Trim_Resultado!DF101</f>
        <v>6839.6155529999996</v>
      </c>
      <c r="CT24" s="32">
        <f>PLANEL_GerPT_Trim_Resultado!DG101</f>
        <v>6839.6155529999996</v>
      </c>
      <c r="CU24" s="32">
        <f>PLANEL_GerPT_Trim_Resultado!DH101</f>
        <v>6839.6155529999996</v>
      </c>
      <c r="CV24" s="32">
        <f>PLANEL_GerPT_Trim_Resultado!DI101</f>
        <v>6839.6155529999996</v>
      </c>
      <c r="CW24" s="32">
        <f>PLANEL_GerPT_Trim_Resultado!DJ101</f>
        <v>6839.6155529999996</v>
      </c>
      <c r="CX24" s="32">
        <f>PLANEL_GerPT_Trim_Resultado!DK101</f>
        <v>6839.6155529999996</v>
      </c>
      <c r="CY24" s="75">
        <f>PLANEL_GerPT_Trim_Resultado!DL101</f>
        <v>6839.6155529999996</v>
      </c>
      <c r="CZ24" s="75">
        <f>PLANEL_GerPT_Trim_Resultado!DM101</f>
        <v>6839.6155529999996</v>
      </c>
      <c r="DA24" s="75">
        <f>PLANEL_GerPT_Trim_Resultado!DN101</f>
        <v>6839.6155529999996</v>
      </c>
      <c r="DB24" s="75">
        <f>PLANEL_GerPT_Trim_Resultado!DO101</f>
        <v>6839.6155529999996</v>
      </c>
      <c r="DC24" s="32">
        <f>PLANEL_GerPT_Trim_Resultado!DP101</f>
        <v>6839.6155529999996</v>
      </c>
      <c r="DD24" s="32">
        <f>PLANEL_GerPT_Trim_Resultado!DQ101</f>
        <v>6839.6155529999996</v>
      </c>
      <c r="DE24" s="32">
        <f>PLANEL_GerPT_Trim_Resultado!DR101</f>
        <v>6839.6155529999996</v>
      </c>
      <c r="DF24" s="32">
        <f>PLANEL_GerPT_Trim_Resultado!DS101</f>
        <v>6839.6155529999996</v>
      </c>
      <c r="DG24" s="32">
        <f>PLANEL_GerPT_Trim_Resultado!DT101</f>
        <v>6839.6155529999996</v>
      </c>
      <c r="DH24" s="32">
        <f>PLANEL_GerPT_Trim_Resultado!DU101</f>
        <v>6839.6155529999996</v>
      </c>
      <c r="DI24" s="32">
        <f>PLANEL_GerPT_Trim_Resultado!DV101</f>
        <v>6839.6155529999996</v>
      </c>
      <c r="DJ24" s="32">
        <f>PLANEL_GerPT_Trim_Resultado!DW101</f>
        <v>6839.6155529999996</v>
      </c>
      <c r="DK24" s="32">
        <f>PLANEL_GerPT_Trim_Resultado!DX101</f>
        <v>6839.6155529999996</v>
      </c>
      <c r="DL24" s="32">
        <f>PLANEL_GerPT_Trim_Resultado!DY101</f>
        <v>6839.6155529999996</v>
      </c>
      <c r="DM24" s="32">
        <f>PLANEL_GerPT_Trim_Resultado!DZ101</f>
        <v>6839.6155529999996</v>
      </c>
      <c r="DN24" s="32">
        <f>PLANEL_GerPT_Trim_Resultado!EA101</f>
        <v>6839.6155529999996</v>
      </c>
      <c r="DO24" s="32">
        <f>PLANEL_GerPT_Trim_Resultado!EB101</f>
        <v>6839.6155529999996</v>
      </c>
      <c r="DP24" s="32">
        <f>PLANEL_GerPT_Trim_Resultado!EC101</f>
        <v>6839.6155529999996</v>
      </c>
      <c r="DQ24" s="32">
        <f>PLANEL_GerPT_Trim_Resultado!ED101</f>
        <v>6839.6155529999996</v>
      </c>
      <c r="DR24" s="32">
        <f>PLANEL_GerPT_Trim_Resultado!EE101</f>
        <v>6839.6155529999996</v>
      </c>
      <c r="DS24" s="32">
        <f>PLANEL_GerPT_Trim_Resultado!EF101</f>
        <v>6839.6155529999996</v>
      </c>
      <c r="DT24" s="32">
        <f>PLANEL_GerPT_Trim_Resultado!EG101</f>
        <v>6839.6155529999996</v>
      </c>
      <c r="DU24" s="32">
        <f>PLANEL_GerPT_Trim_Resultado!EH101</f>
        <v>6839.6155529999996</v>
      </c>
      <c r="DV24" s="32">
        <f>PLANEL_GerPT_Trim_Resultado!EI101</f>
        <v>6839.6155529999996</v>
      </c>
      <c r="DW24" s="32">
        <f>PLANEL_GerPT_Trim_Resultado!EJ101</f>
        <v>6839.6155529999996</v>
      </c>
      <c r="DX24" s="32">
        <f>PLANEL_GerPT_Trim_Resultado!EK101</f>
        <v>6839.6155529999996</v>
      </c>
      <c r="DY24" s="32">
        <f>PLANEL_GerPT_Trim_Resultado!EL101</f>
        <v>6839.6155529999996</v>
      </c>
      <c r="DZ24" s="32">
        <f>PLANEL_GerPT_Trim_Resultado!EM101</f>
        <v>6839.6155529999996</v>
      </c>
      <c r="EA24" s="32">
        <f>PLANEL_GerPT_Trim_Resultado!EN101</f>
        <v>6839.6155529999996</v>
      </c>
      <c r="EB24" s="32">
        <f>PLANEL_GerPT_Trim_Resultado!EO101</f>
        <v>6839.6155529999996</v>
      </c>
      <c r="EC24" s="32">
        <f>PLANEL_GerPT_Trim_Resultado!EP101</f>
        <v>6839.6155529999996</v>
      </c>
      <c r="ED24" s="32">
        <f>PLANEL_GerPT_Trim_Resultado!EQ101</f>
        <v>6839.6155529999996</v>
      </c>
      <c r="EE24" s="32">
        <f>PLANEL_GerPT_Trim_Resultado!ER101</f>
        <v>6839.6155529999996</v>
      </c>
      <c r="EF24" s="32">
        <f>PLANEL_GerPT_Trim_Resultado!ES101</f>
        <v>6839.6155529999996</v>
      </c>
      <c r="EG24" s="32">
        <f>PLANEL_GerPT_Trim_Resultado!ET101</f>
        <v>4867.5845829999998</v>
      </c>
      <c r="EH24" s="32">
        <f>PLANEL_GerPT_Trim_Resultado!EU101</f>
        <v>6839.6155529999996</v>
      </c>
      <c r="EI24" s="32">
        <f>PLANEL_GerPT_Trim_Resultado!EV101</f>
        <v>6839.6155529999996</v>
      </c>
      <c r="EJ24" s="32">
        <f>PLANEL_GerPT_Trim_Resultado!EW101</f>
        <v>6839.6155529999996</v>
      </c>
      <c r="EK24" s="32">
        <f>PLANEL_GerPT_Trim_Resultado!EX101</f>
        <v>6839.6155529999996</v>
      </c>
      <c r="EL24" s="32">
        <f>PLANEL_GerPT_Trim_Resultado!EY101</f>
        <v>6839.6155529999996</v>
      </c>
      <c r="EM24" s="32">
        <f>PLANEL_GerPT_Trim_Resultado!EZ101</f>
        <v>6839.6155529999996</v>
      </c>
      <c r="EN24" s="32">
        <f>PLANEL_GerPT_Trim_Resultado!FA101</f>
        <v>6839.6155529999996</v>
      </c>
      <c r="EO24" s="32">
        <f>PLANEL_GerPT_Trim_Resultado!FB101</f>
        <v>6839.6155529999996</v>
      </c>
      <c r="EP24" s="32">
        <f>PLANEL_GerPT_Trim_Resultado!FC101</f>
        <v>6839.6155529999996</v>
      </c>
    </row>
    <row r="25" spans="2:146" x14ac:dyDescent="0.3">
      <c r="B25" s="27" t="s">
        <v>9</v>
      </c>
      <c r="C25" s="28">
        <f>SUM(C4:C24)</f>
        <v>88575.197310850024</v>
      </c>
      <c r="D25" s="28">
        <f t="shared" ref="D25:BO25" si="0">SUM(D4:D24)</f>
        <v>84766.323417360021</v>
      </c>
      <c r="E25" s="28">
        <f t="shared" si="0"/>
        <v>83382.817369950018</v>
      </c>
      <c r="F25" s="28">
        <f t="shared" si="0"/>
        <v>87332.359373430008</v>
      </c>
      <c r="G25" s="28">
        <f t="shared" si="0"/>
        <v>87345.731510310026</v>
      </c>
      <c r="H25" s="28">
        <f t="shared" si="0"/>
        <v>83663.335887940033</v>
      </c>
      <c r="I25" s="28">
        <f t="shared" si="0"/>
        <v>83285.037630670005</v>
      </c>
      <c r="J25" s="28">
        <f t="shared" si="0"/>
        <v>86804.307995110008</v>
      </c>
      <c r="K25" s="28">
        <f t="shared" si="0"/>
        <v>91283.204317129988</v>
      </c>
      <c r="L25" s="28">
        <f t="shared" si="0"/>
        <v>87387.683403109986</v>
      </c>
      <c r="M25" s="28">
        <f t="shared" si="0"/>
        <v>86981.45072927</v>
      </c>
      <c r="N25" s="28">
        <f t="shared" si="0"/>
        <v>90710.294425010012</v>
      </c>
      <c r="O25" s="28">
        <f t="shared" si="0"/>
        <v>93429.242789039999</v>
      </c>
      <c r="P25" s="28">
        <f t="shared" si="0"/>
        <v>89500.5342408</v>
      </c>
      <c r="Q25" s="28">
        <f t="shared" si="0"/>
        <v>89101.854935390002</v>
      </c>
      <c r="R25" s="28">
        <f t="shared" si="0"/>
        <v>92836.047124600009</v>
      </c>
      <c r="S25" s="28">
        <f t="shared" si="0"/>
        <v>98476.101731020026</v>
      </c>
      <c r="T25" s="28">
        <f t="shared" si="0"/>
        <v>94359.529716800011</v>
      </c>
      <c r="U25" s="28">
        <f t="shared" si="0"/>
        <v>93935.924554270023</v>
      </c>
      <c r="V25" s="28">
        <f t="shared" si="0"/>
        <v>97878.544150370013</v>
      </c>
      <c r="W25" s="28">
        <f t="shared" si="0"/>
        <v>103588.04613575</v>
      </c>
      <c r="X25" s="28">
        <f t="shared" si="0"/>
        <v>99290.353638000015</v>
      </c>
      <c r="Y25" s="28">
        <f t="shared" si="0"/>
        <v>98849.925032359999</v>
      </c>
      <c r="Z25" s="28">
        <f t="shared" si="0"/>
        <v>102968.941452</v>
      </c>
      <c r="AA25" s="28">
        <f t="shared" si="0"/>
        <v>108662.23166807</v>
      </c>
      <c r="AB25" s="28">
        <f t="shared" si="0"/>
        <v>104181.14406354002</v>
      </c>
      <c r="AC25" s="28">
        <f t="shared" si="0"/>
        <v>103722.73795006999</v>
      </c>
      <c r="AD25" s="28">
        <f t="shared" si="0"/>
        <v>108022.1360715</v>
      </c>
      <c r="AE25" s="28">
        <f t="shared" si="0"/>
        <v>112406.80785117</v>
      </c>
      <c r="AF25" s="28">
        <f t="shared" si="0"/>
        <v>108261.29777950002</v>
      </c>
      <c r="AG25" s="28">
        <f t="shared" si="0"/>
        <v>107492.69419737</v>
      </c>
      <c r="AH25" s="28">
        <f t="shared" si="0"/>
        <v>111742.81404960001</v>
      </c>
      <c r="AI25" s="28">
        <f t="shared" si="0"/>
        <v>116875.95890707</v>
      </c>
      <c r="AJ25" s="28">
        <f t="shared" si="0"/>
        <v>112219.28170720002</v>
      </c>
      <c r="AK25" s="28">
        <f t="shared" si="0"/>
        <v>112028.77337827002</v>
      </c>
      <c r="AL25" s="28">
        <f t="shared" si="0"/>
        <v>116184.8260196</v>
      </c>
      <c r="AM25" s="28">
        <f t="shared" si="0"/>
        <v>115815.95355297002</v>
      </c>
      <c r="AN25" s="28">
        <f t="shared" si="0"/>
        <v>110743.59248370001</v>
      </c>
      <c r="AO25" s="28">
        <f t="shared" si="0"/>
        <v>111398.31730996999</v>
      </c>
      <c r="AP25" s="28">
        <f t="shared" si="0"/>
        <v>114707.57169050002</v>
      </c>
      <c r="AQ25" s="28">
        <f t="shared" si="0"/>
        <v>118497.72025557004</v>
      </c>
      <c r="AR25" s="28">
        <f t="shared" si="0"/>
        <v>113213.91305550002</v>
      </c>
      <c r="AS25" s="28">
        <f t="shared" si="0"/>
        <v>113823.25968057002</v>
      </c>
      <c r="AT25" s="28">
        <f t="shared" si="0"/>
        <v>117363.28927290003</v>
      </c>
      <c r="AU25" s="28">
        <f t="shared" si="0"/>
        <v>121268.38390557004</v>
      </c>
      <c r="AV25" s="28">
        <f t="shared" si="0"/>
        <v>116515.74685290003</v>
      </c>
      <c r="AW25" s="28">
        <f t="shared" si="0"/>
        <v>116193.49523857003</v>
      </c>
      <c r="AX25" s="28">
        <f t="shared" si="0"/>
        <v>120118.72356390003</v>
      </c>
      <c r="AY25" s="28">
        <f t="shared" si="0"/>
        <v>124876.68196187002</v>
      </c>
      <c r="AZ25" s="28">
        <f t="shared" si="0"/>
        <v>120801.84029220001</v>
      </c>
      <c r="BA25" s="28">
        <f t="shared" si="0"/>
        <v>119610.67172587004</v>
      </c>
      <c r="BB25" s="28">
        <f t="shared" si="0"/>
        <v>123705.52534220002</v>
      </c>
      <c r="BC25" s="28">
        <f t="shared" si="0"/>
        <v>129087.85188768002</v>
      </c>
      <c r="BD25" s="28">
        <f t="shared" si="0"/>
        <v>123283.65310851004</v>
      </c>
      <c r="BE25" s="28">
        <f t="shared" si="0"/>
        <v>123619.64190768001</v>
      </c>
      <c r="BF25" s="28">
        <f t="shared" si="0"/>
        <v>127895.99031900002</v>
      </c>
      <c r="BG25" s="28">
        <f t="shared" si="0"/>
        <v>133566.68550068003</v>
      </c>
      <c r="BH25" s="28">
        <f t="shared" si="0"/>
        <v>127579.16499151001</v>
      </c>
      <c r="BI25" s="28">
        <f t="shared" si="0"/>
        <v>127894.28677468</v>
      </c>
      <c r="BJ25" s="28">
        <f t="shared" si="0"/>
        <v>132353.11014800001</v>
      </c>
      <c r="BK25" s="28">
        <f t="shared" si="0"/>
        <v>138073.66386067995</v>
      </c>
      <c r="BL25" s="28">
        <f t="shared" si="0"/>
        <v>132639.30479751001</v>
      </c>
      <c r="BM25" s="28">
        <f t="shared" si="0"/>
        <v>133230.54195768002</v>
      </c>
      <c r="BN25" s="28">
        <f t="shared" si="0"/>
        <v>136837.534725</v>
      </c>
      <c r="BO25" s="28">
        <f t="shared" si="0"/>
        <v>132803.81668091999</v>
      </c>
      <c r="BP25" s="28">
        <f t="shared" ref="BP25:EA25" si="1">SUM(BP4:BP24)</f>
        <v>127630.74496969</v>
      </c>
      <c r="BQ25" s="28">
        <f t="shared" si="1"/>
        <v>127754.06430792001</v>
      </c>
      <c r="BR25" s="28">
        <f t="shared" si="1"/>
        <v>131176.77756339998</v>
      </c>
      <c r="BS25" s="28">
        <f t="shared" si="1"/>
        <v>135022.45670092001</v>
      </c>
      <c r="BT25" s="28">
        <f t="shared" si="1"/>
        <v>128461.83645169</v>
      </c>
      <c r="BU25" s="28">
        <f t="shared" si="1"/>
        <v>130343.56511492001</v>
      </c>
      <c r="BV25" s="28">
        <f t="shared" si="1"/>
        <v>133539.76644638</v>
      </c>
      <c r="BW25" s="28">
        <f t="shared" si="1"/>
        <v>137373.94732112004</v>
      </c>
      <c r="BX25" s="28">
        <f t="shared" si="1"/>
        <v>132741.54887209003</v>
      </c>
      <c r="BY25" s="28">
        <f t="shared" si="1"/>
        <v>131323.70322712002</v>
      </c>
      <c r="BZ25" s="28">
        <f t="shared" si="1"/>
        <v>135869.25884418</v>
      </c>
      <c r="CA25" s="28">
        <f t="shared" si="1"/>
        <v>138935.17493932004</v>
      </c>
      <c r="CB25" s="28">
        <f t="shared" si="1"/>
        <v>131970.58861149001</v>
      </c>
      <c r="CC25" s="28">
        <f t="shared" si="1"/>
        <v>132647.93000732001</v>
      </c>
      <c r="CD25" s="28">
        <f t="shared" si="1"/>
        <v>137405.79137798</v>
      </c>
      <c r="CE25" s="28">
        <f t="shared" si="1"/>
        <v>141378.10497372001</v>
      </c>
      <c r="CF25" s="28">
        <f t="shared" si="1"/>
        <v>134729.02079654002</v>
      </c>
      <c r="CG25" s="28">
        <f t="shared" si="1"/>
        <v>134857.66906171999</v>
      </c>
      <c r="CH25" s="28">
        <f t="shared" si="1"/>
        <v>139822.78462207998</v>
      </c>
      <c r="CI25" s="28">
        <f t="shared" si="1"/>
        <v>143594.26044292</v>
      </c>
      <c r="CJ25" s="28">
        <f t="shared" si="1"/>
        <v>136606.05282694002</v>
      </c>
      <c r="CK25" s="28">
        <f t="shared" si="1"/>
        <v>136975.76703592</v>
      </c>
      <c r="CL25" s="28">
        <f t="shared" si="1"/>
        <v>141953.41622888</v>
      </c>
      <c r="CM25" s="28">
        <f t="shared" si="1"/>
        <v>146292.45139280002</v>
      </c>
      <c r="CN25" s="28">
        <f t="shared" si="1"/>
        <v>138676.30271260001</v>
      </c>
      <c r="CO25" s="28">
        <f t="shared" si="1"/>
        <v>140579.02913180002</v>
      </c>
      <c r="CP25" s="28">
        <f t="shared" si="1"/>
        <v>144626.36815220001</v>
      </c>
      <c r="CQ25" s="28">
        <f t="shared" si="1"/>
        <v>149268.1940668</v>
      </c>
      <c r="CR25" s="28">
        <f t="shared" si="1"/>
        <v>141415.17308160002</v>
      </c>
      <c r="CS25" s="28">
        <f t="shared" si="1"/>
        <v>142788.51323780001</v>
      </c>
      <c r="CT25" s="28">
        <f t="shared" si="1"/>
        <v>147573.14359620004</v>
      </c>
      <c r="CU25" s="28">
        <f t="shared" si="1"/>
        <v>152531.31629600003</v>
      </c>
      <c r="CV25" s="28">
        <f t="shared" si="1"/>
        <v>144448.95266400001</v>
      </c>
      <c r="CW25" s="28">
        <f t="shared" si="1"/>
        <v>145691.83181400003</v>
      </c>
      <c r="CX25" s="28">
        <f t="shared" si="1"/>
        <v>150808.591461</v>
      </c>
      <c r="CY25" s="76">
        <f t="shared" si="1"/>
        <v>156751.88485600002</v>
      </c>
      <c r="CZ25" s="76">
        <f t="shared" si="1"/>
        <v>148444.22864000002</v>
      </c>
      <c r="DA25" s="76">
        <f t="shared" si="1"/>
        <v>150562.15789900004</v>
      </c>
      <c r="DB25" s="76">
        <f t="shared" si="1"/>
        <v>155003.28450460001</v>
      </c>
      <c r="DC25" s="28">
        <f t="shared" si="1"/>
        <v>158378.21068360005</v>
      </c>
      <c r="DD25" s="28">
        <f t="shared" si="1"/>
        <v>150393.27199860002</v>
      </c>
      <c r="DE25" s="28">
        <f t="shared" si="1"/>
        <v>150514.42939060001</v>
      </c>
      <c r="DF25" s="28">
        <f t="shared" si="1"/>
        <v>156608.10943060002</v>
      </c>
      <c r="DG25" s="28">
        <f t="shared" si="1"/>
        <v>160950.50892560004</v>
      </c>
      <c r="DH25" s="28">
        <f t="shared" si="1"/>
        <v>152236.19698560002</v>
      </c>
      <c r="DI25" s="28">
        <f t="shared" si="1"/>
        <v>152857.52846760003</v>
      </c>
      <c r="DJ25" s="28">
        <f t="shared" si="1"/>
        <v>159159.02255960001</v>
      </c>
      <c r="DK25" s="28">
        <f t="shared" si="1"/>
        <v>163731.2899916</v>
      </c>
      <c r="DL25" s="28">
        <f t="shared" si="1"/>
        <v>154811.90525760001</v>
      </c>
      <c r="DM25" s="28">
        <f t="shared" si="1"/>
        <v>155408.6945976</v>
      </c>
      <c r="DN25" s="28">
        <f t="shared" si="1"/>
        <v>161918.56381360002</v>
      </c>
      <c r="DO25" s="28">
        <f t="shared" si="1"/>
        <v>166392.33742660002</v>
      </c>
      <c r="DP25" s="28">
        <f t="shared" si="1"/>
        <v>157262.27156160001</v>
      </c>
      <c r="DQ25" s="28">
        <f t="shared" si="1"/>
        <v>159503.12643760003</v>
      </c>
      <c r="DR25" s="28">
        <f t="shared" si="1"/>
        <v>164557.21956560001</v>
      </c>
      <c r="DS25" s="28">
        <f t="shared" si="1"/>
        <v>167872.638917</v>
      </c>
      <c r="DT25" s="28">
        <f t="shared" si="1"/>
        <v>158526.732437</v>
      </c>
      <c r="DU25" s="28">
        <f t="shared" si="1"/>
        <v>159498.63293700002</v>
      </c>
      <c r="DV25" s="28">
        <f t="shared" si="1"/>
        <v>166014.75816500001</v>
      </c>
      <c r="DW25" s="28">
        <f t="shared" si="1"/>
        <v>169421.25228399999</v>
      </c>
      <c r="DX25" s="28">
        <f t="shared" si="1"/>
        <v>159857.78111700001</v>
      </c>
      <c r="DY25" s="28">
        <f t="shared" si="1"/>
        <v>161014.91210700004</v>
      </c>
      <c r="DZ25" s="28">
        <f t="shared" si="1"/>
        <v>167668.65725500006</v>
      </c>
      <c r="EA25" s="28">
        <f t="shared" si="1"/>
        <v>170615.448604</v>
      </c>
      <c r="EB25" s="28">
        <f t="shared" ref="EB25:EP25" si="2">SUM(EB4:EB24)</f>
        <v>160834.410007</v>
      </c>
      <c r="EC25" s="28">
        <f t="shared" si="2"/>
        <v>161375.30480500005</v>
      </c>
      <c r="ED25" s="28">
        <f t="shared" si="2"/>
        <v>168693.76977500002</v>
      </c>
      <c r="EE25" s="28">
        <f t="shared" si="2"/>
        <v>171823.58480400001</v>
      </c>
      <c r="EF25" s="28">
        <f t="shared" si="2"/>
        <v>161793.23221700001</v>
      </c>
      <c r="EG25" s="28">
        <f t="shared" si="2"/>
        <v>162303.66764699999</v>
      </c>
      <c r="EH25" s="28">
        <f t="shared" si="2"/>
        <v>169874.55988500002</v>
      </c>
      <c r="EI25" s="28">
        <f t="shared" si="2"/>
        <v>174229.143824</v>
      </c>
      <c r="EJ25" s="28">
        <f t="shared" si="2"/>
        <v>163963.08360700001</v>
      </c>
      <c r="EK25" s="28">
        <f t="shared" si="2"/>
        <v>164445.21321700001</v>
      </c>
      <c r="EL25" s="28">
        <f t="shared" si="2"/>
        <v>172336.56856499999</v>
      </c>
      <c r="EM25" s="28">
        <f t="shared" si="2"/>
        <v>176569.94144400003</v>
      </c>
      <c r="EN25" s="28">
        <f t="shared" si="2"/>
        <v>166064.43088700002</v>
      </c>
      <c r="EO25" s="28">
        <f t="shared" si="2"/>
        <v>166516.71103400001</v>
      </c>
      <c r="EP25" s="28">
        <f t="shared" si="2"/>
        <v>174563.15093500001</v>
      </c>
    </row>
    <row r="27" spans="2:146" x14ac:dyDescent="0.3">
      <c r="D27" s="1"/>
    </row>
    <row r="28" spans="2:146" x14ac:dyDescent="0.3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3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3">
      <c r="B30" s="16" t="s">
        <v>1</v>
      </c>
      <c r="C30" s="47">
        <f>IF(PLANEL_Pot_Trim!C4&lt;&gt;0,C4/PLANEL_Pot_Trim!C4,0)</f>
        <v>0.6260948052214923</v>
      </c>
      <c r="D30" s="47">
        <f>IF(PLANEL_Pot_Trim!D4&lt;&gt;0,D4/PLANEL_Pot_Trim!D4,0)</f>
        <v>0.60404358708383654</v>
      </c>
      <c r="E30" s="47">
        <f>IF(PLANEL_Pot_Trim!E4&lt;&gt;0,E4/PLANEL_Pot_Trim!E4,0)</f>
        <v>0.59736076021335893</v>
      </c>
      <c r="F30" s="47">
        <f>IF(PLANEL_Pot_Trim!F4&lt;&gt;0,F4/PLANEL_Pot_Trim!F4,0)</f>
        <v>0.61048264991236789</v>
      </c>
      <c r="G30" s="47">
        <f>IF(PLANEL_Pot_Trim!G4&lt;&gt;0,G4/PLANEL_Pot_Trim!G4,0)</f>
        <v>0.59010904527001129</v>
      </c>
      <c r="H30" s="47">
        <f>IF(PLANEL_Pot_Trim!H4&lt;&gt;0,H4/PLANEL_Pot_Trim!H4,0)</f>
        <v>0.61903081245921676</v>
      </c>
      <c r="I30" s="47">
        <f>IF(PLANEL_Pot_Trim!I4&lt;&gt;0,I4/PLANEL_Pot_Trim!I4,0)</f>
        <v>0.580476354814494</v>
      </c>
      <c r="J30" s="47">
        <f>IF(PLANEL_Pot_Trim!J4&lt;&gt;0,J4/PLANEL_Pot_Trim!J4,0)</f>
        <v>0.58721438676252247</v>
      </c>
      <c r="K30" s="47">
        <f>IF(PLANEL_Pot_Trim!K4&lt;&gt;0,K4/PLANEL_Pot_Trim!K4,0)</f>
        <v>0.63762462700235711</v>
      </c>
      <c r="L30" s="47">
        <f>IF(PLANEL_Pot_Trim!L4&lt;&gt;0,L4/PLANEL_Pot_Trim!L4,0)</f>
        <v>0.63268442920634793</v>
      </c>
      <c r="M30" s="47">
        <f>IF(PLANEL_Pot_Trim!M4&lt;&gt;0,M4/PLANEL_Pot_Trim!M4,0)</f>
        <v>0.60361831271496558</v>
      </c>
      <c r="N30" s="47">
        <f>IF(PLANEL_Pot_Trim!N4&lt;&gt;0,N4/PLANEL_Pot_Trim!N4,0)</f>
        <v>0.61967117179040165</v>
      </c>
      <c r="O30" s="47">
        <f>IF(PLANEL_Pot_Trim!O4&lt;&gt;0,O4/PLANEL_Pot_Trim!O4,0)</f>
        <v>0.60686784598327026</v>
      </c>
      <c r="P30" s="47">
        <f>IF(PLANEL_Pot_Trim!P4&lt;&gt;0,P4/PLANEL_Pot_Trim!P4,0)</f>
        <v>0.63094623763482327</v>
      </c>
      <c r="Q30" s="47">
        <f>IF(PLANEL_Pot_Trim!Q4&lt;&gt;0,Q4/PLANEL_Pot_Trim!Q4,0)</f>
        <v>0.55302606717001623</v>
      </c>
      <c r="R30" s="47">
        <f>IF(PLANEL_Pot_Trim!R4&lt;&gt;0,R4/PLANEL_Pot_Trim!R4,0)</f>
        <v>0.61413117152882724</v>
      </c>
      <c r="S30" s="47">
        <f>IF(PLANEL_Pot_Trim!S4&lt;&gt;0,S4/PLANEL_Pot_Trim!S4,0)</f>
        <v>0.6701781211377128</v>
      </c>
      <c r="T30" s="47">
        <f>IF(PLANEL_Pot_Trim!T4&lt;&gt;0,T4/PLANEL_Pot_Trim!T4,0)</f>
        <v>0.63720313416007068</v>
      </c>
      <c r="U30" s="47">
        <f>IF(PLANEL_Pot_Trim!U4&lt;&gt;0,U4/PLANEL_Pot_Trim!U4,0)</f>
        <v>0.57330242377599694</v>
      </c>
      <c r="V30" s="47">
        <f>IF(PLANEL_Pot_Trim!V4&lt;&gt;0,V4/PLANEL_Pot_Trim!V4,0)</f>
        <v>0.59903739424921698</v>
      </c>
      <c r="W30" s="47">
        <f>IF(PLANEL_Pot_Trim!W4&lt;&gt;0,W4/PLANEL_Pot_Trim!W4,0)</f>
        <v>0.63522486110455723</v>
      </c>
      <c r="X30" s="47">
        <f>IF(PLANEL_Pot_Trim!X4&lt;&gt;0,X4/PLANEL_Pot_Trim!X4,0)</f>
        <v>0.61900620339265966</v>
      </c>
      <c r="Y30" s="47">
        <f>IF(PLANEL_Pot_Trim!Y4&lt;&gt;0,Y4/PLANEL_Pot_Trim!Y4,0)</f>
        <v>0.60636074626126102</v>
      </c>
      <c r="Z30" s="47">
        <f>IF(PLANEL_Pot_Trim!Z4&lt;&gt;0,Z4/PLANEL_Pot_Trim!Z4,0)</f>
        <v>0.61069897450620159</v>
      </c>
      <c r="AA30" s="47">
        <f>IF(PLANEL_Pot_Trim!AA4&lt;&gt;0,AA4/PLANEL_Pot_Trim!AA4,0)</f>
        <v>0.66387315016437587</v>
      </c>
      <c r="AB30" s="47">
        <f>IF(PLANEL_Pot_Trim!AB4&lt;&gt;0,AB4/PLANEL_Pot_Trim!AB4,0)</f>
        <v>0.63755284109236332</v>
      </c>
      <c r="AC30" s="47">
        <f>IF(PLANEL_Pot_Trim!AC4&lt;&gt;0,AC4/PLANEL_Pot_Trim!AC4,0)</f>
        <v>0.63326906854698439</v>
      </c>
      <c r="AD30" s="47">
        <f>IF(PLANEL_Pot_Trim!AD4&lt;&gt;0,AD4/PLANEL_Pot_Trim!AD4,0)</f>
        <v>0.64131772283203725</v>
      </c>
      <c r="AE30" s="47">
        <f>IF(PLANEL_Pot_Trim!AE4&lt;&gt;0,AE4/PLANEL_Pot_Trim!AE4,0)</f>
        <v>0.6288974698656471</v>
      </c>
      <c r="AF30" s="47">
        <f>IF(PLANEL_Pot_Trim!AF4&lt;&gt;0,AF4/PLANEL_Pot_Trim!AF4,0)</f>
        <v>0.65079185824030328</v>
      </c>
      <c r="AG30" s="47">
        <f>IF(PLANEL_Pot_Trim!AG4&lt;&gt;0,AG4/PLANEL_Pot_Trim!AG4,0)</f>
        <v>0.63105617208368481</v>
      </c>
      <c r="AH30" s="47">
        <f>IF(PLANEL_Pot_Trim!AH4&lt;&gt;0,AH4/PLANEL_Pot_Trim!AH4,0)</f>
        <v>0.64921722891035538</v>
      </c>
      <c r="AI30" s="47">
        <f>IF(PLANEL_Pot_Trim!AI4&lt;&gt;0,AI4/PLANEL_Pot_Trim!AI4,0)</f>
        <v>0.68547498869765777</v>
      </c>
      <c r="AJ30" s="47">
        <f>IF(PLANEL_Pot_Trim!AJ4&lt;&gt;0,AJ4/PLANEL_Pot_Trim!AJ4,0)</f>
        <v>0.652713015517568</v>
      </c>
      <c r="AK30" s="47">
        <f>IF(PLANEL_Pot_Trim!AK4&lt;&gt;0,AK4/PLANEL_Pot_Trim!AK4,0)</f>
        <v>0.64324530054648854</v>
      </c>
      <c r="AL30" s="47">
        <f>IF(PLANEL_Pot_Trim!AL4&lt;&gt;0,AL4/PLANEL_Pot_Trim!AL4,0)</f>
        <v>0.65431120670762255</v>
      </c>
      <c r="AM30" s="47">
        <f>IF(PLANEL_Pot_Trim!AM4&lt;&gt;0,AM4/PLANEL_Pot_Trim!AM4,0)</f>
        <v>0.69742807430222742</v>
      </c>
      <c r="AN30" s="47">
        <f>IF(PLANEL_Pot_Trim!AN4&lt;&gt;0,AN4/PLANEL_Pot_Trim!AN4,0)</f>
        <v>0.69536902137089629</v>
      </c>
      <c r="AO30" s="47">
        <f>IF(PLANEL_Pot_Trim!AO4&lt;&gt;0,AO4/PLANEL_Pot_Trim!AO4,0)</f>
        <v>0.65359720486532857</v>
      </c>
      <c r="AP30" s="47">
        <f>IF(PLANEL_Pot_Trim!AP4&lt;&gt;0,AP4/PLANEL_Pot_Trim!AP4,0)</f>
        <v>0.66994853341818428</v>
      </c>
      <c r="AQ30" s="47">
        <f>IF(PLANEL_Pot_Trim!AQ4&lt;&gt;0,AQ4/PLANEL_Pot_Trim!AQ4,0)</f>
        <v>0.71623739137455678</v>
      </c>
      <c r="AR30" s="47">
        <f>IF(PLANEL_Pot_Trim!AR4&lt;&gt;0,AR4/PLANEL_Pot_Trim!AR4,0)</f>
        <v>0.6977737075763405</v>
      </c>
      <c r="AS30" s="47">
        <f>IF(PLANEL_Pot_Trim!AS4&lt;&gt;0,AS4/PLANEL_Pot_Trim!AS4,0)</f>
        <v>0.65506319066686025</v>
      </c>
      <c r="AT30" s="47">
        <f>IF(PLANEL_Pot_Trim!AT4&lt;&gt;0,AT4/PLANEL_Pot_Trim!AT4,0)</f>
        <v>0.67005337933650244</v>
      </c>
      <c r="AU30" s="47">
        <f>IF(PLANEL_Pot_Trim!AU4&lt;&gt;0,AU4/PLANEL_Pot_Trim!AU4,0)</f>
        <v>0.73409715125951791</v>
      </c>
      <c r="AV30" s="47">
        <f>IF(PLANEL_Pot_Trim!AV4&lt;&gt;0,AV4/PLANEL_Pot_Trim!AV4,0)</f>
        <v>0.69779373693515612</v>
      </c>
      <c r="AW30" s="47">
        <f>IF(PLANEL_Pot_Trim!AW4&lt;&gt;0,AW4/PLANEL_Pot_Trim!AW4,0)</f>
        <v>0.65632314056832042</v>
      </c>
      <c r="AX30" s="47">
        <f>IF(PLANEL_Pot_Trim!AX4&lt;&gt;0,AX4/PLANEL_Pot_Trim!AX4,0)</f>
        <v>0.67091025241032132</v>
      </c>
      <c r="AY30" s="47">
        <f>IF(PLANEL_Pot_Trim!AY4&lt;&gt;0,AY4/PLANEL_Pot_Trim!AY4,0)</f>
        <v>0.70667982388992479</v>
      </c>
      <c r="AZ30" s="47">
        <f>IF(PLANEL_Pot_Trim!AZ4&lt;&gt;0,AZ4/PLANEL_Pot_Trim!AZ4,0)</f>
        <v>0.6863337958836232</v>
      </c>
      <c r="BA30" s="47">
        <f>IF(PLANEL_Pot_Trim!BA4&lt;&gt;0,BA4/PLANEL_Pot_Trim!BA4,0)</f>
        <v>0.65654314878163644</v>
      </c>
      <c r="BB30" s="47">
        <f>IF(PLANEL_Pot_Trim!BB4&lt;&gt;0,BB4/PLANEL_Pot_Trim!BB4,0)</f>
        <v>0.67186913236808832</v>
      </c>
      <c r="BC30" s="47">
        <f>IF(PLANEL_Pot_Trim!BC4&lt;&gt;0,BC4/PLANEL_Pot_Trim!BC4,0)</f>
        <v>0.7118900594075902</v>
      </c>
      <c r="BD30" s="47">
        <f>IF(PLANEL_Pot_Trim!BD4&lt;&gt;0,BD4/PLANEL_Pot_Trim!BD4,0)</f>
        <v>0.68264086684801673</v>
      </c>
      <c r="BE30" s="47">
        <f>IF(PLANEL_Pot_Trim!BE4&lt;&gt;0,BE4/PLANEL_Pot_Trim!BE4,0)</f>
        <v>0.66016144968226953</v>
      </c>
      <c r="BF30" s="47">
        <f>IF(PLANEL_Pot_Trim!BF4&lt;&gt;0,BF4/PLANEL_Pot_Trim!BF4,0)</f>
        <v>0.67459534758175899</v>
      </c>
      <c r="BG30" s="47">
        <f>IF(PLANEL_Pot_Trim!BG4&lt;&gt;0,BG4/PLANEL_Pot_Trim!BG4,0)</f>
        <v>0.72076036174441216</v>
      </c>
      <c r="BH30" s="47">
        <f>IF(PLANEL_Pot_Trim!BH4&lt;&gt;0,BH4/PLANEL_Pot_Trim!BH4,0)</f>
        <v>0.70701081164523105</v>
      </c>
      <c r="BI30" s="47">
        <f>IF(PLANEL_Pot_Trim!BI4&lt;&gt;0,BI4/PLANEL_Pot_Trim!BI4,0)</f>
        <v>0.66695894639525888</v>
      </c>
      <c r="BJ30" s="47">
        <f>IF(PLANEL_Pot_Trim!BJ4&lt;&gt;0,BJ4/PLANEL_Pot_Trim!BJ4,0)</f>
        <v>0.68048444487119375</v>
      </c>
      <c r="BK30" s="47">
        <f>IF(PLANEL_Pot_Trim!BK4&lt;&gt;0,BK4/PLANEL_Pot_Trim!BK4,0)</f>
        <v>0.74164295547879378</v>
      </c>
      <c r="BL30" s="47">
        <f>IF(PLANEL_Pot_Trim!BL4&lt;&gt;0,BL4/PLANEL_Pot_Trim!BL4,0)</f>
        <v>0.70987073870289941</v>
      </c>
      <c r="BM30" s="47">
        <f>IF(PLANEL_Pot_Trim!BM4&lt;&gt;0,BM4/PLANEL_Pot_Trim!BM4,0)</f>
        <v>0.6662314947322846</v>
      </c>
      <c r="BN30" s="47">
        <f>IF(PLANEL_Pot_Trim!BN4&lt;&gt;0,BN4/PLANEL_Pot_Trim!BN4,0)</f>
        <v>0.68387604187796702</v>
      </c>
      <c r="BO30" s="47">
        <f>IF(PLANEL_Pot_Trim!BO4&lt;&gt;0,BO4/PLANEL_Pot_Trim!BO4,0)</f>
        <v>0.73130608118917995</v>
      </c>
      <c r="BP30" s="47">
        <f>IF(PLANEL_Pot_Trim!BP4&lt;&gt;0,BP4/PLANEL_Pot_Trim!BP4,0)</f>
        <v>0.68884153063472187</v>
      </c>
      <c r="BQ30" s="47">
        <f>IF(PLANEL_Pot_Trim!BQ4&lt;&gt;0,BQ4/PLANEL_Pot_Trim!BQ4,0)</f>
        <v>0.66315442069561981</v>
      </c>
      <c r="BR30" s="47">
        <f>IF(PLANEL_Pot_Trim!BR4&lt;&gt;0,BR4/PLANEL_Pot_Trim!BR4,0)</f>
        <v>0.68387604187796702</v>
      </c>
      <c r="BS30" s="47">
        <f>IF(PLANEL_Pot_Trim!BS4&lt;&gt;0,BS4/PLANEL_Pot_Trim!BS4,0)</f>
        <v>0.73370718514783151</v>
      </c>
      <c r="BT30" s="47">
        <f>IF(PLANEL_Pot_Trim!BT4&lt;&gt;0,BT4/PLANEL_Pot_Trim!BT4,0)</f>
        <v>0.67765479145871044</v>
      </c>
      <c r="BU30" s="47">
        <f>IF(PLANEL_Pot_Trim!BU4&lt;&gt;0,BU4/PLANEL_Pot_Trim!BU4,0)</f>
        <v>0.66943029280166777</v>
      </c>
      <c r="BV30" s="47">
        <f>IF(PLANEL_Pot_Trim!BV4&lt;&gt;0,BV4/PLANEL_Pot_Trim!BV4,0)</f>
        <v>0.68387604187796702</v>
      </c>
      <c r="BW30" s="47">
        <f>IF(PLANEL_Pot_Trim!BW4&lt;&gt;0,BW4/PLANEL_Pot_Trim!BW4,0)</f>
        <v>0.73646571081754941</v>
      </c>
      <c r="BX30" s="47">
        <f>IF(PLANEL_Pot_Trim!BX4&lt;&gt;0,BX4/PLANEL_Pot_Trim!BX4,0)</f>
        <v>0.71168502574835368</v>
      </c>
      <c r="BY30" s="47">
        <f>IF(PLANEL_Pot_Trim!BY4&lt;&gt;0,BY4/PLANEL_Pot_Trim!BY4,0)</f>
        <v>0.6638031315140771</v>
      </c>
      <c r="BZ30" s="47">
        <f>IF(PLANEL_Pot_Trim!BZ4&lt;&gt;0,BZ4/PLANEL_Pot_Trim!BZ4,0)</f>
        <v>0.68387604187796702</v>
      </c>
      <c r="CA30" s="47">
        <f>IF(PLANEL_Pot_Trim!CA4&lt;&gt;0,CA4/PLANEL_Pot_Trim!CA4,0)</f>
        <v>0.74047230672776043</v>
      </c>
      <c r="CB30" s="47">
        <f>IF(PLANEL_Pot_Trim!CB4&lt;&gt;0,CB4/PLANEL_Pot_Trim!CB4,0)</f>
        <v>0.6949928310764738</v>
      </c>
      <c r="CC30" s="47">
        <f>IF(PLANEL_Pot_Trim!CC4&lt;&gt;0,CC4/PLANEL_Pot_Trim!CC4,0)</f>
        <v>0.66333985637005821</v>
      </c>
      <c r="CD30" s="47">
        <f>IF(PLANEL_Pot_Trim!CD4&lt;&gt;0,CD4/PLANEL_Pot_Trim!CD4,0)</f>
        <v>0.68387604187796702</v>
      </c>
      <c r="CE30" s="47">
        <f>IF(PLANEL_Pot_Trim!CE4&lt;&gt;0,CE4/PLANEL_Pot_Trim!CE4,0)</f>
        <v>0.74381612317689971</v>
      </c>
      <c r="CF30" s="47">
        <f>IF(PLANEL_Pot_Trim!CF4&lt;&gt;0,CF4/PLANEL_Pot_Trim!CF4,0)</f>
        <v>0.71394307477758723</v>
      </c>
      <c r="CG30" s="47">
        <f>IF(PLANEL_Pot_Trim!CG4&lt;&gt;0,CG4/PLANEL_Pot_Trim!CG4,0)</f>
        <v>0.66709734318473635</v>
      </c>
      <c r="CH30" s="47">
        <f>IF(PLANEL_Pot_Trim!CH4&lt;&gt;0,CH4/PLANEL_Pot_Trim!CH4,0)</f>
        <v>0.68348292125441101</v>
      </c>
      <c r="CI30" s="47">
        <f>IF(PLANEL_Pot_Trim!CI4&lt;&gt;0,CI4/PLANEL_Pot_Trim!CI4,0)</f>
        <v>0.74406759098831599</v>
      </c>
      <c r="CJ30" s="47">
        <f>IF(PLANEL_Pot_Trim!CJ4&lt;&gt;0,CJ4/PLANEL_Pot_Trim!CJ4,0)</f>
        <v>0.70772174151432443</v>
      </c>
      <c r="CK30" s="47">
        <f>IF(PLANEL_Pot_Trim!CK4&lt;&gt;0,CK4/PLANEL_Pot_Trim!CK4,0)</f>
        <v>0.65930793322756975</v>
      </c>
      <c r="CL30" s="47">
        <f>IF(PLANEL_Pot_Trim!CL4&lt;&gt;0,CL4/PLANEL_Pot_Trim!CL4,0)</f>
        <v>0.68125200227588767</v>
      </c>
      <c r="CM30" s="47">
        <f>IF(PLANEL_Pot_Trim!CM4&lt;&gt;0,CM4/PLANEL_Pot_Trim!CM4,0)</f>
        <v>0.74347515084693627</v>
      </c>
      <c r="CN30" s="47">
        <f>IF(PLANEL_Pot_Trim!CN4&lt;&gt;0,CN4/PLANEL_Pot_Trim!CN4,0)</f>
        <v>0.70119885824123274</v>
      </c>
      <c r="CO30" s="47">
        <f>IF(PLANEL_Pot_Trim!CO4&lt;&gt;0,CO4/PLANEL_Pot_Trim!CO4,0)</f>
        <v>0.63958484435575269</v>
      </c>
      <c r="CP30" s="47">
        <f>IF(PLANEL_Pot_Trim!CP4&lt;&gt;0,CP4/PLANEL_Pot_Trim!CP4,0)</f>
        <v>0.67784132645282824</v>
      </c>
      <c r="CQ30" s="47">
        <f>IF(PLANEL_Pot_Trim!CQ4&lt;&gt;0,CQ4/PLANEL_Pot_Trim!CQ4,0)</f>
        <v>0.7387507267469593</v>
      </c>
      <c r="CR30" s="47">
        <f>IF(PLANEL_Pot_Trim!CR4&lt;&gt;0,CR4/PLANEL_Pot_Trim!CR4,0)</f>
        <v>0.66303290176902419</v>
      </c>
      <c r="CS30" s="47">
        <f>IF(PLANEL_Pot_Trim!CS4&lt;&gt;0,CS4/PLANEL_Pot_Trim!CS4,0)</f>
        <v>0.64446508269374492</v>
      </c>
      <c r="CT30" s="47">
        <f>IF(PLANEL_Pot_Trim!CT4&lt;&gt;0,CT4/PLANEL_Pot_Trim!CT4,0)</f>
        <v>0.67112458871778347</v>
      </c>
      <c r="CU30" s="47">
        <f>IF(PLANEL_Pot_Trim!CU4&lt;&gt;0,CU4/PLANEL_Pot_Trim!CU4,0)</f>
        <v>0.7288310724250755</v>
      </c>
      <c r="CV30" s="47">
        <f>IF(PLANEL_Pot_Trim!CV4&lt;&gt;0,CV4/PLANEL_Pot_Trim!CV4,0)</f>
        <v>0.65036685020391216</v>
      </c>
      <c r="CW30" s="47">
        <f>IF(PLANEL_Pot_Trim!CW4&lt;&gt;0,CW4/PLANEL_Pot_Trim!CW4,0)</f>
        <v>0.61148583256100397</v>
      </c>
      <c r="CX30" s="47">
        <f>IF(PLANEL_Pot_Trim!CX4&lt;&gt;0,CX4/PLANEL_Pot_Trim!CX4,0)</f>
        <v>0.66371149293702469</v>
      </c>
      <c r="CY30" s="77">
        <f>IF(PLANEL_Pot_Trim!CY4&lt;&gt;0,CY4/PLANEL_Pot_Trim!CY4,0)</f>
        <v>0.73357207742821506</v>
      </c>
      <c r="CZ30" s="77">
        <f>IF(PLANEL_Pot_Trim!CZ4&lt;&gt;0,CZ4/PLANEL_Pot_Trim!CZ4,0)</f>
        <v>0.66228848261557194</v>
      </c>
      <c r="DA30" s="77">
        <f>IF(PLANEL_Pot_Trim!DA4&lt;&gt;0,DA4/PLANEL_Pot_Trim!DA4,0)</f>
        <v>0.62000311961630727</v>
      </c>
      <c r="DB30" s="77">
        <f>IF(PLANEL_Pot_Trim!DB4&lt;&gt;0,DB4/PLANEL_Pot_Trim!DB4,0)</f>
        <v>0.66371149293702469</v>
      </c>
      <c r="DC30" s="47">
        <f>IF(PLANEL_Pot_Trim!DC4&lt;&gt;0,DC4/PLANEL_Pot_Trim!DC4,0)</f>
        <v>0.73564009304186517</v>
      </c>
      <c r="DD30" s="47">
        <f>IF(PLANEL_Pot_Trim!DD4&lt;&gt;0,DD4/PLANEL_Pot_Trim!DD4,0)</f>
        <v>0.6704536533250014</v>
      </c>
      <c r="DE30" s="47">
        <f>IF(PLANEL_Pot_Trim!DE4&lt;&gt;0,DE4/PLANEL_Pot_Trim!DE4,0)</f>
        <v>0.62297545535498733</v>
      </c>
      <c r="DF30" s="47">
        <f>IF(PLANEL_Pot_Trim!DF4&lt;&gt;0,DF4/PLANEL_Pot_Trim!DF4,0)</f>
        <v>0.66371149293702469</v>
      </c>
      <c r="DG30" s="47">
        <f>IF(PLANEL_Pot_Trim!DG4&lt;&gt;0,DG4/PLANEL_Pot_Trim!DG4,0)</f>
        <v>0.73714398759024002</v>
      </c>
      <c r="DH30" s="47">
        <f>IF(PLANEL_Pot_Trim!DH4&lt;&gt;0,DH4/PLANEL_Pot_Trim!DH4,0)</f>
        <v>0.67360413167934596</v>
      </c>
      <c r="DI30" s="47">
        <f>IF(PLANEL_Pot_Trim!DI4&lt;&gt;0,DI4/PLANEL_Pot_Trim!DI4,0)</f>
        <v>0.6209827305879837</v>
      </c>
      <c r="DJ30" s="47">
        <f>IF(PLANEL_Pot_Trim!DJ4&lt;&gt;0,DJ4/PLANEL_Pot_Trim!DJ4,0)</f>
        <v>0.66401497777083829</v>
      </c>
      <c r="DK30" s="47">
        <f>IF(PLANEL_Pot_Trim!DK4&lt;&gt;0,DK4/PLANEL_Pot_Trim!DK4,0)</f>
        <v>0.7391016104939736</v>
      </c>
      <c r="DL30" s="47">
        <f>IF(PLANEL_Pot_Trim!DL4&lt;&gt;0,DL4/PLANEL_Pot_Trim!DL4,0)</f>
        <v>0.68099529853938245</v>
      </c>
      <c r="DM30" s="47">
        <f>IF(PLANEL_Pot_Trim!DM4&lt;&gt;0,DM4/PLANEL_Pot_Trim!DM4,0)</f>
        <v>0.61953906496530642</v>
      </c>
      <c r="DN30" s="47">
        <f>IF(PLANEL_Pot_Trim!DN4&lt;&gt;0,DN4/PLANEL_Pot_Trim!DN4,0)</f>
        <v>0.66431629093366396</v>
      </c>
      <c r="DO30" s="47">
        <f>IF(PLANEL_Pot_Trim!DO4&lt;&gt;0,DO4/PLANEL_Pot_Trim!DO4,0)</f>
        <v>0.74157421532246259</v>
      </c>
      <c r="DP30" s="47">
        <f>IF(PLANEL_Pot_Trim!DP4&lt;&gt;0,DP4/PLANEL_Pot_Trim!DP4,0)</f>
        <v>0.68228387485610498</v>
      </c>
      <c r="DQ30" s="47">
        <f>IF(PLANEL_Pot_Trim!DQ4&lt;&gt;0,DQ4/PLANEL_Pot_Trim!DQ4,0)</f>
        <v>0.62606480836730827</v>
      </c>
      <c r="DR30" s="47">
        <f>IF(PLANEL_Pot_Trim!DR4&lt;&gt;0,DR4/PLANEL_Pot_Trim!DR4,0)</f>
        <v>0.6621355577719592</v>
      </c>
      <c r="DS30" s="47">
        <f>IF(PLANEL_Pot_Trim!DS4&lt;&gt;0,DS4/PLANEL_Pot_Trim!DS4,0)</f>
        <v>0.7449054835171256</v>
      </c>
      <c r="DT30" s="47">
        <f>IF(PLANEL_Pot_Trim!DT4&lt;&gt;0,DT4/PLANEL_Pot_Trim!DT4,0)</f>
        <v>0.6825394128457295</v>
      </c>
      <c r="DU30" s="47">
        <f>IF(PLANEL_Pot_Trim!DU4&lt;&gt;0,DU4/PLANEL_Pot_Trim!DU4,0)</f>
        <v>0.61323212560374118</v>
      </c>
      <c r="DV30" s="47">
        <f>IF(PLANEL_Pot_Trim!DV4&lt;&gt;0,DV4/PLANEL_Pot_Trim!DV4,0)</f>
        <v>0.66130552103633855</v>
      </c>
      <c r="DW30" s="47">
        <f>IF(PLANEL_Pot_Trim!DW4&lt;&gt;0,DW4/PLANEL_Pot_Trim!DW4,0)</f>
        <v>0.74807949791561523</v>
      </c>
      <c r="DX30" s="47">
        <f>IF(PLANEL_Pot_Trim!DX4&lt;&gt;0,DX4/PLANEL_Pot_Trim!DX4,0)</f>
        <v>0.68281004495930608</v>
      </c>
      <c r="DY30" s="47">
        <f>IF(PLANEL_Pot_Trim!DY4&lt;&gt;0,DY4/PLANEL_Pot_Trim!DY4,0)</f>
        <v>0.61313775233849954</v>
      </c>
      <c r="DZ30" s="47">
        <f>IF(PLANEL_Pot_Trim!DZ4&lt;&gt;0,DZ4/PLANEL_Pot_Trim!DZ4,0)</f>
        <v>0.66179301967415938</v>
      </c>
      <c r="EA30" s="47">
        <f>IF(PLANEL_Pot_Trim!EA4&lt;&gt;0,EA4/PLANEL_Pot_Trim!EA4,0)</f>
        <v>0.74691400907044525</v>
      </c>
      <c r="EB30" s="47">
        <f>IF(PLANEL_Pot_Trim!EB4&lt;&gt;0,EB4/PLANEL_Pot_Trim!EB4,0)</f>
        <v>0.6799933471414511</v>
      </c>
      <c r="EC30" s="47">
        <f>IF(PLANEL_Pot_Trim!EC4&lt;&gt;0,EC4/PLANEL_Pot_Trim!EC4,0)</f>
        <v>0.61957432230271314</v>
      </c>
      <c r="ED30" s="47">
        <f>IF(PLANEL_Pot_Trim!ED4&lt;&gt;0,ED4/PLANEL_Pot_Trim!ED4,0)</f>
        <v>0.66336807729295888</v>
      </c>
      <c r="EE30" s="47">
        <f>IF(PLANEL_Pot_Trim!EE4&lt;&gt;0,EE4/PLANEL_Pot_Trim!EE4,0)</f>
        <v>0.74091977974581724</v>
      </c>
      <c r="EF30" s="47">
        <f>IF(PLANEL_Pot_Trim!EF4&lt;&gt;0,EF4/PLANEL_Pot_Trim!EF4,0)</f>
        <v>0.67303971770067017</v>
      </c>
      <c r="EG30" s="47">
        <f>IF(PLANEL_Pot_Trim!EG4&lt;&gt;0,EG4/PLANEL_Pot_Trim!EG4,0)</f>
        <v>0.60774191759701657</v>
      </c>
      <c r="EH30" s="47">
        <f>IF(PLANEL_Pot_Trim!EH4&lt;&gt;0,EH4/PLANEL_Pot_Trim!EH4,0)</f>
        <v>0.65319804682596272</v>
      </c>
      <c r="EI30" s="47">
        <f>IF(PLANEL_Pot_Trim!EI4&lt;&gt;0,EI4/PLANEL_Pot_Trim!EI4,0)</f>
        <v>0.74006938427599867</v>
      </c>
      <c r="EJ30" s="47">
        <f>IF(PLANEL_Pot_Trim!EJ4&lt;&gt;0,EJ4/PLANEL_Pot_Trim!EJ4,0)</f>
        <v>0.66984687000132914</v>
      </c>
      <c r="EK30" s="47">
        <f>IF(PLANEL_Pot_Trim!EK4&lt;&gt;0,EK4/PLANEL_Pot_Trim!EK4,0)</f>
        <v>0.59676488271132866</v>
      </c>
      <c r="EL30" s="47">
        <f>IF(PLANEL_Pot_Trim!EL4&lt;&gt;0,EL4/PLANEL_Pot_Trim!EL4,0)</f>
        <v>0.65247222316975051</v>
      </c>
      <c r="EM30" s="47">
        <f>IF(PLANEL_Pot_Trim!EM4&lt;&gt;0,EM4/PLANEL_Pot_Trim!EM4,0)</f>
        <v>0.73910547642984559</v>
      </c>
      <c r="EN30" s="47">
        <f>IF(PLANEL_Pot_Trim!EN4&lt;&gt;0,EN4/PLANEL_Pot_Trim!EN4,0)</f>
        <v>0.66636008257435897</v>
      </c>
      <c r="EO30" s="47">
        <f>IF(PLANEL_Pot_Trim!EO4&lt;&gt;0,EO4/PLANEL_Pot_Trim!EO4,0)</f>
        <v>0.5846822657326205</v>
      </c>
      <c r="EP30" s="47">
        <f>IF(PLANEL_Pot_Trim!EP4&lt;&gt;0,EP4/PLANEL_Pot_Trim!EP4,0)</f>
        <v>0.64560010063188789</v>
      </c>
    </row>
    <row r="31" spans="2:146" x14ac:dyDescent="0.3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0.81266759480294293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0.82986715491604501</v>
      </c>
      <c r="K31" s="47">
        <f>IF(PLANEL_Pot_Trim!K5&lt;&gt;0,K5/PLANEL_Pot_Trim!K5,0)</f>
        <v>0.80707563159063167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0.75491919555833531</v>
      </c>
      <c r="P31" s="47">
        <f>IF(PLANEL_Pot_Trim!P5&lt;&gt;0,P5/PLANEL_Pot_Trim!P5,0)</f>
        <v>0.31740991583010769</v>
      </c>
      <c r="Q31" s="47">
        <f>IF(PLANEL_Pot_Trim!Q5&lt;&gt;0,Q5/PLANEL_Pot_Trim!Q5,0)</f>
        <v>0.79685038107508055</v>
      </c>
      <c r="R31" s="47">
        <f>IF(PLANEL_Pot_Trim!R5&lt;&gt;0,R5/PLANEL_Pot_Trim!R5,0)</f>
        <v>0.81019748941031111</v>
      </c>
      <c r="S31" s="47">
        <f>IF(PLANEL_Pot_Trim!S5&lt;&gt;0,S5/PLANEL_Pot_Trim!S5,0)</f>
        <v>0.83619620729215183</v>
      </c>
      <c r="T31" s="47">
        <f>IF(PLANEL_Pot_Trim!T5&lt;&gt;0,T5/PLANEL_Pot_Trim!T5,0)</f>
        <v>0.8217741824146565</v>
      </c>
      <c r="U31" s="47">
        <f>IF(PLANEL_Pot_Trim!U5&lt;&gt;0,U5/PLANEL_Pot_Trim!U5,0)</f>
        <v>0.81196068228919183</v>
      </c>
      <c r="V31" s="47">
        <f>IF(PLANEL_Pot_Trim!V5&lt;&gt;0,V5/PLANEL_Pot_Trim!V5,0)</f>
        <v>0.58418917294749051</v>
      </c>
      <c r="W31" s="47">
        <f>IF(PLANEL_Pot_Trim!W5&lt;&gt;0,W5/PLANEL_Pot_Trim!W5,0)</f>
        <v>0.78411232467126379</v>
      </c>
      <c r="X31" s="47">
        <f>IF(PLANEL_Pot_Trim!X5&lt;&gt;0,X5/PLANEL_Pot_Trim!X5,0)</f>
        <v>0.81847679254664607</v>
      </c>
      <c r="Y31" s="47">
        <f>IF(PLANEL_Pot_Trim!Y5&lt;&gt;0,Y5/PLANEL_Pot_Trim!Y5,0)</f>
        <v>0.57348107186891384</v>
      </c>
      <c r="Z31" s="47">
        <f>IF(PLANEL_Pot_Trim!Z5&lt;&gt;0,Z5/PLANEL_Pot_Trim!Z5,0)</f>
        <v>0.79878083459448512</v>
      </c>
      <c r="AA31" s="47">
        <f>IF(PLANEL_Pot_Trim!AA5&lt;&gt;0,AA5/PLANEL_Pot_Trim!AA5,0)</f>
        <v>0.57695240798517022</v>
      </c>
      <c r="AB31" s="47">
        <f>IF(PLANEL_Pot_Trim!AB5&lt;&gt;0,AB5/PLANEL_Pot_Trim!AB5,0)</f>
        <v>0.83706765399351768</v>
      </c>
      <c r="AC31" s="47">
        <f>IF(PLANEL_Pot_Trim!AC5&lt;&gt;0,AC5/PLANEL_Pot_Trim!AC5,0)</f>
        <v>0.64690992080280685</v>
      </c>
      <c r="AD31" s="47">
        <f>IF(PLANEL_Pot_Trim!AD5&lt;&gt;0,AD5/PLANEL_Pot_Trim!AD5,0)</f>
        <v>0.56989498559186502</v>
      </c>
      <c r="AE31" s="47">
        <f>IF(PLANEL_Pot_Trim!AE5&lt;&gt;0,AE5/PLANEL_Pot_Trim!AE5,0)</f>
        <v>0.81909946268861389</v>
      </c>
      <c r="AF31" s="47">
        <f>IF(PLANEL_Pot_Trim!AF5&lt;&gt;0,AF5/PLANEL_Pot_Trim!AF5,0)</f>
        <v>0.84596743564110188</v>
      </c>
      <c r="AG31" s="47">
        <f>IF(PLANEL_Pot_Trim!AG5&lt;&gt;0,AG5/PLANEL_Pot_Trim!AG5,0)</f>
        <v>0.61868149967244956</v>
      </c>
      <c r="AH31" s="47">
        <f>IF(PLANEL_Pot_Trim!AH5&lt;&gt;0,AH5/PLANEL_Pot_Trim!AH5,0)</f>
        <v>0.8265957285771347</v>
      </c>
      <c r="AI31" s="47">
        <f>IF(PLANEL_Pot_Trim!AI5&lt;&gt;0,AI5/PLANEL_Pot_Trim!AI5,0)</f>
        <v>0.46940113233022596</v>
      </c>
      <c r="AJ31" s="47">
        <f>IF(PLANEL_Pot_Trim!AJ5&lt;&gt;0,AJ5/PLANEL_Pot_Trim!AJ5,0)</f>
        <v>0.84483152548189389</v>
      </c>
      <c r="AK31" s="47">
        <f>IF(PLANEL_Pot_Trim!AK5&lt;&gt;0,AK5/PLANEL_Pot_Trim!AK5,0)</f>
        <v>0.81755072024508535</v>
      </c>
      <c r="AL31" s="47">
        <f>IF(PLANEL_Pot_Trim!AL5&lt;&gt;0,AL5/PLANEL_Pot_Trim!AL5,0)</f>
        <v>0.81927672009546015</v>
      </c>
      <c r="AM31" s="47">
        <f>IF(PLANEL_Pot_Trim!AM5&lt;&gt;0,AM5/PLANEL_Pot_Trim!AM5,0)</f>
        <v>0.81933943427769185</v>
      </c>
      <c r="AN31" s="47">
        <f>IF(PLANEL_Pot_Trim!AN5&lt;&gt;0,AN5/PLANEL_Pot_Trim!AN5,0)</f>
        <v>0.58197264725622666</v>
      </c>
      <c r="AO31" s="47">
        <f>IF(PLANEL_Pot_Trim!AO5&lt;&gt;0,AO5/PLANEL_Pot_Trim!AO5,0)</f>
        <v>0.82809945161849585</v>
      </c>
      <c r="AP31" s="47">
        <f>IF(PLANEL_Pot_Trim!AP5&lt;&gt;0,AP5/PLANEL_Pot_Trim!AP5,0)</f>
        <v>0.8265957285771347</v>
      </c>
      <c r="AQ31" s="47">
        <f>IF(PLANEL_Pot_Trim!AQ5&lt;&gt;0,AQ5/PLANEL_Pot_Trim!AQ5,0)</f>
        <v>0.85755624150254184</v>
      </c>
      <c r="AR31" s="47">
        <f>IF(PLANEL_Pot_Trim!AR5&lt;&gt;0,AR5/PLANEL_Pot_Trim!AR5,0)</f>
        <v>0.73365569233598371</v>
      </c>
      <c r="AS31" s="47">
        <f>IF(PLANEL_Pot_Trim!AS5&lt;&gt;0,AS5/PLANEL_Pot_Trim!AS5,0)</f>
        <v>0.81143791666589693</v>
      </c>
      <c r="AT31" s="47">
        <f>IF(PLANEL_Pot_Trim!AT5&lt;&gt;0,AT5/PLANEL_Pot_Trim!AT5,0)</f>
        <v>0.84096341049727696</v>
      </c>
      <c r="AU31" s="47">
        <f>IF(PLANEL_Pot_Trim!AU5&lt;&gt;0,AU5/PLANEL_Pot_Trim!AU5,0)</f>
        <v>0.60932150388614614</v>
      </c>
      <c r="AV31" s="47">
        <f>IF(PLANEL_Pot_Trim!AV5&lt;&gt;0,AV5/PLANEL_Pot_Trim!AV5,0)</f>
        <v>0.75951503717031787</v>
      </c>
      <c r="AW31" s="47">
        <f>IF(PLANEL_Pot_Trim!AW5&lt;&gt;0,AW5/PLANEL_Pot_Trim!AW5,0)</f>
        <v>0.80528070905200388</v>
      </c>
      <c r="AX31" s="47">
        <f>IF(PLANEL_Pot_Trim!AX5&lt;&gt;0,AX5/PLANEL_Pot_Trim!AX5,0)</f>
        <v>0.84096341049727696</v>
      </c>
      <c r="AY31" s="47">
        <f>IF(PLANEL_Pot_Trim!AY5&lt;&gt;0,AY5/PLANEL_Pot_Trim!AY5,0)</f>
        <v>0.85756177040168047</v>
      </c>
      <c r="AZ31" s="47">
        <f>IF(PLANEL_Pot_Trim!AZ5&lt;&gt;0,AZ5/PLANEL_Pot_Trim!AZ5,0)</f>
        <v>0.85745663747148326</v>
      </c>
      <c r="BA31" s="47">
        <f>IF(PLANEL_Pot_Trim!BA5&lt;&gt;0,BA5/PLANEL_Pot_Trim!BA5,0)</f>
        <v>0.78836307351936574</v>
      </c>
      <c r="BB31" s="47">
        <f>IF(PLANEL_Pot_Trim!BB5&lt;&gt;0,BB5/PLANEL_Pot_Trim!BB5,0)</f>
        <v>0.84096341049727696</v>
      </c>
      <c r="BC31" s="47">
        <f>IF(PLANEL_Pot_Trim!BC5&lt;&gt;0,BC5/PLANEL_Pot_Trim!BC5,0)</f>
        <v>0.85756573677039827</v>
      </c>
      <c r="BD31" s="47">
        <f>IF(PLANEL_Pot_Trim!BD5&lt;&gt;0,BD5/PLANEL_Pot_Trim!BD5,0)</f>
        <v>0.8530640042019918</v>
      </c>
      <c r="BE31" s="47">
        <f>IF(PLANEL_Pot_Trim!BE5&lt;&gt;0,BE5/PLANEL_Pot_Trim!BE5,0)</f>
        <v>0.82253194447424871</v>
      </c>
      <c r="BF31" s="47">
        <f>IF(PLANEL_Pot_Trim!BF5&lt;&gt;0,BF5/PLANEL_Pot_Trim!BF5,0)</f>
        <v>0.84096341049727696</v>
      </c>
      <c r="BG31" s="47">
        <f>IF(PLANEL_Pot_Trim!BG5&lt;&gt;0,BG5/PLANEL_Pot_Trim!BG5,0)</f>
        <v>0.8325429070569389</v>
      </c>
      <c r="BH31" s="47">
        <f>IF(PLANEL_Pot_Trim!BH5&lt;&gt;0,BH5/PLANEL_Pot_Trim!BH5,0)</f>
        <v>0.85860211509347539</v>
      </c>
      <c r="BI31" s="47">
        <f>IF(PLANEL_Pot_Trim!BI5&lt;&gt;0,BI5/PLANEL_Pot_Trim!BI5,0)</f>
        <v>0.74638536121454158</v>
      </c>
      <c r="BJ31" s="47">
        <f>IF(PLANEL_Pot_Trim!BJ5&lt;&gt;0,BJ5/PLANEL_Pot_Trim!BJ5,0)</f>
        <v>0.84096341049727696</v>
      </c>
      <c r="BK31" s="47">
        <f>IF(PLANEL_Pot_Trim!BK5&lt;&gt;0,BK5/PLANEL_Pot_Trim!BK5,0)</f>
        <v>0.85775673639621519</v>
      </c>
      <c r="BL31" s="47">
        <f>IF(PLANEL_Pot_Trim!BL5&lt;&gt;0,BL5/PLANEL_Pot_Trim!BL5,0)</f>
        <v>0.57003300499114429</v>
      </c>
      <c r="BM31" s="47">
        <f>IF(PLANEL_Pot_Trim!BM5&lt;&gt;0,BM5/PLANEL_Pot_Trim!BM5,0)</f>
        <v>0.82065907803173177</v>
      </c>
      <c r="BN31" s="47">
        <f>IF(PLANEL_Pot_Trim!BN5&lt;&gt;0,BN5/PLANEL_Pot_Trim!BN5,0)</f>
        <v>0.84096341049727696</v>
      </c>
      <c r="BO31" s="47">
        <f>IF(PLANEL_Pot_Trim!BO5&lt;&gt;0,BO5/PLANEL_Pot_Trim!BO5,0)</f>
        <v>0.85763549782048676</v>
      </c>
      <c r="BP31" s="47">
        <f>IF(PLANEL_Pot_Trim!BP5&lt;&gt;0,BP5/PLANEL_Pot_Trim!BP5,0)</f>
        <v>0.86250057804388247</v>
      </c>
      <c r="BQ31" s="47">
        <f>IF(PLANEL_Pot_Trim!BQ5&lt;&gt;0,BQ5/PLANEL_Pot_Trim!BQ5,0)</f>
        <v>0.80911276481479932</v>
      </c>
      <c r="BR31" s="47">
        <f>IF(PLANEL_Pot_Trim!BR5&lt;&gt;0,BR5/PLANEL_Pot_Trim!BR5,0)</f>
        <v>0.84096341049727696</v>
      </c>
      <c r="BS31" s="47">
        <f>IF(PLANEL_Pot_Trim!BS5&lt;&gt;0,BS5/PLANEL_Pot_Trim!BS5,0)</f>
        <v>0.85099907939317265</v>
      </c>
      <c r="BT31" s="47">
        <f>IF(PLANEL_Pot_Trim!BT5&lt;&gt;0,BT5/PLANEL_Pot_Trim!BT5,0)</f>
        <v>0.85751104038945736</v>
      </c>
      <c r="BU31" s="47">
        <f>IF(PLANEL_Pot_Trim!BU5&lt;&gt;0,BU5/PLANEL_Pot_Trim!BU5,0)</f>
        <v>0.84636575888315246</v>
      </c>
      <c r="BV31" s="47">
        <f>IF(PLANEL_Pot_Trim!BV5&lt;&gt;0,BV5/PLANEL_Pot_Trim!BV5,0)</f>
        <v>0.84096341049727696</v>
      </c>
      <c r="BW31" s="47">
        <f>IF(PLANEL_Pot_Trim!BW5&lt;&gt;0,BW5/PLANEL_Pot_Trim!BW5,0)</f>
        <v>0.85775673639621519</v>
      </c>
      <c r="BX31" s="47">
        <f>IF(PLANEL_Pot_Trim!BX5&lt;&gt;0,BX5/PLANEL_Pot_Trim!BX5,0)</f>
        <v>0.6691492783582218</v>
      </c>
      <c r="BY31" s="47">
        <f>IF(PLANEL_Pot_Trim!BY5&lt;&gt;0,BY5/PLANEL_Pot_Trim!BY5,0)</f>
        <v>0.6911354113448378</v>
      </c>
      <c r="BZ31" s="47">
        <f>IF(PLANEL_Pot_Trim!BZ5&lt;&gt;0,BZ5/PLANEL_Pot_Trim!BZ5,0)</f>
        <v>0.84096341049727696</v>
      </c>
      <c r="CA31" s="47">
        <f>IF(PLANEL_Pot_Trim!CA5&lt;&gt;0,CA5/PLANEL_Pot_Trim!CA5,0)</f>
        <v>0.85775673639621519</v>
      </c>
      <c r="CB31" s="47">
        <f>IF(PLANEL_Pot_Trim!CB5&lt;&gt;0,CB5/PLANEL_Pot_Trim!CB5,0)</f>
        <v>0.66497864612814339</v>
      </c>
      <c r="CC31" s="47">
        <f>IF(PLANEL_Pot_Trim!CC5&lt;&gt;0,CC5/PLANEL_Pot_Trim!CC5,0)</f>
        <v>0.6639235983022066</v>
      </c>
      <c r="CD31" s="47">
        <f>IF(PLANEL_Pot_Trim!CD5&lt;&gt;0,CD5/PLANEL_Pot_Trim!CD5,0)</f>
        <v>0.84096341049727696</v>
      </c>
      <c r="CE31" s="47">
        <f>IF(PLANEL_Pot_Trim!CE5&lt;&gt;0,CE5/PLANEL_Pot_Trim!CE5,0)</f>
        <v>0.85775673639621519</v>
      </c>
      <c r="CF31" s="47">
        <f>IF(PLANEL_Pot_Trim!CF5&lt;&gt;0,CF5/PLANEL_Pot_Trim!CF5,0)</f>
        <v>0.68272924552447667</v>
      </c>
      <c r="CG31" s="47">
        <f>IF(PLANEL_Pot_Trim!CG5&lt;&gt;0,CG5/PLANEL_Pot_Trim!CG5,0)</f>
        <v>0.61089549087401229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0.57007947588224706</v>
      </c>
      <c r="CK31" s="47">
        <f>IF(PLANEL_Pot_Trim!CK5&lt;&gt;0,CK5/PLANEL_Pot_Trim!CK5,0)</f>
        <v>0.83696707587104857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0.57007947588224706</v>
      </c>
      <c r="CO31" s="47">
        <f>IF(PLANEL_Pot_Trim!CO5&lt;&gt;0,CO5/PLANEL_Pot_Trim!CO5,0)</f>
        <v>0.84636575888315246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0.85750930448139984</v>
      </c>
      <c r="CS31" s="47">
        <f>IF(PLANEL_Pot_Trim!CS5&lt;&gt;0,CS5/PLANEL_Pot_Trim!CS5,0)</f>
        <v>0.63298124856910165</v>
      </c>
      <c r="CT31" s="47">
        <f>IF(PLANEL_Pot_Trim!CT5&lt;&gt;0,CT5/PLANEL_Pot_Trim!CT5,0)</f>
        <v>0.84096341049727696</v>
      </c>
      <c r="CU31" s="47">
        <f>IF(PLANEL_Pot_Trim!CU5&lt;&gt;0,CU5/PLANEL_Pot_Trim!CU5,0)</f>
        <v>0.8578519640630794</v>
      </c>
      <c r="CV31" s="47">
        <f>IF(PLANEL_Pot_Trim!CV5&lt;&gt;0,CV5/PLANEL_Pot_Trim!CV5,0)</f>
        <v>0.85671373987925825</v>
      </c>
      <c r="CW31" s="47">
        <f>IF(PLANEL_Pot_Trim!CW5&lt;&gt;0,CW5/PLANEL_Pot_Trim!CW5,0)</f>
        <v>0.8463484921759078</v>
      </c>
      <c r="CX31" s="47">
        <f>IF(PLANEL_Pot_Trim!CX5&lt;&gt;0,CX5/PLANEL_Pot_Trim!CX5,0)</f>
        <v>0.84096341049727696</v>
      </c>
      <c r="CY31" s="77">
        <f>IF(PLANEL_Pot_Trim!CY5&lt;&gt;0,CY5/PLANEL_Pot_Trim!CY5,0)</f>
        <v>0.85763549782048676</v>
      </c>
      <c r="CZ31" s="77">
        <f>IF(PLANEL_Pot_Trim!CZ5&lt;&gt;0,CZ5/PLANEL_Pot_Trim!CZ5,0)</f>
        <v>0.85109210857476059</v>
      </c>
      <c r="DA31" s="77">
        <f>IF(PLANEL_Pot_Trim!DA5&lt;&gt;0,DA5/PLANEL_Pot_Trim!DA5,0)</f>
        <v>0.84236916276934115</v>
      </c>
      <c r="DB31" s="77">
        <f>IF(PLANEL_Pot_Trim!DB5&lt;&gt;0,DB5/PLANEL_Pot_Trim!DB5,0)</f>
        <v>0.84096341049727696</v>
      </c>
      <c r="DC31" s="47">
        <f>IF(PLANEL_Pot_Trim!DC5&lt;&gt;0,DC5/PLANEL_Pot_Trim!DC5,0)</f>
        <v>0.8578519640630794</v>
      </c>
      <c r="DD31" s="47">
        <f>IF(PLANEL_Pot_Trim!DD5&lt;&gt;0,DD5/PLANEL_Pot_Trim!DD5,0)</f>
        <v>0.86256317873969524</v>
      </c>
      <c r="DE31" s="47">
        <f>IF(PLANEL_Pot_Trim!DE5&lt;&gt;0,DE5/PLANEL_Pot_Trim!DE5,0)</f>
        <v>0.73519399820625198</v>
      </c>
      <c r="DF31" s="47">
        <f>IF(PLANEL_Pot_Trim!DF5&lt;&gt;0,DF5/PLANEL_Pot_Trim!DF5,0)</f>
        <v>0.84096341049727696</v>
      </c>
      <c r="DG31" s="47">
        <f>IF(PLANEL_Pot_Trim!DG5&lt;&gt;0,DG5/PLANEL_Pot_Trim!DG5,0)</f>
        <v>0.8578519640630794</v>
      </c>
      <c r="DH31" s="47">
        <f>IF(PLANEL_Pot_Trim!DH5&lt;&gt;0,DH5/PLANEL_Pot_Trim!DH5,0)</f>
        <v>0.86256317873969524</v>
      </c>
      <c r="DI31" s="47">
        <f>IF(PLANEL_Pot_Trim!DI5&lt;&gt;0,DI5/PLANEL_Pot_Trim!DI5,0)</f>
        <v>0.79843680164873621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0.86256317873969524</v>
      </c>
      <c r="DM31" s="47">
        <f>IF(PLANEL_Pot_Trim!DM5&lt;&gt;0,DM5/PLANEL_Pot_Trim!DM5,0)</f>
        <v>0.82781594485909016</v>
      </c>
      <c r="DN31" s="47">
        <f>IF(PLANEL_Pot_Trim!DN5&lt;&gt;0,DN5/PLANEL_Pot_Trim!DN5,0)</f>
        <v>0.84096341049727696</v>
      </c>
      <c r="DO31" s="47">
        <f>IF(PLANEL_Pot_Trim!DO5&lt;&gt;0,DO5/PLANEL_Pot_Trim!DO5,0)</f>
        <v>0.85763549782048676</v>
      </c>
      <c r="DP31" s="47">
        <f>IF(PLANEL_Pot_Trim!DP5&lt;&gt;0,DP5/PLANEL_Pot_Trim!DP5,0)</f>
        <v>0.86256317873969524</v>
      </c>
      <c r="DQ31" s="47">
        <f>IF(PLANEL_Pot_Trim!DQ5&lt;&gt;0,DQ5/PLANEL_Pot_Trim!DQ5,0)</f>
        <v>0.83875448063947367</v>
      </c>
      <c r="DR31" s="47">
        <f>IF(PLANEL_Pot_Trim!DR5&lt;&gt;0,DR5/PLANEL_Pot_Trim!DR5,0)</f>
        <v>0.84096341049727696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0.82443363281714643</v>
      </c>
      <c r="DV31" s="47">
        <f>IF(PLANEL_Pot_Trim!DV5&lt;&gt;0,DV5/PLANEL_Pot_Trim!DV5,0)</f>
        <v>0.84096341049727696</v>
      </c>
      <c r="DW31" s="47">
        <f>IF(PLANEL_Pot_Trim!DW5&lt;&gt;0,DW5/PLANEL_Pot_Trim!DW5,0)</f>
        <v>0.8578519640630794</v>
      </c>
      <c r="DX31" s="47">
        <f>IF(PLANEL_Pot_Trim!DX5&lt;&gt;0,DX5/PLANEL_Pot_Trim!DX5,0)</f>
        <v>0.86256317873969524</v>
      </c>
      <c r="DY31" s="47">
        <f>IF(PLANEL_Pot_Trim!DY5&lt;&gt;0,DY5/PLANEL_Pot_Trim!DY5,0)</f>
        <v>0.8009916774471082</v>
      </c>
      <c r="DZ31" s="47">
        <f>IF(PLANEL_Pot_Trim!DZ5&lt;&gt;0,DZ5/PLANEL_Pot_Trim!DZ5,0)</f>
        <v>0.84096341049727696</v>
      </c>
      <c r="EA31" s="47">
        <f>IF(PLANEL_Pot_Trim!EA5&lt;&gt;0,EA5/PLANEL_Pot_Trim!EA5,0)</f>
        <v>0.8578519640630794</v>
      </c>
      <c r="EB31" s="47">
        <f>IF(PLANEL_Pot_Trim!EB5&lt;&gt;0,EB5/PLANEL_Pot_Trim!EB5,0)</f>
        <v>0.86256317873969524</v>
      </c>
      <c r="EC31" s="47">
        <f>IF(PLANEL_Pot_Trim!EC5&lt;&gt;0,EC5/PLANEL_Pot_Trim!EC5,0)</f>
        <v>0.65898073973416105</v>
      </c>
      <c r="ED31" s="47">
        <f>IF(PLANEL_Pot_Trim!ED5&lt;&gt;0,ED5/PLANEL_Pot_Trim!ED5,0)</f>
        <v>0.79589993012312799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0.84636575888315246</v>
      </c>
      <c r="EH31" s="47">
        <f>IF(PLANEL_Pot_Trim!EH5&lt;&gt;0,EH5/PLANEL_Pot_Trim!EH5,0)</f>
        <v>0.84096341049727696</v>
      </c>
      <c r="EI31" s="47">
        <f>IF(PLANEL_Pot_Trim!EI5&lt;&gt;0,EI5/PLANEL_Pot_Trim!EI5,0)</f>
        <v>0.85763549782048676</v>
      </c>
      <c r="EJ31" s="47">
        <f>IF(PLANEL_Pot_Trim!EJ5&lt;&gt;0,EJ5/PLANEL_Pot_Trim!EJ5,0)</f>
        <v>0.86256317873969524</v>
      </c>
      <c r="EK31" s="47">
        <f>IF(PLANEL_Pot_Trim!EK5&lt;&gt;0,EK5/PLANEL_Pot_Trim!EK5,0)</f>
        <v>0.74469283735770786</v>
      </c>
      <c r="EL31" s="47">
        <f>IF(PLANEL_Pot_Trim!EL5&lt;&gt;0,EL5/PLANEL_Pot_Trim!EL5,0)</f>
        <v>0.84096341049727696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0.81298074314486857</v>
      </c>
      <c r="EP31" s="47">
        <f>IF(PLANEL_Pot_Trim!EP5&lt;&gt;0,EP5/PLANEL_Pot_Trim!EP5,0)</f>
        <v>0.83757263421596295</v>
      </c>
    </row>
    <row r="32" spans="2:146" x14ac:dyDescent="0.3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3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0.30924891925068043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0.34779962172248341</v>
      </c>
      <c r="P33" s="48">
        <f>IF(PLANEL_Pot_Trim!P7&lt;&gt;0,P7/PLANEL_Pot_Trim!P7,0)</f>
        <v>0.29246577642611349</v>
      </c>
      <c r="Q33" s="48">
        <f>IF(PLANEL_Pot_Trim!Q7&lt;&gt;0,Q7/PLANEL_Pot_Trim!Q7,0)</f>
        <v>0.3307326127239536</v>
      </c>
      <c r="R33" s="48">
        <f>IF(PLANEL_Pot_Trim!R7&lt;&gt;0,R7/PLANEL_Pot_Trim!R7,0)</f>
        <v>0.25980120502754489</v>
      </c>
      <c r="S33" s="48">
        <f>IF(PLANEL_Pot_Trim!S7&lt;&gt;0,S7/PLANEL_Pot_Trim!S7,0)</f>
        <v>5.5333845288292223E-2</v>
      </c>
      <c r="T33" s="48">
        <f>IF(PLANEL_Pot_Trim!T7&lt;&gt;0,T7/PLANEL_Pot_Trim!T7,0)</f>
        <v>0.13772999717281378</v>
      </c>
      <c r="U33" s="48">
        <f>IF(PLANEL_Pot_Trim!U7&lt;&gt;0,U7/PLANEL_Pot_Trim!U7,0)</f>
        <v>0.34779962172248341</v>
      </c>
      <c r="V33" s="48">
        <f>IF(PLANEL_Pot_Trim!V7&lt;&gt;0,V7/PLANEL_Pot_Trim!V7,0)</f>
        <v>0.281751062295029</v>
      </c>
      <c r="W33" s="48">
        <f>IF(PLANEL_Pot_Trim!W7&lt;&gt;0,W7/PLANEL_Pot_Trim!W7,0)</f>
        <v>0.27213800411961603</v>
      </c>
      <c r="X33" s="48">
        <f>IF(PLANEL_Pot_Trim!X7&lt;&gt;0,X7/PLANEL_Pot_Trim!X7,0)</f>
        <v>0.20957497973296063</v>
      </c>
      <c r="Y33" s="48">
        <f>IF(PLANEL_Pot_Trim!Y7&lt;&gt;0,Y7/PLANEL_Pot_Trim!Y7,0)</f>
        <v>0.23655619465185568</v>
      </c>
      <c r="Z33" s="48">
        <f>IF(PLANEL_Pot_Trim!Z7&lt;&gt;0,Z7/PLANEL_Pot_Trim!Z7,0)</f>
        <v>0.21693160738588296</v>
      </c>
      <c r="AA33" s="48">
        <f>IF(PLANEL_Pot_Trim!AA7&lt;&gt;0,AA7/PLANEL_Pot_Trim!AA7,0)</f>
        <v>0.27213800411961603</v>
      </c>
      <c r="AB33" s="48">
        <f>IF(PLANEL_Pot_Trim!AB7&lt;&gt;0,AB7/PLANEL_Pot_Trim!AB7,0)</f>
        <v>0.11222540773163645</v>
      </c>
      <c r="AC33" s="48">
        <f>IF(PLANEL_Pot_Trim!AC7&lt;&gt;0,AC7/PLANEL_Pot_Trim!AC7,0)</f>
        <v>0.27213800411961603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9.3951910240471975E-2</v>
      </c>
      <c r="AG33" s="48">
        <f>IF(PLANEL_Pot_Trim!AG7&lt;&gt;0,AG7/PLANEL_Pot_Trim!AG7,0)</f>
        <v>0.30118975136272352</v>
      </c>
      <c r="AH33" s="48">
        <f>IF(PLANEL_Pot_Trim!AH7&lt;&gt;0,AH7/PLANEL_Pot_Trim!AH7,0)</f>
        <v>0.17981893799515963</v>
      </c>
      <c r="AI33" s="48">
        <f>IF(PLANEL_Pot_Trim!AI7&lt;&gt;0,AI7/PLANEL_Pot_Trim!AI7,0)</f>
        <v>0.3009828736942769</v>
      </c>
      <c r="AJ33" s="48">
        <f>IF(PLANEL_Pot_Trim!AJ7&lt;&gt;0,AJ7/PLANEL_Pot_Trim!AJ7,0)</f>
        <v>0.25637629733706047</v>
      </c>
      <c r="AK33" s="48">
        <f>IF(PLANEL_Pot_Trim!AK7&lt;&gt;0,AK7/PLANEL_Pot_Trim!AK7,0)</f>
        <v>0.28544026975136089</v>
      </c>
      <c r="AL33" s="48">
        <f>IF(PLANEL_Pot_Trim!AL7&lt;&gt;0,AL7/PLANEL_Pot_Trim!AL7,0)</f>
        <v>0.28277926165955569</v>
      </c>
      <c r="AM33" s="48">
        <f>IF(PLANEL_Pot_Trim!AM7&lt;&gt;0,AM7/PLANEL_Pot_Trim!AM7,0)</f>
        <v>0.27453686052594733</v>
      </c>
      <c r="AN33" s="48">
        <f>IF(PLANEL_Pot_Trim!AN7&lt;&gt;0,AN7/PLANEL_Pot_Trim!AN7,0)</f>
        <v>0.25753392043738071</v>
      </c>
      <c r="AO33" s="48">
        <f>IF(PLANEL_Pot_Trim!AO7&lt;&gt;0,AO7/PLANEL_Pot_Trim!AO7,0)</f>
        <v>0.27453686052594733</v>
      </c>
      <c r="AP33" s="48">
        <f>IF(PLANEL_Pot_Trim!AP7&lt;&gt;0,AP7/PLANEL_Pot_Trim!AP7,0)</f>
        <v>0.25896871814142663</v>
      </c>
      <c r="AQ33" s="48">
        <f>IF(PLANEL_Pot_Trim!AQ7&lt;&gt;0,AQ7/PLANEL_Pot_Trim!AQ7,0)</f>
        <v>0.13601424184388658</v>
      </c>
      <c r="AR33" s="48">
        <f>IF(PLANEL_Pot_Trim!AR7&lt;&gt;0,AR7/PLANEL_Pot_Trim!AR7,0)</f>
        <v>0.24465422010915278</v>
      </c>
      <c r="AS33" s="48">
        <f>IF(PLANEL_Pot_Trim!AS7&lt;&gt;0,AS7/PLANEL_Pot_Trim!AS7,0)</f>
        <v>0.24465422010915278</v>
      </c>
      <c r="AT33" s="48">
        <f>IF(PLANEL_Pot_Trim!AT7&lt;&gt;0,AT7/PLANEL_Pot_Trim!AT7,0)</f>
        <v>0.24465422010915278</v>
      </c>
      <c r="AU33" s="48">
        <f>IF(PLANEL_Pot_Trim!AU7&lt;&gt;0,AU7/PLANEL_Pot_Trim!AU7,0)</f>
        <v>0.16745493442070314</v>
      </c>
      <c r="AV33" s="48">
        <f>IF(PLANEL_Pot_Trim!AV7&lt;&gt;0,AV7/PLANEL_Pot_Trim!AV7,0)</f>
        <v>0.16745493442070314</v>
      </c>
      <c r="AW33" s="48">
        <f>IF(PLANEL_Pot_Trim!AW7&lt;&gt;0,AW7/PLANEL_Pot_Trim!AW7,0)</f>
        <v>0.16745493442070314</v>
      </c>
      <c r="AX33" s="48">
        <f>IF(PLANEL_Pot_Trim!AX7&lt;&gt;0,AX7/PLANEL_Pot_Trim!AX7,0)</f>
        <v>0.16745493442070314</v>
      </c>
      <c r="AY33" s="48">
        <f>IF(PLANEL_Pot_Trim!AY7&lt;&gt;0,AY7/PLANEL_Pot_Trim!AY7,0)</f>
        <v>0.15978651067823446</v>
      </c>
      <c r="AZ33" s="48">
        <f>IF(PLANEL_Pot_Trim!AZ7&lt;&gt;0,AZ7/PLANEL_Pot_Trim!AZ7,0)</f>
        <v>0.15978651067823446</v>
      </c>
      <c r="BA33" s="48">
        <f>IF(PLANEL_Pot_Trim!BA7&lt;&gt;0,BA7/PLANEL_Pot_Trim!BA7,0)</f>
        <v>0.15978651067823446</v>
      </c>
      <c r="BB33" s="48">
        <f>IF(PLANEL_Pot_Trim!BB7&lt;&gt;0,BB7/PLANEL_Pot_Trim!BB7,0)</f>
        <v>0.15978651067823446</v>
      </c>
      <c r="BC33" s="48">
        <f>IF(PLANEL_Pot_Trim!BC7&lt;&gt;0,BC7/PLANEL_Pot_Trim!BC7,0)</f>
        <v>0.15978880019486891</v>
      </c>
      <c r="BD33" s="48">
        <f>IF(PLANEL_Pot_Trim!BD7&lt;&gt;0,BD7/PLANEL_Pot_Trim!BD7,0)</f>
        <v>0.15978880019486891</v>
      </c>
      <c r="BE33" s="48">
        <f>IF(PLANEL_Pot_Trim!BE7&lt;&gt;0,BE7/PLANEL_Pot_Trim!BE7,0)</f>
        <v>0.15978880019486891</v>
      </c>
      <c r="BF33" s="48">
        <f>IF(PLANEL_Pot_Trim!BF7&lt;&gt;0,BF7/PLANEL_Pot_Trim!BF7,0)</f>
        <v>0.15978880019486891</v>
      </c>
      <c r="BG33" s="48">
        <f>IF(PLANEL_Pot_Trim!BG7&lt;&gt;0,BG7/PLANEL_Pot_Trim!BG7,0)</f>
        <v>0.15978880019486891</v>
      </c>
      <c r="BH33" s="48">
        <f>IF(PLANEL_Pot_Trim!BH7&lt;&gt;0,BH7/PLANEL_Pot_Trim!BH7,0)</f>
        <v>0.15978880019486891</v>
      </c>
      <c r="BI33" s="48">
        <f>IF(PLANEL_Pot_Trim!BI7&lt;&gt;0,BI7/PLANEL_Pot_Trim!BI7,0)</f>
        <v>0.15978880019486891</v>
      </c>
      <c r="BJ33" s="48">
        <f>IF(PLANEL_Pot_Trim!BJ7&lt;&gt;0,BJ7/PLANEL_Pot_Trim!BJ7,0)</f>
        <v>0.15978880019486891</v>
      </c>
      <c r="BK33" s="48">
        <f>IF(PLANEL_Pot_Trim!BK7&lt;&gt;0,BK7/PLANEL_Pot_Trim!BK7,0)</f>
        <v>0.15978880019486891</v>
      </c>
      <c r="BL33" s="48">
        <f>IF(PLANEL_Pot_Trim!BL7&lt;&gt;0,BL7/PLANEL_Pot_Trim!BL7,0)</f>
        <v>0.15978880019486891</v>
      </c>
      <c r="BM33" s="48">
        <f>IF(PLANEL_Pot_Trim!BM7&lt;&gt;0,BM7/PLANEL_Pot_Trim!BM7,0)</f>
        <v>0.15978880019486891</v>
      </c>
      <c r="BN33" s="48">
        <f>IF(PLANEL_Pot_Trim!BN7&lt;&gt;0,BN7/PLANEL_Pot_Trim!BN7,0)</f>
        <v>0.15978880019486891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3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3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3">
      <c r="B36" s="19" t="s">
        <v>50</v>
      </c>
      <c r="C36" s="49">
        <f>IF(PLANEL_Pot_Trim!C9&lt;&gt;0,C10/PLANEL_Pot_Trim!C9,0)</f>
        <v>0.69272026661112274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0.53780462403665907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0.65368496609502658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0.27306571952602471</v>
      </c>
      <c r="P36" s="49">
        <f>IF(PLANEL_Pot_Trim!P9&lt;&gt;0,P10/PLANEL_Pot_Trim!P9,0)</f>
        <v>0.75</v>
      </c>
      <c r="Q36" s="49">
        <f>IF(PLANEL_Pot_Trim!Q9&lt;&gt;0,Q10/PLANEL_Pot_Trim!Q9,0)</f>
        <v>0.62762966048739843</v>
      </c>
      <c r="R36" s="49">
        <f>IF(PLANEL_Pot_Trim!R9&lt;&gt;0,R10/PLANEL_Pot_Trim!R9,0)</f>
        <v>0.75</v>
      </c>
      <c r="S36" s="49">
        <f>IF(PLANEL_Pot_Trim!S9&lt;&gt;0,S10/PLANEL_Pot_Trim!S9,0)</f>
        <v>0.61837397745073386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0.57400549227407216</v>
      </c>
      <c r="W36" s="49">
        <f>IF(PLANEL_Pot_Trim!W9&lt;&gt;0,W10/PLANEL_Pot_Trim!W9,0)</f>
        <v>0.56457773308321568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0.71373938772747481</v>
      </c>
      <c r="AB36" s="49">
        <f>IF(PLANEL_Pot_Trim!AB9&lt;&gt;0,AB10/PLANEL_Pot_Trim!AB9,0)</f>
        <v>0.75</v>
      </c>
      <c r="AC36" s="49">
        <f>IF(PLANEL_Pot_Trim!AC9&lt;&gt;0,AC10/PLANEL_Pot_Trim!AC9,0)</f>
        <v>0.54593409802935655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0.49508789572414857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3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0.34650551342189012</v>
      </c>
      <c r="L37" s="49">
        <f>IF(PLANEL_Pot_Trim!L10&lt;&gt;0,L11/PLANEL_Pot_Trim!L10,0)</f>
        <v>0.18939393939393939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0.74999999999999989</v>
      </c>
      <c r="W37" s="49">
        <f>IF(PLANEL_Pot_Trim!W10&lt;&gt;0,W11/PLANEL_Pot_Trim!W10,0)</f>
        <v>0.56314860938148603</v>
      </c>
      <c r="X37" s="49">
        <f>IF(PLANEL_Pot_Trim!X10&lt;&gt;0,X11/PLANEL_Pot_Trim!X10,0)</f>
        <v>0.56060606060606055</v>
      </c>
      <c r="Y37" s="49">
        <f>IF(PLANEL_Pot_Trim!Y10&lt;&gt;0,Y11/PLANEL_Pot_Trim!Y10,0)</f>
        <v>0.18685139061851389</v>
      </c>
      <c r="Z37" s="49">
        <f>IF(PLANEL_Pot_Trim!Z10&lt;&gt;0,Z11/PLANEL_Pot_Trim!Z10,0)</f>
        <v>0.74161387366818876</v>
      </c>
      <c r="AA37" s="49">
        <f>IF(PLANEL_Pot_Trim!AA10&lt;&gt;0,AA11/PLANEL_Pot_Trim!AA10,0)</f>
        <v>0.37375466998754669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0.72905987961809871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3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0.26698251758793967</v>
      </c>
      <c r="I38" s="47">
        <f>IF(PLANEL_Pot_Trim!I11&lt;&gt;0,I12/PLANEL_Pot_Trim!I11,0)</f>
        <v>0.63836599346733669</v>
      </c>
      <c r="J38" s="47">
        <f>IF(PLANEL_Pot_Trim!J11&lt;&gt;0,J12/PLANEL_Pot_Trim!J11,0)</f>
        <v>0.6400170477386935</v>
      </c>
      <c r="K38" s="47">
        <f>IF(PLANEL_Pot_Trim!K11&lt;&gt;0,K12/PLANEL_Pot_Trim!K11,0)</f>
        <v>0.91112500000000007</v>
      </c>
      <c r="L38" s="47">
        <f>IF(PLANEL_Pot_Trim!L11&lt;&gt;0,L12/PLANEL_Pot_Trim!L11,0)</f>
        <v>0.34706361271356784</v>
      </c>
      <c r="M38" s="47">
        <f>IF(PLANEL_Pot_Trim!M11&lt;&gt;0,M12/PLANEL_Pot_Trim!M11,0)</f>
        <v>0.72014539547738687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0.26698251758793967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3">
      <c r="B39" s="16" t="s">
        <v>58</v>
      </c>
      <c r="C39" s="47">
        <f>IF(PLANEL_Pot_Trim!C12&lt;&gt;0,C13/PLANEL_Pot_Trim!C12,0)</f>
        <v>0.81114439118021531</v>
      </c>
      <c r="D39" s="47">
        <f>IF(PLANEL_Pot_Trim!D12&lt;&gt;0,D13/PLANEL_Pot_Trim!D12,0)</f>
        <v>0.7667801554843936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0.88418147497974453</v>
      </c>
      <c r="H39" s="47">
        <f>IF(PLANEL_Pot_Trim!H12&lt;&gt;0,H13/PLANEL_Pot_Trim!H12,0)</f>
        <v>0.54249352845402976</v>
      </c>
      <c r="I39" s="47">
        <f>IF(PLANEL_Pot_Trim!I12&lt;&gt;0,I13/PLANEL_Pot_Trim!I12,0)</f>
        <v>0.76959048786604423</v>
      </c>
      <c r="J39" s="47">
        <f>IF(PLANEL_Pot_Trim!J12&lt;&gt;0,J13/PLANEL_Pot_Trim!J12,0)</f>
        <v>0.75685103671052112</v>
      </c>
      <c r="K39" s="47">
        <f>IF(PLANEL_Pot_Trim!K12&lt;&gt;0,K13/PLANEL_Pot_Trim!K12,0)</f>
        <v>0.85667095123268644</v>
      </c>
      <c r="L39" s="47">
        <f>IF(PLANEL_Pot_Trim!L12&lt;&gt;0,L13/PLANEL_Pot_Trim!L12,0)</f>
        <v>0.73416859890427866</v>
      </c>
      <c r="M39" s="47">
        <f>IF(PLANEL_Pot_Trim!M12&lt;&gt;0,M13/PLANEL_Pot_Trim!M12,0)</f>
        <v>0.86807996759134221</v>
      </c>
      <c r="N39" s="47">
        <f>IF(PLANEL_Pot_Trim!N12&lt;&gt;0,N13/PLANEL_Pot_Trim!N12,0)</f>
        <v>0.79594671302905196</v>
      </c>
      <c r="O39" s="47">
        <f>IF(PLANEL_Pot_Trim!O12&lt;&gt;0,O13/PLANEL_Pot_Trim!O12,0)</f>
        <v>0.84804676144912994</v>
      </c>
      <c r="P39" s="47">
        <f>IF(PLANEL_Pot_Trim!P12&lt;&gt;0,P13/PLANEL_Pot_Trim!P12,0)</f>
        <v>0.85328338265365167</v>
      </c>
      <c r="Q39" s="47">
        <f>IF(PLANEL_Pot_Trim!Q12&lt;&gt;0,Q13/PLANEL_Pot_Trim!Q12,0)</f>
        <v>0.864893702689147</v>
      </c>
      <c r="R39" s="47">
        <f>IF(PLANEL_Pot_Trim!R12&lt;&gt;0,R13/PLANEL_Pot_Trim!R12,0)</f>
        <v>0.69377168274238976</v>
      </c>
      <c r="S39" s="47">
        <f>IF(PLANEL_Pot_Trim!S12&lt;&gt;0,S13/PLANEL_Pot_Trim!S12,0)</f>
        <v>0.89616236255256765</v>
      </c>
      <c r="T39" s="47">
        <f>IF(PLANEL_Pot_Trim!T12&lt;&gt;0,T13/PLANEL_Pot_Trim!T12,0)</f>
        <v>0.79735408426250998</v>
      </c>
      <c r="U39" s="47">
        <f>IF(PLANEL_Pot_Trim!U12&lt;&gt;0,U13/PLANEL_Pot_Trim!U12,0)</f>
        <v>0.76664780261584164</v>
      </c>
      <c r="V39" s="47">
        <f>IF(PLANEL_Pot_Trim!V12&lt;&gt;0,V13/PLANEL_Pot_Trim!V12,0)</f>
        <v>0.85147390543616641</v>
      </c>
      <c r="W39" s="47">
        <f>IF(PLANEL_Pot_Trim!W12&lt;&gt;0,W13/PLANEL_Pot_Trim!W12,0)</f>
        <v>0.78740185558856435</v>
      </c>
      <c r="X39" s="47">
        <f>IF(PLANEL_Pot_Trim!X12&lt;&gt;0,X13/PLANEL_Pot_Trim!X12,0)</f>
        <v>0.71078880130406252</v>
      </c>
      <c r="Y39" s="47">
        <f>IF(PLANEL_Pot_Trim!Y12&lt;&gt;0,Y13/PLANEL_Pot_Trim!Y12,0)</f>
        <v>0.85034793433388633</v>
      </c>
      <c r="Z39" s="47">
        <f>IF(PLANEL_Pot_Trim!Z12&lt;&gt;0,Z13/PLANEL_Pot_Trim!Z12,0)</f>
        <v>0.87824761410548247</v>
      </c>
      <c r="AA39" s="47">
        <f>IF(PLANEL_Pot_Trim!AA12&lt;&gt;0,AA13/PLANEL_Pot_Trim!AA12,0)</f>
        <v>0.83468390157799299</v>
      </c>
      <c r="AB39" s="47">
        <f>IF(PLANEL_Pot_Trim!AB12&lt;&gt;0,AB13/PLANEL_Pot_Trim!AB12,0)</f>
        <v>0.90000079671283595</v>
      </c>
      <c r="AC39" s="47">
        <f>IF(PLANEL_Pot_Trim!AC12&lt;&gt;0,AC13/PLANEL_Pot_Trim!AC12,0)</f>
        <v>0.78163257934333874</v>
      </c>
      <c r="AD39" s="47">
        <f>IF(PLANEL_Pot_Trim!AD12&lt;&gt;0,AD13/PLANEL_Pot_Trim!AD12,0)</f>
        <v>0.80230729983795657</v>
      </c>
      <c r="AE39" s="47">
        <f>IF(PLANEL_Pot_Trim!AE12&lt;&gt;0,AE13/PLANEL_Pot_Trim!AE12,0)</f>
        <v>0.85044112041359632</v>
      </c>
      <c r="AF39" s="47">
        <f>IF(PLANEL_Pot_Trim!AF12&lt;&gt;0,AF13/PLANEL_Pot_Trim!AF12,0)</f>
        <v>0.8788719506925422</v>
      </c>
      <c r="AG39" s="47">
        <f>IF(PLANEL_Pot_Trim!AG12&lt;&gt;0,AG13/PLANEL_Pot_Trim!AG12,0)</f>
        <v>0.92981147825919208</v>
      </c>
      <c r="AH39" s="47">
        <f>IF(PLANEL_Pot_Trim!AH12&lt;&gt;0,AH13/PLANEL_Pot_Trim!AH12,0)</f>
        <v>0.85421553782939164</v>
      </c>
      <c r="AI39" s="47">
        <f>IF(PLANEL_Pot_Trim!AI12&lt;&gt;0,AI13/PLANEL_Pot_Trim!AI12,0)</f>
        <v>0.87576390928942049</v>
      </c>
      <c r="AJ39" s="47">
        <f>IF(PLANEL_Pot_Trim!AJ12&lt;&gt;0,AJ13/PLANEL_Pot_Trim!AJ12,0)</f>
        <v>0.7957878279944709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0.85551975379129352</v>
      </c>
      <c r="AM39" s="47">
        <f>IF(PLANEL_Pot_Trim!AM12&lt;&gt;0,AM13/PLANEL_Pot_Trim!AM12,0)</f>
        <v>0.8581666325440982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0.8786971684588708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0.73768935911936984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3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3">
      <c r="B41" s="21" t="s">
        <v>52</v>
      </c>
      <c r="C41" s="50">
        <f>IF(PLANEL_Pot_Trim!C14&lt;&gt;0,C15/PLANEL_Pot_Trim!C14,0)</f>
        <v>0.65136927182920223</v>
      </c>
      <c r="D41" s="50">
        <f>IF(PLANEL_Pot_Trim!D14&lt;&gt;0,D15/PLANEL_Pot_Trim!D14,0)</f>
        <v>0.55442138061172974</v>
      </c>
      <c r="E41" s="50">
        <f>IF(PLANEL_Pot_Trim!E14&lt;&gt;0,E15/PLANEL_Pot_Trim!E14,0)</f>
        <v>0.50163317316155631</v>
      </c>
      <c r="F41" s="50">
        <f>IF(PLANEL_Pot_Trim!F14&lt;&gt;0,F15/PLANEL_Pot_Trim!F14,0)</f>
        <v>0.66959131250567383</v>
      </c>
      <c r="G41" s="50">
        <f>IF(PLANEL_Pot_Trim!G14&lt;&gt;0,G15/PLANEL_Pot_Trim!G14,0)</f>
        <v>0.63441301416170159</v>
      </c>
      <c r="H41" s="50">
        <f>IF(PLANEL_Pot_Trim!H14&lt;&gt;0,H15/PLANEL_Pot_Trim!H14,0)</f>
        <v>0.56020912998671257</v>
      </c>
      <c r="I41" s="50">
        <f>IF(PLANEL_Pot_Trim!I14&lt;&gt;0,I15/PLANEL_Pot_Trim!I14,0)</f>
        <v>0.52458984365112782</v>
      </c>
      <c r="J41" s="50">
        <f>IF(PLANEL_Pot_Trim!J14&lt;&gt;0,J15/PLANEL_Pot_Trim!J14,0)</f>
        <v>0.67147461708416745</v>
      </c>
      <c r="K41" s="50">
        <f>IF(PLANEL_Pot_Trim!K14&lt;&gt;0,K15/PLANEL_Pot_Trim!K14,0)</f>
        <v>0.6078712202987554</v>
      </c>
      <c r="L41" s="50">
        <f>IF(PLANEL_Pot_Trim!L14&lt;&gt;0,L15/PLANEL_Pot_Trim!L14,0)</f>
        <v>0.59156784644030858</v>
      </c>
      <c r="M41" s="50">
        <f>IF(PLANEL_Pot_Trim!M14&lt;&gt;0,M15/PLANEL_Pot_Trim!M14,0)</f>
        <v>0.52175247739988928</v>
      </c>
      <c r="N41" s="50">
        <f>IF(PLANEL_Pot_Trim!N14&lt;&gt;0,N15/PLANEL_Pot_Trim!N14,0)</f>
        <v>0.66648710827136481</v>
      </c>
      <c r="O41" s="50">
        <f>IF(PLANEL_Pot_Trim!O14&lt;&gt;0,O15/PLANEL_Pot_Trim!O14,0)</f>
        <v>0.60672794866891344</v>
      </c>
      <c r="P41" s="50">
        <f>IF(PLANEL_Pot_Trim!P14&lt;&gt;0,P15/PLANEL_Pot_Trim!P14,0)</f>
        <v>0.48037181691439762</v>
      </c>
      <c r="Q41" s="50">
        <f>IF(PLANEL_Pot_Trim!Q14&lt;&gt;0,Q15/PLANEL_Pot_Trim!Q14,0)</f>
        <v>0.49106543304421557</v>
      </c>
      <c r="R41" s="50">
        <f>IF(PLANEL_Pot_Trim!R14&lt;&gt;0,R15/PLANEL_Pot_Trim!R14,0)</f>
        <v>0.64025418675884316</v>
      </c>
      <c r="S41" s="50">
        <f>IF(PLANEL_Pot_Trim!S14&lt;&gt;0,S15/PLANEL_Pot_Trim!S14,0)</f>
        <v>0.55364177146294435</v>
      </c>
      <c r="T41" s="50">
        <f>IF(PLANEL_Pot_Trim!T14&lt;&gt;0,T15/PLANEL_Pot_Trim!T14,0)</f>
        <v>0.55017372423830624</v>
      </c>
      <c r="U41" s="50">
        <f>IF(PLANEL_Pot_Trim!U14&lt;&gt;0,U15/PLANEL_Pot_Trim!U14,0)</f>
        <v>0.51326620951040558</v>
      </c>
      <c r="V41" s="50">
        <f>IF(PLANEL_Pot_Trim!V14&lt;&gt;0,V15/PLANEL_Pot_Trim!V14,0)</f>
        <v>0.66442979615989672</v>
      </c>
      <c r="W41" s="50">
        <f>IF(PLANEL_Pot_Trim!W14&lt;&gt;0,W15/PLANEL_Pot_Trim!W14,0)</f>
        <v>0.64726544005348485</v>
      </c>
      <c r="X41" s="50">
        <f>IF(PLANEL_Pot_Trim!X14&lt;&gt;0,X15/PLANEL_Pot_Trim!X14,0)</f>
        <v>0.58190857367529891</v>
      </c>
      <c r="Y41" s="50">
        <f>IF(PLANEL_Pot_Trim!Y14&lt;&gt;0,Y15/PLANEL_Pot_Trim!Y14,0)</f>
        <v>0.49912203010379746</v>
      </c>
      <c r="Z41" s="50">
        <f>IF(PLANEL_Pot_Trim!Z14&lt;&gt;0,Z15/PLANEL_Pot_Trim!Z14,0)</f>
        <v>0.68474519552019697</v>
      </c>
      <c r="AA41" s="50">
        <f>IF(PLANEL_Pot_Trim!AA14&lt;&gt;0,AA15/PLANEL_Pot_Trim!AA14,0)</f>
        <v>0.62098918942346648</v>
      </c>
      <c r="AB41" s="50">
        <f>IF(PLANEL_Pot_Trim!AB14&lt;&gt;0,AB15/PLANEL_Pot_Trim!AB14,0)</f>
        <v>0.62808596480087975</v>
      </c>
      <c r="AC41" s="50">
        <f>IF(PLANEL_Pot_Trim!AC14&lt;&gt;0,AC15/PLANEL_Pot_Trim!AC14,0)</f>
        <v>0.49519254581534372</v>
      </c>
      <c r="AD41" s="50">
        <f>IF(PLANEL_Pot_Trim!AD14&lt;&gt;0,AD15/PLANEL_Pot_Trim!AD14,0)</f>
        <v>0.69165932840790045</v>
      </c>
      <c r="AE41" s="50">
        <f>IF(PLANEL_Pot_Trim!AE14&lt;&gt;0,AE15/PLANEL_Pot_Trim!AE14,0)</f>
        <v>0.64013298131459517</v>
      </c>
      <c r="AF41" s="50">
        <f>IF(PLANEL_Pot_Trim!AF14&lt;&gt;0,AF15/PLANEL_Pot_Trim!AF14,0)</f>
        <v>0.65574390722786779</v>
      </c>
      <c r="AG41" s="50">
        <f>IF(PLANEL_Pot_Trim!AG14&lt;&gt;0,AG15/PLANEL_Pot_Trim!AG14,0)</f>
        <v>0.47412304730457361</v>
      </c>
      <c r="AH41" s="50">
        <f>IF(PLANEL_Pot_Trim!AH14&lt;&gt;0,AH15/PLANEL_Pot_Trim!AH14,0)</f>
        <v>0.69071866138200122</v>
      </c>
      <c r="AI41" s="50">
        <f>IF(PLANEL_Pot_Trim!AI14&lt;&gt;0,AI15/PLANEL_Pot_Trim!AI14,0)</f>
        <v>0.66000000002828607</v>
      </c>
      <c r="AJ41" s="50">
        <f>IF(PLANEL_Pot_Trim!AJ14&lt;&gt;0,AJ15/PLANEL_Pot_Trim!AJ14,0)</f>
        <v>0.62890646728174537</v>
      </c>
      <c r="AK41" s="50">
        <f>IF(PLANEL_Pot_Trim!AK14&lt;&gt;0,AK15/PLANEL_Pot_Trim!AK14,0)</f>
        <v>0.51136509885988646</v>
      </c>
      <c r="AL41" s="50">
        <f>IF(PLANEL_Pot_Trim!AL14&lt;&gt;0,AL15/PLANEL_Pot_Trim!AL14,0)</f>
        <v>0.6915721956292914</v>
      </c>
      <c r="AM41" s="50">
        <f>IF(PLANEL_Pot_Trim!AM14&lt;&gt;0,AM15/PLANEL_Pot_Trim!AM14,0)</f>
        <v>0.2941297468045781</v>
      </c>
      <c r="AN41" s="50">
        <f>IF(PLANEL_Pot_Trim!AN14&lt;&gt;0,AN15/PLANEL_Pot_Trim!AN14,0)</f>
        <v>0.2941297468045781</v>
      </c>
      <c r="AO41" s="50">
        <f>IF(PLANEL_Pot_Trim!AO14&lt;&gt;0,AO15/PLANEL_Pot_Trim!AO14,0)</f>
        <v>0.23256897218570616</v>
      </c>
      <c r="AP41" s="50">
        <f>IF(PLANEL_Pot_Trim!AP14&lt;&gt;0,AP15/PLANEL_Pot_Trim!AP14,0)</f>
        <v>0.31641230339671977</v>
      </c>
      <c r="AQ41" s="50">
        <f>IF(PLANEL_Pot_Trim!AQ14&lt;&gt;0,AQ15/PLANEL_Pot_Trim!AQ14,0)</f>
        <v>0.39990342651664823</v>
      </c>
      <c r="AR41" s="50">
        <f>IF(PLANEL_Pot_Trim!AR14&lt;&gt;0,AR15/PLANEL_Pot_Trim!AR14,0)</f>
        <v>0.39990338248471707</v>
      </c>
      <c r="AS41" s="50">
        <f>IF(PLANEL_Pot_Trim!AS14&lt;&gt;0,AS15/PLANEL_Pot_Trim!AS14,0)</f>
        <v>0.31735854430387545</v>
      </c>
      <c r="AT41" s="50">
        <f>IF(PLANEL_Pot_Trim!AT14&lt;&gt;0,AT15/PLANEL_Pot_Trim!AT14,0)</f>
        <v>0.4309096085417416</v>
      </c>
      <c r="AU41" s="50">
        <f>IF(PLANEL_Pot_Trim!AU14&lt;&gt;0,AU15/PLANEL_Pot_Trim!AU14,0)</f>
        <v>0.43635364176664543</v>
      </c>
      <c r="AV41" s="50">
        <f>IF(PLANEL_Pot_Trim!AV14&lt;&gt;0,AV15/PLANEL_Pot_Trim!AV14,0)</f>
        <v>0.42841100769590185</v>
      </c>
      <c r="AW41" s="50">
        <f>IF(PLANEL_Pot_Trim!AW14&lt;&gt;0,AW15/PLANEL_Pot_Trim!AW14,0)</f>
        <v>0.35701661605363161</v>
      </c>
      <c r="AX41" s="50">
        <f>IF(PLANEL_Pot_Trim!AX14&lt;&gt;0,AX15/PLANEL_Pot_Trim!AX14,0)</f>
        <v>0.46941073588562404</v>
      </c>
      <c r="AY41" s="50">
        <f>IF(PLANEL_Pot_Trim!AY14&lt;&gt;0,AY15/PLANEL_Pot_Trim!AY14,0)</f>
        <v>0.44012822472974322</v>
      </c>
      <c r="AZ41" s="50">
        <f>IF(PLANEL_Pot_Trim!AZ14&lt;&gt;0,AZ15/PLANEL_Pot_Trim!AZ14,0)</f>
        <v>0.44012822472974322</v>
      </c>
      <c r="BA41" s="50">
        <f>IF(PLANEL_Pot_Trim!BA14&lt;&gt;0,BA15/PLANEL_Pot_Trim!BA14,0)</f>
        <v>0.36010491120419819</v>
      </c>
      <c r="BB41" s="50">
        <f>IF(PLANEL_Pot_Trim!BB14&lt;&gt;0,BB15/PLANEL_Pot_Trim!BB14,0)</f>
        <v>0.47347127210272982</v>
      </c>
      <c r="BC41" s="50">
        <f>IF(PLANEL_Pot_Trim!BC14&lt;&gt;0,BC15/PLANEL_Pot_Trim!BC14,0)</f>
        <v>0.44390367427928729</v>
      </c>
      <c r="BD41" s="50">
        <f>IF(PLANEL_Pot_Trim!BD14&lt;&gt;0,BD15/PLANEL_Pot_Trim!BD14,0)</f>
        <v>0.44390367427928729</v>
      </c>
      <c r="BE41" s="50">
        <f>IF(PLANEL_Pot_Trim!BE14&lt;&gt;0,BE15/PLANEL_Pot_Trim!BE14,0)</f>
        <v>0.36274379805658324</v>
      </c>
      <c r="BF41" s="50">
        <f>IF(PLANEL_Pot_Trim!BF14&lt;&gt;0,BF15/PLANEL_Pot_Trim!BF14,0)</f>
        <v>0.47753274055677009</v>
      </c>
      <c r="BG41" s="50">
        <f>IF(PLANEL_Pot_Trim!BG14&lt;&gt;0,BG15/PLANEL_Pot_Trim!BG14,0)</f>
        <v>0.44751682994230269</v>
      </c>
      <c r="BH41" s="50">
        <f>IF(PLANEL_Pot_Trim!BH14&lt;&gt;0,BH15/PLANEL_Pot_Trim!BH14,0)</f>
        <v>0.44751682994230269</v>
      </c>
      <c r="BI41" s="50">
        <f>IF(PLANEL_Pot_Trim!BI14&lt;&gt;0,BI15/PLANEL_Pot_Trim!BI14,0)</f>
        <v>0.36615013364876503</v>
      </c>
      <c r="BJ41" s="50">
        <f>IF(PLANEL_Pot_Trim!BJ14&lt;&gt;0,BJ15/PLANEL_Pot_Trim!BJ14,0)</f>
        <v>0.48141962013291117</v>
      </c>
      <c r="BK41" s="50">
        <f>IF(PLANEL_Pot_Trim!BK14&lt;&gt;0,BK15/PLANEL_Pot_Trim!BK14,0)</f>
        <v>0.45096059363598395</v>
      </c>
      <c r="BL41" s="50">
        <f>IF(PLANEL_Pot_Trim!BL14&lt;&gt;0,BL15/PLANEL_Pot_Trim!BL14,0)</f>
        <v>0.45096059363598395</v>
      </c>
      <c r="BM41" s="50">
        <f>IF(PLANEL_Pot_Trim!BM14&lt;&gt;0,BM15/PLANEL_Pot_Trim!BM14,0)</f>
        <v>0.36896775848808361</v>
      </c>
      <c r="BN41" s="50">
        <f>IF(PLANEL_Pot_Trim!BN14&lt;&gt;0,BN15/PLANEL_Pot_Trim!BN14,0)</f>
        <v>0.48512427501480326</v>
      </c>
      <c r="BO41" s="50">
        <f>IF(PLANEL_Pot_Trim!BO14&lt;&gt;0,BO15/PLANEL_Pot_Trim!BO14,0)</f>
        <v>0.35336237513994995</v>
      </c>
      <c r="BP41" s="50">
        <f>IF(PLANEL_Pot_Trim!BP14&lt;&gt;0,BP15/PLANEL_Pot_Trim!BP14,0)</f>
        <v>0.32642236670670605</v>
      </c>
      <c r="BQ41" s="50">
        <f>IF(PLANEL_Pot_Trim!BQ14&lt;&gt;0,BQ15/PLANEL_Pot_Trim!BQ14,0)</f>
        <v>0.28911467056904999</v>
      </c>
      <c r="BR41" s="50">
        <f>IF(PLANEL_Pot_Trim!BR14&lt;&gt;0,BR15/PLANEL_Pot_Trim!BR14,0)</f>
        <v>0.380132252037925</v>
      </c>
      <c r="BS41" s="50">
        <f>IF(PLANEL_Pot_Trim!BS14&lt;&gt;0,BS15/PLANEL_Pot_Trim!BS14,0)</f>
        <v>0.35720386975409213</v>
      </c>
      <c r="BT41" s="50">
        <f>IF(PLANEL_Pot_Trim!BT14&lt;&gt;0,BT15/PLANEL_Pot_Trim!BT14,0)</f>
        <v>0.35720386975409213</v>
      </c>
      <c r="BU41" s="50">
        <f>IF(PLANEL_Pot_Trim!BU14&lt;&gt;0,BU15/PLANEL_Pot_Trim!BU14,0)</f>
        <v>0.29225771161698444</v>
      </c>
      <c r="BV41" s="50">
        <f>IF(PLANEL_Pot_Trim!BV14&lt;&gt;0,BV15/PLANEL_Pot_Trim!BV14,0)</f>
        <v>0.38426476897140255</v>
      </c>
      <c r="BW41" s="50">
        <f>IF(PLANEL_Pot_Trim!BW14&lt;&gt;0,BW15/PLANEL_Pot_Trim!BW14,0)</f>
        <v>0.36046690496329059</v>
      </c>
      <c r="BX41" s="50">
        <f>IF(PLANEL_Pot_Trim!BX14&lt;&gt;0,BX15/PLANEL_Pot_Trim!BX14,0)</f>
        <v>0.36046690496329059</v>
      </c>
      <c r="BY41" s="50">
        <f>IF(PLANEL_Pot_Trim!BY14&lt;&gt;0,BY15/PLANEL_Pot_Trim!BY14,0)</f>
        <v>0.29492746769723777</v>
      </c>
      <c r="BZ41" s="50">
        <f>IF(PLANEL_Pot_Trim!BZ14&lt;&gt;0,BZ15/PLANEL_Pot_Trim!BZ14,0)</f>
        <v>0.38777500374075757</v>
      </c>
      <c r="CA41" s="50">
        <f>IF(PLANEL_Pot_Trim!CA14&lt;&gt;0,CA15/PLANEL_Pot_Trim!CA14,0)</f>
        <v>0.36398722655619792</v>
      </c>
      <c r="CB41" s="50">
        <f>IF(PLANEL_Pot_Trim!CB14&lt;&gt;0,CB15/PLANEL_Pot_Trim!CB14,0)</f>
        <v>0.36398722655619792</v>
      </c>
      <c r="CC41" s="50">
        <f>IF(PLANEL_Pot_Trim!CC14&lt;&gt;0,CC15/PLANEL_Pot_Trim!CC14,0)</f>
        <v>0.29780773081870737</v>
      </c>
      <c r="CD41" s="50">
        <f>IF(PLANEL_Pot_Trim!CD14&lt;&gt;0,CD15/PLANEL_Pot_Trim!CD14,0)</f>
        <v>0.39156201636441063</v>
      </c>
      <c r="CE41" s="50">
        <f>IF(PLANEL_Pot_Trim!CE14&lt;&gt;0,CE15/PLANEL_Pot_Trim!CE14,0)</f>
        <v>0.36700721487430138</v>
      </c>
      <c r="CF41" s="50">
        <f>IF(PLANEL_Pot_Trim!CF14&lt;&gt;0,CF15/PLANEL_Pot_Trim!CF14,0)</f>
        <v>0.36700721487430138</v>
      </c>
      <c r="CG41" s="50">
        <f>IF(PLANEL_Pot_Trim!CG14&lt;&gt;0,CG15/PLANEL_Pot_Trim!CG14,0)</f>
        <v>0.30027863035170116</v>
      </c>
      <c r="CH41" s="50">
        <f>IF(PLANEL_Pot_Trim!CH14&lt;&gt;0,CH15/PLANEL_Pot_Trim!CH14,0)</f>
        <v>0.39481079167715055</v>
      </c>
      <c r="CI41" s="50">
        <f>IF(PLANEL_Pot_Trim!CI14&lt;&gt;0,CI15/PLANEL_Pot_Trim!CI14,0)</f>
        <v>0.33824845418774591</v>
      </c>
      <c r="CJ41" s="50">
        <f>IF(PLANEL_Pot_Trim!CJ14&lt;&gt;0,CJ15/PLANEL_Pot_Trim!CJ14,0)</f>
        <v>0.33824845418774591</v>
      </c>
      <c r="CK41" s="50">
        <f>IF(PLANEL_Pot_Trim!CK14&lt;&gt;0,CK15/PLANEL_Pot_Trim!CK14,0)</f>
        <v>0.27674873524451937</v>
      </c>
      <c r="CL41" s="50">
        <f>IF(PLANEL_Pot_Trim!CL14&lt;&gt;0,CL15/PLANEL_Pot_Trim!CL14,0)</f>
        <v>0.36387333708075692</v>
      </c>
      <c r="CM41" s="50">
        <f>IF(PLANEL_Pot_Trim!CM14&lt;&gt;0,CM15/PLANEL_Pot_Trim!CM14,0)</f>
        <v>0.33929403854773643</v>
      </c>
      <c r="CN41" s="50">
        <f>IF(PLANEL_Pot_Trim!CN14&lt;&gt;0,CN15/PLANEL_Pot_Trim!CN14,0)</f>
        <v>0.33929403854773643</v>
      </c>
      <c r="CO41" s="50">
        <f>IF(PLANEL_Pot_Trim!CO14&lt;&gt;0,CO15/PLANEL_Pot_Trim!CO14,0)</f>
        <v>0.27760421335723895</v>
      </c>
      <c r="CP41" s="50">
        <f>IF(PLANEL_Pot_Trim!CP14&lt;&gt;0,CP15/PLANEL_Pot_Trim!CP14,0)</f>
        <v>0.36499813237711037</v>
      </c>
      <c r="CQ41" s="50">
        <f>IF(PLANEL_Pot_Trim!CQ14&lt;&gt;0,CQ15/PLANEL_Pot_Trim!CQ14,0)</f>
        <v>0.34068950128305253</v>
      </c>
      <c r="CR41" s="50">
        <f>IF(PLANEL_Pot_Trim!CR14&lt;&gt;0,CR15/PLANEL_Pot_Trim!CR14,0)</f>
        <v>0.34068950128305253</v>
      </c>
      <c r="CS41" s="50">
        <f>IF(PLANEL_Pot_Trim!CS14&lt;&gt;0,CS15/PLANEL_Pot_Trim!CS14,0)</f>
        <v>0.2787459555952248</v>
      </c>
      <c r="CT41" s="50">
        <f>IF(PLANEL_Pot_Trim!CT14&lt;&gt;0,CT15/PLANEL_Pot_Trim!CT14,0)</f>
        <v>0.36649931198631408</v>
      </c>
      <c r="CU41" s="50">
        <f>IF(PLANEL_Pot_Trim!CU14&lt;&gt;0,CU15/PLANEL_Pot_Trim!CU14,0)</f>
        <v>0.34183724894389683</v>
      </c>
      <c r="CV41" s="50">
        <f>IF(PLANEL_Pot_Trim!CV14&lt;&gt;0,CV15/PLANEL_Pot_Trim!CV14,0)</f>
        <v>0.34183724894389683</v>
      </c>
      <c r="CW41" s="50">
        <f>IF(PLANEL_Pot_Trim!CW14&lt;&gt;0,CW15/PLANEL_Pot_Trim!CW14,0)</f>
        <v>0.27968502186318833</v>
      </c>
      <c r="CX41" s="50">
        <f>IF(PLANEL_Pot_Trim!CX14&lt;&gt;0,CX15/PLANEL_Pot_Trim!CX14,0)</f>
        <v>0.36773401022752539</v>
      </c>
      <c r="CY41" s="80">
        <f>IF(PLANEL_Pot_Trim!CY14&lt;&gt;0,CY15/PLANEL_Pot_Trim!CY14,0)</f>
        <v>0.34357263949288713</v>
      </c>
      <c r="CZ41" s="80">
        <f>IF(PLANEL_Pot_Trim!CZ14&lt;&gt;0,CZ15/PLANEL_Pot_Trim!CZ14,0)</f>
        <v>0.34357263949288713</v>
      </c>
      <c r="DA41" s="80">
        <f>IF(PLANEL_Pot_Trim!DA14&lt;&gt;0,DA15/PLANEL_Pot_Trim!DA14,0)</f>
        <v>0.28110488685781676</v>
      </c>
      <c r="DB41" s="80">
        <f>IF(PLANEL_Pot_Trim!DB14&lt;&gt;0,DB15/PLANEL_Pot_Trim!DB14,0)</f>
        <v>0.36960086975749984</v>
      </c>
      <c r="DC41" s="50">
        <f>IF(PLANEL_Pot_Trim!DC14&lt;&gt;0,DC15/PLANEL_Pot_Trim!DC14,0)</f>
        <v>0.34468821153139922</v>
      </c>
      <c r="DD41" s="50">
        <f>IF(PLANEL_Pot_Trim!DD14&lt;&gt;0,DD15/PLANEL_Pot_Trim!DD14,0)</f>
        <v>0.34468821153139922</v>
      </c>
      <c r="DE41" s="50">
        <f>IF(PLANEL_Pot_Trim!DE14&lt;&gt;0,DE15/PLANEL_Pot_Trim!DE14,0)</f>
        <v>0.28201762761659932</v>
      </c>
      <c r="DF41" s="50">
        <f>IF(PLANEL_Pot_Trim!DF14&lt;&gt;0,DF15/PLANEL_Pot_Trim!DF14,0)</f>
        <v>0.37080095482923248</v>
      </c>
      <c r="DG41" s="50">
        <f>IF(PLANEL_Pot_Trim!DG14&lt;&gt;0,DG15/PLANEL_Pot_Trim!DG14,0)</f>
        <v>0.3462322759830434</v>
      </c>
      <c r="DH41" s="50">
        <f>IF(PLANEL_Pot_Trim!DH14&lt;&gt;0,DH15/PLANEL_Pot_Trim!DH14,0)</f>
        <v>0.3462322759830434</v>
      </c>
      <c r="DI41" s="50">
        <f>IF(PLANEL_Pot_Trim!DI14&lt;&gt;0,DI15/PLANEL_Pot_Trim!DI14,0)</f>
        <v>0.28328095307703549</v>
      </c>
      <c r="DJ41" s="50">
        <f>IF(PLANEL_Pot_Trim!DJ14&lt;&gt;0,DJ15/PLANEL_Pot_Trim!DJ14,0)</f>
        <v>0.37246199386054668</v>
      </c>
      <c r="DK41" s="50">
        <f>IF(PLANEL_Pot_Trim!DK14&lt;&gt;0,DK15/PLANEL_Pot_Trim!DK14,0)</f>
        <v>0.34751128257388264</v>
      </c>
      <c r="DL41" s="50">
        <f>IF(PLANEL_Pot_Trim!DL14&lt;&gt;0,DL15/PLANEL_Pot_Trim!DL14,0)</f>
        <v>0.34751128257388264</v>
      </c>
      <c r="DM41" s="50">
        <f>IF(PLANEL_Pot_Trim!DM14&lt;&gt;0,DM15/PLANEL_Pot_Trim!DM14,0)</f>
        <v>0.28432741301499492</v>
      </c>
      <c r="DN41" s="50">
        <f>IF(PLANEL_Pot_Trim!DN14&lt;&gt;0,DN15/PLANEL_Pot_Trim!DN14,0)</f>
        <v>0.3738378948900859</v>
      </c>
      <c r="DO41" s="50">
        <f>IF(PLANEL_Pot_Trim!DO14&lt;&gt;0,DO15/PLANEL_Pot_Trim!DO14,0)</f>
        <v>0.34896029560933201</v>
      </c>
      <c r="DP41" s="50">
        <f>IF(PLANEL_Pot_Trim!DP14&lt;&gt;0,DP15/PLANEL_Pot_Trim!DP14,0)</f>
        <v>0.34896029560933201</v>
      </c>
      <c r="DQ41" s="50">
        <f>IF(PLANEL_Pot_Trim!DQ14&lt;&gt;0,DQ15/PLANEL_Pot_Trim!DQ14,0)</f>
        <v>0.28551296913490798</v>
      </c>
      <c r="DR41" s="50">
        <f>IF(PLANEL_Pot_Trim!DR14&lt;&gt;0,DR15/PLANEL_Pot_Trim!DR14,0)</f>
        <v>0.37539668164034201</v>
      </c>
      <c r="DS41" s="50">
        <f>IF(PLANEL_Pot_Trim!DS14&lt;&gt;0,DS15/PLANEL_Pot_Trim!DS14,0)</f>
        <v>0.34963490456911506</v>
      </c>
      <c r="DT41" s="50">
        <f>IF(PLANEL_Pot_Trim!DT14&lt;&gt;0,DT15/PLANEL_Pot_Trim!DT14,0)</f>
        <v>0.34963490456911506</v>
      </c>
      <c r="DU41" s="50">
        <f>IF(PLANEL_Pot_Trim!DU14&lt;&gt;0,DU15/PLANEL_Pot_Trim!DU14,0)</f>
        <v>0.28606492192018507</v>
      </c>
      <c r="DV41" s="50">
        <f>IF(PLANEL_Pot_Trim!DV14&lt;&gt;0,DV15/PLANEL_Pot_Trim!DV14,0)</f>
        <v>0.37612239733950259</v>
      </c>
      <c r="DW41" s="50">
        <f>IF(PLANEL_Pot_Trim!DW14&lt;&gt;0,DW15/PLANEL_Pot_Trim!DW14,0)</f>
        <v>0.34587620807276864</v>
      </c>
      <c r="DX41" s="50">
        <f>IF(PLANEL_Pot_Trim!DX14&lt;&gt;0,DX15/PLANEL_Pot_Trim!DX14,0)</f>
        <v>0.34587620807276864</v>
      </c>
      <c r="DY41" s="50">
        <f>IF(PLANEL_Pot_Trim!DY14&lt;&gt;0,DY15/PLANEL_Pot_Trim!DY14,0)</f>
        <v>0.28298962478681067</v>
      </c>
      <c r="DZ41" s="50">
        <f>IF(PLANEL_Pot_Trim!DZ14&lt;&gt;0,DZ15/PLANEL_Pot_Trim!DZ14,0)</f>
        <v>0.37207895110858447</v>
      </c>
      <c r="EA41" s="50">
        <f>IF(PLANEL_Pot_Trim!EA14&lt;&gt;0,EA15/PLANEL_Pot_Trim!EA14,0)</f>
        <v>0.34671108118643468</v>
      </c>
      <c r="EB41" s="50">
        <f>IF(PLANEL_Pot_Trim!EB14&lt;&gt;0,EB15/PLANEL_Pot_Trim!EB14,0)</f>
        <v>0.34671108118643468</v>
      </c>
      <c r="EC41" s="50">
        <f>IF(PLANEL_Pot_Trim!EC14&lt;&gt;0,EC15/PLANEL_Pot_Trim!EC14,0)</f>
        <v>0.28367270278890111</v>
      </c>
      <c r="ED41" s="50">
        <f>IF(PLANEL_Pot_Trim!ED14&lt;&gt;0,ED15/PLANEL_Pot_Trim!ED14,0)</f>
        <v>0.37297707218540704</v>
      </c>
      <c r="EE41" s="50">
        <f>IF(PLANEL_Pot_Trim!EE14&lt;&gt;0,EE15/PLANEL_Pot_Trim!EE14,0)</f>
        <v>0.34766295707472178</v>
      </c>
      <c r="EF41" s="50">
        <f>IF(PLANEL_Pot_Trim!EF14&lt;&gt;0,EF15/PLANEL_Pot_Trim!EF14,0)</f>
        <v>0.34766295707472178</v>
      </c>
      <c r="EG41" s="50">
        <f>IF(PLANEL_Pot_Trim!EG14&lt;&gt;0,EG15/PLANEL_Pot_Trim!EG14,0)</f>
        <v>0.28445151033386329</v>
      </c>
      <c r="EH41" s="50">
        <f>IF(PLANEL_Pot_Trim!EH14&lt;&gt;0,EH15/PLANEL_Pot_Trim!EH14,0)</f>
        <v>0.37400105988341281</v>
      </c>
      <c r="EI41" s="50">
        <f>IF(PLANEL_Pot_Trim!EI14&lt;&gt;0,EI15/PLANEL_Pot_Trim!EI14,0)</f>
        <v>0.34912370771502915</v>
      </c>
      <c r="EJ41" s="50">
        <f>IF(PLANEL_Pot_Trim!EJ14&lt;&gt;0,EJ15/PLANEL_Pot_Trim!EJ14,0)</f>
        <v>0.34912370771502915</v>
      </c>
      <c r="EK41" s="50">
        <f>IF(PLANEL_Pot_Trim!EK14&lt;&gt;0,EK15/PLANEL_Pot_Trim!EK14,0)</f>
        <v>0.28564666994866023</v>
      </c>
      <c r="EL41" s="50">
        <f>IF(PLANEL_Pot_Trim!EL14&lt;&gt;0,EL15/PLANEL_Pot_Trim!EL14,0)</f>
        <v>0.36410685385751457</v>
      </c>
      <c r="EM41" s="50">
        <f>IF(PLANEL_Pot_Trim!EM14&lt;&gt;0,EM15/PLANEL_Pot_Trim!EM14,0)</f>
        <v>0.35029986688152454</v>
      </c>
      <c r="EN41" s="50">
        <f>IF(PLANEL_Pot_Trim!EN14&lt;&gt;0,EN15/PLANEL_Pot_Trim!EN14,0)</f>
        <v>0.35029986688152454</v>
      </c>
      <c r="EO41" s="50">
        <f>IF(PLANEL_Pot_Trim!EO14&lt;&gt;0,EO15/PLANEL_Pot_Trim!EO14,0)</f>
        <v>0.28660898199397461</v>
      </c>
      <c r="EP41" s="50">
        <f>IF(PLANEL_Pot_Trim!EP14&lt;&gt;0,EP15/PLANEL_Pot_Trim!EP14,0)</f>
        <v>0.37683773558467032</v>
      </c>
    </row>
    <row r="42" spans="2:146" x14ac:dyDescent="0.3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0.59010990099009897</v>
      </c>
      <c r="P42" s="50">
        <f>IF(PLANEL_Pot_Trim!P15&lt;&gt;0,P16/PLANEL_Pot_Trim!P15,0)</f>
        <v>0.90249999999999997</v>
      </c>
      <c r="Q42" s="50">
        <f>IF(PLANEL_Pot_Trim!Q15&lt;&gt;0,Q16/PLANEL_Pot_Trim!Q15,0)</f>
        <v>0.87247623762376236</v>
      </c>
      <c r="R42" s="50">
        <f>IF(PLANEL_Pot_Trim!R15&lt;&gt;0,R16/PLANEL_Pot_Trim!R15,0)</f>
        <v>0.60440693069306928</v>
      </c>
      <c r="S42" s="50">
        <f>IF(PLANEL_Pot_Trim!S15&lt;&gt;0,S16/PLANEL_Pot_Trim!S15,0)</f>
        <v>0.66668983557548578</v>
      </c>
      <c r="T42" s="50">
        <f>IF(PLANEL_Pot_Trim!T15&lt;&gt;0,T16/PLANEL_Pot_Trim!T15,0)</f>
        <v>0.90250000000000008</v>
      </c>
      <c r="U42" s="50">
        <f>IF(PLANEL_Pot_Trim!U15&lt;&gt;0,U16/PLANEL_Pot_Trim!U15,0)</f>
        <v>0.83936547085201785</v>
      </c>
      <c r="V42" s="50">
        <f>IF(PLANEL_Pot_Trim!V15&lt;&gt;0,V16/PLANEL_Pot_Trim!V15,0)</f>
        <v>0.66129372197309422</v>
      </c>
      <c r="W42" s="50">
        <f>IF(PLANEL_Pot_Trim!W15&lt;&gt;0,W16/PLANEL_Pot_Trim!W15,0)</f>
        <v>0.89245827538247569</v>
      </c>
      <c r="X42" s="50">
        <f>IF(PLANEL_Pot_Trim!X15&lt;&gt;0,X16/PLANEL_Pot_Trim!X15,0)</f>
        <v>0.6554735744089013</v>
      </c>
      <c r="Y42" s="50">
        <f>IF(PLANEL_Pot_Trim!Y15&lt;&gt;0,Y16/PLANEL_Pot_Trim!Y15,0)</f>
        <v>0.88141237830319885</v>
      </c>
      <c r="Z42" s="50">
        <f>IF(PLANEL_Pot_Trim!Z15&lt;&gt;0,Z16/PLANEL_Pot_Trim!Z15,0)</f>
        <v>0.71421766342141868</v>
      </c>
      <c r="AA42" s="50">
        <f>IF(PLANEL_Pot_Trim!AA15&lt;&gt;0,AA16/PLANEL_Pot_Trim!AA15,0)</f>
        <v>0.65219337016574586</v>
      </c>
      <c r="AB42" s="50">
        <f>IF(PLANEL_Pot_Trim!AB15&lt;&gt;0,AB16/PLANEL_Pot_Trim!AB15,0)</f>
        <v>0.71551795580110489</v>
      </c>
      <c r="AC42" s="50">
        <f>IF(PLANEL_Pot_Trim!AC15&lt;&gt;0,AC16/PLANEL_Pot_Trim!AC15,0)</f>
        <v>0.84416160220994474</v>
      </c>
      <c r="AD42" s="50">
        <f>IF(PLANEL_Pot_Trim!AD15&lt;&gt;0,AD16/PLANEL_Pot_Trim!AD15,0)</f>
        <v>0.71551795580110489</v>
      </c>
      <c r="AE42" s="50">
        <f>IF(PLANEL_Pot_Trim!AE15&lt;&gt;0,AE16/PLANEL_Pot_Trim!AE15,0)</f>
        <v>0.71551795580110489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0.69457596685082867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0.71053176795580109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0.71551795580110489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0.88065273775216135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0.7074351585014409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0.7074351585014409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3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3">
      <c r="B44" s="29" t="s">
        <v>59</v>
      </c>
      <c r="C44" s="51">
        <f>IF(PLANEL_Pot_Trim!C17&lt;&gt;0,C18/PLANEL_Pot_Trim!C17,0)</f>
        <v>0.15679562088936208</v>
      </c>
      <c r="D44" s="51">
        <f>IF(PLANEL_Pot_Trim!D17&lt;&gt;0,D18/PLANEL_Pot_Trim!D17,0)</f>
        <v>0.19121791358966225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0.14009714957676225</v>
      </c>
      <c r="H44" s="51">
        <f>IF(PLANEL_Pot_Trim!H17&lt;&gt;0,H18/PLANEL_Pot_Trim!H17,0)</f>
        <v>9.4868194973704037E-2</v>
      </c>
      <c r="I44" s="51">
        <f>IF(PLANEL_Pot_Trim!I17&lt;&gt;0,I18/PLANEL_Pot_Trim!I17,0)</f>
        <v>0.27127208954616094</v>
      </c>
      <c r="J44" s="51">
        <f>IF(PLANEL_Pot_Trim!J17&lt;&gt;0,J18/PLANEL_Pot_Trim!J17,0)</f>
        <v>0.19027684336317402</v>
      </c>
      <c r="K44" s="51">
        <f>IF(PLANEL_Pot_Trim!K17&lt;&gt;0,K18/PLANEL_Pot_Trim!K17,0)</f>
        <v>0.10408756425051122</v>
      </c>
      <c r="L44" s="51">
        <f>IF(PLANEL_Pot_Trim!L17&lt;&gt;0,L18/PLANEL_Pot_Trim!L17,0)</f>
        <v>0.14440366659279635</v>
      </c>
      <c r="M44" s="51">
        <f>IF(PLANEL_Pot_Trim!M17&lt;&gt;0,M18/PLANEL_Pot_Trim!M17,0)</f>
        <v>0.29181832700066984</v>
      </c>
      <c r="N44" s="51">
        <f>IF(PLANEL_Pot_Trim!N17&lt;&gt;0,N18/PLANEL_Pot_Trim!N17,0)</f>
        <v>0.20206497683723548</v>
      </c>
      <c r="O44" s="51">
        <f>IF(PLANEL_Pot_Trim!O17&lt;&gt;0,O18/PLANEL_Pot_Trim!O17,0)</f>
        <v>0.14820802017442228</v>
      </c>
      <c r="P44" s="51">
        <f>IF(PLANEL_Pot_Trim!P17&lt;&gt;0,P18/PLANEL_Pot_Trim!P17,0)</f>
        <v>0.2195260295410241</v>
      </c>
      <c r="Q44" s="51">
        <f>IF(PLANEL_Pot_Trim!Q17&lt;&gt;0,Q18/PLANEL_Pot_Trim!Q17,0)</f>
        <v>0.21486165359256978</v>
      </c>
      <c r="R44" s="51">
        <f>IF(PLANEL_Pot_Trim!R17&lt;&gt;0,R18/PLANEL_Pot_Trim!R17,0)</f>
        <v>0.19384914649084839</v>
      </c>
      <c r="S44" s="51">
        <f>IF(PLANEL_Pot_Trim!S17&lt;&gt;0,S18/PLANEL_Pot_Trim!S17,0)</f>
        <v>0.16260051171903142</v>
      </c>
      <c r="T44" s="51">
        <f>IF(PLANEL_Pot_Trim!T17&lt;&gt;0,T18/PLANEL_Pot_Trim!T17,0)</f>
        <v>0.22157531086138854</v>
      </c>
      <c r="U44" s="51">
        <f>IF(PLANEL_Pot_Trim!U17&lt;&gt;0,U18/PLANEL_Pot_Trim!U17,0)</f>
        <v>0.22637470568738879</v>
      </c>
      <c r="V44" s="51">
        <f>IF(PLANEL_Pot_Trim!V17&lt;&gt;0,V18/PLANEL_Pot_Trim!V17,0)</f>
        <v>0.2020761081127008</v>
      </c>
      <c r="W44" s="51">
        <f>IF(PLANEL_Pot_Trim!W17&lt;&gt;0,W18/PLANEL_Pot_Trim!W17,0)</f>
        <v>0.18571809318940757</v>
      </c>
      <c r="X44" s="51">
        <f>IF(PLANEL_Pot_Trim!X17&lt;&gt;0,X18/PLANEL_Pot_Trim!X17,0)</f>
        <v>0.11058989580891702</v>
      </c>
      <c r="Y44" s="51">
        <f>IF(PLANEL_Pot_Trim!Y17&lt;&gt;0,Y18/PLANEL_Pot_Trim!Y17,0)</f>
        <v>0.1875261130139052</v>
      </c>
      <c r="Z44" s="51">
        <f>IF(PLANEL_Pot_Trim!Z17&lt;&gt;0,Z18/PLANEL_Pot_Trim!Z17,0)</f>
        <v>0.24699143612349117</v>
      </c>
      <c r="AA44" s="51">
        <f>IF(PLANEL_Pot_Trim!AA17&lt;&gt;0,AA18/PLANEL_Pot_Trim!AA17,0)</f>
        <v>9.0365353861203063E-2</v>
      </c>
      <c r="AB44" s="51">
        <f>IF(PLANEL_Pot_Trim!AB17&lt;&gt;0,AB18/PLANEL_Pot_Trim!AB17,0)</f>
        <v>0.19036335675906699</v>
      </c>
      <c r="AC44" s="51">
        <f>IF(PLANEL_Pot_Trim!AC17&lt;&gt;0,AC18/PLANEL_Pot_Trim!AC17,0)</f>
        <v>0.1449596223727122</v>
      </c>
      <c r="AD44" s="51">
        <f>IF(PLANEL_Pot_Trim!AD17&lt;&gt;0,AD18/PLANEL_Pot_Trim!AD17,0)</f>
        <v>0.2316354271382218</v>
      </c>
      <c r="AE44" s="51">
        <f>IF(PLANEL_Pot_Trim!AE17&lt;&gt;0,AE18/PLANEL_Pot_Trim!AE17,0)</f>
        <v>0.17073347897318009</v>
      </c>
      <c r="AF44" s="51">
        <f>IF(PLANEL_Pot_Trim!AF17&lt;&gt;0,AF18/PLANEL_Pot_Trim!AF17,0)</f>
        <v>0.2233866866839328</v>
      </c>
      <c r="AG44" s="51">
        <f>IF(PLANEL_Pot_Trim!AG17&lt;&gt;0,AG18/PLANEL_Pot_Trim!AG17,0)</f>
        <v>0.28044404490087871</v>
      </c>
      <c r="AH44" s="51">
        <f>IF(PLANEL_Pot_Trim!AH17&lt;&gt;0,AH18/PLANEL_Pot_Trim!AH17,0)</f>
        <v>0.2247209914909209</v>
      </c>
      <c r="AI44" s="51">
        <f>IF(PLANEL_Pot_Trim!AI17&lt;&gt;0,AI18/PLANEL_Pot_Trim!AI17,0)</f>
        <v>0.20438355093004876</v>
      </c>
      <c r="AJ44" s="51">
        <f>IF(PLANEL_Pot_Trim!AJ17&lt;&gt;0,AJ18/PLANEL_Pot_Trim!AJ17,0)</f>
        <v>0.20816024230847485</v>
      </c>
      <c r="AK44" s="51">
        <f>IF(PLANEL_Pot_Trim!AK17&lt;&gt;0,AK18/PLANEL_Pot_Trim!AK17,0)</f>
        <v>0.26097707690567978</v>
      </c>
      <c r="AL44" s="51">
        <f>IF(PLANEL_Pot_Trim!AL17&lt;&gt;0,AL18/PLANEL_Pot_Trim!AL17,0)</f>
        <v>0.2559321620391759</v>
      </c>
      <c r="AM44" s="51">
        <f>IF(PLANEL_Pot_Trim!AM17&lt;&gt;0,AM18/PLANEL_Pot_Trim!AM17,0)</f>
        <v>0.20602098251194456</v>
      </c>
      <c r="AN44" s="51">
        <f>IF(PLANEL_Pot_Trim!AN17&lt;&gt;0,AN18/PLANEL_Pot_Trim!AN17,0)</f>
        <v>0.23295796119317194</v>
      </c>
      <c r="AO44" s="51">
        <f>IF(PLANEL_Pot_Trim!AO17&lt;&gt;0,AO18/PLANEL_Pot_Trim!AO17,0)</f>
        <v>0.27226483548910346</v>
      </c>
      <c r="AP44" s="51">
        <f>IF(PLANEL_Pot_Trim!AP17&lt;&gt;0,AP18/PLANEL_Pot_Trim!AP17,0)</f>
        <v>0.28134598281996231</v>
      </c>
      <c r="AQ44" s="51">
        <f>IF(PLANEL_Pot_Trim!AQ17&lt;&gt;0,AQ18/PLANEL_Pot_Trim!AQ17,0)</f>
        <v>0.20605037338079582</v>
      </c>
      <c r="AR44" s="51">
        <f>IF(PLANEL_Pot_Trim!AR17&lt;&gt;0,AR18/PLANEL_Pot_Trim!AR17,0)</f>
        <v>0.20804149721204857</v>
      </c>
      <c r="AS44" s="51">
        <f>IF(PLANEL_Pot_Trim!AS17&lt;&gt;0,AS18/PLANEL_Pot_Trim!AS17,0)</f>
        <v>0.32604192122524617</v>
      </c>
      <c r="AT44" s="51">
        <f>IF(PLANEL_Pot_Trim!AT17&lt;&gt;0,AT18/PLANEL_Pot_Trim!AT17,0)</f>
        <v>0.28138520287050389</v>
      </c>
      <c r="AU44" s="51">
        <f>IF(PLANEL_Pot_Trim!AU17&lt;&gt;0,AU18/PLANEL_Pot_Trim!AU17,0)</f>
        <v>0.20605037338079582</v>
      </c>
      <c r="AV44" s="51">
        <f>IF(PLANEL_Pot_Trim!AV17&lt;&gt;0,AV18/PLANEL_Pot_Trim!AV17,0)</f>
        <v>0.13398004676069272</v>
      </c>
      <c r="AW44" s="51">
        <f>IF(PLANEL_Pot_Trim!AW17&lt;&gt;0,AW18/PLANEL_Pot_Trim!AW17,0)</f>
        <v>0.32604192122524617</v>
      </c>
      <c r="AX44" s="51">
        <f>IF(PLANEL_Pot_Trim!AX17&lt;&gt;0,AX18/PLANEL_Pot_Trim!AX17,0)</f>
        <v>0.28138520287050389</v>
      </c>
      <c r="AY44" s="51">
        <f>IF(PLANEL_Pot_Trim!AY17&lt;&gt;0,AY18/PLANEL_Pot_Trim!AY17,0)</f>
        <v>0.20885008174211075</v>
      </c>
      <c r="AZ44" s="51">
        <f>IF(PLANEL_Pot_Trim!AZ17&lt;&gt;0,AZ18/PLANEL_Pot_Trim!AZ17,0)</f>
        <v>0.2364069603068768</v>
      </c>
      <c r="BA44" s="51">
        <f>IF(PLANEL_Pot_Trim!BA17&lt;&gt;0,BA18/PLANEL_Pot_Trim!BA17,0)</f>
        <v>0.33085033905914962</v>
      </c>
      <c r="BB44" s="51">
        <f>IF(PLANEL_Pot_Trim!BB17&lt;&gt;0,BB18/PLANEL_Pot_Trim!BB17,0)</f>
        <v>0.28512121706856391</v>
      </c>
      <c r="BC44" s="51">
        <f>IF(PLANEL_Pot_Trim!BC17&lt;&gt;0,BC18/PLANEL_Pot_Trim!BC17,0)</f>
        <v>0.20994098267533604</v>
      </c>
      <c r="BD44" s="51">
        <f>IF(PLANEL_Pot_Trim!BD17&lt;&gt;0,BD18/PLANEL_Pot_Trim!BD17,0)</f>
        <v>0.21174711630531942</v>
      </c>
      <c r="BE44" s="51">
        <f>IF(PLANEL_Pot_Trim!BE17&lt;&gt;0,BE18/PLANEL_Pot_Trim!BE17,0)</f>
        <v>0.31372167166224474</v>
      </c>
      <c r="BF44" s="51">
        <f>IF(PLANEL_Pot_Trim!BF17&lt;&gt;0,BF18/PLANEL_Pot_Trim!BF17,0)</f>
        <v>0.28657694777216081</v>
      </c>
      <c r="BG44" s="51">
        <f>IF(PLANEL_Pot_Trim!BG17&lt;&gt;0,BG18/PLANEL_Pot_Trim!BG17,0)</f>
        <v>0.21033058657176659</v>
      </c>
      <c r="BH44" s="51">
        <f>IF(PLANEL_Pot_Trim!BH17&lt;&gt;0,BH18/PLANEL_Pot_Trim!BH17,0)</f>
        <v>9.9335343543254878E-2</v>
      </c>
      <c r="BI44" s="51">
        <f>IF(PLANEL_Pot_Trim!BI17&lt;&gt;0,BI18/PLANEL_Pot_Trim!BI17,0)</f>
        <v>0.33339306313988032</v>
      </c>
      <c r="BJ44" s="51">
        <f>IF(PLANEL_Pot_Trim!BJ17&lt;&gt;0,BJ18/PLANEL_Pot_Trim!BJ17,0)</f>
        <v>0.28709684680292008</v>
      </c>
      <c r="BK44" s="51">
        <f>IF(PLANEL_Pot_Trim!BK17&lt;&gt;0,BK18/PLANEL_Pot_Trim!BK17,0)</f>
        <v>0.17195864230914998</v>
      </c>
      <c r="BL44" s="51">
        <f>IF(PLANEL_Pot_Trim!BL17&lt;&gt;0,BL18/PLANEL_Pot_Trim!BL17,0)</f>
        <v>0.24029078014479313</v>
      </c>
      <c r="BM44" s="51">
        <f>IF(PLANEL_Pot_Trim!BM17&lt;&gt;0,BM18/PLANEL_Pot_Trim!BM17,0)</f>
        <v>0.33632180345694285</v>
      </c>
      <c r="BN44" s="51">
        <f>IF(PLANEL_Pot_Trim!BN17&lt;&gt;0,BN18/PLANEL_Pot_Trim!BN17,0)</f>
        <v>0.28937240100930295</v>
      </c>
      <c r="BO44" s="51">
        <f>IF(PLANEL_Pot_Trim!BO17&lt;&gt;0,BO18/PLANEL_Pot_Trim!BO17,0)</f>
        <v>0.2128434194071526</v>
      </c>
      <c r="BP44" s="51">
        <f>IF(PLANEL_Pot_Trim!BP17&lt;&gt;0,BP18/PLANEL_Pot_Trim!BP17,0)</f>
        <v>0.24105652811956801</v>
      </c>
      <c r="BQ44" s="51">
        <f>IF(PLANEL_Pot_Trim!BQ17&lt;&gt;0,BQ18/PLANEL_Pot_Trim!BQ17,0)</f>
        <v>0.33770878057878423</v>
      </c>
      <c r="BR44" s="51">
        <f>IF(PLANEL_Pot_Trim!BR17&lt;&gt;0,BR18/PLANEL_Pot_Trim!BR17,0)</f>
        <v>0.29045004574390654</v>
      </c>
      <c r="BS44" s="51">
        <f>IF(PLANEL_Pot_Trim!BS17&lt;&gt;0,BS18/PLANEL_Pot_Trim!BS17,0)</f>
        <v>0.21445703223024526</v>
      </c>
      <c r="BT44" s="51">
        <f>IF(PLANEL_Pot_Trim!BT17&lt;&gt;0,BT18/PLANEL_Pot_Trim!BT17,0)</f>
        <v>0.24324248134101173</v>
      </c>
      <c r="BU44" s="51">
        <f>IF(PLANEL_Pot_Trim!BU17&lt;&gt;0,BU18/PLANEL_Pot_Trim!BU17,0)</f>
        <v>0.31928148034237913</v>
      </c>
      <c r="BV44" s="51">
        <f>IF(PLANEL_Pot_Trim!BV17&lt;&gt;0,BV18/PLANEL_Pot_Trim!BV17,0)</f>
        <v>0.29260329875097807</v>
      </c>
      <c r="BW44" s="51">
        <f>IF(PLANEL_Pot_Trim!BW17&lt;&gt;0,BW18/PLANEL_Pot_Trim!BW17,0)</f>
        <v>0.21552722527597221</v>
      </c>
      <c r="BX44" s="51">
        <f>IF(PLANEL_Pot_Trim!BX17&lt;&gt;0,BX18/PLANEL_Pot_Trim!BX17,0)</f>
        <v>0.2445471704059147</v>
      </c>
      <c r="BY44" s="51">
        <f>IF(PLANEL_Pot_Trim!BY17&lt;&gt;0,BY18/PLANEL_Pot_Trim!BY17,0)</f>
        <v>0.34231813924953275</v>
      </c>
      <c r="BZ44" s="51">
        <f>IF(PLANEL_Pot_Trim!BZ17&lt;&gt;0,BZ18/PLANEL_Pot_Trim!BZ17,0)</f>
        <v>0.29403139622507518</v>
      </c>
      <c r="CA44" s="51">
        <f>IF(PLANEL_Pot_Trim!CA17&lt;&gt;0,CA18/PLANEL_Pot_Trim!CA17,0)</f>
        <v>0.21660775727398288</v>
      </c>
      <c r="CB44" s="51">
        <f>IF(PLANEL_Pot_Trim!CB17&lt;&gt;0,CB18/PLANEL_Pot_Trim!CB17,0)</f>
        <v>0.24586446384938804</v>
      </c>
      <c r="CC44" s="51">
        <f>IF(PLANEL_Pot_Trim!CC17&lt;&gt;0,CC18/PLANEL_Pot_Trim!CC17,0)</f>
        <v>0.34417392165361482</v>
      </c>
      <c r="CD44" s="51">
        <f>IF(PLANEL_Pot_Trim!CD17&lt;&gt;0,CD18/PLANEL_Pot_Trim!CD17,0)</f>
        <v>0.29547329029104064</v>
      </c>
      <c r="CE44" s="51">
        <f>IF(PLANEL_Pot_Trim!CE17&lt;&gt;0,CE18/PLANEL_Pot_Trim!CE17,0)</f>
        <v>0.21837251509929295</v>
      </c>
      <c r="CF44" s="51">
        <f>IF(PLANEL_Pot_Trim!CF17&lt;&gt;0,CF18/PLANEL_Pot_Trim!CF17,0)</f>
        <v>0.22202544755851814</v>
      </c>
      <c r="CG44" s="51">
        <f>IF(PLANEL_Pot_Trim!CG17&lt;&gt;0,CG18/PLANEL_Pot_Trim!CG17,0)</f>
        <v>0.34720484197566714</v>
      </c>
      <c r="CH44" s="51">
        <f>IF(PLANEL_Pot_Trim!CH17&lt;&gt;0,CH18/PLANEL_Pot_Trim!CH17,0)</f>
        <v>0.2978282357287676</v>
      </c>
      <c r="CI44" s="51">
        <f>IF(PLANEL_Pot_Trim!CI17&lt;&gt;0,CI18/PLANEL_Pot_Trim!CI17,0)</f>
        <v>0.2185867273040247</v>
      </c>
      <c r="CJ44" s="51">
        <f>IF(PLANEL_Pot_Trim!CJ17&lt;&gt;0,CJ18/PLANEL_Pot_Trim!CJ17,0)</f>
        <v>0.24827705709499209</v>
      </c>
      <c r="CK44" s="51">
        <f>IF(PLANEL_Pot_Trim!CK17&lt;&gt;0,CK18/PLANEL_Pot_Trim!CK17,0)</f>
        <v>0.30457901145761079</v>
      </c>
      <c r="CL44" s="51">
        <f>IF(PLANEL_Pot_Trim!CL17&lt;&gt;0,CL18/PLANEL_Pot_Trim!CL17,0)</f>
        <v>0.29811408686407831</v>
      </c>
      <c r="CM44" s="51">
        <f>IF(PLANEL_Pot_Trim!CM17&lt;&gt;0,CM18/PLANEL_Pot_Trim!CM17,0)</f>
        <v>0.21930102826025763</v>
      </c>
      <c r="CN44" s="51">
        <f>IF(PLANEL_Pot_Trim!CN17&lt;&gt;0,CN18/PLANEL_Pot_Trim!CN17,0)</f>
        <v>0.24914787255734971</v>
      </c>
      <c r="CO44" s="51">
        <f>IF(PLANEL_Pot_Trim!CO17&lt;&gt;0,CO18/PLANEL_Pot_Trim!CO17,0)</f>
        <v>0.34879953626004906</v>
      </c>
      <c r="CP44" s="51">
        <f>IF(PLANEL_Pot_Trim!CP17&lt;&gt;0,CP18/PLANEL_Pot_Trim!CP17,0)</f>
        <v>0.2990672712986297</v>
      </c>
      <c r="CQ44" s="51">
        <f>IF(PLANEL_Pot_Trim!CQ17&lt;&gt;0,CQ18/PLANEL_Pot_Trim!CQ17,0)</f>
        <v>0.21933900290071801</v>
      </c>
      <c r="CR44" s="51">
        <f>IF(PLANEL_Pot_Trim!CR17&lt;&gt;0,CR18/PLANEL_Pot_Trim!CR17,0)</f>
        <v>0.24919416814370907</v>
      </c>
      <c r="CS44" s="51">
        <f>IF(PLANEL_Pot_Trim!CS17&lt;&gt;0,CS18/PLANEL_Pot_Trim!CS17,0)</f>
        <v>0.34886475668058142</v>
      </c>
      <c r="CT44" s="51">
        <f>IF(PLANEL_Pot_Trim!CT17&lt;&gt;0,CT18/PLANEL_Pot_Trim!CT17,0)</f>
        <v>0.29911794580994844</v>
      </c>
      <c r="CU44" s="51">
        <f>IF(PLANEL_Pot_Trim!CU17&lt;&gt;0,CU18/PLANEL_Pot_Trim!CU17,0)</f>
        <v>0.2199600121756384</v>
      </c>
      <c r="CV44" s="51">
        <f>IF(PLANEL_Pot_Trim!CV17&lt;&gt;0,CV18/PLANEL_Pot_Trim!CV17,0)</f>
        <v>0.24995125021814132</v>
      </c>
      <c r="CW44" s="51">
        <f>IF(PLANEL_Pot_Trim!CW17&lt;&gt;0,CW18/PLANEL_Pot_Trim!CW17,0)</f>
        <v>0.3499313220725046</v>
      </c>
      <c r="CX44" s="51">
        <f>IF(PLANEL_Pot_Trim!CX17&lt;&gt;0,CX18/PLANEL_Pot_Trim!CX17,0)</f>
        <v>0.29994663905648844</v>
      </c>
      <c r="CY44" s="81">
        <f>IF(PLANEL_Pot_Trim!CY17&lt;&gt;0,CY18/PLANEL_Pot_Trim!CY17,0)</f>
        <v>0.2200000000043382</v>
      </c>
      <c r="CZ44" s="81">
        <f>IF(PLANEL_Pot_Trim!CZ17&lt;&gt;0,CZ18/PLANEL_Pot_Trim!CZ17,0)</f>
        <v>0.25</v>
      </c>
      <c r="DA44" s="81">
        <f>IF(PLANEL_Pot_Trim!DA17&lt;&gt;0,DA18/PLANEL_Pot_Trim!DA17,0)</f>
        <v>0.35000000001084547</v>
      </c>
      <c r="DB44" s="81">
        <f>IF(PLANEL_Pot_Trim!DB17&lt;&gt;0,DB18/PLANEL_Pot_Trim!DB17,0)</f>
        <v>0.29999999999999993</v>
      </c>
      <c r="DC44" s="51">
        <f>IF(PLANEL_Pot_Trim!DC17&lt;&gt;0,DC18/PLANEL_Pot_Trim!DC17,0)</f>
        <v>0.2200000000060974</v>
      </c>
      <c r="DD44" s="51">
        <f>IF(PLANEL_Pot_Trim!DD17&lt;&gt;0,DD18/PLANEL_Pot_Trim!DD17,0)</f>
        <v>0.25000000001016243</v>
      </c>
      <c r="DE44" s="51">
        <f>IF(PLANEL_Pot_Trim!DE17&lt;&gt;0,DE18/PLANEL_Pot_Trim!DE17,0)</f>
        <v>0.35000000001016235</v>
      </c>
      <c r="DF44" s="51">
        <f>IF(PLANEL_Pot_Trim!DF17&lt;&gt;0,DF18/PLANEL_Pot_Trim!DF17,0)</f>
        <v>0.30000000001016236</v>
      </c>
      <c r="DG44" s="51">
        <f>IF(PLANEL_Pot_Trim!DG17&lt;&gt;0,DG18/PLANEL_Pot_Trim!DG17,0)</f>
        <v>0.22000000000580855</v>
      </c>
      <c r="DH44" s="51">
        <f>IF(PLANEL_Pot_Trim!DH17&lt;&gt;0,DH18/PLANEL_Pot_Trim!DH17,0)</f>
        <v>0.25000000000484052</v>
      </c>
      <c r="DI44" s="51">
        <f>IF(PLANEL_Pot_Trim!DI17&lt;&gt;0,DI18/PLANEL_Pot_Trim!DI17,0)</f>
        <v>0.35000000001452147</v>
      </c>
      <c r="DJ44" s="51">
        <f>IF(PLANEL_Pot_Trim!DJ17&lt;&gt;0,DJ18/PLANEL_Pot_Trim!DJ17,0)</f>
        <v>0.30000000000968097</v>
      </c>
      <c r="DK44" s="51">
        <f>IF(PLANEL_Pot_Trim!DK17&lt;&gt;0,DK18/PLANEL_Pot_Trim!DK17,0)</f>
        <v>0.21999999999449271</v>
      </c>
      <c r="DL44" s="51">
        <f>IF(PLANEL_Pot_Trim!DL17&lt;&gt;0,DL18/PLANEL_Pot_Trim!DL17,0)</f>
        <v>0.25</v>
      </c>
      <c r="DM44" s="51">
        <f>IF(PLANEL_Pot_Trim!DM17&lt;&gt;0,DM18/PLANEL_Pot_Trim!DM17,0)</f>
        <v>0.35000000001835763</v>
      </c>
      <c r="DN44" s="51">
        <f>IF(PLANEL_Pot_Trim!DN17&lt;&gt;0,DN18/PLANEL_Pot_Trim!DN17,0)</f>
        <v>0.3</v>
      </c>
      <c r="DO44" s="51">
        <f>IF(PLANEL_Pot_Trim!DO17&lt;&gt;0,DO18/PLANEL_Pot_Trim!DO17,0)</f>
        <v>0.22000000000853048</v>
      </c>
      <c r="DP44" s="51">
        <f>IF(PLANEL_Pot_Trim!DP17&lt;&gt;0,DP18/PLANEL_Pot_Trim!DP17,0)</f>
        <v>0.25000000001279576</v>
      </c>
      <c r="DQ44" s="51">
        <f>IF(PLANEL_Pot_Trim!DQ17&lt;&gt;0,DQ18/PLANEL_Pot_Trim!DQ17,0)</f>
        <v>0.35000000002132625</v>
      </c>
      <c r="DR44" s="51">
        <f>IF(PLANEL_Pot_Trim!DR17&lt;&gt;0,DR18/PLANEL_Pot_Trim!DR17,0)</f>
        <v>0.30000000004265248</v>
      </c>
      <c r="DS44" s="51">
        <f>IF(PLANEL_Pot_Trim!DS17&lt;&gt;0,DS18/PLANEL_Pot_Trim!DS17,0)</f>
        <v>0.22000000000322706</v>
      </c>
      <c r="DT44" s="51">
        <f>IF(PLANEL_Pot_Trim!DT17&lt;&gt;0,DT18/PLANEL_Pot_Trim!DT17,0)</f>
        <v>0.24999999997983086</v>
      </c>
      <c r="DU44" s="51">
        <f>IF(PLANEL_Pot_Trim!DU17&lt;&gt;0,DU18/PLANEL_Pot_Trim!DU17,0)</f>
        <v>0.35000000003630444</v>
      </c>
      <c r="DV44" s="51">
        <f>IF(PLANEL_Pot_Trim!DV17&lt;&gt;0,DV18/PLANEL_Pot_Trim!DV17,0)</f>
        <v>0.30000000000806765</v>
      </c>
      <c r="DW44" s="51">
        <f>IF(PLANEL_Pot_Trim!DW17&lt;&gt;0,DW18/PLANEL_Pot_Trim!DW17,0)</f>
        <v>0.22000000001540657</v>
      </c>
      <c r="DX44" s="51">
        <f>IF(PLANEL_Pot_Trim!DX17&lt;&gt;0,DX18/PLANEL_Pot_Trim!DX17,0)</f>
        <v>0.25000000003851641</v>
      </c>
      <c r="DY44" s="51">
        <f>IF(PLANEL_Pot_Trim!DY17&lt;&gt;0,DY18/PLANEL_Pot_Trim!DY17,0)</f>
        <v>0.35000000003851639</v>
      </c>
      <c r="DZ44" s="51">
        <f>IF(PLANEL_Pot_Trim!DZ17&lt;&gt;0,DZ18/PLANEL_Pot_Trim!DZ17,0)</f>
        <v>0.30000000000000004</v>
      </c>
      <c r="EA44" s="51">
        <f>IF(PLANEL_Pot_Trim!EA17&lt;&gt;0,EA18/PLANEL_Pot_Trim!EA17,0)</f>
        <v>0.21999999999545997</v>
      </c>
      <c r="EB44" s="51">
        <f>IF(PLANEL_Pot_Trim!EB17&lt;&gt;0,EB18/PLANEL_Pot_Trim!EB17,0)</f>
        <v>0.25000000001891665</v>
      </c>
      <c r="EC44" s="51">
        <f>IF(PLANEL_Pot_Trim!EC17&lt;&gt;0,EC18/PLANEL_Pot_Trim!EC17,0)</f>
        <v>0.34999999999621667</v>
      </c>
      <c r="ED44" s="51">
        <f>IF(PLANEL_Pot_Trim!ED17&lt;&gt;0,ED18/PLANEL_Pot_Trim!ED17,0)</f>
        <v>0.3000000000075666</v>
      </c>
      <c r="EE44" s="51">
        <f>IF(PLANEL_Pot_Trim!EE17&lt;&gt;0,EE18/PLANEL_Pot_Trim!EE17,0)</f>
        <v>0.21999999998349448</v>
      </c>
      <c r="EF44" s="51">
        <f>IF(PLANEL_Pot_Trim!EF17&lt;&gt;0,EF18/PLANEL_Pot_Trim!EF17,0)</f>
        <v>0.25000000001875622</v>
      </c>
      <c r="EG44" s="51">
        <f>IF(PLANEL_Pot_Trim!EG17&lt;&gt;0,EG18/PLANEL_Pot_Trim!EG17,0)</f>
        <v>0.3500000000112537</v>
      </c>
      <c r="EH44" s="51">
        <f>IF(PLANEL_Pot_Trim!EH17&lt;&gt;0,EH18/PLANEL_Pot_Trim!EH17,0)</f>
        <v>0.29999999997749249</v>
      </c>
      <c r="EI44" s="51">
        <f>IF(PLANEL_Pot_Trim!EI17&lt;&gt;0,EI18/PLANEL_Pot_Trim!EI17,0)</f>
        <v>0.21999999998708425</v>
      </c>
      <c r="EJ44" s="51">
        <f>IF(PLANEL_Pot_Trim!EJ17&lt;&gt;0,EJ18/PLANEL_Pot_Trim!EJ17,0)</f>
        <v>0.24999999998206149</v>
      </c>
      <c r="EK44" s="51">
        <f>IF(PLANEL_Pot_Trim!EK17&lt;&gt;0,EK18/PLANEL_Pot_Trim!EK17,0)</f>
        <v>0.34999999998923687</v>
      </c>
      <c r="EL44" s="51">
        <f>IF(PLANEL_Pot_Trim!EL17&lt;&gt;0,EL18/PLANEL_Pot_Trim!EL17,0)</f>
        <v>0.30000000002152627</v>
      </c>
      <c r="EM44" s="51">
        <f>IF(PLANEL_Pot_Trim!EM17&lt;&gt;0,EM18/PLANEL_Pot_Trim!EM17,0)</f>
        <v>0.22000000001918052</v>
      </c>
      <c r="EN44" s="51">
        <f>IF(PLANEL_Pot_Trim!EN17&lt;&gt;0,EN18/PLANEL_Pot_Trim!EN17,0)</f>
        <v>0.25</v>
      </c>
      <c r="EO44" s="51">
        <f>IF(PLANEL_Pot_Trim!EO17&lt;&gt;0,EO18/PLANEL_Pot_Trim!EO17,0)</f>
        <v>0.35000000002740073</v>
      </c>
      <c r="EP44" s="51">
        <f>IF(PLANEL_Pot_Trim!EP17&lt;&gt;0,EP18/PLANEL_Pot_Trim!EP17,0)</f>
        <v>0.30000000001370036</v>
      </c>
    </row>
    <row r="45" spans="2:146" x14ac:dyDescent="0.3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3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3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0.24744143360865575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0.12385812595731033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0.14592309446433832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0.16086680645169715</v>
      </c>
      <c r="S47" s="52">
        <f>IF(PLANEL_Pot_Trim!S20&lt;&gt;0,S21/PLANEL_Pot_Trim!S20,0)</f>
        <v>0.21080602115278779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0.16823765914675007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0.19226286011665583</v>
      </c>
      <c r="AA47" s="52">
        <f>IF(PLANEL_Pot_Trim!AA20&lt;&gt;0,AA21/PLANEL_Pot_Trim!AA20,0)</f>
        <v>0.19323959112900069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0.18692054924482293</v>
      </c>
      <c r="AE47" s="52">
        <f>IF(PLANEL_Pot_Trim!AE20&lt;&gt;0,AE21/PLANEL_Pot_Trim!AE20,0)</f>
        <v>0.24612974907257945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0.18167034718112507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0.19226286011665583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0.25999999993439504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0.19999999994532924</v>
      </c>
      <c r="DS47" s="52">
        <f>IF(PLANEL_Pot_Trim!DS20&lt;&gt;0,DS21/PLANEL_Pot_Trim!DS20,0)</f>
        <v>0.25999999993439504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0.19999999994532924</v>
      </c>
      <c r="DW47" s="52">
        <f>IF(PLANEL_Pot_Trim!DW20&lt;&gt;0,DW21/PLANEL_Pot_Trim!DW20,0)</f>
        <v>0.25999999993439504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0.19999999994532924</v>
      </c>
      <c r="EA47" s="52">
        <f>IF(PLANEL_Pot_Trim!EA20&lt;&gt;0,EA21/PLANEL_Pot_Trim!EA20,0)</f>
        <v>0.25999999993439504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0.19999999994532924</v>
      </c>
      <c r="EE47" s="52">
        <f>IF(PLANEL_Pot_Trim!EE20&lt;&gt;0,EE21/PLANEL_Pot_Trim!EE20,0)</f>
        <v>0.25999999993439504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0.19999999994532924</v>
      </c>
      <c r="EI47" s="52">
        <f>IF(PLANEL_Pot_Trim!EI20&lt;&gt;0,EI21/PLANEL_Pot_Trim!EI20,0)</f>
        <v>0.25999999993439504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0.19999999994532924</v>
      </c>
      <c r="EM47" s="52">
        <f>IF(PLANEL_Pot_Trim!EM20&lt;&gt;0,EM21/PLANEL_Pot_Trim!EM20,0)</f>
        <v>0.25999999993439504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0.19999999994532924</v>
      </c>
    </row>
    <row r="48" spans="2:146" x14ac:dyDescent="0.3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3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3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0.99602457742944794</v>
      </c>
      <c r="BD50" s="54">
        <f>IF(PLANEL_Pot_Trim!BD23&lt;&gt;0,BD24/PLANEL_Pot_Trim!BD23,0)</f>
        <v>0.99602457742944794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0.97474260704241478</v>
      </c>
      <c r="BL50" s="54">
        <f>IF(PLANEL_Pot_Trim!BL23&lt;&gt;0,BL24/PLANEL_Pot_Trim!BL23,0)</f>
        <v>0.98440255544718358</v>
      </c>
      <c r="BM50" s="54">
        <f>IF(PLANEL_Pot_Trim!BM23&lt;&gt;0,BM24/PLANEL_Pot_Trim!BM23,0)</f>
        <v>0.98440255544718358</v>
      </c>
      <c r="BN50" s="54">
        <f>IF(PLANEL_Pot_Trim!BN23&lt;&gt;0,BN24/PLANEL_Pot_Trim!BN23,0)</f>
        <v>0.98440255544718358</v>
      </c>
      <c r="BO50" s="54">
        <f>IF(PLANEL_Pot_Trim!BO23&lt;&gt;0,BO24/PLANEL_Pot_Trim!BO23,0)</f>
        <v>0.56491400908697198</v>
      </c>
      <c r="BP50" s="54">
        <f>IF(PLANEL_Pot_Trim!BP23&lt;&gt;0,BP24/PLANEL_Pot_Trim!BP23,0)</f>
        <v>0.57051245132339901</v>
      </c>
      <c r="BQ50" s="54">
        <f>IF(PLANEL_Pot_Trim!BQ23&lt;&gt;0,BQ24/PLANEL_Pot_Trim!BQ23,0)</f>
        <v>0.56491400908697198</v>
      </c>
      <c r="BR50" s="54">
        <f>IF(PLANEL_Pot_Trim!BR23&lt;&gt;0,BR24/PLANEL_Pot_Trim!BR23,0)</f>
        <v>0.57051245132339901</v>
      </c>
      <c r="BS50" s="54">
        <f>IF(PLANEL_Pot_Trim!BS23&lt;&gt;0,BS24/PLANEL_Pot_Trim!BS23,0)</f>
        <v>0.47962292617952385</v>
      </c>
      <c r="BT50" s="54">
        <f>IF(PLANEL_Pot_Trim!BT23&lt;&gt;0,BT24/PLANEL_Pot_Trim!BT23,0)</f>
        <v>0.47962292617952385</v>
      </c>
      <c r="BU50" s="54">
        <f>IF(PLANEL_Pot_Trim!BU23&lt;&gt;0,BU24/PLANEL_Pot_Trim!BU23,0)</f>
        <v>0.47962292617952385</v>
      </c>
      <c r="BV50" s="54">
        <f>IF(PLANEL_Pot_Trim!BV23&lt;&gt;0,BV24/PLANEL_Pot_Trim!BV23,0)</f>
        <v>0.47962292617952385</v>
      </c>
      <c r="BW50" s="54">
        <f>IF(PLANEL_Pot_Trim!BW23&lt;&gt;0,BW24/PLANEL_Pot_Trim!BW23,0)</f>
        <v>0.41357764214993015</v>
      </c>
      <c r="BX50" s="54">
        <f>IF(PLANEL_Pot_Trim!BX23&lt;&gt;0,BX24/PLANEL_Pot_Trim!BX23,0)</f>
        <v>0.41357764214993015</v>
      </c>
      <c r="BY50" s="54">
        <f>IF(PLANEL_Pot_Trim!BY23&lt;&gt;0,BY24/PLANEL_Pot_Trim!BY23,0)</f>
        <v>0.41357764214993015</v>
      </c>
      <c r="BZ50" s="54">
        <f>IF(PLANEL_Pot_Trim!BZ23&lt;&gt;0,BZ24/PLANEL_Pot_Trim!BZ23,0)</f>
        <v>0.41357764214993015</v>
      </c>
      <c r="CA50" s="54">
        <f>IF(PLANEL_Pot_Trim!CA23&lt;&gt;0,CA24/PLANEL_Pot_Trim!CA23,0)</f>
        <v>0.36399656918356676</v>
      </c>
      <c r="CB50" s="54">
        <f>IF(PLANEL_Pot_Trim!CB23&lt;&gt;0,CB24/PLANEL_Pot_Trim!CB23,0)</f>
        <v>0.36399656918356676</v>
      </c>
      <c r="CC50" s="54">
        <f>IF(PLANEL_Pot_Trim!CC23&lt;&gt;0,CC24/PLANEL_Pot_Trim!CC23,0)</f>
        <v>0.36399656918356676</v>
      </c>
      <c r="CD50" s="54">
        <f>IF(PLANEL_Pot_Trim!CD23&lt;&gt;0,CD24/PLANEL_Pot_Trim!CD23,0)</f>
        <v>0.36399656918356676</v>
      </c>
      <c r="CE50" s="54">
        <f>IF(PLANEL_Pot_Trim!CE23&lt;&gt;0,CE24/PLANEL_Pot_Trim!CE23,0)</f>
        <v>0.32099302095745885</v>
      </c>
      <c r="CF50" s="54">
        <f>IF(PLANEL_Pot_Trim!CF23&lt;&gt;0,CF24/PLANEL_Pot_Trim!CF23,0)</f>
        <v>0.32099302095745885</v>
      </c>
      <c r="CG50" s="54">
        <f>IF(PLANEL_Pot_Trim!CG23&lt;&gt;0,CG24/PLANEL_Pot_Trim!CG23,0)</f>
        <v>0.32099302095745885</v>
      </c>
      <c r="CH50" s="54">
        <f>IF(PLANEL_Pot_Trim!CH23&lt;&gt;0,CH24/PLANEL_Pot_Trim!CH23,0)</f>
        <v>0.32099302095745885</v>
      </c>
      <c r="CI50" s="54">
        <f>IF(PLANEL_Pot_Trim!CI23&lt;&gt;0,CI24/PLANEL_Pot_Trim!CI23,0)</f>
        <v>0.29016562154226788</v>
      </c>
      <c r="CJ50" s="54">
        <f>IF(PLANEL_Pot_Trim!CJ23&lt;&gt;0,CJ24/PLANEL_Pot_Trim!CJ23,0)</f>
        <v>0.29016562154226788</v>
      </c>
      <c r="CK50" s="54">
        <f>IF(PLANEL_Pot_Trim!CK23&lt;&gt;0,CK24/PLANEL_Pot_Trim!CK23,0)</f>
        <v>0.29016562154226788</v>
      </c>
      <c r="CL50" s="54">
        <f>IF(PLANEL_Pot_Trim!CL23&lt;&gt;0,CL24/PLANEL_Pot_Trim!CL23,0)</f>
        <v>0.29016562154226788</v>
      </c>
      <c r="CM50" s="54">
        <f>IF(PLANEL_Pot_Trim!CM23&lt;&gt;0,CM24/PLANEL_Pot_Trim!CM23,0)</f>
        <v>0.26769245586281054</v>
      </c>
      <c r="CN50" s="54">
        <f>IF(PLANEL_Pot_Trim!CN23&lt;&gt;0,CN24/PLANEL_Pot_Trim!CN23,0)</f>
        <v>0.26769245586281054</v>
      </c>
      <c r="CO50" s="54">
        <f>IF(PLANEL_Pot_Trim!CO23&lt;&gt;0,CO24/PLANEL_Pot_Trim!CO23,0)</f>
        <v>0.26769245586281054</v>
      </c>
      <c r="CP50" s="54">
        <f>IF(PLANEL_Pot_Trim!CP23&lt;&gt;0,CP24/PLANEL_Pot_Trim!CP23,0)</f>
        <v>0.26769245586281054</v>
      </c>
      <c r="CQ50" s="54">
        <f>IF(PLANEL_Pot_Trim!CQ23&lt;&gt;0,CQ24/PLANEL_Pot_Trim!CQ23,0)</f>
        <v>0.24461747141725584</v>
      </c>
      <c r="CR50" s="54">
        <f>IF(PLANEL_Pot_Trim!CR23&lt;&gt;0,CR24/PLANEL_Pot_Trim!CR23,0)</f>
        <v>0.24461747141725584</v>
      </c>
      <c r="CS50" s="54">
        <f>IF(PLANEL_Pot_Trim!CS23&lt;&gt;0,CS24/PLANEL_Pot_Trim!CS23,0)</f>
        <v>0.24461747141725584</v>
      </c>
      <c r="CT50" s="54">
        <f>IF(PLANEL_Pot_Trim!CT23&lt;&gt;0,CT24/PLANEL_Pot_Trim!CT23,0)</f>
        <v>0.24461747141725584</v>
      </c>
      <c r="CU50" s="54">
        <f>IF(PLANEL_Pot_Trim!CU23&lt;&gt;0,CU24/PLANEL_Pot_Trim!CU23,0)</f>
        <v>0.22882779266894271</v>
      </c>
      <c r="CV50" s="54">
        <f>IF(PLANEL_Pot_Trim!CV23&lt;&gt;0,CV24/PLANEL_Pot_Trim!CV23,0)</f>
        <v>0.22882779266894271</v>
      </c>
      <c r="CW50" s="54">
        <f>IF(PLANEL_Pot_Trim!CW23&lt;&gt;0,CW24/PLANEL_Pot_Trim!CW23,0)</f>
        <v>0.22882779266894271</v>
      </c>
      <c r="CX50" s="54">
        <f>IF(PLANEL_Pot_Trim!CX23&lt;&gt;0,CX24/PLANEL_Pot_Trim!CX23,0)</f>
        <v>0.22882779266894271</v>
      </c>
      <c r="CY50" s="84">
        <f>IF(PLANEL_Pot_Trim!CY23&lt;&gt;0,CY24/PLANEL_Pot_Trim!CY23,0)</f>
        <v>0.22152466507474325</v>
      </c>
      <c r="CZ50" s="84">
        <f>IF(PLANEL_Pot_Trim!CZ23&lt;&gt;0,CZ24/PLANEL_Pot_Trim!CZ23,0)</f>
        <v>0.22152466507474325</v>
      </c>
      <c r="DA50" s="84">
        <f>IF(PLANEL_Pot_Trim!DA23&lt;&gt;0,DA24/PLANEL_Pot_Trim!DA23,0)</f>
        <v>0.22152466507474325</v>
      </c>
      <c r="DB50" s="84">
        <f>IF(PLANEL_Pot_Trim!DB23&lt;&gt;0,DB24/PLANEL_Pot_Trim!DB23,0)</f>
        <v>0.22152466507474325</v>
      </c>
      <c r="DC50" s="54">
        <f>IF(PLANEL_Pot_Trim!DC23&lt;&gt;0,DC24/PLANEL_Pot_Trim!DC23,0)</f>
        <v>0.20917999881124213</v>
      </c>
      <c r="DD50" s="54">
        <f>IF(PLANEL_Pot_Trim!DD23&lt;&gt;0,DD24/PLANEL_Pot_Trim!DD23,0)</f>
        <v>0.20917999881124213</v>
      </c>
      <c r="DE50" s="54">
        <f>IF(PLANEL_Pot_Trim!DE23&lt;&gt;0,DE24/PLANEL_Pot_Trim!DE23,0)</f>
        <v>0.20917999881124213</v>
      </c>
      <c r="DF50" s="54">
        <f>IF(PLANEL_Pot_Trim!DF23&lt;&gt;0,DF24/PLANEL_Pot_Trim!DF23,0)</f>
        <v>0.20917999881124213</v>
      </c>
      <c r="DG50" s="54">
        <f>IF(PLANEL_Pot_Trim!DG23&lt;&gt;0,DG24/PLANEL_Pot_Trim!DG23,0)</f>
        <v>0.19687437008183187</v>
      </c>
      <c r="DH50" s="54">
        <f>IF(PLANEL_Pot_Trim!DH23&lt;&gt;0,DH24/PLANEL_Pot_Trim!DH23,0)</f>
        <v>0.19687437008183187</v>
      </c>
      <c r="DI50" s="54">
        <f>IF(PLANEL_Pot_Trim!DI23&lt;&gt;0,DI24/PLANEL_Pot_Trim!DI23,0)</f>
        <v>0.19687437008183187</v>
      </c>
      <c r="DJ50" s="54">
        <f>IF(PLANEL_Pot_Trim!DJ23&lt;&gt;0,DJ24/PLANEL_Pot_Trim!DJ23,0)</f>
        <v>0.19687437008183187</v>
      </c>
      <c r="DK50" s="54">
        <f>IF(PLANEL_Pot_Trim!DK23&lt;&gt;0,DK24/PLANEL_Pot_Trim!DK23,0)</f>
        <v>0.18672740318394243</v>
      </c>
      <c r="DL50" s="54">
        <f>IF(PLANEL_Pot_Trim!DL23&lt;&gt;0,DL24/PLANEL_Pot_Trim!DL23,0)</f>
        <v>0.18672740318394243</v>
      </c>
      <c r="DM50" s="54">
        <f>IF(PLANEL_Pot_Trim!DM23&lt;&gt;0,DM24/PLANEL_Pot_Trim!DM23,0)</f>
        <v>0.18672740318394243</v>
      </c>
      <c r="DN50" s="54">
        <f>IF(PLANEL_Pot_Trim!DN23&lt;&gt;0,DN24/PLANEL_Pot_Trim!DN23,0)</f>
        <v>0.18672740318394243</v>
      </c>
      <c r="DO50" s="54">
        <f>IF(PLANEL_Pot_Trim!DO23&lt;&gt;0,DO24/PLANEL_Pot_Trim!DO23,0)</f>
        <v>0.17556971486890341</v>
      </c>
      <c r="DP50" s="54">
        <f>IF(PLANEL_Pot_Trim!DP23&lt;&gt;0,DP24/PLANEL_Pot_Trim!DP23,0)</f>
        <v>0.17556971486890341</v>
      </c>
      <c r="DQ50" s="54">
        <f>IF(PLANEL_Pot_Trim!DQ23&lt;&gt;0,DQ24/PLANEL_Pot_Trim!DQ23,0)</f>
        <v>0.17556971486890341</v>
      </c>
      <c r="DR50" s="54">
        <f>IF(PLANEL_Pot_Trim!DR23&lt;&gt;0,DR24/PLANEL_Pot_Trim!DR23,0)</f>
        <v>0.17556971486890341</v>
      </c>
      <c r="DS50" s="54">
        <f>IF(PLANEL_Pot_Trim!DS23&lt;&gt;0,DS24/PLANEL_Pot_Trim!DS23,0)</f>
        <v>0.16073598868071595</v>
      </c>
      <c r="DT50" s="54">
        <f>IF(PLANEL_Pot_Trim!DT23&lt;&gt;0,DT24/PLANEL_Pot_Trim!DT23,0)</f>
        <v>0.16073598868071595</v>
      </c>
      <c r="DU50" s="54">
        <f>IF(PLANEL_Pot_Trim!DU23&lt;&gt;0,DU24/PLANEL_Pot_Trim!DU23,0)</f>
        <v>0.16073598868071595</v>
      </c>
      <c r="DV50" s="54">
        <f>IF(PLANEL_Pot_Trim!DV23&lt;&gt;0,DV24/PLANEL_Pot_Trim!DV23,0)</f>
        <v>0.16073598868071595</v>
      </c>
      <c r="DW50" s="54">
        <f>IF(PLANEL_Pot_Trim!DW23&lt;&gt;0,DW24/PLANEL_Pot_Trim!DW23,0)</f>
        <v>0.14903236772877199</v>
      </c>
      <c r="DX50" s="54">
        <f>IF(PLANEL_Pot_Trim!DX23&lt;&gt;0,DX24/PLANEL_Pot_Trim!DX23,0)</f>
        <v>0.14903236772877199</v>
      </c>
      <c r="DY50" s="54">
        <f>IF(PLANEL_Pot_Trim!DY23&lt;&gt;0,DY24/PLANEL_Pot_Trim!DY23,0)</f>
        <v>0.14903236772877199</v>
      </c>
      <c r="DZ50" s="54">
        <f>IF(PLANEL_Pot_Trim!DZ23&lt;&gt;0,DZ24/PLANEL_Pot_Trim!DZ23,0)</f>
        <v>0.14903236772877199</v>
      </c>
      <c r="EA50" s="54">
        <f>IF(PLANEL_Pot_Trim!EA23&lt;&gt;0,EA24/PLANEL_Pot_Trim!EA23,0)</f>
        <v>0.13723682852269214</v>
      </c>
      <c r="EB50" s="54">
        <f>IF(PLANEL_Pot_Trim!EB23&lt;&gt;0,EB24/PLANEL_Pot_Trim!EB23,0)</f>
        <v>0.13723682852269214</v>
      </c>
      <c r="EC50" s="54">
        <f>IF(PLANEL_Pot_Trim!EC23&lt;&gt;0,EC24/PLANEL_Pot_Trim!EC23,0)</f>
        <v>0.13723682852269214</v>
      </c>
      <c r="ED50" s="54">
        <f>IF(PLANEL_Pot_Trim!ED23&lt;&gt;0,ED24/PLANEL_Pot_Trim!ED23,0)</f>
        <v>0.13723682852269214</v>
      </c>
      <c r="EE50" s="54">
        <f>IF(PLANEL_Pot_Trim!EE23&lt;&gt;0,EE24/PLANEL_Pot_Trim!EE23,0)</f>
        <v>0.12597886800288333</v>
      </c>
      <c r="EF50" s="54">
        <f>IF(PLANEL_Pot_Trim!EF23&lt;&gt;0,EF24/PLANEL_Pot_Trim!EF23,0)</f>
        <v>0.12597886800288333</v>
      </c>
      <c r="EG50" s="54">
        <f>IF(PLANEL_Pot_Trim!EG23&lt;&gt;0,EG24/PLANEL_Pot_Trim!EG23,0)</f>
        <v>8.9656032699916718E-2</v>
      </c>
      <c r="EH50" s="54">
        <f>IF(PLANEL_Pot_Trim!EH23&lt;&gt;0,EH24/PLANEL_Pot_Trim!EH23,0)</f>
        <v>0.12597886800288333</v>
      </c>
      <c r="EI50" s="54">
        <f>IF(PLANEL_Pot_Trim!EI23&lt;&gt;0,EI24/PLANEL_Pot_Trim!EI23,0)</f>
        <v>0.11925770533399856</v>
      </c>
      <c r="EJ50" s="54">
        <f>IF(PLANEL_Pot_Trim!EJ23&lt;&gt;0,EJ24/PLANEL_Pot_Trim!EJ23,0)</f>
        <v>0.11925770533399856</v>
      </c>
      <c r="EK50" s="54">
        <f>IF(PLANEL_Pot_Trim!EK23&lt;&gt;0,EK24/PLANEL_Pot_Trim!EK23,0)</f>
        <v>0.11925770533399856</v>
      </c>
      <c r="EL50" s="54">
        <f>IF(PLANEL_Pot_Trim!EL23&lt;&gt;0,EL24/PLANEL_Pot_Trim!EL23,0)</f>
        <v>0.11925770533399856</v>
      </c>
      <c r="EM50" s="54">
        <f>IF(PLANEL_Pot_Trim!EM23&lt;&gt;0,EM24/PLANEL_Pot_Trim!EM23,0)</f>
        <v>0.11437849007944803</v>
      </c>
      <c r="EN50" s="54">
        <f>IF(PLANEL_Pot_Trim!EN23&lt;&gt;0,EN24/PLANEL_Pot_Trim!EN23,0)</f>
        <v>0.11437849007944803</v>
      </c>
      <c r="EO50" s="54">
        <f>IF(PLANEL_Pot_Trim!EO23&lt;&gt;0,EO24/PLANEL_Pot_Trim!EO23,0)</f>
        <v>0.11437849007944803</v>
      </c>
      <c r="EP50" s="54">
        <f>IF(PLANEL_Pot_Trim!EP23&lt;&gt;0,EP24/PLANEL_Pot_Trim!EP23,0)</f>
        <v>0.11437849007944803</v>
      </c>
    </row>
    <row r="51" spans="2:146" x14ac:dyDescent="0.3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09375" defaultRowHeight="13.2" x14ac:dyDescent="0.25"/>
  <cols>
    <col min="1" max="1" width="44.33203125" style="105" bestFit="1" customWidth="1"/>
    <col min="2" max="2" width="16.5546875" style="105" customWidth="1"/>
    <col min="3" max="3" width="12.6640625" style="105" customWidth="1"/>
    <col min="4" max="4" width="12" style="105" customWidth="1"/>
    <col min="5" max="8" width="12.6640625" style="105" customWidth="1"/>
    <col min="9" max="9" width="13.6640625" style="105" customWidth="1"/>
    <col min="10" max="10" width="12" style="105" customWidth="1"/>
    <col min="11" max="11" width="12.6640625" style="105" customWidth="1"/>
    <col min="12" max="40" width="11.6640625" style="105" customWidth="1"/>
    <col min="41" max="16384" width="9.109375" style="105"/>
  </cols>
  <sheetData>
    <row r="1" spans="1:64" ht="13.8" thickBot="1" x14ac:dyDescent="0.3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8" thickBot="1" x14ac:dyDescent="0.3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5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5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5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5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5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5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5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5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5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8" thickBot="1" x14ac:dyDescent="0.3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5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5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8" thickBot="1" x14ac:dyDescent="0.3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8" thickBot="1" x14ac:dyDescent="0.3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8" thickBot="1" x14ac:dyDescent="0.3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8" thickBot="1" x14ac:dyDescent="0.3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8" thickBot="1" x14ac:dyDescent="0.3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5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8" thickBot="1" x14ac:dyDescent="0.3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5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5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5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5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5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8" thickBot="1" x14ac:dyDescent="0.3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5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8" thickBot="1" x14ac:dyDescent="0.3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8" thickBot="1" x14ac:dyDescent="0.3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8" thickBot="1" x14ac:dyDescent="0.3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5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8" thickBot="1" x14ac:dyDescent="0.3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5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8" thickBot="1" x14ac:dyDescent="0.3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5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5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5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5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5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5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8" thickBot="1" x14ac:dyDescent="0.3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5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8" thickBot="1" x14ac:dyDescent="0.3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5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5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5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5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5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5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8" thickBot="1" x14ac:dyDescent="0.3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5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5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8" thickBot="1" x14ac:dyDescent="0.3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5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5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5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5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5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5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8" thickBot="1" x14ac:dyDescent="0.3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5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8" thickBot="1" x14ac:dyDescent="0.3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5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8" thickBot="1" x14ac:dyDescent="0.3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5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5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5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5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5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5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8" thickBot="1" x14ac:dyDescent="0.3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8" thickBot="1" x14ac:dyDescent="0.3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5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8" thickBot="1" x14ac:dyDescent="0.3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5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5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5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5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5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5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8" thickBot="1" x14ac:dyDescent="0.3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5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8" thickBot="1" x14ac:dyDescent="0.3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8" thickBot="1" x14ac:dyDescent="0.3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5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5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5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5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5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5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5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5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5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5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8" thickBot="1" x14ac:dyDescent="0.3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5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5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5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5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5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5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5.2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5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8" thickBot="1" x14ac:dyDescent="0.3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5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5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5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5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5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5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5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5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5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5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4.4" x14ac:dyDescent="0.25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5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09375" defaultRowHeight="13.2" x14ac:dyDescent="0.25"/>
  <cols>
    <col min="1" max="1" width="9.109375" style="40"/>
    <col min="2" max="2" width="18" style="40" customWidth="1"/>
    <col min="3" max="16384" width="9.109375" style="40"/>
  </cols>
  <sheetData>
    <row r="3" spans="2:160" x14ac:dyDescent="0.25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5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5">
      <c r="B5" s="40" t="s">
        <v>250</v>
      </c>
      <c r="C5" s="40" t="s">
        <v>251</v>
      </c>
      <c r="D5" s="40" t="s">
        <v>13</v>
      </c>
    </row>
    <row r="6" spans="2:160" x14ac:dyDescent="0.25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5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5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5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5">
      <c r="B10" s="40" t="s">
        <v>252</v>
      </c>
      <c r="C10" s="40" t="s">
        <v>3</v>
      </c>
      <c r="D10" s="40" t="s">
        <v>41</v>
      </c>
    </row>
    <row r="11" spans="2:160" x14ac:dyDescent="0.25">
      <c r="B11" s="40" t="s">
        <v>252</v>
      </c>
      <c r="C11" s="40" t="s">
        <v>3</v>
      </c>
      <c r="D11" s="40" t="s">
        <v>42</v>
      </c>
    </row>
    <row r="12" spans="2:160" x14ac:dyDescent="0.25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5">
      <c r="B13" s="40" t="s">
        <v>252</v>
      </c>
      <c r="C13" s="40" t="s">
        <v>3</v>
      </c>
      <c r="D13" s="40" t="s">
        <v>44</v>
      </c>
    </row>
    <row r="14" spans="2:160" x14ac:dyDescent="0.25">
      <c r="B14" s="40" t="s">
        <v>252</v>
      </c>
      <c r="C14" s="40" t="s">
        <v>3</v>
      </c>
      <c r="D14" s="40" t="s">
        <v>45</v>
      </c>
    </row>
    <row r="15" spans="2:160" x14ac:dyDescent="0.25">
      <c r="B15" s="40" t="s">
        <v>252</v>
      </c>
      <c r="C15" s="40" t="s">
        <v>3</v>
      </c>
      <c r="D15" s="40" t="s">
        <v>46</v>
      </c>
    </row>
    <row r="16" spans="2:160" x14ac:dyDescent="0.25">
      <c r="B16" s="40" t="s">
        <v>252</v>
      </c>
      <c r="C16" s="40" t="s">
        <v>3</v>
      </c>
      <c r="D16" s="40" t="s">
        <v>47</v>
      </c>
    </row>
    <row r="17" spans="2:160" x14ac:dyDescent="0.25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5">
      <c r="B18" s="40" t="s">
        <v>250</v>
      </c>
      <c r="C18" s="40" t="s">
        <v>251</v>
      </c>
      <c r="D18" s="40" t="s">
        <v>13</v>
      </c>
    </row>
    <row r="19" spans="2:160" x14ac:dyDescent="0.25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5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5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5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5">
      <c r="B23" s="40" t="s">
        <v>253</v>
      </c>
      <c r="C23" s="40" t="s">
        <v>3</v>
      </c>
      <c r="D23" s="40" t="s">
        <v>41</v>
      </c>
    </row>
    <row r="24" spans="2:160" x14ac:dyDescent="0.25">
      <c r="B24" s="40" t="s">
        <v>253</v>
      </c>
      <c r="C24" s="40" t="s">
        <v>3</v>
      </c>
      <c r="D24" s="40" t="s">
        <v>42</v>
      </c>
    </row>
    <row r="25" spans="2:160" x14ac:dyDescent="0.25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5">
      <c r="B26" s="40" t="s">
        <v>253</v>
      </c>
      <c r="C26" s="40" t="s">
        <v>3</v>
      </c>
      <c r="D26" s="40" t="s">
        <v>44</v>
      </c>
    </row>
    <row r="27" spans="2:160" x14ac:dyDescent="0.25">
      <c r="B27" s="40" t="s">
        <v>253</v>
      </c>
      <c r="C27" s="40" t="s">
        <v>3</v>
      </c>
      <c r="D27" s="40" t="s">
        <v>45</v>
      </c>
    </row>
    <row r="28" spans="2:160" x14ac:dyDescent="0.25">
      <c r="B28" s="40" t="s">
        <v>253</v>
      </c>
      <c r="C28" s="40" t="s">
        <v>3</v>
      </c>
      <c r="D28" s="40" t="s">
        <v>46</v>
      </c>
    </row>
    <row r="29" spans="2:160" x14ac:dyDescent="0.25">
      <c r="B29" s="40" t="s">
        <v>253</v>
      </c>
      <c r="C29" s="40" t="s">
        <v>3</v>
      </c>
      <c r="D29" s="40" t="s">
        <v>47</v>
      </c>
    </row>
    <row r="30" spans="2:160" x14ac:dyDescent="0.25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5">
      <c r="B31" s="40" t="s">
        <v>250</v>
      </c>
      <c r="C31" s="40" t="s">
        <v>251</v>
      </c>
      <c r="D31" s="40" t="s">
        <v>13</v>
      </c>
    </row>
    <row r="32" spans="2:160" x14ac:dyDescent="0.25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5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5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5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5">
      <c r="B36" s="40" t="s">
        <v>254</v>
      </c>
      <c r="C36" s="40" t="s">
        <v>3</v>
      </c>
      <c r="D36" s="40" t="s">
        <v>41</v>
      </c>
    </row>
    <row r="37" spans="2:160" x14ac:dyDescent="0.25">
      <c r="B37" s="40" t="s">
        <v>254</v>
      </c>
      <c r="C37" s="40" t="s">
        <v>3</v>
      </c>
      <c r="D37" s="40" t="s">
        <v>42</v>
      </c>
    </row>
    <row r="38" spans="2:160" x14ac:dyDescent="0.25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5">
      <c r="B39" s="40" t="s">
        <v>254</v>
      </c>
      <c r="C39" s="40" t="s">
        <v>3</v>
      </c>
      <c r="D39" s="40" t="s">
        <v>44</v>
      </c>
    </row>
    <row r="40" spans="2:160" x14ac:dyDescent="0.25">
      <c r="B40" s="40" t="s">
        <v>254</v>
      </c>
      <c r="C40" s="40" t="s">
        <v>3</v>
      </c>
      <c r="D40" s="40" t="s">
        <v>45</v>
      </c>
    </row>
    <row r="41" spans="2:160" x14ac:dyDescent="0.25">
      <c r="B41" s="40" t="s">
        <v>254</v>
      </c>
      <c r="C41" s="40" t="s">
        <v>3</v>
      </c>
      <c r="D41" s="40" t="s">
        <v>46</v>
      </c>
    </row>
    <row r="42" spans="2:160" x14ac:dyDescent="0.25">
      <c r="B42" s="40" t="s">
        <v>254</v>
      </c>
      <c r="C42" s="40" t="s">
        <v>3</v>
      </c>
      <c r="D42" s="40" t="s">
        <v>47</v>
      </c>
    </row>
    <row r="43" spans="2:160" x14ac:dyDescent="0.25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09375" defaultRowHeight="14.4" x14ac:dyDescent="0.3"/>
  <cols>
    <col min="1" max="16384" width="9.109375" style="33"/>
  </cols>
  <sheetData>
    <row r="3" spans="2:41" x14ac:dyDescent="0.3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3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09375" defaultRowHeight="14.4" x14ac:dyDescent="0.3"/>
  <cols>
    <col min="1" max="1" width="10.33203125" style="33" bestFit="1" customWidth="1"/>
    <col min="2" max="2" width="11.44140625" style="33" customWidth="1"/>
    <col min="3" max="5" width="9.109375" style="33"/>
    <col min="6" max="6" width="12.33203125" style="33" bestFit="1" customWidth="1"/>
    <col min="7" max="16384" width="9.109375" style="33"/>
  </cols>
  <sheetData>
    <row r="1" spans="2:41" s="223" customFormat="1" x14ac:dyDescent="0.3">
      <c r="B1" s="222"/>
    </row>
    <row r="3" spans="2:41" x14ac:dyDescent="0.3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3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24.119077099999998</v>
      </c>
      <c r="H4" s="33">
        <v>24.963940099999999</v>
      </c>
      <c r="I4" s="33">
        <v>20.776694639999999</v>
      </c>
      <c r="J4" s="33">
        <v>25.127565430000001</v>
      </c>
      <c r="K4" s="33">
        <v>28.259276379999999</v>
      </c>
      <c r="L4" s="33">
        <v>31.02066778</v>
      </c>
      <c r="M4" s="33">
        <v>32.407668340000001</v>
      </c>
      <c r="N4" s="33">
        <v>31.443215639999998</v>
      </c>
      <c r="O4" s="33">
        <v>33.392487729999999</v>
      </c>
      <c r="P4" s="33">
        <v>27.689392810000001</v>
      </c>
      <c r="Q4" s="33">
        <v>27.01447143</v>
      </c>
      <c r="R4" s="33">
        <v>27.371589669999999</v>
      </c>
      <c r="S4" s="33">
        <v>27.290275900000001</v>
      </c>
      <c r="T4" s="33">
        <v>22.388015289999998</v>
      </c>
      <c r="U4" s="33">
        <v>17.099895159999999</v>
      </c>
      <c r="V4" s="33">
        <v>14.64910749</v>
      </c>
      <c r="W4" s="33">
        <v>15.92098</v>
      </c>
      <c r="X4" s="33">
        <v>17.19640652</v>
      </c>
      <c r="Y4" s="33">
        <v>17.319482570000002</v>
      </c>
      <c r="Z4" s="33">
        <v>18.617877740000001</v>
      </c>
      <c r="AA4" s="33">
        <v>19.39726014</v>
      </c>
      <c r="AB4" s="33">
        <v>19.598085789999999</v>
      </c>
      <c r="AC4" s="33">
        <v>20.65526187</v>
      </c>
      <c r="AD4" s="33">
        <v>25.706954209999999</v>
      </c>
      <c r="AE4" s="33">
        <v>19.32868225</v>
      </c>
      <c r="AF4" s="33">
        <v>16.558718840000001</v>
      </c>
      <c r="AG4" s="33">
        <v>15.736288630000001</v>
      </c>
      <c r="AH4" s="33">
        <v>14.167914959999999</v>
      </c>
      <c r="AI4" s="33">
        <v>11.81005594</v>
      </c>
      <c r="AJ4" s="33">
        <v>10.58605118</v>
      </c>
      <c r="AK4" s="33">
        <v>12.33475765</v>
      </c>
      <c r="AL4" s="33">
        <v>16.855261540000001</v>
      </c>
      <c r="AM4" s="33">
        <v>22.477596290000001</v>
      </c>
      <c r="AN4" s="33">
        <v>25.060750370000001</v>
      </c>
      <c r="AO4" s="33">
        <v>27.425524020000001</v>
      </c>
    </row>
    <row r="11" spans="2:41" x14ac:dyDescent="0.3">
      <c r="P11" s="276"/>
    </row>
    <row r="15" spans="2:41" x14ac:dyDescent="0.3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3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35.70511733</v>
      </c>
      <c r="H16" s="33">
        <v>37.931874020000002</v>
      </c>
      <c r="I16" s="33">
        <v>23.654948000000001</v>
      </c>
      <c r="J16" s="33">
        <v>31.000313510000002</v>
      </c>
      <c r="K16" s="33">
        <v>30.878952210000001</v>
      </c>
      <c r="L16" s="33">
        <v>37.585389820000003</v>
      </c>
      <c r="M16" s="33">
        <v>41.147200259999998</v>
      </c>
      <c r="N16" s="33">
        <v>41.18902447</v>
      </c>
      <c r="O16" s="33">
        <v>41.252960340000001</v>
      </c>
      <c r="P16" s="33">
        <v>34.447414119999998</v>
      </c>
      <c r="Q16" s="33">
        <v>33.361704269999997</v>
      </c>
      <c r="R16" s="33">
        <v>34.464004410000001</v>
      </c>
      <c r="S16" s="33">
        <v>34.847924489999997</v>
      </c>
      <c r="T16" s="33">
        <v>29.665858109999999</v>
      </c>
      <c r="U16" s="33">
        <v>25.97894209</v>
      </c>
      <c r="V16" s="33">
        <v>22.426583189999999</v>
      </c>
      <c r="W16" s="33">
        <v>24.94881621</v>
      </c>
      <c r="X16" s="33">
        <v>27.46925633</v>
      </c>
      <c r="Y16" s="33">
        <v>29.30913842</v>
      </c>
      <c r="Z16" s="33">
        <v>32.571592959999997</v>
      </c>
      <c r="AA16" s="33">
        <v>33.770177160000003</v>
      </c>
      <c r="AB16" s="33">
        <v>34.484062199999997</v>
      </c>
      <c r="AC16" s="33">
        <v>35.468663980000002</v>
      </c>
      <c r="AD16" s="33">
        <v>38.309818380000003</v>
      </c>
      <c r="AE16" s="33">
        <v>33.2593684</v>
      </c>
      <c r="AF16" s="33">
        <v>31.003859469999998</v>
      </c>
      <c r="AG16" s="33">
        <v>30.08280808</v>
      </c>
      <c r="AH16" s="33">
        <v>28.321637620000001</v>
      </c>
      <c r="AI16" s="33">
        <v>25.9241399</v>
      </c>
      <c r="AJ16" s="33">
        <v>24.69113179</v>
      </c>
      <c r="AK16" s="33">
        <v>26.428284560000002</v>
      </c>
      <c r="AL16" s="33">
        <v>30.875201789999998</v>
      </c>
      <c r="AM16" s="33">
        <v>34.075136319999999</v>
      </c>
      <c r="AN16" s="33">
        <v>35.733831539999997</v>
      </c>
      <c r="AO16" s="33">
        <v>37.721548419999998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09375" defaultRowHeight="14.4" x14ac:dyDescent="0.3"/>
  <cols>
    <col min="1" max="1" width="9.109375" style="33"/>
    <col min="2" max="2" width="30.5546875" style="33" bestFit="1" customWidth="1"/>
    <col min="3" max="27" width="9.109375" style="33"/>
    <col min="28" max="28" width="9.109375" style="66"/>
    <col min="29" max="16384" width="9.109375" style="33"/>
  </cols>
  <sheetData>
    <row r="2" spans="2:38" x14ac:dyDescent="0.3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3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3">
      <c r="B4" s="16" t="s">
        <v>313</v>
      </c>
      <c r="C4" s="1">
        <f>Planel_CO2_total_Resultado!F4</f>
        <v>37.95202192</v>
      </c>
      <c r="D4" s="1">
        <f>Planel_CO2_total_Resultado!G4</f>
        <v>24.119077099999998</v>
      </c>
      <c r="E4" s="1">
        <f>Planel_CO2_total_Resultado!H4</f>
        <v>24.963940099999999</v>
      </c>
      <c r="F4" s="1">
        <f>Planel_CO2_total_Resultado!I4</f>
        <v>20.776694639999999</v>
      </c>
      <c r="G4" s="1">
        <f>Planel_CO2_total_Resultado!J4</f>
        <v>25.127565430000001</v>
      </c>
      <c r="H4" s="1">
        <f>Planel_CO2_total_Resultado!K4</f>
        <v>28.259276379999999</v>
      </c>
      <c r="I4" s="1">
        <f>Planel_CO2_total_Resultado!L4</f>
        <v>31.02066778</v>
      </c>
      <c r="J4" s="1">
        <f>Planel_CO2_total_Resultado!M4</f>
        <v>32.407668340000001</v>
      </c>
      <c r="K4" s="1">
        <f>Planel_CO2_total_Resultado!N4</f>
        <v>31.443215639999998</v>
      </c>
      <c r="L4" s="1">
        <f>Planel_CO2_total_Resultado!O4</f>
        <v>33.392487729999999</v>
      </c>
      <c r="M4" s="1">
        <f>Planel_CO2_total_Resultado!P4</f>
        <v>27.689392810000001</v>
      </c>
      <c r="N4" s="1">
        <f>Planel_CO2_total_Resultado!Q4</f>
        <v>27.01447143</v>
      </c>
      <c r="O4" s="1">
        <f>Planel_CO2_total_Resultado!R4</f>
        <v>27.371589669999999</v>
      </c>
      <c r="P4" s="1">
        <f>Planel_CO2_total_Resultado!S4</f>
        <v>27.290275900000001</v>
      </c>
      <c r="Q4" s="1">
        <f>Planel_CO2_total_Resultado!T4</f>
        <v>22.388015289999998</v>
      </c>
      <c r="R4" s="1">
        <f>Planel_CO2_total_Resultado!U4</f>
        <v>17.099895159999999</v>
      </c>
      <c r="S4" s="1">
        <f>Planel_CO2_total_Resultado!V4</f>
        <v>14.64910749</v>
      </c>
      <c r="T4" s="1">
        <f>Planel_CO2_total_Resultado!W4</f>
        <v>15.92098</v>
      </c>
      <c r="U4" s="1">
        <f>Planel_CO2_total_Resultado!X4</f>
        <v>17.19640652</v>
      </c>
      <c r="V4" s="1">
        <f>Planel_CO2_total_Resultado!Y4</f>
        <v>17.319482570000002</v>
      </c>
      <c r="W4" s="1">
        <f>Planel_CO2_total_Resultado!Z4</f>
        <v>18.617877740000001</v>
      </c>
      <c r="X4" s="1">
        <f>Planel_CO2_total_Resultado!AA4</f>
        <v>19.39726014</v>
      </c>
      <c r="Y4" s="1">
        <f>Planel_CO2_total_Resultado!AB4</f>
        <v>19.598085789999999</v>
      </c>
      <c r="Z4" s="1">
        <f>Planel_CO2_total_Resultado!AC4</f>
        <v>20.65526187</v>
      </c>
      <c r="AA4" s="1">
        <f>Planel_CO2_total_Resultado!AD4</f>
        <v>25.706954209999999</v>
      </c>
      <c r="AB4" s="1">
        <f>Planel_CO2_total_Resultado!AE4</f>
        <v>19.32868225</v>
      </c>
      <c r="AC4" s="1">
        <f>Planel_CO2_total_Resultado!AF4</f>
        <v>16.558718840000001</v>
      </c>
      <c r="AD4" s="1">
        <f>Planel_CO2_total_Resultado!AG4</f>
        <v>15.736288630000001</v>
      </c>
      <c r="AE4" s="1">
        <f>Planel_CO2_total_Resultado!AH4</f>
        <v>14.167914959999999</v>
      </c>
      <c r="AF4" s="1">
        <f>Planel_CO2_total_Resultado!AI4</f>
        <v>11.81005594</v>
      </c>
      <c r="AG4" s="1">
        <f>Planel_CO2_total_Resultado!AJ4</f>
        <v>10.58605118</v>
      </c>
      <c r="AH4" s="1">
        <f>Planel_CO2_total_Resultado!AK4</f>
        <v>12.33475765</v>
      </c>
      <c r="AI4" s="1">
        <f>Planel_CO2_total_Resultado!AL4</f>
        <v>16.855261540000001</v>
      </c>
      <c r="AJ4" s="1">
        <f>Planel_CO2_total_Resultado!AM4</f>
        <v>22.477596290000001</v>
      </c>
      <c r="AK4" s="1">
        <f>Planel_CO2_total_Resultado!AN4</f>
        <v>25.060750370000001</v>
      </c>
      <c r="AL4" s="1">
        <f>Planel_CO2_total_Resultado!AO4</f>
        <v>27.425524020000001</v>
      </c>
    </row>
    <row r="5" spans="2:38" x14ac:dyDescent="0.3">
      <c r="B5" s="16" t="s">
        <v>314</v>
      </c>
      <c r="C5" s="1">
        <f>Planel_CO2_total_Resultado!F16</f>
        <v>51.733386580000001</v>
      </c>
      <c r="D5" s="1">
        <f>Planel_CO2_total_Resultado!G16</f>
        <v>35.70511733</v>
      </c>
      <c r="E5" s="1">
        <f>Planel_CO2_total_Resultado!H16</f>
        <v>37.931874020000002</v>
      </c>
      <c r="F5" s="1">
        <f>Planel_CO2_total_Resultado!I16</f>
        <v>23.654948000000001</v>
      </c>
      <c r="G5" s="1">
        <f>Planel_CO2_total_Resultado!J16</f>
        <v>31.000313510000002</v>
      </c>
      <c r="H5" s="1">
        <f>Planel_CO2_total_Resultado!K16</f>
        <v>30.878952210000001</v>
      </c>
      <c r="I5" s="1">
        <f>Planel_CO2_total_Resultado!L16</f>
        <v>37.585389820000003</v>
      </c>
      <c r="J5" s="1">
        <f>Planel_CO2_total_Resultado!M16</f>
        <v>41.147200259999998</v>
      </c>
      <c r="K5" s="1">
        <f>Planel_CO2_total_Resultado!N16</f>
        <v>41.18902447</v>
      </c>
      <c r="L5" s="1">
        <f>Planel_CO2_total_Resultado!O16</f>
        <v>41.252960340000001</v>
      </c>
      <c r="M5" s="1">
        <f>Planel_CO2_total_Resultado!P16</f>
        <v>34.447414119999998</v>
      </c>
      <c r="N5" s="1">
        <f>Planel_CO2_total_Resultado!Q16</f>
        <v>33.361704269999997</v>
      </c>
      <c r="O5" s="1">
        <f>Planel_CO2_total_Resultado!R16</f>
        <v>34.464004410000001</v>
      </c>
      <c r="P5" s="1">
        <f>Planel_CO2_total_Resultado!S16</f>
        <v>34.847924489999997</v>
      </c>
      <c r="Q5" s="1">
        <f>Planel_CO2_total_Resultado!T16</f>
        <v>29.665858109999999</v>
      </c>
      <c r="R5" s="1">
        <f>Planel_CO2_total_Resultado!U16</f>
        <v>25.97894209</v>
      </c>
      <c r="S5" s="1">
        <f>Planel_CO2_total_Resultado!V16</f>
        <v>22.426583189999999</v>
      </c>
      <c r="T5" s="1">
        <f>Planel_CO2_total_Resultado!W16</f>
        <v>24.94881621</v>
      </c>
      <c r="U5" s="1">
        <f>Planel_CO2_total_Resultado!X16</f>
        <v>27.46925633</v>
      </c>
      <c r="V5" s="1">
        <f>Planel_CO2_total_Resultado!Y16</f>
        <v>29.30913842</v>
      </c>
      <c r="W5" s="1">
        <f>Planel_CO2_total_Resultado!Z16</f>
        <v>32.571592959999997</v>
      </c>
      <c r="X5" s="1">
        <f>Planel_CO2_total_Resultado!AA16</f>
        <v>33.770177160000003</v>
      </c>
      <c r="Y5" s="1">
        <f>Planel_CO2_total_Resultado!AB16</f>
        <v>34.484062199999997</v>
      </c>
      <c r="Z5" s="1">
        <f>Planel_CO2_total_Resultado!AC16</f>
        <v>35.468663980000002</v>
      </c>
      <c r="AA5" s="1">
        <f>Planel_CO2_total_Resultado!AD16</f>
        <v>38.309818380000003</v>
      </c>
      <c r="AB5" s="1">
        <f>Planel_CO2_total_Resultado!AE16</f>
        <v>33.2593684</v>
      </c>
      <c r="AC5" s="1">
        <f>Planel_CO2_total_Resultado!AF16</f>
        <v>31.003859469999998</v>
      </c>
      <c r="AD5" s="1">
        <f>Planel_CO2_total_Resultado!AG16</f>
        <v>30.08280808</v>
      </c>
      <c r="AE5" s="1">
        <f>Planel_CO2_total_Resultado!AH16</f>
        <v>28.321637620000001</v>
      </c>
      <c r="AF5" s="1">
        <f>Planel_CO2_total_Resultado!AI16</f>
        <v>25.9241399</v>
      </c>
      <c r="AG5" s="1">
        <f>Planel_CO2_total_Resultado!AJ16</f>
        <v>24.69113179</v>
      </c>
      <c r="AH5" s="1">
        <f>Planel_CO2_total_Resultado!AK16</f>
        <v>26.428284560000002</v>
      </c>
      <c r="AI5" s="1">
        <f>Planel_CO2_total_Resultado!AL16</f>
        <v>30.875201789999998</v>
      </c>
      <c r="AJ5" s="1">
        <f>Planel_CO2_total_Resultado!AM16</f>
        <v>34.075136319999999</v>
      </c>
      <c r="AK5" s="1">
        <f>Planel_CO2_total_Resultado!AN16</f>
        <v>35.733831539999997</v>
      </c>
      <c r="AL5" s="1">
        <f>Planel_CO2_total_Resultado!AO16</f>
        <v>37.721548419999998</v>
      </c>
    </row>
    <row r="6" spans="2:38" x14ac:dyDescent="0.3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3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K12"/>
  <sheetViews>
    <sheetView workbookViewId="0">
      <selection activeCell="I31" sqref="I31"/>
    </sheetView>
  </sheetViews>
  <sheetFormatPr defaultRowHeight="14.4" x14ac:dyDescent="0.3"/>
  <cols>
    <col min="1" max="1" width="26.88671875" customWidth="1"/>
    <col min="2" max="2" width="18.5546875" customWidth="1"/>
    <col min="3" max="5" width="5" customWidth="1"/>
    <col min="6" max="6" width="6" bestFit="1" customWidth="1"/>
    <col min="7" max="10" width="5" customWidth="1"/>
    <col min="11" max="11" width="10" customWidth="1"/>
    <col min="12" max="13" width="5" customWidth="1"/>
    <col min="14" max="14" width="6" bestFit="1" customWidth="1"/>
    <col min="15" max="22" width="5" customWidth="1"/>
    <col min="23" max="23" width="10.6640625" customWidth="1"/>
    <col min="24" max="24" width="10.6640625" bestFit="1" customWidth="1"/>
  </cols>
  <sheetData>
    <row r="3" spans="1:11" x14ac:dyDescent="0.3">
      <c r="A3" s="227" t="s">
        <v>646</v>
      </c>
      <c r="B3" s="227" t="s">
        <v>644</v>
      </c>
    </row>
    <row r="4" spans="1:11" x14ac:dyDescent="0.3">
      <c r="A4" s="227" t="s">
        <v>647</v>
      </c>
      <c r="B4" s="33">
        <v>2030</v>
      </c>
      <c r="C4" s="33">
        <v>2031</v>
      </c>
      <c r="D4" s="33">
        <v>2033</v>
      </c>
      <c r="E4" s="33">
        <v>2035</v>
      </c>
      <c r="F4" s="33">
        <v>2036</v>
      </c>
      <c r="G4" s="33">
        <v>2038</v>
      </c>
      <c r="H4" s="33">
        <v>2040</v>
      </c>
      <c r="I4" s="33">
        <v>2041</v>
      </c>
      <c r="J4" s="33">
        <v>2042</v>
      </c>
      <c r="K4" s="33" t="s">
        <v>645</v>
      </c>
    </row>
    <row r="5" spans="1:11" x14ac:dyDescent="0.3">
      <c r="A5" s="229" t="s">
        <v>40</v>
      </c>
      <c r="B5" s="228"/>
      <c r="C5" s="228"/>
      <c r="D5" s="228"/>
      <c r="E5" s="228"/>
      <c r="F5" s="228"/>
      <c r="G5" s="228">
        <v>1500</v>
      </c>
      <c r="H5" s="228">
        <v>1500</v>
      </c>
      <c r="I5" s="228">
        <v>7500</v>
      </c>
      <c r="J5" s="228">
        <v>1500</v>
      </c>
      <c r="K5" s="228">
        <v>12000</v>
      </c>
    </row>
    <row r="6" spans="1:11" x14ac:dyDescent="0.3">
      <c r="A6" s="230" t="s">
        <v>43</v>
      </c>
      <c r="B6" s="228"/>
      <c r="C6" s="228"/>
      <c r="D6" s="228"/>
      <c r="E6" s="228"/>
      <c r="F6" s="228"/>
      <c r="G6" s="228">
        <v>1500</v>
      </c>
      <c r="H6" s="228">
        <v>1500</v>
      </c>
      <c r="I6" s="228">
        <v>7500</v>
      </c>
      <c r="J6" s="228">
        <v>1500</v>
      </c>
      <c r="K6" s="228">
        <v>12000</v>
      </c>
    </row>
    <row r="7" spans="1:11" x14ac:dyDescent="0.3">
      <c r="A7" s="229" t="s">
        <v>37</v>
      </c>
      <c r="B7" s="228"/>
      <c r="C7" s="228"/>
      <c r="D7" s="228"/>
      <c r="E7" s="228">
        <v>3000</v>
      </c>
      <c r="F7" s="228">
        <v>15000</v>
      </c>
      <c r="G7" s="228"/>
      <c r="H7" s="228"/>
      <c r="I7" s="228"/>
      <c r="J7" s="228"/>
      <c r="K7" s="228">
        <v>18000</v>
      </c>
    </row>
    <row r="8" spans="1:11" x14ac:dyDescent="0.3">
      <c r="A8" s="230" t="s">
        <v>39</v>
      </c>
      <c r="B8" s="228"/>
      <c r="C8" s="228"/>
      <c r="D8" s="228"/>
      <c r="E8" s="228">
        <v>3000</v>
      </c>
      <c r="F8" s="228">
        <v>15000</v>
      </c>
      <c r="G8" s="228"/>
      <c r="H8" s="228"/>
      <c r="I8" s="228"/>
      <c r="J8" s="228"/>
      <c r="K8" s="228">
        <v>18000</v>
      </c>
    </row>
    <row r="9" spans="1:11" x14ac:dyDescent="0.3">
      <c r="A9" s="229" t="s">
        <v>44</v>
      </c>
      <c r="B9" s="228">
        <v>3000</v>
      </c>
      <c r="C9" s="228">
        <v>6000</v>
      </c>
      <c r="D9" s="228">
        <v>3000</v>
      </c>
      <c r="E9" s="228"/>
      <c r="F9" s="228"/>
      <c r="G9" s="228"/>
      <c r="H9" s="228"/>
      <c r="I9" s="228"/>
      <c r="J9" s="228"/>
      <c r="K9" s="228">
        <v>12000</v>
      </c>
    </row>
    <row r="10" spans="1:11" x14ac:dyDescent="0.3">
      <c r="A10" s="230" t="s">
        <v>40</v>
      </c>
      <c r="B10" s="228"/>
      <c r="C10" s="228">
        <v>6000</v>
      </c>
      <c r="D10" s="228"/>
      <c r="E10" s="228"/>
      <c r="F10" s="228"/>
      <c r="G10" s="228"/>
      <c r="H10" s="228"/>
      <c r="I10" s="228"/>
      <c r="J10" s="228"/>
      <c r="K10" s="228">
        <v>6000</v>
      </c>
    </row>
    <row r="11" spans="1:11" x14ac:dyDescent="0.3">
      <c r="A11" s="230" t="s">
        <v>37</v>
      </c>
      <c r="B11" s="228">
        <v>3000</v>
      </c>
      <c r="C11" s="228"/>
      <c r="D11" s="228">
        <v>3000</v>
      </c>
      <c r="E11" s="228"/>
      <c r="F11" s="228"/>
      <c r="G11" s="228"/>
      <c r="H11" s="228"/>
      <c r="I11" s="228"/>
      <c r="J11" s="228"/>
      <c r="K11" s="228">
        <v>6000</v>
      </c>
    </row>
    <row r="12" spans="1:11" x14ac:dyDescent="0.3">
      <c r="A12" s="229" t="s">
        <v>645</v>
      </c>
      <c r="B12" s="228">
        <v>3000</v>
      </c>
      <c r="C12" s="228">
        <v>6000</v>
      </c>
      <c r="D12" s="228">
        <v>3000</v>
      </c>
      <c r="E12" s="228">
        <v>3000</v>
      </c>
      <c r="F12" s="228">
        <v>15000</v>
      </c>
      <c r="G12" s="228">
        <v>1500</v>
      </c>
      <c r="H12" s="228">
        <v>1500</v>
      </c>
      <c r="I12" s="228">
        <v>7500</v>
      </c>
      <c r="J12" s="228">
        <v>1500</v>
      </c>
      <c r="K12" s="228">
        <v>42000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09375" defaultRowHeight="13.2" x14ac:dyDescent="0.25"/>
  <cols>
    <col min="1" max="1" width="9.109375" style="40"/>
    <col min="2" max="2" width="22.44140625" style="40" bestFit="1" customWidth="1"/>
    <col min="3" max="3" width="20.33203125" style="40" bestFit="1" customWidth="1"/>
    <col min="4" max="4" width="22.109375" style="40" bestFit="1" customWidth="1"/>
    <col min="5" max="6" width="19.33203125" style="40" bestFit="1" customWidth="1"/>
    <col min="7" max="9" width="19.109375" style="40" bestFit="1" customWidth="1"/>
    <col min="10" max="10" width="16" style="40" bestFit="1" customWidth="1"/>
    <col min="11" max="11" width="16.6640625" style="40" bestFit="1" customWidth="1"/>
    <col min="12" max="12" width="16.44140625" style="40" bestFit="1" customWidth="1"/>
    <col min="13" max="13" width="29.6640625" style="40" customWidth="1"/>
    <col min="14" max="16384" width="9.109375" style="40"/>
  </cols>
  <sheetData>
    <row r="1" spans="2:13" s="226" customFormat="1" ht="13.8" x14ac:dyDescent="0.25">
      <c r="B1" s="225"/>
    </row>
    <row r="3" spans="2:13" x14ac:dyDescent="0.25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5">
      <c r="B4" s="40" t="s">
        <v>326</v>
      </c>
    </row>
    <row r="5" spans="2:13" x14ac:dyDescent="0.25">
      <c r="B5" s="40" t="s">
        <v>398</v>
      </c>
      <c r="C5" s="40" t="s">
        <v>44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5">
      <c r="B6" s="40" t="s">
        <v>408</v>
      </c>
      <c r="C6" s="40" t="s">
        <v>44</v>
      </c>
      <c r="D6" s="40" t="s">
        <v>37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3285.6921990000001</v>
      </c>
      <c r="L6" s="40">
        <v>2015</v>
      </c>
      <c r="M6" s="40">
        <v>2100</v>
      </c>
    </row>
    <row r="7" spans="2:13" x14ac:dyDescent="0.25">
      <c r="B7" s="40" t="s">
        <v>410</v>
      </c>
      <c r="C7" s="40" t="s">
        <v>44</v>
      </c>
      <c r="D7" s="40" t="s">
        <v>37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3285.6921990000001</v>
      </c>
      <c r="L7" s="40">
        <v>2015</v>
      </c>
      <c r="M7" s="40">
        <v>2100</v>
      </c>
    </row>
    <row r="8" spans="2:13" x14ac:dyDescent="0.25">
      <c r="B8" s="40" t="s">
        <v>442</v>
      </c>
      <c r="C8" s="40" t="s">
        <v>37</v>
      </c>
      <c r="D8" s="40" t="s">
        <v>38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5">
      <c r="B9" s="40" t="s">
        <v>337</v>
      </c>
      <c r="C9" s="40" t="s">
        <v>37</v>
      </c>
      <c r="D9" s="40" t="s">
        <v>39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5">
      <c r="B10" s="40" t="s">
        <v>402</v>
      </c>
      <c r="C10" s="40" t="s">
        <v>44</v>
      </c>
      <c r="D10" s="40" t="s">
        <v>37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3285.6921990000001</v>
      </c>
      <c r="L10" s="40">
        <v>2015</v>
      </c>
      <c r="M10" s="40">
        <v>2100</v>
      </c>
    </row>
    <row r="11" spans="2:13" x14ac:dyDescent="0.25">
      <c r="B11" s="40" t="s">
        <v>441</v>
      </c>
      <c r="C11" s="40" t="s">
        <v>37</v>
      </c>
      <c r="D11" s="40" t="s">
        <v>38</v>
      </c>
      <c r="E11" s="40">
        <v>1500</v>
      </c>
      <c r="F11" s="40">
        <v>2045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5">
      <c r="B12" s="40" t="s">
        <v>446</v>
      </c>
      <c r="C12" s="40" t="s">
        <v>37</v>
      </c>
      <c r="D12" s="40" t="s">
        <v>38</v>
      </c>
      <c r="E12" s="40">
        <v>1500</v>
      </c>
      <c r="F12" s="40">
        <v>2045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5">
      <c r="B13" s="40" t="s">
        <v>375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5">
      <c r="B14" s="40" t="s">
        <v>486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5">
      <c r="B15" s="40" t="s">
        <v>370</v>
      </c>
      <c r="C15" s="40" t="s">
        <v>37</v>
      </c>
      <c r="D15" s="40" t="s">
        <v>38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5">
      <c r="B16" s="40" t="s">
        <v>474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5">
      <c r="B17" s="40" t="s">
        <v>484</v>
      </c>
      <c r="C17" s="40" t="s">
        <v>37</v>
      </c>
      <c r="D17" s="40" t="s">
        <v>39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5">
      <c r="B18" s="40" t="s">
        <v>356</v>
      </c>
      <c r="C18" s="40" t="s">
        <v>37</v>
      </c>
      <c r="D18" s="40" t="s">
        <v>39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5">
      <c r="B19" s="40" t="s">
        <v>482</v>
      </c>
      <c r="C19" s="40" t="s">
        <v>37</v>
      </c>
      <c r="D19" s="40" t="s">
        <v>39</v>
      </c>
      <c r="E19" s="40">
        <v>1500</v>
      </c>
      <c r="F19" s="40">
        <v>2043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5">
      <c r="B20" s="40" t="s">
        <v>483</v>
      </c>
      <c r="C20" s="40" t="s">
        <v>37</v>
      </c>
      <c r="D20" s="40" t="s">
        <v>39</v>
      </c>
      <c r="E20" s="40">
        <v>1500</v>
      </c>
      <c r="F20" s="40">
        <v>2043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5">
      <c r="B21" s="40" t="s">
        <v>376</v>
      </c>
      <c r="C21" s="40" t="s">
        <v>37</v>
      </c>
      <c r="D21" s="40" t="s">
        <v>39</v>
      </c>
      <c r="E21" s="40">
        <v>1500</v>
      </c>
      <c r="F21" s="40">
        <v>2043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5">
      <c r="B22" s="40" t="s">
        <v>451</v>
      </c>
      <c r="C22" s="40" t="s">
        <v>37</v>
      </c>
      <c r="D22" s="40" t="s">
        <v>38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5">
      <c r="B23" s="40" t="s">
        <v>463</v>
      </c>
      <c r="C23" s="40" t="s">
        <v>37</v>
      </c>
      <c r="D23" s="40" t="s">
        <v>39</v>
      </c>
      <c r="E23" s="40">
        <v>1500</v>
      </c>
      <c r="F23" s="40">
        <v>2042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5">
      <c r="B24" s="40" t="s">
        <v>472</v>
      </c>
      <c r="C24" s="40" t="s">
        <v>37</v>
      </c>
      <c r="D24" s="40" t="s">
        <v>39</v>
      </c>
      <c r="E24" s="40">
        <v>1500</v>
      </c>
      <c r="F24" s="40">
        <v>2042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5">
      <c r="B25" s="40" t="s">
        <v>473</v>
      </c>
      <c r="C25" s="40" t="s">
        <v>37</v>
      </c>
      <c r="D25" s="40" t="s">
        <v>39</v>
      </c>
      <c r="E25" s="40">
        <v>1500</v>
      </c>
      <c r="F25" s="40">
        <v>2042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5">
      <c r="B26" s="40" t="s">
        <v>496</v>
      </c>
      <c r="C26" s="40" t="s">
        <v>37</v>
      </c>
      <c r="D26" s="40" t="s">
        <v>39</v>
      </c>
      <c r="E26" s="40">
        <v>1500</v>
      </c>
      <c r="F26" s="40">
        <v>2042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5">
      <c r="B27" s="40" t="s">
        <v>401</v>
      </c>
      <c r="C27" s="40" t="s">
        <v>44</v>
      </c>
      <c r="D27" s="40" t="s">
        <v>37</v>
      </c>
      <c r="E27" s="40">
        <v>1500</v>
      </c>
      <c r="F27" s="40">
        <v>2041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3285.6921990000001</v>
      </c>
      <c r="L27" s="40">
        <v>2015</v>
      </c>
      <c r="M27" s="40">
        <v>2100</v>
      </c>
    </row>
    <row r="28" spans="2:13" x14ac:dyDescent="0.25">
      <c r="B28" s="40" t="s">
        <v>369</v>
      </c>
      <c r="C28" s="40" t="s">
        <v>37</v>
      </c>
      <c r="D28" s="40" t="s">
        <v>38</v>
      </c>
      <c r="E28" s="40">
        <v>1500</v>
      </c>
      <c r="F28" s="40">
        <v>2041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1460.307644</v>
      </c>
      <c r="L28" s="40">
        <v>2015</v>
      </c>
      <c r="M28" s="40">
        <v>2100</v>
      </c>
    </row>
    <row r="29" spans="2:13" x14ac:dyDescent="0.25">
      <c r="B29" s="40" t="s">
        <v>348</v>
      </c>
      <c r="C29" s="40" t="s">
        <v>37</v>
      </c>
      <c r="D29" s="40" t="s">
        <v>39</v>
      </c>
      <c r="E29" s="40">
        <v>1500</v>
      </c>
      <c r="F29" s="40">
        <v>2041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5">
      <c r="B30" s="40" t="s">
        <v>386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5">
      <c r="B31" s="40" t="s">
        <v>350</v>
      </c>
      <c r="C31" s="40" t="s">
        <v>37</v>
      </c>
      <c r="D31" s="40" t="s">
        <v>39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5">
      <c r="B32" s="40" t="s">
        <v>489</v>
      </c>
      <c r="C32" s="40" t="s">
        <v>37</v>
      </c>
      <c r="D32" s="40" t="s">
        <v>39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5">
      <c r="B33" s="40" t="s">
        <v>343</v>
      </c>
      <c r="C33" s="40" t="s">
        <v>37</v>
      </c>
      <c r="D33" s="40" t="s">
        <v>39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5">
      <c r="B34" s="40" t="s">
        <v>399</v>
      </c>
      <c r="C34" s="40" t="s">
        <v>44</v>
      </c>
      <c r="D34" s="40" t="s">
        <v>37</v>
      </c>
      <c r="E34" s="40">
        <v>1500</v>
      </c>
      <c r="F34" s="40">
        <v>2039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5">
      <c r="B35" s="40" t="s">
        <v>405</v>
      </c>
      <c r="C35" s="40" t="s">
        <v>44</v>
      </c>
      <c r="D35" s="40" t="s">
        <v>37</v>
      </c>
      <c r="E35" s="40">
        <v>1500</v>
      </c>
      <c r="F35" s="40">
        <v>2039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5">
      <c r="B36" s="40" t="s">
        <v>332</v>
      </c>
      <c r="C36" s="40" t="s">
        <v>37</v>
      </c>
      <c r="D36" s="40" t="s">
        <v>38</v>
      </c>
      <c r="E36" s="40">
        <v>1500</v>
      </c>
      <c r="F36" s="40">
        <v>2039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1460.307644</v>
      </c>
      <c r="L36" s="40">
        <v>2015</v>
      </c>
      <c r="M36" s="40">
        <v>2100</v>
      </c>
    </row>
    <row r="37" spans="2:13" x14ac:dyDescent="0.25">
      <c r="B37" s="40" t="s">
        <v>511</v>
      </c>
      <c r="C37" s="40" t="s">
        <v>44</v>
      </c>
      <c r="D37" s="40" t="s">
        <v>40</v>
      </c>
      <c r="E37" s="40">
        <v>1500</v>
      </c>
      <c r="F37" s="40">
        <v>2039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5">
      <c r="B38" s="40" t="s">
        <v>407</v>
      </c>
      <c r="C38" s="40" t="s">
        <v>44</v>
      </c>
      <c r="D38" s="40" t="s">
        <v>40</v>
      </c>
      <c r="E38" s="40">
        <v>1500</v>
      </c>
      <c r="F38" s="40">
        <v>2039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5">
      <c r="B39" s="40" t="s">
        <v>400</v>
      </c>
      <c r="C39" s="40" t="s">
        <v>44</v>
      </c>
      <c r="D39" s="40" t="s">
        <v>37</v>
      </c>
      <c r="E39" s="40">
        <v>1500</v>
      </c>
      <c r="F39" s="40">
        <v>2038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5">
      <c r="B40" s="40" t="s">
        <v>409</v>
      </c>
      <c r="C40" s="40" t="s">
        <v>44</v>
      </c>
      <c r="D40" s="40" t="s">
        <v>37</v>
      </c>
      <c r="E40" s="40">
        <v>1500</v>
      </c>
      <c r="F40" s="40">
        <v>2038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5">
      <c r="B41" s="40" t="s">
        <v>443</v>
      </c>
      <c r="C41" s="40" t="s">
        <v>37</v>
      </c>
      <c r="D41" s="40" t="s">
        <v>38</v>
      </c>
      <c r="E41" s="40">
        <v>1500</v>
      </c>
      <c r="F41" s="40">
        <v>2038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5">
      <c r="B42" s="40" t="s">
        <v>372</v>
      </c>
      <c r="C42" s="40" t="s">
        <v>37</v>
      </c>
      <c r="D42" s="40" t="s">
        <v>39</v>
      </c>
      <c r="E42" s="40">
        <v>1500</v>
      </c>
      <c r="F42" s="40">
        <v>2038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5">
      <c r="B43" s="40" t="s">
        <v>353</v>
      </c>
      <c r="C43" s="40" t="s">
        <v>37</v>
      </c>
      <c r="D43" s="40" t="s">
        <v>39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5">
      <c r="B44" s="40" t="s">
        <v>344</v>
      </c>
      <c r="C44" s="40" t="s">
        <v>37</v>
      </c>
      <c r="D44" s="40" t="s">
        <v>39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5">
      <c r="B45" s="40" t="s">
        <v>460</v>
      </c>
      <c r="C45" s="40" t="s">
        <v>37</v>
      </c>
      <c r="D45" s="40" t="s">
        <v>39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5">
      <c r="B46" s="40" t="s">
        <v>476</v>
      </c>
      <c r="C46" s="40" t="s">
        <v>37</v>
      </c>
      <c r="D46" s="40" t="s">
        <v>39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5">
      <c r="B47" s="40" t="s">
        <v>477</v>
      </c>
      <c r="C47" s="40" t="s">
        <v>37</v>
      </c>
      <c r="D47" s="40" t="s">
        <v>39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5">
      <c r="B48" s="40" t="s">
        <v>485</v>
      </c>
      <c r="C48" s="40" t="s">
        <v>37</v>
      </c>
      <c r="D48" s="40" t="s">
        <v>39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5">
      <c r="B49" s="40" t="s">
        <v>514</v>
      </c>
      <c r="C49" s="40" t="s">
        <v>44</v>
      </c>
      <c r="D49" s="40" t="s">
        <v>40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5">
      <c r="B50" s="40" t="s">
        <v>403</v>
      </c>
      <c r="C50" s="40" t="s">
        <v>44</v>
      </c>
      <c r="D50" s="40" t="s">
        <v>37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5">
      <c r="B51" s="40" t="s">
        <v>461</v>
      </c>
      <c r="C51" s="40" t="s">
        <v>37</v>
      </c>
      <c r="D51" s="40" t="s">
        <v>39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5">
      <c r="B52" s="40" t="s">
        <v>360</v>
      </c>
      <c r="C52" s="40" t="s">
        <v>37</v>
      </c>
      <c r="D52" s="40" t="s">
        <v>39</v>
      </c>
      <c r="E52" s="40">
        <v>1500</v>
      </c>
      <c r="F52" s="40">
        <v>2036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5">
      <c r="B53" s="40" t="s">
        <v>516</v>
      </c>
      <c r="C53" s="40" t="s">
        <v>44</v>
      </c>
      <c r="D53" s="40" t="s">
        <v>40</v>
      </c>
      <c r="E53" s="40">
        <v>1500</v>
      </c>
      <c r="F53" s="40">
        <v>2036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5">
      <c r="B54" s="40" t="s">
        <v>330</v>
      </c>
      <c r="C54" s="40" t="s">
        <v>37</v>
      </c>
      <c r="D54" s="40" t="s">
        <v>38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5">
      <c r="B55" s="40" t="s">
        <v>371</v>
      </c>
      <c r="C55" s="40" t="s">
        <v>37</v>
      </c>
      <c r="D55" s="40" t="s">
        <v>38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5">
      <c r="B56" s="40" t="s">
        <v>384</v>
      </c>
      <c r="C56" s="40" t="s">
        <v>37</v>
      </c>
      <c r="D56" s="40" t="s">
        <v>39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5">
      <c r="B57" s="40" t="s">
        <v>381</v>
      </c>
      <c r="C57" s="40" t="s">
        <v>37</v>
      </c>
      <c r="D57" s="40" t="s">
        <v>39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5">
      <c r="B58" s="40" t="s">
        <v>501</v>
      </c>
      <c r="C58" s="40" t="s">
        <v>37</v>
      </c>
      <c r="D58" s="40" t="s">
        <v>39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5">
      <c r="B59" s="40" t="s">
        <v>528</v>
      </c>
      <c r="C59" s="40" t="s">
        <v>40</v>
      </c>
      <c r="D59" s="40" t="s">
        <v>43</v>
      </c>
      <c r="E59" s="40">
        <v>1500</v>
      </c>
      <c r="F59" s="40">
        <v>2035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5">
      <c r="B60" s="40" t="s">
        <v>532</v>
      </c>
      <c r="C60" s="40" t="s">
        <v>40</v>
      </c>
      <c r="D60" s="40" t="s">
        <v>43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5">
      <c r="B61" s="40" t="s">
        <v>444</v>
      </c>
      <c r="C61" s="40" t="s">
        <v>37</v>
      </c>
      <c r="D61" s="40" t="s">
        <v>38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5">
      <c r="B62" s="40" t="s">
        <v>445</v>
      </c>
      <c r="C62" s="40" t="s">
        <v>37</v>
      </c>
      <c r="D62" s="40" t="s">
        <v>38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5">
      <c r="B63" s="40" t="s">
        <v>452</v>
      </c>
      <c r="C63" s="40" t="s">
        <v>37</v>
      </c>
      <c r="D63" s="40" t="s">
        <v>38</v>
      </c>
      <c r="E63" s="40">
        <v>1500</v>
      </c>
      <c r="F63" s="40">
        <v>2034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1460.307644</v>
      </c>
      <c r="L63" s="40">
        <v>2015</v>
      </c>
      <c r="M63" s="40">
        <v>2100</v>
      </c>
    </row>
    <row r="64" spans="2:13" x14ac:dyDescent="0.25">
      <c r="B64" s="40" t="s">
        <v>456</v>
      </c>
      <c r="C64" s="40" t="s">
        <v>37</v>
      </c>
      <c r="D64" s="40" t="s">
        <v>39</v>
      </c>
      <c r="E64" s="40">
        <v>1500</v>
      </c>
      <c r="F64" s="40">
        <v>2034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5">
      <c r="B65" s="40" t="s">
        <v>459</v>
      </c>
      <c r="C65" s="40" t="s">
        <v>37</v>
      </c>
      <c r="D65" s="40" t="s">
        <v>39</v>
      </c>
      <c r="E65" s="40">
        <v>1500</v>
      </c>
      <c r="F65" s="40">
        <v>2034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5">
      <c r="B66" s="40" t="s">
        <v>469</v>
      </c>
      <c r="C66" s="40" t="s">
        <v>37</v>
      </c>
      <c r="D66" s="40" t="s">
        <v>39</v>
      </c>
      <c r="E66" s="40">
        <v>1500</v>
      </c>
      <c r="F66" s="40">
        <v>2034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5">
      <c r="B67" s="40" t="s">
        <v>346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5">
      <c r="B68" s="40" t="s">
        <v>327</v>
      </c>
      <c r="C68" s="40" t="s">
        <v>40</v>
      </c>
      <c r="D68" s="40" t="s">
        <v>43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5">
      <c r="B69" s="40" t="s">
        <v>367</v>
      </c>
      <c r="C69" s="40" t="s">
        <v>37</v>
      </c>
      <c r="D69" s="40" t="s">
        <v>38</v>
      </c>
      <c r="E69" s="40">
        <v>1500</v>
      </c>
      <c r="F69" s="40">
        <v>2033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1460.307644</v>
      </c>
      <c r="L69" s="40">
        <v>2015</v>
      </c>
      <c r="M69" s="40">
        <v>2100</v>
      </c>
    </row>
    <row r="70" spans="2:13" x14ac:dyDescent="0.25">
      <c r="B70" s="40" t="s">
        <v>335</v>
      </c>
      <c r="C70" s="40" t="s">
        <v>37</v>
      </c>
      <c r="D70" s="40" t="s">
        <v>38</v>
      </c>
      <c r="E70" s="40">
        <v>1500</v>
      </c>
      <c r="F70" s="40">
        <v>2033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1460.307644</v>
      </c>
      <c r="L70" s="40">
        <v>2015</v>
      </c>
      <c r="M70" s="40">
        <v>2100</v>
      </c>
    </row>
    <row r="71" spans="2:13" x14ac:dyDescent="0.25">
      <c r="B71" s="40" t="s">
        <v>366</v>
      </c>
      <c r="C71" s="40" t="s">
        <v>37</v>
      </c>
      <c r="D71" s="40" t="s">
        <v>38</v>
      </c>
      <c r="E71" s="40">
        <v>1500</v>
      </c>
      <c r="F71" s="40">
        <v>2033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1460.307644</v>
      </c>
      <c r="L71" s="40">
        <v>2015</v>
      </c>
      <c r="M71" s="40">
        <v>2100</v>
      </c>
    </row>
    <row r="72" spans="2:13" x14ac:dyDescent="0.25">
      <c r="B72" s="40" t="s">
        <v>450</v>
      </c>
      <c r="C72" s="40" t="s">
        <v>37</v>
      </c>
      <c r="D72" s="40" t="s">
        <v>38</v>
      </c>
      <c r="E72" s="40">
        <v>1500</v>
      </c>
      <c r="F72" s="40">
        <v>2033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1460.307644</v>
      </c>
      <c r="L72" s="40">
        <v>2015</v>
      </c>
      <c r="M72" s="40">
        <v>2100</v>
      </c>
    </row>
    <row r="73" spans="2:13" x14ac:dyDescent="0.25">
      <c r="B73" s="40" t="s">
        <v>454</v>
      </c>
      <c r="C73" s="40" t="s">
        <v>37</v>
      </c>
      <c r="D73" s="40" t="s">
        <v>39</v>
      </c>
      <c r="E73" s="40">
        <v>1500</v>
      </c>
      <c r="F73" s="40">
        <v>2033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5">
      <c r="B74" s="40" t="s">
        <v>374</v>
      </c>
      <c r="C74" s="40" t="s">
        <v>37</v>
      </c>
      <c r="D74" s="40" t="s">
        <v>39</v>
      </c>
      <c r="E74" s="40">
        <v>1500</v>
      </c>
      <c r="F74" s="40">
        <v>2033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5">
      <c r="B75" s="40" t="s">
        <v>359</v>
      </c>
      <c r="C75" s="40" t="s">
        <v>37</v>
      </c>
      <c r="D75" s="40" t="s">
        <v>39</v>
      </c>
      <c r="E75" s="40">
        <v>1500</v>
      </c>
      <c r="F75" s="40">
        <v>2033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5">
      <c r="B76" s="40" t="s">
        <v>449</v>
      </c>
      <c r="C76" s="40" t="s">
        <v>37</v>
      </c>
      <c r="D76" s="40" t="s">
        <v>38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1460.307644</v>
      </c>
      <c r="L76" s="40">
        <v>2015</v>
      </c>
      <c r="M76" s="40">
        <v>2100</v>
      </c>
    </row>
    <row r="77" spans="2:13" x14ac:dyDescent="0.25">
      <c r="B77" s="40" t="s">
        <v>466</v>
      </c>
      <c r="C77" s="40" t="s">
        <v>37</v>
      </c>
      <c r="D77" s="40" t="s">
        <v>39</v>
      </c>
      <c r="E77" s="40">
        <v>1500</v>
      </c>
      <c r="F77" s="40">
        <v>2032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5">
      <c r="B78" s="40" t="s">
        <v>351</v>
      </c>
      <c r="C78" s="40" t="s">
        <v>37</v>
      </c>
      <c r="D78" s="40" t="s">
        <v>39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5">
      <c r="B79" s="40" t="s">
        <v>475</v>
      </c>
      <c r="C79" s="40" t="s">
        <v>37</v>
      </c>
      <c r="D79" s="40" t="s">
        <v>39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5">
      <c r="B80" s="40" t="s">
        <v>521</v>
      </c>
      <c r="C80" s="40" t="s">
        <v>40</v>
      </c>
      <c r="D80" s="40" t="s">
        <v>43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5">
      <c r="B81" s="40" t="s">
        <v>522</v>
      </c>
      <c r="C81" s="40" t="s">
        <v>40</v>
      </c>
      <c r="D81" s="40" t="s">
        <v>43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5">
      <c r="B82" s="40" t="s">
        <v>525</v>
      </c>
      <c r="C82" s="40" t="s">
        <v>40</v>
      </c>
      <c r="D82" s="40" t="s">
        <v>43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5">
      <c r="B83" s="40" t="s">
        <v>526</v>
      </c>
      <c r="C83" s="40" t="s">
        <v>40</v>
      </c>
      <c r="D83" s="40" t="s">
        <v>43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5">
      <c r="B84" s="40" t="s">
        <v>527</v>
      </c>
      <c r="C84" s="40" t="s">
        <v>40</v>
      </c>
      <c r="D84" s="40" t="s">
        <v>43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5">
      <c r="B85" s="40" t="s">
        <v>530</v>
      </c>
      <c r="C85" s="40" t="s">
        <v>40</v>
      </c>
      <c r="D85" s="40" t="s">
        <v>43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5">
      <c r="B86" s="40" t="s">
        <v>531</v>
      </c>
      <c r="C86" s="40" t="s">
        <v>40</v>
      </c>
      <c r="D86" s="40" t="s">
        <v>43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5">
      <c r="B87" s="40" t="s">
        <v>334</v>
      </c>
      <c r="C87" s="40" t="s">
        <v>40</v>
      </c>
      <c r="D87" s="40" t="s">
        <v>43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5">
      <c r="B88" s="40" t="s">
        <v>464</v>
      </c>
      <c r="C88" s="40" t="s">
        <v>37</v>
      </c>
      <c r="D88" s="40" t="s">
        <v>39</v>
      </c>
      <c r="E88" s="40">
        <v>1500</v>
      </c>
      <c r="F88" s="40">
        <v>2030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5">
      <c r="B89" s="40" t="s">
        <v>471</v>
      </c>
      <c r="C89" s="40" t="s">
        <v>37</v>
      </c>
      <c r="D89" s="40" t="s">
        <v>39</v>
      </c>
      <c r="E89" s="40">
        <v>1500</v>
      </c>
      <c r="F89" s="40">
        <v>2030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5">
      <c r="B90" s="40" t="s">
        <v>523</v>
      </c>
      <c r="C90" s="40" t="s">
        <v>40</v>
      </c>
      <c r="D90" s="40" t="s">
        <v>43</v>
      </c>
      <c r="E90" s="40">
        <v>1500</v>
      </c>
      <c r="F90" s="40">
        <v>2025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5">
      <c r="B91" s="40" t="s">
        <v>524</v>
      </c>
      <c r="C91" s="40" t="s">
        <v>40</v>
      </c>
      <c r="D91" s="40" t="s">
        <v>43</v>
      </c>
      <c r="E91" s="40">
        <v>1500</v>
      </c>
      <c r="F91" s="40">
        <v>2025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5">
      <c r="B92" s="40" t="s">
        <v>533</v>
      </c>
      <c r="C92" s="40" t="s">
        <v>40</v>
      </c>
      <c r="D92" s="40" t="s">
        <v>43</v>
      </c>
      <c r="E92" s="40">
        <v>1500</v>
      </c>
      <c r="F92" s="40">
        <v>2025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5">
      <c r="B93" s="40" t="s">
        <v>328</v>
      </c>
      <c r="C93" s="40" t="s">
        <v>40</v>
      </c>
      <c r="D93" s="40" t="s">
        <v>43</v>
      </c>
      <c r="E93" s="40">
        <v>1500</v>
      </c>
      <c r="F93" s="40">
        <v>2024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5">
      <c r="B94" s="40" t="s">
        <v>513</v>
      </c>
      <c r="C94" s="40" t="s">
        <v>44</v>
      </c>
      <c r="D94" s="40" t="s">
        <v>40</v>
      </c>
      <c r="E94" s="40">
        <v>1500</v>
      </c>
      <c r="F94" s="40">
        <v>2019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5">
      <c r="B95" s="40" t="s">
        <v>406</v>
      </c>
      <c r="C95" s="40" t="s">
        <v>44</v>
      </c>
      <c r="D95" s="40" t="s">
        <v>40</v>
      </c>
      <c r="E95" s="40">
        <v>1500</v>
      </c>
      <c r="F95" s="40">
        <v>2019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5">
      <c r="B96" s="40" t="s">
        <v>515</v>
      </c>
      <c r="C96" s="40" t="s">
        <v>44</v>
      </c>
      <c r="D96" s="40" t="s">
        <v>40</v>
      </c>
      <c r="E96" s="40">
        <v>1500</v>
      </c>
      <c r="F96" s="40">
        <v>2019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5">
      <c r="B97" s="40" t="s">
        <v>418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5">
      <c r="B98" s="40" t="s">
        <v>419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5">
      <c r="B99" s="40" t="s">
        <v>404</v>
      </c>
      <c r="C99" s="40" t="s">
        <v>44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5">
      <c r="B100" s="40" t="s">
        <v>420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5">
      <c r="B101" s="40" t="s">
        <v>421</v>
      </c>
      <c r="C101" s="40" t="s">
        <v>42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5">
      <c r="B102" s="40" t="s">
        <v>422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5">
      <c r="B103" s="40" t="s">
        <v>423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5">
      <c r="B104" s="40" t="s">
        <v>424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5">
      <c r="B105" s="40" t="s">
        <v>425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5">
      <c r="B106" s="40" t="s">
        <v>426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5">
      <c r="B107" s="40" t="s">
        <v>427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5">
      <c r="B108" s="40" t="s">
        <v>428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5">
      <c r="B109" s="40" t="s">
        <v>429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5">
      <c r="B110" s="40" t="s">
        <v>430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5">
      <c r="B111" s="40" t="s">
        <v>411</v>
      </c>
      <c r="C111" s="40" t="s">
        <v>45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5">
      <c r="B112" s="40" t="s">
        <v>431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5">
      <c r="B113" s="40" t="s">
        <v>432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5">
      <c r="B114" s="40" t="s">
        <v>412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5">
      <c r="B115" s="40" t="s">
        <v>413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5">
      <c r="B116" s="40" t="s">
        <v>414</v>
      </c>
      <c r="C116" s="40" t="s">
        <v>45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5">
      <c r="B117" s="40" t="s">
        <v>415</v>
      </c>
      <c r="C117" s="40" t="s">
        <v>45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5">
      <c r="B118" s="40" t="s">
        <v>433</v>
      </c>
      <c r="C118" s="40" t="s">
        <v>45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5">
      <c r="B119" s="40" t="s">
        <v>434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5">
      <c r="B120" s="40" t="s">
        <v>435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5">
      <c r="B121" s="40" t="s">
        <v>436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5">
      <c r="B122" s="40" t="s">
        <v>416</v>
      </c>
      <c r="C122" s="40" t="s">
        <v>45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5">
      <c r="B123" s="40" t="s">
        <v>437</v>
      </c>
      <c r="C123" s="40" t="s">
        <v>42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5">
      <c r="B124" s="40" t="s">
        <v>417</v>
      </c>
      <c r="C124" s="40" t="s">
        <v>45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5">
      <c r="B125" s="40" t="s">
        <v>438</v>
      </c>
      <c r="C125" s="40" t="s">
        <v>45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5">
      <c r="B126" s="40" t="s">
        <v>439</v>
      </c>
      <c r="C126" s="40" t="s">
        <v>45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5">
      <c r="B127" s="40" t="s">
        <v>440</v>
      </c>
      <c r="C127" s="40" t="s">
        <v>45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5">
      <c r="B128" s="40" t="s">
        <v>368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5">
      <c r="B129" s="40" t="s">
        <v>379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5">
      <c r="B130" s="40" t="s">
        <v>447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5">
      <c r="B131" s="40" t="s">
        <v>380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5">
      <c r="B132" s="40" t="s">
        <v>448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5">
      <c r="B133" s="40" t="s">
        <v>331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5">
      <c r="B134" s="40" t="s">
        <v>342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5">
      <c r="B135" s="40" t="s">
        <v>453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5">
      <c r="B136" s="40" t="s">
        <v>373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5">
      <c r="B137" s="40" t="s">
        <v>455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5">
      <c r="B138" s="40" t="s">
        <v>457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5">
      <c r="B139" s="40" t="s">
        <v>389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5">
      <c r="B140" s="40" t="s">
        <v>336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5">
      <c r="B141" s="40" t="s">
        <v>338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5">
      <c r="B142" s="40" t="s">
        <v>458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5">
      <c r="B143" s="40" t="s">
        <v>354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5">
      <c r="B144" s="40" t="s">
        <v>462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5">
      <c r="B145" s="40" t="s">
        <v>355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5">
      <c r="B146" s="40" t="s">
        <v>465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5">
      <c r="B147" s="40" t="s">
        <v>467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5">
      <c r="B148" s="40" t="s">
        <v>345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5">
      <c r="B149" s="40" t="s">
        <v>468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5">
      <c r="B150" s="40" t="s">
        <v>470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5">
      <c r="B151" s="40" t="s">
        <v>339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5">
      <c r="B152" s="40" t="s">
        <v>340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5">
      <c r="B153" s="40" t="s">
        <v>478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5">
      <c r="B154" s="40" t="s">
        <v>479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5">
      <c r="B155" s="40" t="s">
        <v>385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5">
      <c r="B156" s="40" t="s">
        <v>480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5">
      <c r="B157" s="40" t="s">
        <v>357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5">
      <c r="B158" s="40" t="s">
        <v>481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5">
      <c r="B159" s="40" t="s">
        <v>487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5">
      <c r="B160" s="40" t="s">
        <v>488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5">
      <c r="B161" s="40" t="s">
        <v>347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5">
      <c r="B162" s="40" t="s">
        <v>390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5">
      <c r="B163" s="40" t="s">
        <v>387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5">
      <c r="B164" s="40" t="s">
        <v>490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5">
      <c r="B165" s="40" t="s">
        <v>349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5">
      <c r="B166" s="40" t="s">
        <v>491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5">
      <c r="B167" s="40" t="s">
        <v>391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5">
      <c r="B168" s="40" t="s">
        <v>492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5">
      <c r="B169" s="40" t="s">
        <v>493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5">
      <c r="B170" s="40" t="s">
        <v>494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5">
      <c r="B171" s="40" t="s">
        <v>358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5">
      <c r="B172" s="40" t="s">
        <v>495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5">
      <c r="B173" s="40" t="s">
        <v>497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5">
      <c r="B174" s="40" t="s">
        <v>388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5">
      <c r="B175" s="40" t="s">
        <v>498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5">
      <c r="B176" s="40" t="s">
        <v>361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5">
      <c r="B177" s="40" t="s">
        <v>499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5">
      <c r="B178" s="40" t="s">
        <v>392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5">
      <c r="B179" s="40" t="s">
        <v>362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5">
      <c r="B180" s="40" t="s">
        <v>352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5">
      <c r="B181" s="40" t="s">
        <v>382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5">
      <c r="B182" s="40" t="s">
        <v>500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5">
      <c r="B183" s="40" t="s">
        <v>363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5">
      <c r="B184" s="40" t="s">
        <v>383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5">
      <c r="B185" s="40" t="s">
        <v>364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5">
      <c r="B186" s="40" t="s">
        <v>377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5">
      <c r="B187" s="40" t="s">
        <v>502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5">
      <c r="B188" s="40" t="s">
        <v>503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5">
      <c r="B189" s="40" t="s">
        <v>504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5">
      <c r="B190" s="40" t="s">
        <v>505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5">
      <c r="B191" s="40" t="s">
        <v>506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5">
      <c r="B192" s="40" t="s">
        <v>507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5">
      <c r="B193" s="40" t="s">
        <v>508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5">
      <c r="B194" s="40" t="s">
        <v>509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5">
      <c r="B195" s="40" t="s">
        <v>510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5">
      <c r="B196" s="40" t="s">
        <v>512</v>
      </c>
      <c r="C196" s="40" t="s">
        <v>44</v>
      </c>
      <c r="D196" s="40" t="s">
        <v>40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5">
      <c r="B197" s="40" t="s">
        <v>517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5">
      <c r="B198" s="40" t="s">
        <v>365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5">
      <c r="B199" s="40" t="s">
        <v>394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5">
      <c r="B200" s="40" t="s">
        <v>378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5">
      <c r="B201" s="40" t="s">
        <v>518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5">
      <c r="B202" s="40" t="s">
        <v>395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5">
      <c r="B203" s="40" t="s">
        <v>396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5">
      <c r="B204" s="40" t="s">
        <v>393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5">
      <c r="B205" s="40" t="s">
        <v>519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5">
      <c r="B206" s="40" t="s">
        <v>397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5">
      <c r="B207" s="40" t="s">
        <v>520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5">
      <c r="B208" s="40" t="s">
        <v>329</v>
      </c>
      <c r="C208" s="40" t="s">
        <v>43</v>
      </c>
      <c r="D208" s="40" t="s">
        <v>42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5">
      <c r="B209" s="40" t="s">
        <v>333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5">
      <c r="B210" s="40" t="s">
        <v>529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5">
      <c r="B211" s="40" t="s">
        <v>341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5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5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5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5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5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5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5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5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5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5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5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5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5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5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5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5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5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5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5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5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5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5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5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5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5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5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5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5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5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5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5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5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5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5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5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5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5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5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5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5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5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5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5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5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5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5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5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5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5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5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5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5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5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5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5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5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5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5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5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5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5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5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5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5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5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5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5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5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5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5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5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5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5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5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5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5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5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5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5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5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5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5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5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5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5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5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5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5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5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5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5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5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5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5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5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5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5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5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5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5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5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5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5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5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5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5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5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5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5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5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5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5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5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5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5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5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5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5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5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5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5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5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5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5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5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5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5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5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5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5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5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5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5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5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5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5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5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5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5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5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5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5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5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5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5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5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5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5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5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5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5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5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5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5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5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5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5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5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5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5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5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5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4.4" x14ac:dyDescent="0.3"/>
  <cols>
    <col min="2" max="2" width="21.6640625" customWidth="1"/>
  </cols>
  <sheetData>
    <row r="3" spans="2:42" x14ac:dyDescent="0.3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3">
      <c r="B4" t="s">
        <v>251</v>
      </c>
      <c r="C4" t="s">
        <v>13</v>
      </c>
    </row>
    <row r="5" spans="2:42" x14ac:dyDescent="0.3">
      <c r="B5" t="s">
        <v>1</v>
      </c>
      <c r="C5" t="s">
        <v>37</v>
      </c>
    </row>
    <row r="6" spans="2:42" x14ac:dyDescent="0.3">
      <c r="B6" t="s">
        <v>1</v>
      </c>
      <c r="C6" t="s">
        <v>38</v>
      </c>
    </row>
    <row r="7" spans="2:42" x14ac:dyDescent="0.3">
      <c r="B7" t="s">
        <v>1</v>
      </c>
      <c r="C7" t="s">
        <v>39</v>
      </c>
    </row>
    <row r="8" spans="2:42" x14ac:dyDescent="0.3">
      <c r="B8" t="s">
        <v>1</v>
      </c>
      <c r="C8" t="s">
        <v>40</v>
      </c>
    </row>
    <row r="9" spans="2:42" x14ac:dyDescent="0.3">
      <c r="B9" t="s">
        <v>1</v>
      </c>
      <c r="C9" t="s">
        <v>41</v>
      </c>
    </row>
    <row r="10" spans="2:42" x14ac:dyDescent="0.3">
      <c r="B10" t="s">
        <v>1</v>
      </c>
      <c r="C10" t="s">
        <v>42</v>
      </c>
    </row>
    <row r="11" spans="2:42" x14ac:dyDescent="0.3">
      <c r="B11" t="s">
        <v>1</v>
      </c>
      <c r="C11" t="s">
        <v>43</v>
      </c>
    </row>
    <row r="12" spans="2:42" x14ac:dyDescent="0.3">
      <c r="B12" t="s">
        <v>1</v>
      </c>
      <c r="C12" t="s">
        <v>44</v>
      </c>
    </row>
    <row r="13" spans="2:42" x14ac:dyDescent="0.3">
      <c r="B13" t="s">
        <v>1</v>
      </c>
      <c r="C13" t="s">
        <v>45</v>
      </c>
    </row>
    <row r="14" spans="2:42" x14ac:dyDescent="0.3">
      <c r="B14" t="s">
        <v>1</v>
      </c>
      <c r="C14" t="s">
        <v>46</v>
      </c>
    </row>
    <row r="15" spans="2:42" x14ac:dyDescent="0.3">
      <c r="B15" t="s">
        <v>1</v>
      </c>
      <c r="C15" t="s">
        <v>47</v>
      </c>
    </row>
    <row r="16" spans="2:42" x14ac:dyDescent="0.3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3">
      <c r="B17" t="s">
        <v>2</v>
      </c>
      <c r="C17" t="s">
        <v>37</v>
      </c>
    </row>
    <row r="18" spans="2:42" x14ac:dyDescent="0.3">
      <c r="B18" t="s">
        <v>2</v>
      </c>
      <c r="C18" t="s">
        <v>38</v>
      </c>
    </row>
    <row r="19" spans="2:42" x14ac:dyDescent="0.3">
      <c r="B19" t="s">
        <v>2</v>
      </c>
      <c r="C19" t="s">
        <v>39</v>
      </c>
    </row>
    <row r="20" spans="2:42" x14ac:dyDescent="0.3">
      <c r="B20" t="s">
        <v>2</v>
      </c>
      <c r="C20" t="s">
        <v>40</v>
      </c>
    </row>
    <row r="21" spans="2:42" x14ac:dyDescent="0.3">
      <c r="B21" t="s">
        <v>2</v>
      </c>
      <c r="C21" t="s">
        <v>41</v>
      </c>
    </row>
    <row r="22" spans="2:42" x14ac:dyDescent="0.3">
      <c r="B22" t="s">
        <v>2</v>
      </c>
      <c r="C22" t="s">
        <v>42</v>
      </c>
    </row>
    <row r="23" spans="2:42" x14ac:dyDescent="0.3">
      <c r="B23" t="s">
        <v>2</v>
      </c>
      <c r="C23" t="s">
        <v>43</v>
      </c>
    </row>
    <row r="24" spans="2:42" x14ac:dyDescent="0.3">
      <c r="B24" t="s">
        <v>2</v>
      </c>
      <c r="C24" t="s">
        <v>44</v>
      </c>
    </row>
    <row r="25" spans="2:42" x14ac:dyDescent="0.3">
      <c r="B25" t="s">
        <v>2</v>
      </c>
      <c r="C25" t="s">
        <v>45</v>
      </c>
    </row>
    <row r="26" spans="2:42" x14ac:dyDescent="0.3">
      <c r="B26" t="s">
        <v>2</v>
      </c>
      <c r="C26" t="s">
        <v>46</v>
      </c>
    </row>
    <row r="27" spans="2:42" x14ac:dyDescent="0.3">
      <c r="B27" t="s">
        <v>2</v>
      </c>
      <c r="C27" t="s">
        <v>47</v>
      </c>
    </row>
    <row r="28" spans="2:42" x14ac:dyDescent="0.3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3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3418.6859770000001</v>
      </c>
      <c r="L29">
        <v>3426.2872889999999</v>
      </c>
      <c r="M29">
        <v>4235.6074420000004</v>
      </c>
      <c r="N29">
        <v>4367.5445300000001</v>
      </c>
      <c r="O29">
        <v>4388.3833839999998</v>
      </c>
      <c r="P29">
        <v>4061.3882039999999</v>
      </c>
      <c r="Q29">
        <v>2102.7743230000001</v>
      </c>
      <c r="R29">
        <v>1915.8016950000001</v>
      </c>
      <c r="S29">
        <v>1997.517552</v>
      </c>
      <c r="T29">
        <v>1997.517552</v>
      </c>
      <c r="U29">
        <v>2322.113672</v>
      </c>
      <c r="V29">
        <v>1504.131036</v>
      </c>
      <c r="W29">
        <v>2468.837916</v>
      </c>
      <c r="X29">
        <v>2932.4612459999998</v>
      </c>
      <c r="Y29">
        <v>3397.7819720000002</v>
      </c>
      <c r="Z29">
        <v>3713.5922740000001</v>
      </c>
      <c r="AA29">
        <v>4259.9516679999997</v>
      </c>
      <c r="AB29">
        <v>4558.4295659999998</v>
      </c>
      <c r="AC29">
        <v>4830.5818300000001</v>
      </c>
      <c r="AD29">
        <v>5159.0811970000004</v>
      </c>
      <c r="AE29">
        <v>6071.7934379999997</v>
      </c>
      <c r="AF29">
        <v>4588.4370429999999</v>
      </c>
      <c r="AG29">
        <v>4183.1429189999999</v>
      </c>
      <c r="AH29">
        <v>3822.9190279999998</v>
      </c>
      <c r="AI29">
        <v>3304.3850619999998</v>
      </c>
      <c r="AJ29">
        <v>2544.4081209999999</v>
      </c>
      <c r="AK29">
        <v>2593.0418829999999</v>
      </c>
      <c r="AL29">
        <v>3526.1237919999999</v>
      </c>
      <c r="AM29">
        <v>5183.9760980000001</v>
      </c>
      <c r="AN29">
        <v>7551.0511829999996</v>
      </c>
      <c r="AO29">
        <v>8475.0980629999995</v>
      </c>
      <c r="AP29">
        <v>8122.9023850000003</v>
      </c>
    </row>
    <row r="30" spans="2:42" x14ac:dyDescent="0.3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91.826997770000006</v>
      </c>
      <c r="P30">
        <v>91.826997770000006</v>
      </c>
      <c r="Q30">
        <v>91.826997770000006</v>
      </c>
      <c r="S30">
        <v>91.826997770000006</v>
      </c>
      <c r="T30">
        <v>91.826997770000006</v>
      </c>
      <c r="U30">
        <v>91.826997770000006</v>
      </c>
      <c r="V30">
        <v>91.826997770000006</v>
      </c>
      <c r="W30">
        <v>165.58362249999999</v>
      </c>
      <c r="X30">
        <v>239.34024719999999</v>
      </c>
      <c r="Y30">
        <v>313.0968719</v>
      </c>
      <c r="Z30">
        <v>386.85349660000003</v>
      </c>
      <c r="AA30">
        <v>460.61012140000003</v>
      </c>
      <c r="AB30">
        <v>534.3667461</v>
      </c>
      <c r="AC30">
        <v>608.12337079999998</v>
      </c>
      <c r="AD30">
        <v>681.87999549999995</v>
      </c>
      <c r="AE30">
        <v>1051.858798</v>
      </c>
      <c r="AF30">
        <v>829.39324490000001</v>
      </c>
      <c r="AG30">
        <v>811.3228719</v>
      </c>
      <c r="AH30">
        <v>737.56624720000002</v>
      </c>
      <c r="AI30">
        <v>850.88591980000001</v>
      </c>
      <c r="AJ30">
        <v>239.66029169999999</v>
      </c>
      <c r="AK30">
        <v>299.75877409999998</v>
      </c>
      <c r="AL30">
        <v>757.26092140000003</v>
      </c>
      <c r="AM30">
        <v>1050.6631190000001</v>
      </c>
      <c r="AN30">
        <v>1050.6631190000001</v>
      </c>
      <c r="AO30">
        <v>1050.6631190000001</v>
      </c>
      <c r="AP30">
        <v>1714.4727419999999</v>
      </c>
    </row>
    <row r="31" spans="2:42" x14ac:dyDescent="0.3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2346.2981249999998</v>
      </c>
      <c r="Q31">
        <v>1419.0523479999999</v>
      </c>
      <c r="R31">
        <v>1323.3446260000001</v>
      </c>
      <c r="S31">
        <v>1333.002675</v>
      </c>
      <c r="T31">
        <v>1366.3387789999999</v>
      </c>
      <c r="U31">
        <v>1733.1160150000001</v>
      </c>
      <c r="V31">
        <v>1318.2489720000001</v>
      </c>
      <c r="W31">
        <v>1388.3177659999999</v>
      </c>
      <c r="X31">
        <v>1458.386559</v>
      </c>
      <c r="Y31">
        <v>1528.4553530000001</v>
      </c>
      <c r="Z31">
        <v>1598.524146</v>
      </c>
      <c r="AA31">
        <v>1598.524146</v>
      </c>
      <c r="AB31">
        <v>1598.524146</v>
      </c>
      <c r="AC31">
        <v>1738.9515819999999</v>
      </c>
      <c r="AD31">
        <v>1813.9859300000001</v>
      </c>
      <c r="AE31">
        <v>2453.1418359999998</v>
      </c>
      <c r="AF31">
        <v>1583.371805</v>
      </c>
      <c r="AG31">
        <v>736.09111470000005</v>
      </c>
      <c r="AH31">
        <v>736.09111470000005</v>
      </c>
      <c r="AI31">
        <v>736.09111470000005</v>
      </c>
      <c r="AJ31">
        <v>736.09111470000005</v>
      </c>
      <c r="AK31">
        <v>1191.9070549999999</v>
      </c>
      <c r="AL31">
        <v>806.15990820000002</v>
      </c>
      <c r="AM31">
        <v>736.09111470000005</v>
      </c>
      <c r="AN31">
        <v>1038.619148</v>
      </c>
      <c r="AO31">
        <v>1247.826871</v>
      </c>
      <c r="AP31">
        <v>1779.586724</v>
      </c>
    </row>
    <row r="32" spans="2:42" x14ac:dyDescent="0.3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1344.572895</v>
      </c>
      <c r="M32">
        <v>1490.9279570000001</v>
      </c>
      <c r="N32">
        <v>1592.022606</v>
      </c>
      <c r="O32">
        <v>1490.9279570000001</v>
      </c>
      <c r="P32">
        <v>1827.356708</v>
      </c>
      <c r="Q32">
        <v>1916.8118939999999</v>
      </c>
      <c r="R32">
        <v>1916.8118939999999</v>
      </c>
      <c r="S32">
        <v>1916.8118939999999</v>
      </c>
      <c r="T32">
        <v>1804.8127239999999</v>
      </c>
      <c r="U32">
        <v>1804.8127239999999</v>
      </c>
      <c r="V32">
        <v>1667.3803760000001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685.6511405</v>
      </c>
      <c r="AH32">
        <v>633.93412880000005</v>
      </c>
      <c r="AI32">
        <v>268.53421409999999</v>
      </c>
      <c r="AJ32">
        <v>494.25269930000002</v>
      </c>
      <c r="AK32">
        <v>461.34768759999997</v>
      </c>
      <c r="AL32">
        <v>269.94924650000002</v>
      </c>
      <c r="AM32">
        <v>526.99108360000002</v>
      </c>
      <c r="AN32">
        <v>526.99108360000002</v>
      </c>
      <c r="AO32">
        <v>526.99108360000002</v>
      </c>
      <c r="AP32">
        <v>760.18110730000001</v>
      </c>
    </row>
    <row r="33" spans="2:42" x14ac:dyDescent="0.3">
      <c r="B33" t="s">
        <v>3</v>
      </c>
      <c r="C33" t="s">
        <v>41</v>
      </c>
    </row>
    <row r="34" spans="2:42" x14ac:dyDescent="0.3">
      <c r="B34" t="s">
        <v>3</v>
      </c>
      <c r="C34" t="s">
        <v>42</v>
      </c>
    </row>
    <row r="35" spans="2:42" x14ac:dyDescent="0.3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1177.1282639999999</v>
      </c>
      <c r="I35">
        <v>1164.1137839999999</v>
      </c>
      <c r="J35">
        <v>1075.9990809999999</v>
      </c>
      <c r="K35">
        <v>1177.1282639999999</v>
      </c>
      <c r="L35">
        <v>1177.1282639999999</v>
      </c>
      <c r="M35">
        <v>1164.1137839999999</v>
      </c>
      <c r="N35">
        <v>1291.2719279999999</v>
      </c>
      <c r="O35">
        <v>1177.1282639999999</v>
      </c>
      <c r="P35">
        <v>1278.2574480000001</v>
      </c>
      <c r="Q35">
        <v>1289.153554</v>
      </c>
      <c r="R35">
        <v>1291.267071</v>
      </c>
      <c r="S35">
        <v>1278.2574480000001</v>
      </c>
      <c r="T35">
        <v>1278.2574480000001</v>
      </c>
      <c r="U35">
        <v>1278.2574480000001</v>
      </c>
      <c r="V35">
        <v>1291.2719279999999</v>
      </c>
      <c r="W35">
        <v>775.61545169999999</v>
      </c>
      <c r="X35">
        <v>775.61545169999999</v>
      </c>
      <c r="Y35">
        <v>775.61545169999999</v>
      </c>
      <c r="Z35">
        <v>775.61545169999999</v>
      </c>
      <c r="AA35">
        <v>775.61545169999999</v>
      </c>
      <c r="AB35">
        <v>775.61545169999999</v>
      </c>
      <c r="AC35">
        <v>360.66989489999997</v>
      </c>
      <c r="AD35">
        <v>383.99928260000002</v>
      </c>
      <c r="AE35">
        <v>721.33978969999998</v>
      </c>
      <c r="AF35">
        <v>416.3781659</v>
      </c>
      <c r="AG35">
        <v>426.59212889999998</v>
      </c>
      <c r="AH35">
        <v>448.36190010000001</v>
      </c>
      <c r="AI35">
        <v>469.91783939999999</v>
      </c>
      <c r="AJ35">
        <v>489.2839457</v>
      </c>
      <c r="AK35">
        <v>509.86289620000002</v>
      </c>
      <c r="AL35">
        <v>531.60998410000002</v>
      </c>
      <c r="AM35">
        <v>552.38374610000005</v>
      </c>
      <c r="AN35">
        <v>568.01846139999998</v>
      </c>
      <c r="AO35">
        <v>668.48319089999995</v>
      </c>
      <c r="AP35">
        <v>721.33978969999998</v>
      </c>
    </row>
    <row r="36" spans="2:42" x14ac:dyDescent="0.3">
      <c r="B36" t="s">
        <v>3</v>
      </c>
      <c r="C36" t="s">
        <v>44</v>
      </c>
    </row>
    <row r="37" spans="2:42" x14ac:dyDescent="0.3">
      <c r="B37" t="s">
        <v>3</v>
      </c>
      <c r="C37" t="s">
        <v>45</v>
      </c>
    </row>
    <row r="38" spans="2:42" x14ac:dyDescent="0.3">
      <c r="B38" t="s">
        <v>3</v>
      </c>
      <c r="C38" t="s">
        <v>46</v>
      </c>
    </row>
    <row r="39" spans="2:42" x14ac:dyDescent="0.3">
      <c r="B39" t="s">
        <v>3</v>
      </c>
      <c r="C39" t="s">
        <v>47</v>
      </c>
    </row>
    <row r="40" spans="2:42" x14ac:dyDescent="0.3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7608.5223740000001</v>
      </c>
      <c r="I40">
        <v>7863.4293379999999</v>
      </c>
      <c r="J40">
        <v>7179.0033940000003</v>
      </c>
      <c r="K40">
        <v>7563.3967839999996</v>
      </c>
      <c r="L40">
        <v>8704.8814629999997</v>
      </c>
      <c r="M40">
        <v>9814.5077430000001</v>
      </c>
      <c r="N40">
        <v>9944.4689359999993</v>
      </c>
      <c r="O40">
        <v>9750.0694769999991</v>
      </c>
      <c r="P40">
        <v>9605.1274819999999</v>
      </c>
      <c r="Q40">
        <v>6819.6191170000002</v>
      </c>
      <c r="R40">
        <v>6447.2252870000002</v>
      </c>
      <c r="S40">
        <v>6617.4165670000002</v>
      </c>
      <c r="T40">
        <v>6538.7534999999998</v>
      </c>
      <c r="U40">
        <v>7230.1268559999999</v>
      </c>
      <c r="V40">
        <v>5872.8593099999998</v>
      </c>
      <c r="W40">
        <v>5982.3387460000004</v>
      </c>
      <c r="X40">
        <v>6589.7874940000002</v>
      </c>
      <c r="Y40">
        <v>7198.9336380000004</v>
      </c>
      <c r="Z40">
        <v>7243.3999050000002</v>
      </c>
      <c r="AA40">
        <v>7863.5159240000003</v>
      </c>
      <c r="AB40">
        <v>8235.7504470000003</v>
      </c>
      <c r="AC40">
        <v>8307.1412149999996</v>
      </c>
      <c r="AD40">
        <v>8807.7609420000008</v>
      </c>
      <c r="AE40">
        <v>11066.948399999999</v>
      </c>
      <c r="AF40">
        <v>8186.3947959999996</v>
      </c>
      <c r="AG40">
        <v>6842.8001750000003</v>
      </c>
      <c r="AH40">
        <v>6378.8724190000003</v>
      </c>
      <c r="AI40">
        <v>5629.8141500000002</v>
      </c>
      <c r="AJ40">
        <v>4503.6961730000003</v>
      </c>
      <c r="AK40">
        <v>5055.9182970000002</v>
      </c>
      <c r="AL40">
        <v>5891.1038520000002</v>
      </c>
      <c r="AM40">
        <v>8050.1051619999998</v>
      </c>
      <c r="AN40">
        <v>10735.342989999999</v>
      </c>
      <c r="AO40">
        <v>11969.062330000001</v>
      </c>
      <c r="AP40">
        <v>13098.482749999999</v>
      </c>
    </row>
    <row r="41" spans="2:42" x14ac:dyDescent="0.3">
      <c r="B41" t="s">
        <v>4</v>
      </c>
      <c r="C41" t="s">
        <v>37</v>
      </c>
    </row>
    <row r="42" spans="2:42" x14ac:dyDescent="0.3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8637.6295140000002</v>
      </c>
      <c r="O42">
        <v>8347.0043069999992</v>
      </c>
      <c r="P42">
        <v>8637.657663</v>
      </c>
      <c r="Q42">
        <v>8516.1391710000007</v>
      </c>
      <c r="R42">
        <v>8516.1391710000007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1934.493594</v>
      </c>
      <c r="AA42">
        <v>1934.493594</v>
      </c>
      <c r="AB42">
        <v>1934.493594</v>
      </c>
      <c r="AC42">
        <v>1934.493594</v>
      </c>
      <c r="AD42">
        <v>1934.493594</v>
      </c>
      <c r="AE42">
        <v>2235.7627520000001</v>
      </c>
      <c r="AF42">
        <v>1934.493594</v>
      </c>
      <c r="AG42">
        <v>2096.0637940000001</v>
      </c>
      <c r="AH42">
        <v>2235.7627520000001</v>
      </c>
      <c r="AI42">
        <v>2235.7627520000001</v>
      </c>
      <c r="AJ42">
        <v>2235.7627520000001</v>
      </c>
    </row>
    <row r="43" spans="2:42" x14ac:dyDescent="0.3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982.20242570000005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567.62644890000001</v>
      </c>
    </row>
    <row r="44" spans="2:42" x14ac:dyDescent="0.3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382.31430690000002</v>
      </c>
      <c r="Q44">
        <v>382.31430690000002</v>
      </c>
      <c r="R44">
        <v>382.31430690000002</v>
      </c>
      <c r="S44">
        <v>382.31430690000002</v>
      </c>
      <c r="T44">
        <v>382.31430690000002</v>
      </c>
      <c r="U44">
        <v>382.31430690000002</v>
      </c>
      <c r="V44">
        <v>191.15715349999999</v>
      </c>
    </row>
    <row r="45" spans="2:42" x14ac:dyDescent="0.3">
      <c r="B45" t="s">
        <v>4</v>
      </c>
      <c r="C45" t="s">
        <v>41</v>
      </c>
    </row>
    <row r="46" spans="2:42" x14ac:dyDescent="0.3">
      <c r="B46" t="s">
        <v>4</v>
      </c>
      <c r="C46" t="s">
        <v>42</v>
      </c>
    </row>
    <row r="47" spans="2:42" x14ac:dyDescent="0.3">
      <c r="B47" t="s">
        <v>4</v>
      </c>
      <c r="C47" t="s">
        <v>43</v>
      </c>
    </row>
    <row r="48" spans="2:42" x14ac:dyDescent="0.3">
      <c r="B48" t="s">
        <v>4</v>
      </c>
      <c r="C48" t="s">
        <v>44</v>
      </c>
    </row>
    <row r="49" spans="2:42" x14ac:dyDescent="0.3">
      <c r="B49" t="s">
        <v>4</v>
      </c>
      <c r="C49" t="s">
        <v>45</v>
      </c>
    </row>
    <row r="50" spans="2:42" x14ac:dyDescent="0.3">
      <c r="B50" t="s">
        <v>4</v>
      </c>
      <c r="C50" t="s">
        <v>46</v>
      </c>
    </row>
    <row r="51" spans="2:42" x14ac:dyDescent="0.3">
      <c r="B51" t="s">
        <v>4</v>
      </c>
      <c r="C51" t="s">
        <v>47</v>
      </c>
    </row>
    <row r="52" spans="2:42" x14ac:dyDescent="0.3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9396.4131159999997</v>
      </c>
      <c r="O52">
        <v>9105.7879090000006</v>
      </c>
      <c r="P52">
        <v>10002.1744</v>
      </c>
      <c r="Q52">
        <v>10033.70638</v>
      </c>
      <c r="R52">
        <v>10033.70638</v>
      </c>
      <c r="S52">
        <v>10033.70638</v>
      </c>
      <c r="T52">
        <v>10033.70638</v>
      </c>
      <c r="U52">
        <v>3966.8110320000001</v>
      </c>
      <c r="V52">
        <v>3208.0274300000001</v>
      </c>
      <c r="W52">
        <v>1934.493594</v>
      </c>
      <c r="X52">
        <v>1934.493594</v>
      </c>
      <c r="Y52">
        <v>1934.493594</v>
      </c>
      <c r="Z52">
        <v>1934.493594</v>
      </c>
      <c r="AA52">
        <v>1934.493594</v>
      </c>
      <c r="AB52">
        <v>1934.493594</v>
      </c>
      <c r="AC52">
        <v>1934.493594</v>
      </c>
      <c r="AD52">
        <v>1934.493594</v>
      </c>
      <c r="AE52">
        <v>2235.7627520000001</v>
      </c>
      <c r="AF52">
        <v>1934.493594</v>
      </c>
      <c r="AG52">
        <v>2096.0637940000001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3">
      <c r="B53" t="s">
        <v>5</v>
      </c>
      <c r="C53" t="s">
        <v>37</v>
      </c>
    </row>
    <row r="54" spans="2:42" x14ac:dyDescent="0.3">
      <c r="B54" t="s">
        <v>5</v>
      </c>
      <c r="C54" t="s">
        <v>38</v>
      </c>
    </row>
    <row r="55" spans="2:42" x14ac:dyDescent="0.3">
      <c r="B55" t="s">
        <v>5</v>
      </c>
      <c r="C55" t="s">
        <v>39</v>
      </c>
    </row>
    <row r="56" spans="2:42" x14ac:dyDescent="0.3">
      <c r="B56" t="s">
        <v>5</v>
      </c>
      <c r="C56" t="s">
        <v>40</v>
      </c>
    </row>
    <row r="57" spans="2:42" x14ac:dyDescent="0.3">
      <c r="B57" t="s">
        <v>5</v>
      </c>
      <c r="C57" t="s">
        <v>41</v>
      </c>
    </row>
    <row r="58" spans="2:42" x14ac:dyDescent="0.3">
      <c r="B58" t="s">
        <v>5</v>
      </c>
      <c r="C58" t="s">
        <v>42</v>
      </c>
    </row>
    <row r="59" spans="2:42" x14ac:dyDescent="0.3">
      <c r="B59" t="s">
        <v>5</v>
      </c>
      <c r="C59" t="s">
        <v>43</v>
      </c>
    </row>
    <row r="60" spans="2:42" x14ac:dyDescent="0.3">
      <c r="B60" t="s">
        <v>5</v>
      </c>
      <c r="C60" t="s">
        <v>44</v>
      </c>
    </row>
    <row r="61" spans="2:42" x14ac:dyDescent="0.3">
      <c r="B61" t="s">
        <v>5</v>
      </c>
      <c r="C61" t="s">
        <v>45</v>
      </c>
    </row>
    <row r="62" spans="2:42" x14ac:dyDescent="0.3">
      <c r="B62" t="s">
        <v>5</v>
      </c>
      <c r="C62" t="s">
        <v>46</v>
      </c>
    </row>
    <row r="63" spans="2:42" x14ac:dyDescent="0.3">
      <c r="B63" t="s">
        <v>5</v>
      </c>
      <c r="C63" t="s">
        <v>47</v>
      </c>
    </row>
    <row r="64" spans="2:42" x14ac:dyDescent="0.3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3">
      <c r="B65" t="s">
        <v>58</v>
      </c>
      <c r="C65" t="s">
        <v>37</v>
      </c>
    </row>
    <row r="66" spans="2:42" x14ac:dyDescent="0.3">
      <c r="B66" t="s">
        <v>58</v>
      </c>
      <c r="C66" t="s">
        <v>38</v>
      </c>
    </row>
    <row r="67" spans="2:42" x14ac:dyDescent="0.3">
      <c r="B67" t="s">
        <v>58</v>
      </c>
      <c r="C67" t="s">
        <v>39</v>
      </c>
      <c r="E67">
        <v>211.9820034</v>
      </c>
      <c r="G67">
        <v>436.5562731</v>
      </c>
      <c r="O67">
        <v>11.57004465</v>
      </c>
    </row>
    <row r="68" spans="2:42" x14ac:dyDescent="0.3">
      <c r="B68" t="s">
        <v>58</v>
      </c>
      <c r="C68" t="s">
        <v>40</v>
      </c>
    </row>
    <row r="69" spans="2:42" x14ac:dyDescent="0.3">
      <c r="B69" t="s">
        <v>58</v>
      </c>
      <c r="C69" t="s">
        <v>41</v>
      </c>
    </row>
    <row r="70" spans="2:42" x14ac:dyDescent="0.3">
      <c r="B70" t="s">
        <v>58</v>
      </c>
      <c r="C70" t="s">
        <v>42</v>
      </c>
    </row>
    <row r="71" spans="2:42" x14ac:dyDescent="0.3">
      <c r="B71" t="s">
        <v>58</v>
      </c>
      <c r="C71" t="s">
        <v>43</v>
      </c>
    </row>
    <row r="72" spans="2:42" x14ac:dyDescent="0.3">
      <c r="B72" t="s">
        <v>58</v>
      </c>
      <c r="C72" t="s">
        <v>44</v>
      </c>
    </row>
    <row r="73" spans="2:42" x14ac:dyDescent="0.3">
      <c r="B73" t="s">
        <v>58</v>
      </c>
      <c r="C73" t="s">
        <v>45</v>
      </c>
    </row>
    <row r="74" spans="2:42" x14ac:dyDescent="0.3">
      <c r="B74" t="s">
        <v>58</v>
      </c>
      <c r="C74" t="s">
        <v>46</v>
      </c>
    </row>
    <row r="75" spans="2:42" x14ac:dyDescent="0.3">
      <c r="B75" t="s">
        <v>58</v>
      </c>
      <c r="C75" t="s">
        <v>47</v>
      </c>
    </row>
    <row r="76" spans="2:42" x14ac:dyDescent="0.3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3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90083.692469999995</v>
      </c>
      <c r="O77">
        <v>90083.692469999995</v>
      </c>
      <c r="P77">
        <v>146168.14430000001</v>
      </c>
      <c r="Q77">
        <v>218988.4411</v>
      </c>
      <c r="R77">
        <v>259047.05290000001</v>
      </c>
      <c r="S77">
        <v>264032.07199999999</v>
      </c>
      <c r="T77">
        <v>269192.44349999999</v>
      </c>
      <c r="U77">
        <v>274302.7144</v>
      </c>
      <c r="V77">
        <v>279337.83419999998</v>
      </c>
      <c r="W77">
        <v>312093.58490000002</v>
      </c>
      <c r="X77">
        <v>316126.69079999998</v>
      </c>
      <c r="Y77">
        <v>319633.73950000003</v>
      </c>
      <c r="Z77">
        <v>323504.01809999999</v>
      </c>
      <c r="AA77">
        <v>326898.34019999998</v>
      </c>
      <c r="AB77">
        <v>338210.03370000003</v>
      </c>
      <c r="AC77">
        <v>339299.72379999998</v>
      </c>
      <c r="AD77">
        <v>340765.1691</v>
      </c>
      <c r="AE77">
        <v>341980.11099999998</v>
      </c>
      <c r="AF77">
        <v>343833.83669999999</v>
      </c>
      <c r="AG77">
        <v>345036.25329999998</v>
      </c>
      <c r="AH77">
        <v>346714.62660000002</v>
      </c>
      <c r="AI77">
        <v>348117.4461</v>
      </c>
      <c r="AJ77">
        <v>349720.66830000002</v>
      </c>
      <c r="AK77">
        <v>350472.17869999999</v>
      </c>
      <c r="AL77">
        <v>352508.48639999999</v>
      </c>
      <c r="AM77">
        <v>353447.87439999997</v>
      </c>
      <c r="AN77">
        <v>354525.03940000001</v>
      </c>
      <c r="AO77">
        <v>356190.88740000001</v>
      </c>
      <c r="AP77">
        <v>357543.60619999998</v>
      </c>
    </row>
    <row r="78" spans="2:42" x14ac:dyDescent="0.3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3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2833.1306199999999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3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3">
      <c r="B81" t="s">
        <v>6</v>
      </c>
      <c r="C81" t="s">
        <v>41</v>
      </c>
    </row>
    <row r="82" spans="2:42" x14ac:dyDescent="0.3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3">
      <c r="B83" t="s">
        <v>6</v>
      </c>
      <c r="C83" t="s">
        <v>43</v>
      </c>
    </row>
    <row r="84" spans="2:42" x14ac:dyDescent="0.3">
      <c r="B84" t="s">
        <v>6</v>
      </c>
      <c r="C84" t="s">
        <v>44</v>
      </c>
    </row>
    <row r="85" spans="2:42" x14ac:dyDescent="0.3">
      <c r="B85" t="s">
        <v>6</v>
      </c>
      <c r="C85" t="s">
        <v>45</v>
      </c>
    </row>
    <row r="86" spans="2:42" x14ac:dyDescent="0.3">
      <c r="B86" t="s">
        <v>6</v>
      </c>
      <c r="C86" t="s">
        <v>46</v>
      </c>
    </row>
    <row r="87" spans="2:42" x14ac:dyDescent="0.3">
      <c r="B87" t="s">
        <v>6</v>
      </c>
      <c r="C87" t="s">
        <v>47</v>
      </c>
    </row>
    <row r="88" spans="2:42" x14ac:dyDescent="0.3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94643.714789999998</v>
      </c>
      <c r="K88">
        <v>97610.442469999995</v>
      </c>
      <c r="L88">
        <v>97898.536309999996</v>
      </c>
      <c r="M88">
        <v>98619.54277</v>
      </c>
      <c r="N88">
        <v>117042.0292</v>
      </c>
      <c r="O88">
        <v>117042.0292</v>
      </c>
      <c r="P88">
        <v>162637.87049999999</v>
      </c>
      <c r="Q88">
        <v>235458.21960000001</v>
      </c>
      <c r="R88">
        <v>275516.83140000002</v>
      </c>
      <c r="S88">
        <v>280501.8505</v>
      </c>
      <c r="T88">
        <v>285662.22210000001</v>
      </c>
      <c r="U88">
        <v>290772.49290000001</v>
      </c>
      <c r="V88">
        <v>295807.6127</v>
      </c>
      <c r="W88">
        <v>318250.55920000002</v>
      </c>
      <c r="X88">
        <v>322283.66509999998</v>
      </c>
      <c r="Y88">
        <v>325087.75750000001</v>
      </c>
      <c r="Z88">
        <v>329660.99239999999</v>
      </c>
      <c r="AA88">
        <v>333055.31439999997</v>
      </c>
      <c r="AB88">
        <v>341519.31949999998</v>
      </c>
      <c r="AC88">
        <v>342609.00959999999</v>
      </c>
      <c r="AD88">
        <v>344074.45490000001</v>
      </c>
      <c r="AE88">
        <v>345289.39669999998</v>
      </c>
      <c r="AF88">
        <v>347143.12239999999</v>
      </c>
      <c r="AG88">
        <v>348345.53909999999</v>
      </c>
      <c r="AH88">
        <v>350023.91239999997</v>
      </c>
      <c r="AI88">
        <v>351426.73180000001</v>
      </c>
      <c r="AJ88">
        <v>353029.95400000003</v>
      </c>
      <c r="AK88">
        <v>353781.4645</v>
      </c>
      <c r="AL88">
        <v>352508.48639999999</v>
      </c>
      <c r="AM88">
        <v>353447.87439999997</v>
      </c>
      <c r="AN88">
        <v>354525.03940000001</v>
      </c>
      <c r="AO88">
        <v>356190.88740000001</v>
      </c>
      <c r="AP88">
        <v>357543.60619999998</v>
      </c>
    </row>
    <row r="89" spans="2:42" x14ac:dyDescent="0.3">
      <c r="B89" t="s">
        <v>7</v>
      </c>
      <c r="C89" t="s">
        <v>37</v>
      </c>
    </row>
    <row r="90" spans="2:42" x14ac:dyDescent="0.3">
      <c r="B90" t="s">
        <v>7</v>
      </c>
      <c r="C90" t="s">
        <v>38</v>
      </c>
    </row>
    <row r="91" spans="2:42" x14ac:dyDescent="0.3">
      <c r="B91" t="s">
        <v>7</v>
      </c>
      <c r="C91" t="s">
        <v>39</v>
      </c>
    </row>
    <row r="92" spans="2:42" x14ac:dyDescent="0.3">
      <c r="B92" t="s">
        <v>7</v>
      </c>
      <c r="C92" t="s">
        <v>40</v>
      </c>
    </row>
    <row r="93" spans="2:42" x14ac:dyDescent="0.3">
      <c r="B93" t="s">
        <v>7</v>
      </c>
      <c r="C93" t="s">
        <v>41</v>
      </c>
    </row>
    <row r="94" spans="2:42" x14ac:dyDescent="0.3">
      <c r="B94" t="s">
        <v>7</v>
      </c>
      <c r="C94" t="s">
        <v>42</v>
      </c>
    </row>
    <row r="95" spans="2:42" x14ac:dyDescent="0.3">
      <c r="B95" t="s">
        <v>7</v>
      </c>
      <c r="C95" t="s">
        <v>43</v>
      </c>
    </row>
    <row r="96" spans="2:42" x14ac:dyDescent="0.3">
      <c r="B96" t="s">
        <v>7</v>
      </c>
      <c r="C96" t="s">
        <v>44</v>
      </c>
    </row>
    <row r="97" spans="2:42" x14ac:dyDescent="0.3">
      <c r="B97" t="s">
        <v>7</v>
      </c>
      <c r="C97" t="s">
        <v>45</v>
      </c>
    </row>
    <row r="98" spans="2:42" x14ac:dyDescent="0.3">
      <c r="B98" t="s">
        <v>7</v>
      </c>
      <c r="C98" t="s">
        <v>46</v>
      </c>
    </row>
    <row r="99" spans="2:42" x14ac:dyDescent="0.3">
      <c r="B99" t="s">
        <v>7</v>
      </c>
      <c r="C99" t="s">
        <v>47</v>
      </c>
    </row>
    <row r="100" spans="2:42" x14ac:dyDescent="0.3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3">
      <c r="B101" t="s">
        <v>8</v>
      </c>
      <c r="C101" t="s">
        <v>37</v>
      </c>
    </row>
    <row r="102" spans="2:42" x14ac:dyDescent="0.3">
      <c r="B102" t="s">
        <v>8</v>
      </c>
      <c r="C102" t="s">
        <v>38</v>
      </c>
    </row>
    <row r="103" spans="2:42" x14ac:dyDescent="0.3">
      <c r="B103" t="s">
        <v>8</v>
      </c>
      <c r="C103" t="s">
        <v>39</v>
      </c>
    </row>
    <row r="104" spans="2:42" x14ac:dyDescent="0.3">
      <c r="B104" t="s">
        <v>8</v>
      </c>
      <c r="C104" t="s">
        <v>40</v>
      </c>
    </row>
    <row r="105" spans="2:42" x14ac:dyDescent="0.3">
      <c r="B105" t="s">
        <v>8</v>
      </c>
      <c r="C105" t="s">
        <v>41</v>
      </c>
    </row>
    <row r="106" spans="2:42" x14ac:dyDescent="0.3">
      <c r="B106" t="s">
        <v>8</v>
      </c>
      <c r="C106" t="s">
        <v>42</v>
      </c>
    </row>
    <row r="107" spans="2:42" x14ac:dyDescent="0.3">
      <c r="B107" t="s">
        <v>8</v>
      </c>
      <c r="C107" t="s">
        <v>43</v>
      </c>
    </row>
    <row r="108" spans="2:42" x14ac:dyDescent="0.3">
      <c r="B108" t="s">
        <v>8</v>
      </c>
      <c r="C108" t="s">
        <v>44</v>
      </c>
    </row>
    <row r="109" spans="2:42" x14ac:dyDescent="0.3">
      <c r="B109" t="s">
        <v>8</v>
      </c>
      <c r="C109" t="s">
        <v>45</v>
      </c>
    </row>
    <row r="110" spans="2:42" x14ac:dyDescent="0.3">
      <c r="B110" t="s">
        <v>8</v>
      </c>
      <c r="C110" t="s">
        <v>46</v>
      </c>
    </row>
    <row r="111" spans="2:42" x14ac:dyDescent="0.3">
      <c r="B111" t="s">
        <v>8</v>
      </c>
      <c r="C111" t="s">
        <v>47</v>
      </c>
    </row>
    <row r="112" spans="2:42" x14ac:dyDescent="0.3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3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3">
      <c r="B114" t="s">
        <v>246</v>
      </c>
      <c r="C114" t="s">
        <v>38</v>
      </c>
    </row>
    <row r="115" spans="2:42" x14ac:dyDescent="0.3">
      <c r="B115" t="s">
        <v>246</v>
      </c>
      <c r="C115" t="s">
        <v>39</v>
      </c>
    </row>
    <row r="116" spans="2:42" x14ac:dyDescent="0.3">
      <c r="B116" t="s">
        <v>246</v>
      </c>
      <c r="C116" t="s">
        <v>40</v>
      </c>
    </row>
    <row r="117" spans="2:42" x14ac:dyDescent="0.3">
      <c r="B117" t="s">
        <v>246</v>
      </c>
      <c r="C117" t="s">
        <v>41</v>
      </c>
    </row>
    <row r="118" spans="2:42" x14ac:dyDescent="0.3">
      <c r="B118" t="s">
        <v>246</v>
      </c>
      <c r="C118" t="s">
        <v>42</v>
      </c>
    </row>
    <row r="119" spans="2:42" x14ac:dyDescent="0.3">
      <c r="B119" t="s">
        <v>246</v>
      </c>
      <c r="C119" t="s">
        <v>43</v>
      </c>
    </row>
    <row r="120" spans="2:42" x14ac:dyDescent="0.3">
      <c r="B120" t="s">
        <v>246</v>
      </c>
      <c r="C120" t="s">
        <v>44</v>
      </c>
    </row>
    <row r="121" spans="2:42" x14ac:dyDescent="0.3">
      <c r="B121" t="s">
        <v>246</v>
      </c>
      <c r="C121" t="s">
        <v>45</v>
      </c>
    </row>
    <row r="122" spans="2:42" x14ac:dyDescent="0.3">
      <c r="B122" t="s">
        <v>246</v>
      </c>
      <c r="C122" t="s">
        <v>46</v>
      </c>
    </row>
    <row r="123" spans="2:42" x14ac:dyDescent="0.3">
      <c r="B123" t="s">
        <v>246</v>
      </c>
      <c r="C123" t="s">
        <v>47</v>
      </c>
    </row>
    <row r="124" spans="2:42" x14ac:dyDescent="0.3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3">
      <c r="B125" t="s">
        <v>650</v>
      </c>
      <c r="C125" t="s">
        <v>37</v>
      </c>
    </row>
    <row r="126" spans="2:42" x14ac:dyDescent="0.3">
      <c r="B126" t="s">
        <v>650</v>
      </c>
      <c r="C126" t="s">
        <v>38</v>
      </c>
    </row>
    <row r="127" spans="2:42" x14ac:dyDescent="0.3">
      <c r="B127" t="s">
        <v>650</v>
      </c>
      <c r="C127" t="s">
        <v>39</v>
      </c>
    </row>
    <row r="128" spans="2:42" x14ac:dyDescent="0.3">
      <c r="B128" t="s">
        <v>650</v>
      </c>
      <c r="C128" t="s">
        <v>40</v>
      </c>
    </row>
    <row r="129" spans="2:42" x14ac:dyDescent="0.3">
      <c r="B129" t="s">
        <v>650</v>
      </c>
      <c r="C129" t="s">
        <v>41</v>
      </c>
    </row>
    <row r="130" spans="2:42" x14ac:dyDescent="0.3">
      <c r="B130" t="s">
        <v>650</v>
      </c>
      <c r="C130" t="s">
        <v>42</v>
      </c>
    </row>
    <row r="131" spans="2:42" x14ac:dyDescent="0.3">
      <c r="B131" t="s">
        <v>650</v>
      </c>
      <c r="C131" t="s">
        <v>43</v>
      </c>
    </row>
    <row r="132" spans="2:42" x14ac:dyDescent="0.3">
      <c r="B132" t="s">
        <v>650</v>
      </c>
      <c r="C132" t="s">
        <v>44</v>
      </c>
    </row>
    <row r="133" spans="2:42" x14ac:dyDescent="0.3">
      <c r="B133" t="s">
        <v>650</v>
      </c>
      <c r="C133" t="s">
        <v>45</v>
      </c>
    </row>
    <row r="134" spans="2:42" x14ac:dyDescent="0.3">
      <c r="B134" t="s">
        <v>650</v>
      </c>
      <c r="C134" t="s">
        <v>46</v>
      </c>
    </row>
    <row r="135" spans="2:42" x14ac:dyDescent="0.3">
      <c r="B135" t="s">
        <v>650</v>
      </c>
      <c r="C135" t="s">
        <v>47</v>
      </c>
    </row>
    <row r="136" spans="2:42" x14ac:dyDescent="0.3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4.4" x14ac:dyDescent="0.3"/>
  <sheetData>
    <row r="3" spans="2:42" x14ac:dyDescent="0.3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3">
      <c r="B4" t="s">
        <v>251</v>
      </c>
      <c r="C4" t="s">
        <v>13</v>
      </c>
    </row>
    <row r="5" spans="2:42" x14ac:dyDescent="0.3">
      <c r="B5" t="s">
        <v>1</v>
      </c>
      <c r="C5" t="s">
        <v>37</v>
      </c>
    </row>
    <row r="6" spans="2:42" x14ac:dyDescent="0.3">
      <c r="B6" t="s">
        <v>1</v>
      </c>
      <c r="C6" t="s">
        <v>38</v>
      </c>
    </row>
    <row r="7" spans="2:42" x14ac:dyDescent="0.3">
      <c r="B7" t="s">
        <v>1</v>
      </c>
      <c r="C7" t="s">
        <v>39</v>
      </c>
    </row>
    <row r="8" spans="2:42" x14ac:dyDescent="0.3">
      <c r="B8" t="s">
        <v>1</v>
      </c>
      <c r="C8" t="s">
        <v>40</v>
      </c>
    </row>
    <row r="9" spans="2:42" x14ac:dyDescent="0.3">
      <c r="B9" t="s">
        <v>1</v>
      </c>
      <c r="C9" t="s">
        <v>41</v>
      </c>
    </row>
    <row r="10" spans="2:42" x14ac:dyDescent="0.3">
      <c r="B10" t="s">
        <v>1</v>
      </c>
      <c r="C10" t="s">
        <v>42</v>
      </c>
    </row>
    <row r="11" spans="2:42" x14ac:dyDescent="0.3">
      <c r="B11" t="s">
        <v>1</v>
      </c>
      <c r="C11" t="s">
        <v>43</v>
      </c>
    </row>
    <row r="12" spans="2:42" x14ac:dyDescent="0.3">
      <c r="B12" t="s">
        <v>1</v>
      </c>
      <c r="C12" t="s">
        <v>44</v>
      </c>
    </row>
    <row r="13" spans="2:42" x14ac:dyDescent="0.3">
      <c r="B13" t="s">
        <v>1</v>
      </c>
      <c r="C13" t="s">
        <v>45</v>
      </c>
    </row>
    <row r="14" spans="2:42" x14ac:dyDescent="0.3">
      <c r="B14" t="s">
        <v>1</v>
      </c>
      <c r="C14" t="s">
        <v>46</v>
      </c>
    </row>
    <row r="15" spans="2:42" x14ac:dyDescent="0.3">
      <c r="B15" t="s">
        <v>1</v>
      </c>
      <c r="C15" t="s">
        <v>47</v>
      </c>
    </row>
    <row r="16" spans="2:42" x14ac:dyDescent="0.3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3">
      <c r="B17" t="s">
        <v>2</v>
      </c>
      <c r="C17" t="s">
        <v>37</v>
      </c>
    </row>
    <row r="18" spans="2:42" x14ac:dyDescent="0.3">
      <c r="B18" t="s">
        <v>2</v>
      </c>
      <c r="C18" t="s">
        <v>38</v>
      </c>
    </row>
    <row r="19" spans="2:42" x14ac:dyDescent="0.3">
      <c r="B19" t="s">
        <v>2</v>
      </c>
      <c r="C19" t="s">
        <v>39</v>
      </c>
    </row>
    <row r="20" spans="2:42" x14ac:dyDescent="0.3">
      <c r="B20" t="s">
        <v>2</v>
      </c>
      <c r="C20" t="s">
        <v>40</v>
      </c>
    </row>
    <row r="21" spans="2:42" x14ac:dyDescent="0.3">
      <c r="B21" t="s">
        <v>2</v>
      </c>
      <c r="C21" t="s">
        <v>41</v>
      </c>
    </row>
    <row r="22" spans="2:42" x14ac:dyDescent="0.3">
      <c r="B22" t="s">
        <v>2</v>
      </c>
      <c r="C22" t="s">
        <v>42</v>
      </c>
    </row>
    <row r="23" spans="2:42" x14ac:dyDescent="0.3">
      <c r="B23" t="s">
        <v>2</v>
      </c>
      <c r="C23" t="s">
        <v>43</v>
      </c>
    </row>
    <row r="24" spans="2:42" x14ac:dyDescent="0.3">
      <c r="B24" t="s">
        <v>2</v>
      </c>
      <c r="C24" t="s">
        <v>44</v>
      </c>
    </row>
    <row r="25" spans="2:42" x14ac:dyDescent="0.3">
      <c r="B25" t="s">
        <v>2</v>
      </c>
      <c r="C25" t="s">
        <v>45</v>
      </c>
    </row>
    <row r="26" spans="2:42" x14ac:dyDescent="0.3">
      <c r="B26" t="s">
        <v>2</v>
      </c>
      <c r="C26" t="s">
        <v>46</v>
      </c>
    </row>
    <row r="27" spans="2:42" x14ac:dyDescent="0.3">
      <c r="B27" t="s">
        <v>2</v>
      </c>
      <c r="C27" t="s">
        <v>47</v>
      </c>
    </row>
    <row r="28" spans="2:42" x14ac:dyDescent="0.3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3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4159.4776469999997</v>
      </c>
      <c r="L29">
        <v>4153.8932329999998</v>
      </c>
      <c r="M29">
        <v>4678.440353</v>
      </c>
      <c r="N29">
        <v>5244.8225670000002</v>
      </c>
      <c r="O29">
        <v>5396.1435170000004</v>
      </c>
      <c r="P29">
        <v>4740.2889429999996</v>
      </c>
      <c r="Q29">
        <v>3105.990765</v>
      </c>
      <c r="R29">
        <v>2550.3220419999998</v>
      </c>
      <c r="S29">
        <v>3003.8744860000002</v>
      </c>
      <c r="T29">
        <v>3318.6635940000001</v>
      </c>
      <c r="U29">
        <v>4739.0444369999996</v>
      </c>
      <c r="V29">
        <v>2897.140054</v>
      </c>
      <c r="W29">
        <v>4070.756934</v>
      </c>
      <c r="X29">
        <v>5031.2039249999998</v>
      </c>
      <c r="Y29">
        <v>6079.4600099999998</v>
      </c>
      <c r="Z29">
        <v>6811.3635850000001</v>
      </c>
      <c r="AA29">
        <v>7763.6842889999998</v>
      </c>
      <c r="AB29">
        <v>8121.8433180000002</v>
      </c>
      <c r="AC29">
        <v>8618.7284149999996</v>
      </c>
      <c r="AD29">
        <v>9011.9039539999994</v>
      </c>
      <c r="AE29">
        <v>10254.78788</v>
      </c>
      <c r="AF29">
        <v>8652.4710620000005</v>
      </c>
      <c r="AG29">
        <v>8443.0139309999995</v>
      </c>
      <c r="AH29">
        <v>7887.0878839999996</v>
      </c>
      <c r="AI29">
        <v>7043.7911340000001</v>
      </c>
      <c r="AJ29">
        <v>5900.2018170000001</v>
      </c>
      <c r="AK29">
        <v>6404.7917029999999</v>
      </c>
      <c r="AL29">
        <v>7215.3772730000001</v>
      </c>
      <c r="AM29">
        <v>8523.5909709999996</v>
      </c>
      <c r="AN29">
        <v>11586.049279999999</v>
      </c>
      <c r="AO29">
        <v>11765.621719999999</v>
      </c>
      <c r="AP29">
        <v>11865.00266</v>
      </c>
    </row>
    <row r="30" spans="2:42" x14ac:dyDescent="0.3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152.3108057</v>
      </c>
      <c r="P30">
        <v>91.826997770000006</v>
      </c>
      <c r="Q30">
        <v>99.708720560000003</v>
      </c>
      <c r="R30">
        <v>91.826997770000006</v>
      </c>
      <c r="S30">
        <v>91.826997770000006</v>
      </c>
      <c r="T30">
        <v>183.65399550000001</v>
      </c>
      <c r="U30">
        <v>183.65399550000001</v>
      </c>
      <c r="V30">
        <v>183.65399550000001</v>
      </c>
      <c r="W30">
        <v>496.75086750000003</v>
      </c>
      <c r="X30">
        <v>718.02074159999995</v>
      </c>
      <c r="Y30">
        <v>847.463618</v>
      </c>
      <c r="Z30">
        <v>994.97686739999995</v>
      </c>
      <c r="AA30">
        <v>1290.0033659999999</v>
      </c>
      <c r="AB30">
        <v>1511.27324</v>
      </c>
      <c r="AC30">
        <v>1658.78649</v>
      </c>
      <c r="AD30">
        <v>1783.525805</v>
      </c>
      <c r="AE30">
        <v>2175.0828630000001</v>
      </c>
      <c r="AF30">
        <v>1658.78649</v>
      </c>
      <c r="AG30">
        <v>1806.299739</v>
      </c>
      <c r="AH30">
        <v>1953.812989</v>
      </c>
      <c r="AI30">
        <v>2101.3262380000001</v>
      </c>
      <c r="AJ30">
        <v>2101.3262380000001</v>
      </c>
      <c r="AK30">
        <v>2101.3262380000001</v>
      </c>
      <c r="AL30">
        <v>2101.3262380000001</v>
      </c>
      <c r="AM30">
        <v>2101.3262380000001</v>
      </c>
      <c r="AN30">
        <v>2101.3262380000001</v>
      </c>
      <c r="AO30">
        <v>2654.777525</v>
      </c>
      <c r="AP30">
        <v>3151.9893569999999</v>
      </c>
    </row>
    <row r="31" spans="2:42" x14ac:dyDescent="0.3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2759.2283210000001</v>
      </c>
      <c r="O31">
        <v>2933.5122080000001</v>
      </c>
      <c r="P31">
        <v>2611.3680869999998</v>
      </c>
      <c r="Q31">
        <v>1919.692067</v>
      </c>
      <c r="R31">
        <v>2116.2534719999999</v>
      </c>
      <c r="S31">
        <v>2116.2534719999999</v>
      </c>
      <c r="T31">
        <v>2116.2534719999999</v>
      </c>
      <c r="U31">
        <v>2245.4856150000001</v>
      </c>
      <c r="V31">
        <v>2100.0018850000001</v>
      </c>
      <c r="W31">
        <v>2035.833621</v>
      </c>
      <c r="X31">
        <v>2175.9712079999999</v>
      </c>
      <c r="Y31">
        <v>2316.1087950000001</v>
      </c>
      <c r="Z31">
        <v>2456.2463819999998</v>
      </c>
      <c r="AA31">
        <v>2942.2971929999999</v>
      </c>
      <c r="AB31">
        <v>2860.6503729999999</v>
      </c>
      <c r="AC31">
        <v>2800.9403090000001</v>
      </c>
      <c r="AD31">
        <v>2741.7769589999998</v>
      </c>
      <c r="AE31">
        <v>3013.9196200000001</v>
      </c>
      <c r="AF31">
        <v>2210.8021180000001</v>
      </c>
      <c r="AG31">
        <v>1472.182229</v>
      </c>
      <c r="AH31">
        <v>1472.182229</v>
      </c>
      <c r="AI31">
        <v>1472.182229</v>
      </c>
      <c r="AJ31">
        <v>1472.182229</v>
      </c>
      <c r="AK31">
        <v>1472.182229</v>
      </c>
      <c r="AL31">
        <v>1472.182229</v>
      </c>
      <c r="AM31">
        <v>2204.102468</v>
      </c>
      <c r="AN31">
        <v>2616.885045</v>
      </c>
      <c r="AO31">
        <v>2746.1171880000002</v>
      </c>
      <c r="AP31">
        <v>2875.3493309999999</v>
      </c>
    </row>
    <row r="32" spans="2:42" x14ac:dyDescent="0.3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1667.4032520000001</v>
      </c>
      <c r="N32">
        <v>1941.3963739999999</v>
      </c>
      <c r="O32">
        <v>1841.580252</v>
      </c>
      <c r="P32">
        <v>2132.990217</v>
      </c>
      <c r="Q32">
        <v>2208.5293190000002</v>
      </c>
      <c r="R32">
        <v>2073.3478340000001</v>
      </c>
      <c r="S32">
        <v>2210.780182</v>
      </c>
      <c r="T32">
        <v>2054.3703700000001</v>
      </c>
      <c r="U32">
        <v>2114.012753</v>
      </c>
      <c r="V32">
        <v>2120.013766</v>
      </c>
      <c r="W32">
        <v>1831.4588639999999</v>
      </c>
      <c r="X32">
        <v>1824.977132</v>
      </c>
      <c r="Y32">
        <v>1824.977132</v>
      </c>
      <c r="Z32">
        <v>1669.107035</v>
      </c>
      <c r="AA32">
        <v>1519.5535640000001</v>
      </c>
      <c r="AB32">
        <v>1441.8044379999999</v>
      </c>
      <c r="AC32">
        <v>1230.1622239999999</v>
      </c>
      <c r="AD32">
        <v>1230.1622239999999</v>
      </c>
      <c r="AE32">
        <v>1738.5333900000001</v>
      </c>
      <c r="AF32">
        <v>1230.1622239999999</v>
      </c>
      <c r="AG32">
        <v>1184.001076</v>
      </c>
      <c r="AH32">
        <v>1148.1842830000001</v>
      </c>
      <c r="AI32">
        <v>983.13797910000005</v>
      </c>
      <c r="AJ32">
        <v>964.10222820000001</v>
      </c>
      <c r="AK32">
        <v>988.3387712</v>
      </c>
      <c r="AL32">
        <v>988.3387712</v>
      </c>
      <c r="AM32">
        <v>1053.9821669999999</v>
      </c>
      <c r="AN32">
        <v>1053.9821669999999</v>
      </c>
      <c r="AO32">
        <v>1323.9314139999999</v>
      </c>
      <c r="AP32">
        <v>1580.9732509999999</v>
      </c>
    </row>
    <row r="33" spans="2:42" x14ac:dyDescent="0.3">
      <c r="B33" t="s">
        <v>3</v>
      </c>
      <c r="C33" t="s">
        <v>41</v>
      </c>
    </row>
    <row r="34" spans="2:42" x14ac:dyDescent="0.3">
      <c r="B34" t="s">
        <v>3</v>
      </c>
      <c r="C34" t="s">
        <v>42</v>
      </c>
    </row>
    <row r="35" spans="2:42" x14ac:dyDescent="0.3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1291.267071</v>
      </c>
      <c r="I35">
        <v>1362.47928</v>
      </c>
      <c r="J35">
        <v>1265.2429669999999</v>
      </c>
      <c r="K35">
        <v>1278.2574480000001</v>
      </c>
      <c r="L35">
        <v>1177.1282639999999</v>
      </c>
      <c r="M35">
        <v>1278.2574480000001</v>
      </c>
      <c r="N35">
        <v>1392.4011109999999</v>
      </c>
      <c r="O35">
        <v>1354.713283</v>
      </c>
      <c r="P35">
        <v>1392.4011109999999</v>
      </c>
      <c r="Q35">
        <v>1384.954326</v>
      </c>
      <c r="R35">
        <v>1392.3962550000001</v>
      </c>
      <c r="S35">
        <v>1379.3866310000001</v>
      </c>
      <c r="T35">
        <v>1392.4011109999999</v>
      </c>
      <c r="U35">
        <v>1392.4011109999999</v>
      </c>
      <c r="V35">
        <v>1379.3866310000001</v>
      </c>
      <c r="W35">
        <v>1162.182773</v>
      </c>
      <c r="X35">
        <v>1162.182773</v>
      </c>
      <c r="Y35">
        <v>1162.182773</v>
      </c>
      <c r="Z35">
        <v>1162.182773</v>
      </c>
      <c r="AA35">
        <v>1214.2847409999999</v>
      </c>
      <c r="AB35">
        <v>1263.311956</v>
      </c>
      <c r="AC35">
        <v>1080.396258</v>
      </c>
      <c r="AD35">
        <v>1043.4267480000001</v>
      </c>
      <c r="AE35">
        <v>1021.937677</v>
      </c>
      <c r="AF35">
        <v>934.09157900000002</v>
      </c>
      <c r="AG35">
        <v>765.19648649999999</v>
      </c>
      <c r="AH35">
        <v>769.53016950000006</v>
      </c>
      <c r="AI35">
        <v>789.22159599999998</v>
      </c>
      <c r="AJ35">
        <v>806.79716459999997</v>
      </c>
      <c r="AK35">
        <v>825.89284139999995</v>
      </c>
      <c r="AL35">
        <v>844.9747572</v>
      </c>
      <c r="AM35">
        <v>863.05360410000003</v>
      </c>
      <c r="AN35">
        <v>876.45884590000003</v>
      </c>
      <c r="AO35">
        <v>939.29061579999996</v>
      </c>
      <c r="AP35">
        <v>1082.009685</v>
      </c>
    </row>
    <row r="36" spans="2:42" x14ac:dyDescent="0.3">
      <c r="B36" t="s">
        <v>3</v>
      </c>
      <c r="C36" t="s">
        <v>44</v>
      </c>
    </row>
    <row r="37" spans="2:42" x14ac:dyDescent="0.3">
      <c r="B37" t="s">
        <v>3</v>
      </c>
      <c r="C37" t="s">
        <v>45</v>
      </c>
    </row>
    <row r="38" spans="2:42" x14ac:dyDescent="0.3">
      <c r="B38" t="s">
        <v>3</v>
      </c>
      <c r="C38" t="s">
        <v>46</v>
      </c>
    </row>
    <row r="39" spans="2:42" x14ac:dyDescent="0.3">
      <c r="B39" t="s">
        <v>3</v>
      </c>
      <c r="C39" t="s">
        <v>47</v>
      </c>
    </row>
    <row r="40" spans="2:42" x14ac:dyDescent="0.3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10548.346939999999</v>
      </c>
      <c r="I40">
        <v>11406.24935</v>
      </c>
      <c r="J40">
        <v>7876.6539810000004</v>
      </c>
      <c r="K40">
        <v>8815.5334739999998</v>
      </c>
      <c r="L40">
        <v>9745.8080140000002</v>
      </c>
      <c r="M40">
        <v>11005.86218</v>
      </c>
      <c r="N40">
        <v>11429.675370000001</v>
      </c>
      <c r="O40">
        <v>11678.26007</v>
      </c>
      <c r="P40">
        <v>10968.87536</v>
      </c>
      <c r="Q40">
        <v>8718.8751979999997</v>
      </c>
      <c r="R40">
        <v>8224.1465989999997</v>
      </c>
      <c r="S40">
        <v>8802.1217680000009</v>
      </c>
      <c r="T40">
        <v>9065.3425420000003</v>
      </c>
      <c r="U40">
        <v>10674.59791</v>
      </c>
      <c r="V40">
        <v>8680.1963309999992</v>
      </c>
      <c r="W40">
        <v>9596.9830590000001</v>
      </c>
      <c r="X40">
        <v>10912.35578</v>
      </c>
      <c r="Y40">
        <v>12230.19233</v>
      </c>
      <c r="Z40">
        <v>13093.87664</v>
      </c>
      <c r="AA40">
        <v>14729.82315</v>
      </c>
      <c r="AB40">
        <v>15198.883330000001</v>
      </c>
      <c r="AC40">
        <v>15389.0137</v>
      </c>
      <c r="AD40">
        <v>15810.795690000001</v>
      </c>
      <c r="AE40">
        <v>18204.261429999999</v>
      </c>
      <c r="AF40">
        <v>14686.313469999999</v>
      </c>
      <c r="AG40">
        <v>13670.69346</v>
      </c>
      <c r="AH40">
        <v>13230.797549999999</v>
      </c>
      <c r="AI40">
        <v>12389.659180000001</v>
      </c>
      <c r="AJ40">
        <v>11244.60968</v>
      </c>
      <c r="AK40">
        <v>11792.531779999999</v>
      </c>
      <c r="AL40">
        <v>12622.199269999999</v>
      </c>
      <c r="AM40">
        <v>14746.05545</v>
      </c>
      <c r="AN40">
        <v>18234.701580000001</v>
      </c>
      <c r="AO40">
        <v>19429.73846</v>
      </c>
      <c r="AP40">
        <v>20555.32429</v>
      </c>
    </row>
    <row r="41" spans="2:42" x14ac:dyDescent="0.3">
      <c r="B41" t="s">
        <v>4</v>
      </c>
      <c r="C41" t="s">
        <v>37</v>
      </c>
    </row>
    <row r="42" spans="2:42" x14ac:dyDescent="0.3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9011.1324929999992</v>
      </c>
      <c r="O42">
        <v>9319.152795</v>
      </c>
      <c r="P42">
        <v>9011.1324929999992</v>
      </c>
      <c r="Q42">
        <v>9319.1809439999997</v>
      </c>
      <c r="R42">
        <v>9313.8748940000005</v>
      </c>
      <c r="S42">
        <v>9620.2844089999999</v>
      </c>
      <c r="T42">
        <v>9621.9233459999996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3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1585.800013</v>
      </c>
      <c r="Q43">
        <v>1702.8793470000001</v>
      </c>
      <c r="R43">
        <v>1681.1060540000001</v>
      </c>
      <c r="S43">
        <v>1702.8793470000001</v>
      </c>
      <c r="T43">
        <v>1702.8793470000001</v>
      </c>
      <c r="U43">
        <v>1702.8793470000001</v>
      </c>
      <c r="V43">
        <v>1135.252898</v>
      </c>
    </row>
    <row r="44" spans="2:42" x14ac:dyDescent="0.3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201.5352125</v>
      </c>
      <c r="N44">
        <v>573.47146039999996</v>
      </c>
      <c r="O44">
        <v>382.31430690000002</v>
      </c>
      <c r="P44">
        <v>573.47146039999996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3">
      <c r="B45" t="s">
        <v>4</v>
      </c>
      <c r="C45" t="s">
        <v>41</v>
      </c>
    </row>
    <row r="46" spans="2:42" x14ac:dyDescent="0.3">
      <c r="B46" t="s">
        <v>4</v>
      </c>
      <c r="C46" t="s">
        <v>42</v>
      </c>
    </row>
    <row r="47" spans="2:42" x14ac:dyDescent="0.3">
      <c r="B47" t="s">
        <v>4</v>
      </c>
      <c r="C47" t="s">
        <v>43</v>
      </c>
    </row>
    <row r="48" spans="2:42" x14ac:dyDescent="0.3">
      <c r="B48" t="s">
        <v>4</v>
      </c>
      <c r="C48" t="s">
        <v>44</v>
      </c>
    </row>
    <row r="49" spans="2:42" x14ac:dyDescent="0.3">
      <c r="B49" t="s">
        <v>4</v>
      </c>
      <c r="C49" t="s">
        <v>45</v>
      </c>
    </row>
    <row r="50" spans="2:42" x14ac:dyDescent="0.3">
      <c r="B50" t="s">
        <v>4</v>
      </c>
      <c r="C50" t="s">
        <v>46</v>
      </c>
    </row>
    <row r="51" spans="2:42" x14ac:dyDescent="0.3">
      <c r="B51" t="s">
        <v>4</v>
      </c>
      <c r="C51" t="s">
        <v>47</v>
      </c>
    </row>
    <row r="52" spans="2:42" x14ac:dyDescent="0.3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10139.507949999999</v>
      </c>
      <c r="N52">
        <v>10719.85685</v>
      </c>
      <c r="O52">
        <v>10836.72</v>
      </c>
      <c r="P52">
        <v>11170.403969999999</v>
      </c>
      <c r="Q52">
        <v>11595.53175</v>
      </c>
      <c r="R52">
        <v>11568.45241</v>
      </c>
      <c r="S52">
        <v>11896.63522</v>
      </c>
      <c r="T52">
        <v>11898.274149999999</v>
      </c>
      <c r="U52">
        <v>5026.8637920000001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3">
      <c r="B53" t="s">
        <v>5</v>
      </c>
      <c r="C53" t="s">
        <v>37</v>
      </c>
    </row>
    <row r="54" spans="2:42" x14ac:dyDescent="0.3">
      <c r="B54" t="s">
        <v>5</v>
      </c>
      <c r="C54" t="s">
        <v>38</v>
      </c>
    </row>
    <row r="55" spans="2:42" x14ac:dyDescent="0.3">
      <c r="B55" t="s">
        <v>5</v>
      </c>
      <c r="C55" t="s">
        <v>39</v>
      </c>
    </row>
    <row r="56" spans="2:42" x14ac:dyDescent="0.3">
      <c r="B56" t="s">
        <v>5</v>
      </c>
      <c r="C56" t="s">
        <v>40</v>
      </c>
    </row>
    <row r="57" spans="2:42" x14ac:dyDescent="0.3">
      <c r="B57" t="s">
        <v>5</v>
      </c>
      <c r="C57" t="s">
        <v>41</v>
      </c>
    </row>
    <row r="58" spans="2:42" x14ac:dyDescent="0.3">
      <c r="B58" t="s">
        <v>5</v>
      </c>
      <c r="C58" t="s">
        <v>42</v>
      </c>
    </row>
    <row r="59" spans="2:42" x14ac:dyDescent="0.3">
      <c r="B59" t="s">
        <v>5</v>
      </c>
      <c r="C59" t="s">
        <v>43</v>
      </c>
    </row>
    <row r="60" spans="2:42" x14ac:dyDescent="0.3">
      <c r="B60" t="s">
        <v>5</v>
      </c>
      <c r="C60" t="s">
        <v>44</v>
      </c>
    </row>
    <row r="61" spans="2:42" x14ac:dyDescent="0.3">
      <c r="B61" t="s">
        <v>5</v>
      </c>
      <c r="C61" t="s">
        <v>45</v>
      </c>
    </row>
    <row r="62" spans="2:42" x14ac:dyDescent="0.3">
      <c r="B62" t="s">
        <v>5</v>
      </c>
      <c r="C62" t="s">
        <v>46</v>
      </c>
    </row>
    <row r="63" spans="2:42" x14ac:dyDescent="0.3">
      <c r="B63" t="s">
        <v>5</v>
      </c>
      <c r="C63" t="s">
        <v>47</v>
      </c>
    </row>
    <row r="64" spans="2:42" x14ac:dyDescent="0.3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3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</row>
    <row r="66" spans="2:42" x14ac:dyDescent="0.3">
      <c r="B66" t="s">
        <v>58</v>
      </c>
      <c r="C66" t="s">
        <v>38</v>
      </c>
    </row>
    <row r="67" spans="2:42" x14ac:dyDescent="0.3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91.696263799999997</v>
      </c>
    </row>
    <row r="68" spans="2:42" x14ac:dyDescent="0.3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3">
      <c r="B69" t="s">
        <v>58</v>
      </c>
      <c r="C69" t="s">
        <v>41</v>
      </c>
    </row>
    <row r="70" spans="2:42" x14ac:dyDescent="0.3">
      <c r="B70" t="s">
        <v>58</v>
      </c>
      <c r="C70" t="s">
        <v>42</v>
      </c>
    </row>
    <row r="71" spans="2:42" x14ac:dyDescent="0.3">
      <c r="B71" t="s">
        <v>58</v>
      </c>
      <c r="C71" t="s">
        <v>43</v>
      </c>
    </row>
    <row r="72" spans="2:42" x14ac:dyDescent="0.3">
      <c r="B72" t="s">
        <v>58</v>
      </c>
      <c r="C72" t="s">
        <v>44</v>
      </c>
    </row>
    <row r="73" spans="2:42" x14ac:dyDescent="0.3">
      <c r="B73" t="s">
        <v>58</v>
      </c>
      <c r="C73" t="s">
        <v>45</v>
      </c>
    </row>
    <row r="74" spans="2:42" x14ac:dyDescent="0.3">
      <c r="B74" t="s">
        <v>58</v>
      </c>
      <c r="C74" t="s">
        <v>46</v>
      </c>
    </row>
    <row r="75" spans="2:42" x14ac:dyDescent="0.3">
      <c r="B75" t="s">
        <v>58</v>
      </c>
      <c r="C75" t="s">
        <v>47</v>
      </c>
    </row>
    <row r="76" spans="2:42" x14ac:dyDescent="0.3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91.696263799999997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3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90083.692469999995</v>
      </c>
      <c r="O77">
        <v>90083.692469999995</v>
      </c>
      <c r="P77">
        <v>146168.14430000001</v>
      </c>
      <c r="Q77">
        <v>218988.4411</v>
      </c>
      <c r="R77">
        <v>259047.05290000001</v>
      </c>
      <c r="S77">
        <v>264032.07199999999</v>
      </c>
      <c r="T77">
        <v>269192.44349999999</v>
      </c>
      <c r="U77">
        <v>274302.7144</v>
      </c>
      <c r="V77">
        <v>279337.83419999998</v>
      </c>
      <c r="W77">
        <v>312093.58490000002</v>
      </c>
      <c r="X77">
        <v>316126.69079999998</v>
      </c>
      <c r="Y77">
        <v>319633.73950000003</v>
      </c>
      <c r="Z77">
        <v>323504.01809999999</v>
      </c>
      <c r="AA77">
        <v>326898.34019999998</v>
      </c>
      <c r="AB77">
        <v>338210.03370000003</v>
      </c>
      <c r="AC77">
        <v>339299.72379999998</v>
      </c>
      <c r="AD77">
        <v>340765.1691</v>
      </c>
      <c r="AE77">
        <v>341980.11099999998</v>
      </c>
      <c r="AF77">
        <v>343833.83669999999</v>
      </c>
      <c r="AG77">
        <v>345036.25329999998</v>
      </c>
      <c r="AH77">
        <v>346714.62660000002</v>
      </c>
      <c r="AI77">
        <v>348117.4461</v>
      </c>
      <c r="AJ77">
        <v>349720.66830000002</v>
      </c>
      <c r="AK77">
        <v>350472.17869999999</v>
      </c>
      <c r="AL77">
        <v>352508.48639999999</v>
      </c>
      <c r="AM77">
        <v>353447.87439999997</v>
      </c>
      <c r="AN77">
        <v>354525.03940000001</v>
      </c>
      <c r="AO77">
        <v>356190.88740000001</v>
      </c>
      <c r="AP77">
        <v>357543.60619999998</v>
      </c>
    </row>
    <row r="78" spans="2:42" x14ac:dyDescent="0.3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3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5902.2659640000002</v>
      </c>
      <c r="T79">
        <v>5983.2980580000003</v>
      </c>
      <c r="U79">
        <v>5983.2980580000003</v>
      </c>
      <c r="V79">
        <v>5821.23387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3309.2857600000002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3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3">
      <c r="B81" t="s">
        <v>6</v>
      </c>
      <c r="C81" t="s">
        <v>41</v>
      </c>
    </row>
    <row r="82" spans="2:42" x14ac:dyDescent="0.3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3">
      <c r="B83" t="s">
        <v>6</v>
      </c>
      <c r="C83" t="s">
        <v>43</v>
      </c>
    </row>
    <row r="84" spans="2:42" x14ac:dyDescent="0.3">
      <c r="B84" t="s">
        <v>6</v>
      </c>
      <c r="C84" t="s">
        <v>44</v>
      </c>
    </row>
    <row r="85" spans="2:42" x14ac:dyDescent="0.3">
      <c r="B85" t="s">
        <v>6</v>
      </c>
      <c r="C85" t="s">
        <v>45</v>
      </c>
    </row>
    <row r="86" spans="2:42" x14ac:dyDescent="0.3">
      <c r="B86" t="s">
        <v>6</v>
      </c>
      <c r="C86" t="s">
        <v>46</v>
      </c>
    </row>
    <row r="87" spans="2:42" x14ac:dyDescent="0.3">
      <c r="B87" t="s">
        <v>6</v>
      </c>
      <c r="C87" t="s">
        <v>47</v>
      </c>
    </row>
    <row r="88" spans="2:42" x14ac:dyDescent="0.3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89758.211450000003</v>
      </c>
      <c r="I88">
        <v>90638.082190000001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117042.0292</v>
      </c>
      <c r="O88">
        <v>117042.0292</v>
      </c>
      <c r="P88">
        <v>162637.9228</v>
      </c>
      <c r="Q88">
        <v>235458.21960000001</v>
      </c>
      <c r="R88">
        <v>275516.83140000002</v>
      </c>
      <c r="S88">
        <v>280420.81839999999</v>
      </c>
      <c r="T88">
        <v>285662.22210000001</v>
      </c>
      <c r="U88">
        <v>290772.49290000001</v>
      </c>
      <c r="V88">
        <v>295645.54849999998</v>
      </c>
      <c r="W88">
        <v>318250.55920000002</v>
      </c>
      <c r="X88">
        <v>322202.63299999997</v>
      </c>
      <c r="Y88">
        <v>325790.71370000002</v>
      </c>
      <c r="Z88">
        <v>329660.99239999999</v>
      </c>
      <c r="AA88">
        <v>332974.28230000002</v>
      </c>
      <c r="AB88">
        <v>341438.28739999997</v>
      </c>
      <c r="AC88">
        <v>342527.97749999998</v>
      </c>
      <c r="AD88">
        <v>343993.4228</v>
      </c>
      <c r="AE88">
        <v>345289.39669999998</v>
      </c>
      <c r="AF88">
        <v>347062.09029999998</v>
      </c>
      <c r="AG88">
        <v>348264.50699999998</v>
      </c>
      <c r="AH88">
        <v>349942.88030000002</v>
      </c>
      <c r="AI88">
        <v>351345.6997</v>
      </c>
      <c r="AJ88">
        <v>352948.92190000002</v>
      </c>
      <c r="AK88">
        <v>353700.43239999999</v>
      </c>
      <c r="AL88">
        <v>352508.48639999999</v>
      </c>
      <c r="AM88">
        <v>353447.87439999997</v>
      </c>
      <c r="AN88">
        <v>354525.03940000001</v>
      </c>
      <c r="AO88">
        <v>356190.88740000001</v>
      </c>
      <c r="AP88">
        <v>357543.60619999998</v>
      </c>
    </row>
    <row r="89" spans="2:42" x14ac:dyDescent="0.3">
      <c r="B89" t="s">
        <v>7</v>
      </c>
      <c r="C89" t="s">
        <v>37</v>
      </c>
    </row>
    <row r="90" spans="2:42" x14ac:dyDescent="0.3">
      <c r="B90" t="s">
        <v>7</v>
      </c>
      <c r="C90" t="s">
        <v>38</v>
      </c>
    </row>
    <row r="91" spans="2:42" x14ac:dyDescent="0.3">
      <c r="B91" t="s">
        <v>7</v>
      </c>
      <c r="C91" t="s">
        <v>39</v>
      </c>
    </row>
    <row r="92" spans="2:42" x14ac:dyDescent="0.3">
      <c r="B92" t="s">
        <v>7</v>
      </c>
      <c r="C92" t="s">
        <v>40</v>
      </c>
    </row>
    <row r="93" spans="2:42" x14ac:dyDescent="0.3">
      <c r="B93" t="s">
        <v>7</v>
      </c>
      <c r="C93" t="s">
        <v>41</v>
      </c>
    </row>
    <row r="94" spans="2:42" x14ac:dyDescent="0.3">
      <c r="B94" t="s">
        <v>7</v>
      </c>
      <c r="C94" t="s">
        <v>42</v>
      </c>
    </row>
    <row r="95" spans="2:42" x14ac:dyDescent="0.3">
      <c r="B95" t="s">
        <v>7</v>
      </c>
      <c r="C95" t="s">
        <v>43</v>
      </c>
    </row>
    <row r="96" spans="2:42" x14ac:dyDescent="0.3">
      <c r="B96" t="s">
        <v>7</v>
      </c>
      <c r="C96" t="s">
        <v>44</v>
      </c>
    </row>
    <row r="97" spans="2:42" x14ac:dyDescent="0.3">
      <c r="B97" t="s">
        <v>7</v>
      </c>
      <c r="C97" t="s">
        <v>45</v>
      </c>
    </row>
    <row r="98" spans="2:42" x14ac:dyDescent="0.3">
      <c r="B98" t="s">
        <v>7</v>
      </c>
      <c r="C98" t="s">
        <v>46</v>
      </c>
    </row>
    <row r="99" spans="2:42" x14ac:dyDescent="0.3">
      <c r="B99" t="s">
        <v>7</v>
      </c>
      <c r="C99" t="s">
        <v>47</v>
      </c>
    </row>
    <row r="100" spans="2:42" x14ac:dyDescent="0.3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3">
      <c r="B101" t="s">
        <v>8</v>
      </c>
      <c r="C101" t="s">
        <v>37</v>
      </c>
    </row>
    <row r="102" spans="2:42" x14ac:dyDescent="0.3">
      <c r="B102" t="s">
        <v>8</v>
      </c>
      <c r="C102" t="s">
        <v>38</v>
      </c>
    </row>
    <row r="103" spans="2:42" x14ac:dyDescent="0.3">
      <c r="B103" t="s">
        <v>8</v>
      </c>
      <c r="C103" t="s">
        <v>39</v>
      </c>
    </row>
    <row r="104" spans="2:42" x14ac:dyDescent="0.3">
      <c r="B104" t="s">
        <v>8</v>
      </c>
      <c r="C104" t="s">
        <v>40</v>
      </c>
    </row>
    <row r="105" spans="2:42" x14ac:dyDescent="0.3">
      <c r="B105" t="s">
        <v>8</v>
      </c>
      <c r="C105" t="s">
        <v>41</v>
      </c>
    </row>
    <row r="106" spans="2:42" x14ac:dyDescent="0.3">
      <c r="B106" t="s">
        <v>8</v>
      </c>
      <c r="C106" t="s">
        <v>42</v>
      </c>
    </row>
    <row r="107" spans="2:42" x14ac:dyDescent="0.3">
      <c r="B107" t="s">
        <v>8</v>
      </c>
      <c r="C107" t="s">
        <v>43</v>
      </c>
    </row>
    <row r="108" spans="2:42" x14ac:dyDescent="0.3">
      <c r="B108" t="s">
        <v>8</v>
      </c>
      <c r="C108" t="s">
        <v>44</v>
      </c>
    </row>
    <row r="109" spans="2:42" x14ac:dyDescent="0.3">
      <c r="B109" t="s">
        <v>8</v>
      </c>
      <c r="C109" t="s">
        <v>45</v>
      </c>
    </row>
    <row r="110" spans="2:42" x14ac:dyDescent="0.3">
      <c r="B110" t="s">
        <v>8</v>
      </c>
      <c r="C110" t="s">
        <v>46</v>
      </c>
    </row>
    <row r="111" spans="2:42" x14ac:dyDescent="0.3">
      <c r="B111" t="s">
        <v>8</v>
      </c>
      <c r="C111" t="s">
        <v>47</v>
      </c>
    </row>
    <row r="112" spans="2:42" x14ac:dyDescent="0.3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3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3">
      <c r="B114" t="s">
        <v>246</v>
      </c>
      <c r="C114" t="s">
        <v>38</v>
      </c>
    </row>
    <row r="115" spans="2:42" x14ac:dyDescent="0.3">
      <c r="B115" t="s">
        <v>246</v>
      </c>
      <c r="C115" t="s">
        <v>39</v>
      </c>
    </row>
    <row r="116" spans="2:42" x14ac:dyDescent="0.3">
      <c r="B116" t="s">
        <v>246</v>
      </c>
      <c r="C116" t="s">
        <v>40</v>
      </c>
    </row>
    <row r="117" spans="2:42" x14ac:dyDescent="0.3">
      <c r="B117" t="s">
        <v>246</v>
      </c>
      <c r="C117" t="s">
        <v>41</v>
      </c>
    </row>
    <row r="118" spans="2:42" x14ac:dyDescent="0.3">
      <c r="B118" t="s">
        <v>246</v>
      </c>
      <c r="C118" t="s">
        <v>42</v>
      </c>
    </row>
    <row r="119" spans="2:42" x14ac:dyDescent="0.3">
      <c r="B119" t="s">
        <v>246</v>
      </c>
      <c r="C119" t="s">
        <v>43</v>
      </c>
    </row>
    <row r="120" spans="2:42" x14ac:dyDescent="0.3">
      <c r="B120" t="s">
        <v>246</v>
      </c>
      <c r="C120" t="s">
        <v>44</v>
      </c>
    </row>
    <row r="121" spans="2:42" x14ac:dyDescent="0.3">
      <c r="B121" t="s">
        <v>246</v>
      </c>
      <c r="C121" t="s">
        <v>45</v>
      </c>
    </row>
    <row r="122" spans="2:42" x14ac:dyDescent="0.3">
      <c r="B122" t="s">
        <v>246</v>
      </c>
      <c r="C122" t="s">
        <v>46</v>
      </c>
    </row>
    <row r="123" spans="2:42" x14ac:dyDescent="0.3">
      <c r="B123" t="s">
        <v>246</v>
      </c>
      <c r="C123" t="s">
        <v>47</v>
      </c>
    </row>
    <row r="124" spans="2:42" x14ac:dyDescent="0.3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3">
      <c r="B125" t="s">
        <v>650</v>
      </c>
      <c r="C125" t="s">
        <v>37</v>
      </c>
    </row>
    <row r="126" spans="2:42" x14ac:dyDescent="0.3">
      <c r="B126" t="s">
        <v>650</v>
      </c>
      <c r="C126" t="s">
        <v>38</v>
      </c>
    </row>
    <row r="127" spans="2:42" x14ac:dyDescent="0.3">
      <c r="B127" t="s">
        <v>650</v>
      </c>
      <c r="C127" t="s">
        <v>39</v>
      </c>
    </row>
    <row r="128" spans="2:42" x14ac:dyDescent="0.3">
      <c r="B128" t="s">
        <v>650</v>
      </c>
      <c r="C128" t="s">
        <v>40</v>
      </c>
    </row>
    <row r="129" spans="2:42" x14ac:dyDescent="0.3">
      <c r="B129" t="s">
        <v>650</v>
      </c>
      <c r="C129" t="s">
        <v>41</v>
      </c>
    </row>
    <row r="130" spans="2:42" x14ac:dyDescent="0.3">
      <c r="B130" t="s">
        <v>650</v>
      </c>
      <c r="C130" t="s">
        <v>42</v>
      </c>
    </row>
    <row r="131" spans="2:42" x14ac:dyDescent="0.3">
      <c r="B131" t="s">
        <v>650</v>
      </c>
      <c r="C131" t="s">
        <v>43</v>
      </c>
    </row>
    <row r="132" spans="2:42" x14ac:dyDescent="0.3">
      <c r="B132" t="s">
        <v>650</v>
      </c>
      <c r="C132" t="s">
        <v>44</v>
      </c>
    </row>
    <row r="133" spans="2:42" x14ac:dyDescent="0.3">
      <c r="B133" t="s">
        <v>650</v>
      </c>
      <c r="C133" t="s">
        <v>45</v>
      </c>
    </row>
    <row r="134" spans="2:42" x14ac:dyDescent="0.3">
      <c r="B134" t="s">
        <v>650</v>
      </c>
      <c r="C134" t="s">
        <v>46</v>
      </c>
    </row>
    <row r="135" spans="2:42" x14ac:dyDescent="0.3">
      <c r="B135" t="s">
        <v>650</v>
      </c>
      <c r="C135" t="s">
        <v>47</v>
      </c>
    </row>
    <row r="136" spans="2:42" x14ac:dyDescent="0.3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4.4" x14ac:dyDescent="0.3"/>
  <sheetData>
    <row r="7" spans="1:64" x14ac:dyDescent="0.3">
      <c r="A7" s="233" t="s">
        <v>652</v>
      </c>
      <c r="B7">
        <v>548512.88448514475</v>
      </c>
      <c r="E7" t="s">
        <v>651</v>
      </c>
      <c r="H7">
        <v>1808.4059999999881</v>
      </c>
    </row>
    <row r="13" spans="1:64" x14ac:dyDescent="0.3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3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3">
      <c r="B15" t="s">
        <v>13</v>
      </c>
    </row>
    <row r="16" spans="1:64" x14ac:dyDescent="0.3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3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3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3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3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3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3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3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3">
      <c r="B34" t="s">
        <v>13</v>
      </c>
    </row>
    <row r="35" spans="2:79" x14ac:dyDescent="0.3">
      <c r="B35" t="s">
        <v>37</v>
      </c>
      <c r="C35">
        <v>2223.4910890000001</v>
      </c>
      <c r="D35">
        <v>2542.383628</v>
      </c>
      <c r="F35">
        <v>990.80550140000003</v>
      </c>
      <c r="G35">
        <v>3643.4782610000002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3">
      <c r="B36" t="s">
        <v>38</v>
      </c>
      <c r="C36">
        <v>2075.2121510000002</v>
      </c>
      <c r="D36">
        <v>3112.4339190000001</v>
      </c>
      <c r="E36">
        <v>107.1491439</v>
      </c>
      <c r="F36">
        <v>2920.7981380000001</v>
      </c>
      <c r="G36">
        <v>2489.5038519999998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3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3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3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3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3">
      <c r="B51" t="s">
        <v>11</v>
      </c>
      <c r="C51">
        <v>2013</v>
      </c>
      <c r="D51">
        <v>2013</v>
      </c>
      <c r="E51">
        <v>2014</v>
      </c>
      <c r="F51">
        <v>2014</v>
      </c>
      <c r="G51">
        <v>2014</v>
      </c>
      <c r="H51">
        <v>2015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3">
      <c r="B52" t="s">
        <v>76</v>
      </c>
      <c r="C52" t="s">
        <v>79</v>
      </c>
      <c r="D52" t="s">
        <v>80</v>
      </c>
      <c r="E52" t="s">
        <v>77</v>
      </c>
      <c r="F52" t="s">
        <v>79</v>
      </c>
      <c r="G52" t="s">
        <v>80</v>
      </c>
      <c r="H52" t="s">
        <v>79</v>
      </c>
      <c r="I52" t="s">
        <v>80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3">
      <c r="B53" t="s">
        <v>13</v>
      </c>
    </row>
    <row r="54" spans="2:26" x14ac:dyDescent="0.3">
      <c r="B54" t="s">
        <v>40</v>
      </c>
      <c r="C54">
        <v>899.29883559999996</v>
      </c>
      <c r="D54">
        <v>574.13798229999998</v>
      </c>
      <c r="F54">
        <v>751.77690500000006</v>
      </c>
      <c r="G54">
        <v>426.39303080000002</v>
      </c>
      <c r="H54">
        <v>452.66286889999998</v>
      </c>
      <c r="I54">
        <v>128.08822190000001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3">
      <c r="B55" t="s">
        <v>43</v>
      </c>
      <c r="C55">
        <v>305.43361049999999</v>
      </c>
      <c r="D55">
        <v>308.58631939999998</v>
      </c>
      <c r="E55">
        <v>42.628440050000002</v>
      </c>
      <c r="F55">
        <v>521.52232079999999</v>
      </c>
      <c r="G55">
        <v>524.09042039999997</v>
      </c>
      <c r="H55">
        <v>536.69236969999997</v>
      </c>
      <c r="I55">
        <v>539.21942809999996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3">
      <c r="B56" t="s">
        <v>15</v>
      </c>
      <c r="C56">
        <v>1204.732446</v>
      </c>
      <c r="D56">
        <v>882.72430180000003</v>
      </c>
      <c r="E56">
        <v>42.628440050000002</v>
      </c>
      <c r="F56">
        <v>1273.2992260000001</v>
      </c>
      <c r="G56">
        <v>950.48345119999999</v>
      </c>
      <c r="H56">
        <v>989.35523869999997</v>
      </c>
      <c r="I56">
        <v>667.30764999999997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3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3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3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3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8671875" defaultRowHeight="14.4" x14ac:dyDescent="0.3"/>
  <cols>
    <col min="1" max="1" width="29.109375" style="33" bestFit="1" customWidth="1"/>
    <col min="2" max="2" width="0" style="33" hidden="1" customWidth="1"/>
    <col min="3" max="3" width="8.6640625" style="33" hidden="1" customWidth="1"/>
    <col min="4" max="4" width="0" style="33" hidden="1" customWidth="1"/>
    <col min="5" max="25" width="8.88671875" style="33"/>
    <col min="26" max="28" width="9.5546875" style="33" bestFit="1" customWidth="1"/>
    <col min="29" max="40" width="10.5546875" style="33" bestFit="1" customWidth="1"/>
    <col min="41" max="16384" width="8.88671875" style="33"/>
  </cols>
  <sheetData>
    <row r="1" spans="1:40" ht="15" thickBot="1" x14ac:dyDescent="0.35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" thickTop="1" x14ac:dyDescent="0.3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3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3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3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3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3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3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3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3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3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3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3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3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3">
      <c r="A17" s="89" t="s">
        <v>660</v>
      </c>
    </row>
    <row r="18" spans="1:40" x14ac:dyDescent="0.3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3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3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3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3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3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3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3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3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3">
      <c r="A27" s="89"/>
    </row>
    <row r="28" spans="1:40" x14ac:dyDescent="0.3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3">
      <c r="A29" s="89" t="s">
        <v>660</v>
      </c>
    </row>
    <row r="30" spans="1:40" x14ac:dyDescent="0.3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3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3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3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3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3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3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3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3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3">
      <c r="A39" s="89"/>
    </row>
    <row r="40" spans="1:40" x14ac:dyDescent="0.3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3">
      <c r="A41" s="89" t="s">
        <v>660</v>
      </c>
    </row>
    <row r="42" spans="1:40" x14ac:dyDescent="0.3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3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3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3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3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3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3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3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3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3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3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3">
      <c r="A53" s="89" t="s">
        <v>660</v>
      </c>
    </row>
    <row r="54" spans="1:40" x14ac:dyDescent="0.3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3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3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3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3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3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3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3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3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3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3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3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3">
      <c r="A67" s="89" t="s">
        <v>662</v>
      </c>
    </row>
    <row r="68" spans="1:40" x14ac:dyDescent="0.3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3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3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3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3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3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3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3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3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3">
      <c r="A77" s="89"/>
    </row>
    <row r="78" spans="1:40" x14ac:dyDescent="0.3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3">
      <c r="A79" s="89" t="s">
        <v>662</v>
      </c>
    </row>
    <row r="80" spans="1:40" x14ac:dyDescent="0.3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3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3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3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3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3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3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3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3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3">
      <c r="A89" s="89"/>
    </row>
    <row r="90" spans="1:40" x14ac:dyDescent="0.3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3">
      <c r="A91" s="89" t="s">
        <v>662</v>
      </c>
    </row>
    <row r="92" spans="1:40" x14ac:dyDescent="0.3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3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3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3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3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3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3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3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3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3">
      <c r="A101" s="89"/>
    </row>
    <row r="102" spans="1:40" x14ac:dyDescent="0.3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3">
      <c r="A103" s="89" t="s">
        <v>662</v>
      </c>
    </row>
    <row r="104" spans="1:40" x14ac:dyDescent="0.3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3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3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3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3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3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3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3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3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09375" defaultRowHeight="13.2" x14ac:dyDescent="0.25"/>
  <cols>
    <col min="1" max="1" width="32.6640625" style="105" customWidth="1"/>
    <col min="2" max="2" width="11.33203125" style="105" bestFit="1" customWidth="1"/>
    <col min="3" max="4" width="8.33203125" style="105" bestFit="1" customWidth="1"/>
    <col min="5" max="6" width="9.33203125" style="105" bestFit="1" customWidth="1"/>
    <col min="7" max="13" width="10.33203125" style="105" bestFit="1" customWidth="1"/>
    <col min="14" max="38" width="11.88671875" style="105" bestFit="1" customWidth="1"/>
    <col min="39" max="16384" width="9.109375" style="105"/>
  </cols>
  <sheetData>
    <row r="1" spans="1:38" s="33" customFormat="1" ht="23.4" x14ac:dyDescent="0.4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4.4" x14ac:dyDescent="0.3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4.4" x14ac:dyDescent="0.3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4.4" x14ac:dyDescent="0.3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4.4" x14ac:dyDescent="0.3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4.4" x14ac:dyDescent="0.3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4.4" x14ac:dyDescent="0.3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4.4" x14ac:dyDescent="0.3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4.4" x14ac:dyDescent="0.3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4.4" x14ac:dyDescent="0.3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4.4" x14ac:dyDescent="0.3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4.4" x14ac:dyDescent="0.3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4.4" x14ac:dyDescent="0.3"/>
    <row r="14" spans="1:38" s="33" customFormat="1" ht="14.4" x14ac:dyDescent="0.3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4.4" x14ac:dyDescent="0.3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4.4" x14ac:dyDescent="0.3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4.4" x14ac:dyDescent="0.3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4.4" x14ac:dyDescent="0.3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4.4" x14ac:dyDescent="0.3"/>
    <row r="20" spans="1:38" s="33" customFormat="1" ht="14.4" x14ac:dyDescent="0.3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5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4.4" x14ac:dyDescent="0.3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4.4" x14ac:dyDescent="0.3">
      <c r="A24" s="243" t="s">
        <v>692</v>
      </c>
    </row>
    <row r="25" spans="1:38" ht="14.4" x14ac:dyDescent="0.3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4.4" x14ac:dyDescent="0.3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4.4" x14ac:dyDescent="0.3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4.4" x14ac:dyDescent="0.3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4.4" x14ac:dyDescent="0.3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5">
      <c r="A31" s="105" t="s">
        <v>671</v>
      </c>
    </row>
    <row r="32" spans="1:38" x14ac:dyDescent="0.25">
      <c r="A32" s="105" t="s">
        <v>659</v>
      </c>
      <c r="B32" s="259">
        <f>NPV(0.08,B26:AK26)*(1+0.08)</f>
        <v>89726.389736892335</v>
      </c>
    </row>
    <row r="33" spans="1:2" x14ac:dyDescent="0.25">
      <c r="A33" s="105" t="s">
        <v>669</v>
      </c>
      <c r="B33" s="259">
        <f>NPV(0.08,B27:AK27)*(1+0.08)</f>
        <v>20911.435362725173</v>
      </c>
    </row>
    <row r="34" spans="1:2" x14ac:dyDescent="0.25">
      <c r="A34" s="105" t="s">
        <v>670</v>
      </c>
      <c r="B34" s="259">
        <f>NPV(0.08,B28:AK28)*(1+0.08)</f>
        <v>9261.7298850372899</v>
      </c>
    </row>
    <row r="35" spans="1:2" x14ac:dyDescent="0.25">
      <c r="A35" s="105" t="s">
        <v>661</v>
      </c>
      <c r="B35" s="259">
        <f>NPV(0.08,B29:AK29)*(1+0.08)</f>
        <v>5877.3236473534052</v>
      </c>
    </row>
    <row r="36" spans="1:2" x14ac:dyDescent="0.25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09375" defaultRowHeight="13.2" x14ac:dyDescent="0.25"/>
  <cols>
    <col min="1" max="1" width="29.109375" style="105" bestFit="1" customWidth="1"/>
    <col min="2" max="2" width="13.5546875" style="105" bestFit="1" customWidth="1"/>
    <col min="3" max="10" width="9.33203125" style="105" bestFit="1" customWidth="1"/>
    <col min="11" max="22" width="9.5546875" style="105" bestFit="1" customWidth="1"/>
    <col min="23" max="25" width="9.6640625" style="105" bestFit="1" customWidth="1"/>
    <col min="26" max="37" width="10.6640625" style="105" bestFit="1" customWidth="1"/>
    <col min="38" max="16384" width="9.109375" style="105"/>
  </cols>
  <sheetData>
    <row r="1" spans="1:37" ht="14.4" x14ac:dyDescent="0.3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4.4" x14ac:dyDescent="0.3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4.4" x14ac:dyDescent="0.3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4.4" x14ac:dyDescent="0.3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4.4" x14ac:dyDescent="0.3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4.4" x14ac:dyDescent="0.3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4.4" x14ac:dyDescent="0.3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4.4" x14ac:dyDescent="0.3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4.4" x14ac:dyDescent="0.3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4.4" x14ac:dyDescent="0.3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4.4" x14ac:dyDescent="0.3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4.4" x14ac:dyDescent="0.3">
      <c r="A12" s="243"/>
    </row>
    <row r="13" spans="1:37" ht="14.4" x14ac:dyDescent="0.3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4.4" x14ac:dyDescent="0.3">
      <c r="A14" s="243" t="s">
        <v>668</v>
      </c>
    </row>
    <row r="15" spans="1:37" ht="14.4" x14ac:dyDescent="0.3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4.4" x14ac:dyDescent="0.3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4.4" x14ac:dyDescent="0.3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4.4" x14ac:dyDescent="0.3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4.4" x14ac:dyDescent="0.3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4.4" x14ac:dyDescent="0.3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4.4" x14ac:dyDescent="0.3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4.4" x14ac:dyDescent="0.3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4.4" x14ac:dyDescent="0.3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4.4" x14ac:dyDescent="0.3">
      <c r="A24" s="243"/>
    </row>
    <row r="25" spans="1:37" ht="14.4" x14ac:dyDescent="0.3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4.4" x14ac:dyDescent="0.3">
      <c r="A26" s="243" t="s">
        <v>668</v>
      </c>
    </row>
    <row r="27" spans="1:37" ht="14.4" x14ac:dyDescent="0.3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4.4" x14ac:dyDescent="0.3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4.4" x14ac:dyDescent="0.3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4.4" x14ac:dyDescent="0.3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4.4" x14ac:dyDescent="0.3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4.4" x14ac:dyDescent="0.3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4.4" x14ac:dyDescent="0.3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4.4" x14ac:dyDescent="0.3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4.4" x14ac:dyDescent="0.3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4.4" x14ac:dyDescent="0.3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4.4" x14ac:dyDescent="0.3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4.4" x14ac:dyDescent="0.3">
      <c r="A38" s="243" t="s">
        <v>668</v>
      </c>
    </row>
    <row r="39" spans="1:37" ht="14.4" x14ac:dyDescent="0.3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4.4" x14ac:dyDescent="0.3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4.4" x14ac:dyDescent="0.3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4.4" x14ac:dyDescent="0.3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4.4" x14ac:dyDescent="0.3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4.4" x14ac:dyDescent="0.3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4.4" x14ac:dyDescent="0.3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4.4" x14ac:dyDescent="0.3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4.4" x14ac:dyDescent="0.3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5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4.4" x14ac:dyDescent="0.3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4.4" x14ac:dyDescent="0.3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4.4" x14ac:dyDescent="0.3">
      <c r="A52" s="243" t="s">
        <v>689</v>
      </c>
    </row>
    <row r="53" spans="1:37" ht="14.4" x14ac:dyDescent="0.3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4.4" x14ac:dyDescent="0.3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4.4" x14ac:dyDescent="0.3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4.4" x14ac:dyDescent="0.3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4.4" x14ac:dyDescent="0.3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4.4" x14ac:dyDescent="0.3">
      <c r="A59" s="12" t="s">
        <v>690</v>
      </c>
      <c r="B59" s="269" t="s">
        <v>673</v>
      </c>
    </row>
    <row r="60" spans="1:37" x14ac:dyDescent="0.25">
      <c r="A60" s="105" t="s">
        <v>659</v>
      </c>
      <c r="B60" s="275">
        <f>VLOOKUP($A60,Sup_GD_PotInst!$A$31:$B$36,B$2,FALSE)</f>
        <v>89726.389736892335</v>
      </c>
    </row>
    <row r="61" spans="1:37" x14ac:dyDescent="0.25">
      <c r="A61" s="105" t="s">
        <v>669</v>
      </c>
      <c r="B61" s="275">
        <f>VLOOKUP($A61,Sup_GD_PotInst!$A$31:$B$36,B$2,FALSE)</f>
        <v>20911.435362725173</v>
      </c>
    </row>
    <row r="62" spans="1:37" x14ac:dyDescent="0.25">
      <c r="A62" s="105" t="s">
        <v>670</v>
      </c>
      <c r="B62" s="275">
        <f>VLOOKUP($A62,Sup_GD_PotInst!$A$31:$B$36,B$2,FALSE)</f>
        <v>9261.7298850372899</v>
      </c>
    </row>
    <row r="63" spans="1:37" x14ac:dyDescent="0.25">
      <c r="A63" s="105" t="s">
        <v>661</v>
      </c>
      <c r="B63" s="275">
        <f>VLOOKUP($A63,Sup_GD_PotInst!$A$31:$B$36,B$2,FALSE)</f>
        <v>5877.3236473534052</v>
      </c>
    </row>
    <row r="64" spans="1:37" ht="14.4" x14ac:dyDescent="0.3">
      <c r="A64" s="27" t="s">
        <v>9</v>
      </c>
      <c r="B64" s="28">
        <f>VLOOKUP($A64,Sup_GD_PotInst!$A$31:$B$36,B$2,FALSE)</f>
        <v>125776.8786320082</v>
      </c>
    </row>
    <row r="66" spans="1:37" ht="14.4" x14ac:dyDescent="0.3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4.4" x14ac:dyDescent="0.3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4.4" x14ac:dyDescent="0.3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4.4" x14ac:dyDescent="0.3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4.4" x14ac:dyDescent="0.3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4.4" x14ac:dyDescent="0.3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4.4" x14ac:dyDescent="0.3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4.4" x14ac:dyDescent="0.3">
      <c r="A74" s="12" t="s">
        <v>691</v>
      </c>
      <c r="B74" s="13" t="s">
        <v>673</v>
      </c>
    </row>
    <row r="75" spans="1:37" x14ac:dyDescent="0.25">
      <c r="A75" s="105" t="s">
        <v>659</v>
      </c>
      <c r="B75" s="275">
        <f>B60/(1+Planel_BD_constantes!$B$3)^3</f>
        <v>71227.701043486391</v>
      </c>
      <c r="E75" s="259"/>
    </row>
    <row r="76" spans="1:37" x14ac:dyDescent="0.25">
      <c r="A76" s="105" t="s">
        <v>669</v>
      </c>
      <c r="B76" s="275">
        <f>B61/(1+Planel_BD_constantes!$B$3)^3</f>
        <v>16600.171596940549</v>
      </c>
      <c r="E76" s="259"/>
    </row>
    <row r="77" spans="1:37" x14ac:dyDescent="0.25">
      <c r="A77" s="105" t="s">
        <v>670</v>
      </c>
      <c r="B77" s="275">
        <f>B62/(1+Planel_BD_constantes!$B$3)^3</f>
        <v>7352.2597903626292</v>
      </c>
      <c r="E77" s="259"/>
    </row>
    <row r="78" spans="1:37" x14ac:dyDescent="0.25">
      <c r="A78" s="105" t="s">
        <v>661</v>
      </c>
      <c r="B78" s="275">
        <f>B63/(1+Planel_BD_constantes!$B$3)^3</f>
        <v>4665.6090021793907</v>
      </c>
      <c r="E78" s="259"/>
    </row>
    <row r="79" spans="1:37" ht="14.4" x14ac:dyDescent="0.3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B475F9-8304-415D-AA64-D710815F33BE}"/>
</file>

<file path=customXml/itemProps2.xml><?xml version="1.0" encoding="utf-8"?>
<ds:datastoreItem xmlns:ds="http://schemas.openxmlformats.org/officeDocument/2006/customXml" ds:itemID="{1D5BC13A-68AF-48DE-AB4C-E02079526A7B}"/>
</file>

<file path=customXml/itemProps3.xml><?xml version="1.0" encoding="utf-8"?>
<ds:datastoreItem xmlns:ds="http://schemas.openxmlformats.org/officeDocument/2006/customXml" ds:itemID="{FC464B3C-440F-42A4-B14C-9C27F3860AA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Marcos Ribeiro Conde</cp:lastModifiedBy>
  <dcterms:created xsi:type="dcterms:W3CDTF">2018-07-06T12:40:20Z</dcterms:created>
  <dcterms:modified xsi:type="dcterms:W3CDTF">2020-05-07T18:16:54Z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