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londonfire-my.sharepoint.com/personal/gary_salterpicco_london-fire_gov_uk/Documents/"/>
    </mc:Choice>
  </mc:AlternateContent>
  <xr:revisionPtr revIDLastSave="2" documentId="8_{98ADF7C8-7950-4F48-B77E-6F091A799542}" xr6:coauthVersionLast="47" xr6:coauthVersionMax="47" xr10:uidLastSave="{45C41D96-8AE8-4A59-AFBC-464020AB25F5}"/>
  <bookViews>
    <workbookView xWindow="-108" yWindow="-108" windowWidth="23256" windowHeight="12456" firstSheet="1" activeTab="4" xr2:uid="{00000000-000D-0000-FFFF-FFFF00000000}"/>
  </bookViews>
  <sheets>
    <sheet name="Inherent Risk Assessment" sheetId="1" r:id="rId1"/>
    <sheet name="Mitigation Question Bank" sheetId="2" r:id="rId2"/>
    <sheet name="Mapping Table" sheetId="3" r:id="rId3"/>
    <sheet name="Triggered Mitigation Questions" sheetId="4" r:id="rId4"/>
    <sheet name="Scoring 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7" i="4"/>
  <c r="B2" i="5" s="1"/>
  <c r="E2" i="5" s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2" i="5" s="1"/>
  <c r="C2" i="5" l="1"/>
  <c r="G2" i="5" s="1"/>
  <c r="I2" i="5" s="1"/>
  <c r="H2" i="5" l="1"/>
</calcChain>
</file>

<file path=xl/sharedStrings.xml><?xml version="1.0" encoding="utf-8"?>
<sst xmlns="http://schemas.openxmlformats.org/spreadsheetml/2006/main" count="592" uniqueCount="174">
  <si>
    <t>ID</t>
  </si>
  <si>
    <t>Question</t>
  </si>
  <si>
    <t>Risk Domain</t>
  </si>
  <si>
    <t>Risk Score</t>
  </si>
  <si>
    <t>Response</t>
  </si>
  <si>
    <t>Risk Level</t>
  </si>
  <si>
    <t>Mitigation Required</t>
  </si>
  <si>
    <t>IR001</t>
  </si>
  <si>
    <t>Will the supplier require access to LFB systems or networks?</t>
  </si>
  <si>
    <t>Information &amp; Cybersecurity</t>
  </si>
  <si>
    <t>Yes</t>
  </si>
  <si>
    <t>IR002</t>
  </si>
  <si>
    <t>Will the supplier store or transmit data through external cloud services?</t>
  </si>
  <si>
    <t>IR003</t>
  </si>
  <si>
    <t>Does the procurement involve development or customisation of software?</t>
  </si>
  <si>
    <t>IR004</t>
  </si>
  <si>
    <t>Will the supplier be required to process or store any personal or sensitive data?</t>
  </si>
  <si>
    <t>Data Protection &amp; Privacy</t>
  </si>
  <si>
    <t>IR005</t>
  </si>
  <si>
    <t>Will the supplier process special category data (e.g., health, ethnicity)?</t>
  </si>
  <si>
    <t>IR006</t>
  </si>
  <si>
    <t>Will personal data be transferred outside the UK/EEA?</t>
  </si>
  <si>
    <t>IR007</t>
  </si>
  <si>
    <t>Is this procurement subject to UK procurement regulations?</t>
  </si>
  <si>
    <t>Regulatory &amp; Legal Compliance</t>
  </si>
  <si>
    <t>IR008</t>
  </si>
  <si>
    <t>Is there a risk of conflict of interest in this engagement?</t>
  </si>
  <si>
    <t>IR009</t>
  </si>
  <si>
    <t>Does the activity require any specific licenses or regulatory approvals?</t>
  </si>
  <si>
    <t>IR010</t>
  </si>
  <si>
    <t>Will the supplier interact with children or vulnerable adults?</t>
  </si>
  <si>
    <t>Safeguarding &amp; Inclusion</t>
  </si>
  <si>
    <t>IR011</t>
  </si>
  <si>
    <t>Will the supplier work on LFB premises while staff or the public are present?</t>
  </si>
  <si>
    <t>IR012</t>
  </si>
  <si>
    <t>Is safeguarding training required for any supplier personnel?</t>
  </si>
  <si>
    <t>IR013</t>
  </si>
  <si>
    <t>Is the service critical to emergency response or safety operations?</t>
  </si>
  <si>
    <t>Operational Resilience &amp; Continuity</t>
  </si>
  <si>
    <t>IR014</t>
  </si>
  <si>
    <t>Would failure of this service impact operational delivery?</t>
  </si>
  <si>
    <t>IR015</t>
  </si>
  <si>
    <t>Is this a sole-supplier or single-source dependency?</t>
  </si>
  <si>
    <t>IR016</t>
  </si>
  <si>
    <t>Is the estimated contract value above £500k?</t>
  </si>
  <si>
    <t>Financial Stability &amp; Commercial Risk</t>
  </si>
  <si>
    <t>IR017</t>
  </si>
  <si>
    <t>Will staged or milestone payments be required?</t>
  </si>
  <si>
    <t>IR018</t>
  </si>
  <si>
    <t>Is the supplier providing insurance or financial guarantees?</t>
  </si>
  <si>
    <t>IR019</t>
  </si>
  <si>
    <t>Is the supplier likely to subcontract work offshore or to high-risk regions?</t>
  </si>
  <si>
    <t>ESG</t>
  </si>
  <si>
    <t>IR020</t>
  </si>
  <si>
    <t>Is the supplier expected to demonstrate London Living Wage compliance?</t>
  </si>
  <si>
    <t>IR021</t>
  </si>
  <si>
    <t>Does the category involve environmental or ethical sourcing requirements?</t>
  </si>
  <si>
    <t>IR022</t>
  </si>
  <si>
    <t>Will supplier staff be required to work on high-risk sites (e.g., construction, fire prevention)?</t>
  </si>
  <si>
    <t>Health, Safety &amp; Wellbeing</t>
  </si>
  <si>
    <t>IR023</t>
  </si>
  <si>
    <t>Are risk assessments required before work starts?</t>
  </si>
  <si>
    <t>IR024</t>
  </si>
  <si>
    <t>Does the supplier need to comply with specific health &amp; safety legislation?</t>
  </si>
  <si>
    <t>IR025</t>
  </si>
  <si>
    <t>Will the solution be integrated with LFB’s digital systems?</t>
  </si>
  <si>
    <t>Technology &amp; System Integration</t>
  </si>
  <si>
    <t>IR026</t>
  </si>
  <si>
    <t>Is data migration or legacy integration required?</t>
  </si>
  <si>
    <t>IR027</t>
  </si>
  <si>
    <t>Is the project dependent on successful deployment of supplier tech?</t>
  </si>
  <si>
    <t>IR028</t>
  </si>
  <si>
    <t>Would failure of this supplier negatively affect LFB’s reputation?</t>
  </si>
  <si>
    <t>Reputation &amp; Media Risk</t>
  </si>
  <si>
    <t>IR029</t>
  </si>
  <si>
    <t>Is there potential for media or political scrutiny of this contract?</t>
  </si>
  <si>
    <t>IR030</t>
  </si>
  <si>
    <t>Does this supplier represent LFB to the public (branding, uniforms, messaging)?</t>
  </si>
  <si>
    <t>Triggering Question ID</t>
  </si>
  <si>
    <t>Mitigation Question</t>
  </si>
  <si>
    <t>Scoring Method</t>
  </si>
  <si>
    <t>Scoring Direction</t>
  </si>
  <si>
    <t>MQ001</t>
  </si>
  <si>
    <t>Are you Cyber Essentials or ISO 27001 certified?</t>
  </si>
  <si>
    <t>Auto</t>
  </si>
  <si>
    <t>Positive</t>
  </si>
  <si>
    <t>MQ002</t>
  </si>
  <si>
    <t>How do you manage system access and passwords?</t>
  </si>
  <si>
    <t>Manual</t>
  </si>
  <si>
    <t>MQ003</t>
  </si>
  <si>
    <t>Have you experienced any security breaches in the last 3 years?</t>
  </si>
  <si>
    <t>Negative</t>
  </si>
  <si>
    <t>MQ004</t>
  </si>
  <si>
    <t>Do you have a policy for secure cloud services?</t>
  </si>
  <si>
    <t>MQ005</t>
  </si>
  <si>
    <t>Have you conducted a security assessment of the software solution?</t>
  </si>
  <si>
    <t>MQ006</t>
  </si>
  <si>
    <t>Do you have a named Data Protection Officer?</t>
  </si>
  <si>
    <t>MQ007</t>
  </si>
  <si>
    <t>Can you demonstrate compliance with GDPR?</t>
  </si>
  <si>
    <t>MQ008</t>
  </si>
  <si>
    <t>Do you have a process to handle data subject access requests?</t>
  </si>
  <si>
    <t>MQ009</t>
  </si>
  <si>
    <t>Are staff trained in handling special category data?</t>
  </si>
  <si>
    <t>MQ010</t>
  </si>
  <si>
    <t>Do you ensure data transferred overseas is protected under an adequacy decision or equivalent?</t>
  </si>
  <si>
    <t>MQ011</t>
  </si>
  <si>
    <t>Are you compliant with the Public Contracts Regulations and relevant procurement law?</t>
  </si>
  <si>
    <t>MQ012</t>
  </si>
  <si>
    <t>Can you confirm no conflict of interest exists?</t>
  </si>
  <si>
    <t>MQ013</t>
  </si>
  <si>
    <t>Do you hold all required licences or certifications?</t>
  </si>
  <si>
    <t>MQ014</t>
  </si>
  <si>
    <t>Do your staff have valid and current DBS checks?</t>
  </si>
  <si>
    <t>MQ015</t>
  </si>
  <si>
    <t>Will supplier staff be supervised when on-site?</t>
  </si>
  <si>
    <t>MQ016</t>
  </si>
  <si>
    <t>Have all staff completed safeguarding training?</t>
  </si>
  <si>
    <t>MQ017</t>
  </si>
  <si>
    <t>Do you have a tested business continuity plan?</t>
  </si>
  <si>
    <t>MQ018</t>
  </si>
  <si>
    <t>What contingency plans are in place for service disruption?</t>
  </si>
  <si>
    <t>MQ019</t>
  </si>
  <si>
    <t>Have you assessed alternative suppliers or fallback options?</t>
  </si>
  <si>
    <t>MQ020</t>
  </si>
  <si>
    <t>Have you submitted financial statements for the last two years?</t>
  </si>
  <si>
    <t>MQ021</t>
  </si>
  <si>
    <t>Is a payment schedule available and agreed upon?</t>
  </si>
  <si>
    <t>MQ022</t>
  </si>
  <si>
    <t>What insurance and guarantees do you hold?</t>
  </si>
  <si>
    <t>MQ023</t>
  </si>
  <si>
    <t>Are you a signatory of the Modern Slavery Act or equivalent?</t>
  </si>
  <si>
    <t>MQ024</t>
  </si>
  <si>
    <t>Do you perform due diligence on your supply chain?</t>
  </si>
  <si>
    <t>MQ025</t>
  </si>
  <si>
    <t>Are you accredited as a London Living Wage employer?</t>
  </si>
  <si>
    <t>MQ026</t>
  </si>
  <si>
    <t>Do you track and report environmental impacts of your operations?</t>
  </si>
  <si>
    <t>MQ027</t>
  </si>
  <si>
    <t>Do you have a written Health &amp; Safety policy?</t>
  </si>
  <si>
    <t>MQ028</t>
  </si>
  <si>
    <t>Do your workers carry out site-specific risk assessments?</t>
  </si>
  <si>
    <t>MQ029</t>
  </si>
  <si>
    <t>Are all staff trained on relevant H&amp;S legislation?</t>
  </si>
  <si>
    <t>MQ030</t>
  </si>
  <si>
    <t>Do you provide technical documentation and API access?</t>
  </si>
  <si>
    <t>MQ031</t>
  </si>
  <si>
    <t>What is your data migration approach?</t>
  </si>
  <si>
    <t>MQ032</t>
  </si>
  <si>
    <t>What support is available post-deployment?</t>
  </si>
  <si>
    <t>MQ033</t>
  </si>
  <si>
    <t>Have you been subject to negative media attention in the last 3 years?</t>
  </si>
  <si>
    <t>MQ034</t>
  </si>
  <si>
    <t>Do you have a crisis communication plan?</t>
  </si>
  <si>
    <t>MQ035</t>
  </si>
  <si>
    <t>Do you align with LFB branding and public expectations?</t>
  </si>
  <si>
    <t>Inherent Risk Question ID</t>
  </si>
  <si>
    <t>Inherent Risk Question</t>
  </si>
  <si>
    <t>Mitigation Question ID</t>
  </si>
  <si>
    <t>INSTRUCTIONS:</t>
  </si>
  <si>
    <t>Supplier Response</t>
  </si>
  <si>
    <t>Score (0-3)</t>
  </si>
  <si>
    <t>Score Justification</t>
  </si>
  <si>
    <t>This sheet auto-populates mitigation questions for all items marked as 'Yes' and requiring mitigation in the Inherent Risk Assessment tab.</t>
  </si>
  <si>
    <t>Triggering Question</t>
  </si>
  <si>
    <t>Total Score</t>
  </si>
  <si>
    <t>Average Score</t>
  </si>
  <si>
    <t>Number of Questions</t>
  </si>
  <si>
    <t>Risk Flag</t>
  </si>
  <si>
    <t>Overall Inherent Risk</t>
  </si>
  <si>
    <t>Mitigation Strength</t>
  </si>
  <si>
    <t>Final RAG Rating</t>
  </si>
  <si>
    <t>Suggested Action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</si>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</sst>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3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E4" sqref="E4"/>
    </sheetView>
  </sheetViews>
  <sheetFormatPr defaultRowHeight="14.4" x14ac:dyDescent="0.3"/>
  <cols>
    <col min="1" max="1" width="5.6640625" bestFit="1" customWidth="1"/>
    <col min="2" max="2" width="76.6640625" bestFit="1" customWidth="1"/>
    <col min="3" max="3" width="31.21875" bestFit="1" customWidth="1"/>
    <col min="4" max="4" width="9.21875" bestFit="1" customWidth="1"/>
    <col min="5" max="5" width="8.77734375" bestFit="1" customWidth="1"/>
    <col min="7" max="7" width="17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3</v>
      </c>
      <c r="E2" t="s">
        <v>10</v>
      </c>
      <c r="F2" t="str">
        <f t="shared" ref="F2:F31" si="0">IF(E2="Yes",IF(D2&gt;=3,"High",IF(D2=2,"Moderate","Low")),"Low")</f>
        <v>High</v>
      </c>
      <c r="G2" t="str">
        <f t="shared" ref="G2:G31" si="1">IF(AND(E2="Yes",D2&gt;=2),"Yes","No")</f>
        <v>Yes</v>
      </c>
    </row>
    <row r="3" spans="1:7" x14ac:dyDescent="0.3">
      <c r="A3" t="s">
        <v>11</v>
      </c>
      <c r="B3" t="s">
        <v>12</v>
      </c>
      <c r="C3" t="s">
        <v>9</v>
      </c>
      <c r="D3">
        <v>2</v>
      </c>
      <c r="E3" t="s">
        <v>10</v>
      </c>
      <c r="F3" t="str">
        <f t="shared" si="0"/>
        <v>Moderate</v>
      </c>
      <c r="G3" t="str">
        <f t="shared" si="1"/>
        <v>Yes</v>
      </c>
    </row>
    <row r="4" spans="1:7" x14ac:dyDescent="0.3">
      <c r="A4" t="s">
        <v>13</v>
      </c>
      <c r="B4" t="s">
        <v>14</v>
      </c>
      <c r="C4" t="s">
        <v>9</v>
      </c>
      <c r="D4">
        <v>2</v>
      </c>
      <c r="E4" t="s">
        <v>10</v>
      </c>
      <c r="F4" t="str">
        <f t="shared" si="0"/>
        <v>Moderate</v>
      </c>
      <c r="G4" t="str">
        <f t="shared" si="1"/>
        <v>Yes</v>
      </c>
    </row>
    <row r="5" spans="1:7" x14ac:dyDescent="0.3">
      <c r="A5" t="s">
        <v>15</v>
      </c>
      <c r="B5" t="s">
        <v>16</v>
      </c>
      <c r="C5" t="s">
        <v>17</v>
      </c>
      <c r="D5">
        <v>3</v>
      </c>
      <c r="F5" t="str">
        <f t="shared" si="0"/>
        <v>Low</v>
      </c>
      <c r="G5" t="str">
        <f t="shared" si="1"/>
        <v>No</v>
      </c>
    </row>
    <row r="6" spans="1:7" x14ac:dyDescent="0.3">
      <c r="A6" t="s">
        <v>18</v>
      </c>
      <c r="B6" t="s">
        <v>19</v>
      </c>
      <c r="C6" t="s">
        <v>17</v>
      </c>
      <c r="D6">
        <v>2</v>
      </c>
      <c r="F6" t="str">
        <f t="shared" si="0"/>
        <v>Low</v>
      </c>
      <c r="G6" t="str">
        <f t="shared" si="1"/>
        <v>No</v>
      </c>
    </row>
    <row r="7" spans="1:7" x14ac:dyDescent="0.3">
      <c r="A7" t="s">
        <v>20</v>
      </c>
      <c r="B7" t="s">
        <v>21</v>
      </c>
      <c r="C7" t="s">
        <v>17</v>
      </c>
      <c r="D7">
        <v>2</v>
      </c>
      <c r="F7" t="str">
        <f t="shared" si="0"/>
        <v>Low</v>
      </c>
      <c r="G7" t="str">
        <f t="shared" si="1"/>
        <v>No</v>
      </c>
    </row>
    <row r="8" spans="1:7" x14ac:dyDescent="0.3">
      <c r="A8" t="s">
        <v>22</v>
      </c>
      <c r="B8" t="s">
        <v>23</v>
      </c>
      <c r="C8" t="s">
        <v>24</v>
      </c>
      <c r="D8">
        <v>1</v>
      </c>
      <c r="F8" t="str">
        <f t="shared" si="0"/>
        <v>Low</v>
      </c>
      <c r="G8" t="str">
        <f t="shared" si="1"/>
        <v>No</v>
      </c>
    </row>
    <row r="9" spans="1:7" x14ac:dyDescent="0.3">
      <c r="A9" t="s">
        <v>25</v>
      </c>
      <c r="B9" t="s">
        <v>26</v>
      </c>
      <c r="C9" t="s">
        <v>24</v>
      </c>
      <c r="D9">
        <v>2</v>
      </c>
      <c r="F9" t="str">
        <f t="shared" si="0"/>
        <v>Low</v>
      </c>
      <c r="G9" t="str">
        <f t="shared" si="1"/>
        <v>No</v>
      </c>
    </row>
    <row r="10" spans="1:7" x14ac:dyDescent="0.3">
      <c r="A10" t="s">
        <v>27</v>
      </c>
      <c r="B10" t="s">
        <v>28</v>
      </c>
      <c r="C10" t="s">
        <v>24</v>
      </c>
      <c r="D10">
        <v>2</v>
      </c>
      <c r="F10" t="str">
        <f t="shared" si="0"/>
        <v>Low</v>
      </c>
      <c r="G10" t="str">
        <f t="shared" si="1"/>
        <v>No</v>
      </c>
    </row>
    <row r="11" spans="1:7" x14ac:dyDescent="0.3">
      <c r="A11" t="s">
        <v>29</v>
      </c>
      <c r="B11" t="s">
        <v>30</v>
      </c>
      <c r="C11" t="s">
        <v>31</v>
      </c>
      <c r="D11">
        <v>3</v>
      </c>
      <c r="F11" t="str">
        <f t="shared" si="0"/>
        <v>Low</v>
      </c>
      <c r="G11" t="str">
        <f t="shared" si="1"/>
        <v>No</v>
      </c>
    </row>
    <row r="12" spans="1:7" x14ac:dyDescent="0.3">
      <c r="A12" t="s">
        <v>32</v>
      </c>
      <c r="B12" t="s">
        <v>33</v>
      </c>
      <c r="C12" t="s">
        <v>31</v>
      </c>
      <c r="D12">
        <v>2</v>
      </c>
      <c r="F12" t="str">
        <f t="shared" si="0"/>
        <v>Low</v>
      </c>
      <c r="G12" t="str">
        <f t="shared" si="1"/>
        <v>No</v>
      </c>
    </row>
    <row r="13" spans="1:7" x14ac:dyDescent="0.3">
      <c r="A13" t="s">
        <v>34</v>
      </c>
      <c r="B13" t="s">
        <v>35</v>
      </c>
      <c r="C13" t="s">
        <v>31</v>
      </c>
      <c r="D13">
        <v>2</v>
      </c>
      <c r="F13" t="str">
        <f t="shared" si="0"/>
        <v>Low</v>
      </c>
      <c r="G13" t="str">
        <f t="shared" si="1"/>
        <v>No</v>
      </c>
    </row>
    <row r="14" spans="1:7" x14ac:dyDescent="0.3">
      <c r="A14" t="s">
        <v>36</v>
      </c>
      <c r="B14" t="s">
        <v>37</v>
      </c>
      <c r="C14" t="s">
        <v>38</v>
      </c>
      <c r="D14">
        <v>3</v>
      </c>
      <c r="F14" t="str">
        <f t="shared" si="0"/>
        <v>Low</v>
      </c>
      <c r="G14" t="str">
        <f t="shared" si="1"/>
        <v>No</v>
      </c>
    </row>
    <row r="15" spans="1:7" x14ac:dyDescent="0.3">
      <c r="A15" t="s">
        <v>39</v>
      </c>
      <c r="B15" t="s">
        <v>40</v>
      </c>
      <c r="C15" t="s">
        <v>38</v>
      </c>
      <c r="D15">
        <v>2</v>
      </c>
      <c r="F15" t="str">
        <f t="shared" si="0"/>
        <v>Low</v>
      </c>
      <c r="G15" t="str">
        <f t="shared" si="1"/>
        <v>No</v>
      </c>
    </row>
    <row r="16" spans="1:7" x14ac:dyDescent="0.3">
      <c r="A16" t="s">
        <v>41</v>
      </c>
      <c r="B16" t="s">
        <v>42</v>
      </c>
      <c r="C16" t="s">
        <v>38</v>
      </c>
      <c r="D16">
        <v>2</v>
      </c>
      <c r="F16" t="str">
        <f t="shared" si="0"/>
        <v>Low</v>
      </c>
      <c r="G16" t="str">
        <f t="shared" si="1"/>
        <v>No</v>
      </c>
    </row>
    <row r="17" spans="1:7" x14ac:dyDescent="0.3">
      <c r="A17" t="s">
        <v>43</v>
      </c>
      <c r="B17" t="s">
        <v>44</v>
      </c>
      <c r="C17" t="s">
        <v>45</v>
      </c>
      <c r="D17">
        <v>2</v>
      </c>
      <c r="F17" t="str">
        <f t="shared" si="0"/>
        <v>Low</v>
      </c>
      <c r="G17" t="str">
        <f t="shared" si="1"/>
        <v>No</v>
      </c>
    </row>
    <row r="18" spans="1:7" x14ac:dyDescent="0.3">
      <c r="A18" t="s">
        <v>46</v>
      </c>
      <c r="B18" t="s">
        <v>47</v>
      </c>
      <c r="C18" t="s">
        <v>45</v>
      </c>
      <c r="D18">
        <v>1</v>
      </c>
      <c r="F18" t="str">
        <f t="shared" si="0"/>
        <v>Low</v>
      </c>
      <c r="G18" t="str">
        <f t="shared" si="1"/>
        <v>No</v>
      </c>
    </row>
    <row r="19" spans="1:7" x14ac:dyDescent="0.3">
      <c r="A19" t="s">
        <v>48</v>
      </c>
      <c r="B19" t="s">
        <v>49</v>
      </c>
      <c r="C19" t="s">
        <v>45</v>
      </c>
      <c r="D19">
        <v>2</v>
      </c>
      <c r="F19" t="str">
        <f t="shared" si="0"/>
        <v>Low</v>
      </c>
      <c r="G19" t="str">
        <f t="shared" si="1"/>
        <v>No</v>
      </c>
    </row>
    <row r="20" spans="1:7" x14ac:dyDescent="0.3">
      <c r="A20" t="s">
        <v>50</v>
      </c>
      <c r="B20" t="s">
        <v>51</v>
      </c>
      <c r="C20" t="s">
        <v>52</v>
      </c>
      <c r="D20">
        <v>3</v>
      </c>
      <c r="F20" t="str">
        <f t="shared" si="0"/>
        <v>Low</v>
      </c>
      <c r="G20" t="str">
        <f t="shared" si="1"/>
        <v>No</v>
      </c>
    </row>
    <row r="21" spans="1:7" x14ac:dyDescent="0.3">
      <c r="A21" t="s">
        <v>53</v>
      </c>
      <c r="B21" t="s">
        <v>54</v>
      </c>
      <c r="C21" t="s">
        <v>52</v>
      </c>
      <c r="D21">
        <v>2</v>
      </c>
      <c r="F21" t="str">
        <f t="shared" si="0"/>
        <v>Low</v>
      </c>
      <c r="G21" t="str">
        <f t="shared" si="1"/>
        <v>No</v>
      </c>
    </row>
    <row r="22" spans="1:7" x14ac:dyDescent="0.3">
      <c r="A22" t="s">
        <v>55</v>
      </c>
      <c r="B22" t="s">
        <v>56</v>
      </c>
      <c r="C22" t="s">
        <v>52</v>
      </c>
      <c r="D22">
        <v>2</v>
      </c>
      <c r="F22" t="str">
        <f t="shared" si="0"/>
        <v>Low</v>
      </c>
      <c r="G22" t="str">
        <f t="shared" si="1"/>
        <v>No</v>
      </c>
    </row>
    <row r="23" spans="1:7" x14ac:dyDescent="0.3">
      <c r="A23" t="s">
        <v>57</v>
      </c>
      <c r="B23" t="s">
        <v>58</v>
      </c>
      <c r="C23" t="s">
        <v>59</v>
      </c>
      <c r="D23">
        <v>3</v>
      </c>
      <c r="F23" t="str">
        <f t="shared" si="0"/>
        <v>Low</v>
      </c>
      <c r="G23" t="str">
        <f t="shared" si="1"/>
        <v>No</v>
      </c>
    </row>
    <row r="24" spans="1:7" x14ac:dyDescent="0.3">
      <c r="A24" t="s">
        <v>60</v>
      </c>
      <c r="B24" t="s">
        <v>61</v>
      </c>
      <c r="C24" t="s">
        <v>59</v>
      </c>
      <c r="D24">
        <v>2</v>
      </c>
      <c r="F24" t="str">
        <f t="shared" si="0"/>
        <v>Low</v>
      </c>
      <c r="G24" t="str">
        <f t="shared" si="1"/>
        <v>No</v>
      </c>
    </row>
    <row r="25" spans="1:7" x14ac:dyDescent="0.3">
      <c r="A25" t="s">
        <v>62</v>
      </c>
      <c r="B25" t="s">
        <v>63</v>
      </c>
      <c r="C25" t="s">
        <v>59</v>
      </c>
      <c r="D25">
        <v>2</v>
      </c>
      <c r="F25" t="str">
        <f t="shared" si="0"/>
        <v>Low</v>
      </c>
      <c r="G25" t="str">
        <f t="shared" si="1"/>
        <v>No</v>
      </c>
    </row>
    <row r="26" spans="1:7" x14ac:dyDescent="0.3">
      <c r="A26" t="s">
        <v>64</v>
      </c>
      <c r="B26" t="s">
        <v>65</v>
      </c>
      <c r="C26" t="s">
        <v>66</v>
      </c>
      <c r="D26">
        <v>3</v>
      </c>
      <c r="F26" t="str">
        <f t="shared" si="0"/>
        <v>Low</v>
      </c>
      <c r="G26" t="str">
        <f t="shared" si="1"/>
        <v>No</v>
      </c>
    </row>
    <row r="27" spans="1:7" x14ac:dyDescent="0.3">
      <c r="A27" t="s">
        <v>67</v>
      </c>
      <c r="B27" t="s">
        <v>68</v>
      </c>
      <c r="C27" t="s">
        <v>66</v>
      </c>
      <c r="D27">
        <v>2</v>
      </c>
      <c r="F27" t="str">
        <f t="shared" si="0"/>
        <v>Low</v>
      </c>
      <c r="G27" t="str">
        <f t="shared" si="1"/>
        <v>No</v>
      </c>
    </row>
    <row r="28" spans="1:7" x14ac:dyDescent="0.3">
      <c r="A28" t="s">
        <v>69</v>
      </c>
      <c r="B28" t="s">
        <v>70</v>
      </c>
      <c r="C28" t="s">
        <v>66</v>
      </c>
      <c r="D28">
        <v>2</v>
      </c>
      <c r="F28" t="str">
        <f t="shared" si="0"/>
        <v>Low</v>
      </c>
      <c r="G28" t="str">
        <f t="shared" si="1"/>
        <v>No</v>
      </c>
    </row>
    <row r="29" spans="1:7" x14ac:dyDescent="0.3">
      <c r="A29" t="s">
        <v>71</v>
      </c>
      <c r="B29" t="s">
        <v>72</v>
      </c>
      <c r="C29" t="s">
        <v>73</v>
      </c>
      <c r="D29">
        <v>3</v>
      </c>
      <c r="F29" t="str">
        <f t="shared" si="0"/>
        <v>Low</v>
      </c>
      <c r="G29" t="str">
        <f t="shared" si="1"/>
        <v>No</v>
      </c>
    </row>
    <row r="30" spans="1:7" x14ac:dyDescent="0.3">
      <c r="A30" t="s">
        <v>74</v>
      </c>
      <c r="B30" t="s">
        <v>75</v>
      </c>
      <c r="C30" t="s">
        <v>73</v>
      </c>
      <c r="D30">
        <v>2</v>
      </c>
      <c r="F30" t="str">
        <f t="shared" si="0"/>
        <v>Low</v>
      </c>
      <c r="G30" t="str">
        <f t="shared" si="1"/>
        <v>No</v>
      </c>
    </row>
    <row r="31" spans="1:7" x14ac:dyDescent="0.3">
      <c r="A31" t="s">
        <v>76</v>
      </c>
      <c r="B31" t="s">
        <v>77</v>
      </c>
      <c r="C31" t="s">
        <v>73</v>
      </c>
      <c r="D31">
        <v>2</v>
      </c>
      <c r="F31" t="str">
        <f t="shared" si="0"/>
        <v>Low</v>
      </c>
      <c r="G31" t="str">
        <f t="shared" si="1"/>
        <v>No</v>
      </c>
    </row>
  </sheetData>
  <dataValidations count="1">
    <dataValidation type="list" allowBlank="1" showInputMessage="1" showErrorMessage="1" sqref="E2 E3 E4 E5 E6 E7 E8 E9 E10 E11 E12 E13 E14 E15 E16 E17 E18 E19 E20 E21 E22 E23 E24 E25 E26 E27 E28 E29 E30 E31" xr:uid="{00000000-0002-0000-0000-000000000000}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G2" sqref="G2"/>
    </sheetView>
  </sheetViews>
  <sheetFormatPr defaultRowHeight="14.4" x14ac:dyDescent="0.3"/>
  <cols>
    <col min="1" max="1" width="7" bestFit="1" customWidth="1"/>
    <col min="2" max="2" width="31.21875" bestFit="1" customWidth="1"/>
    <col min="3" max="3" width="19.109375" bestFit="1" customWidth="1"/>
    <col min="4" max="4" width="80.88671875" bestFit="1" customWidth="1"/>
    <col min="5" max="5" width="13.88671875" bestFit="1" customWidth="1"/>
    <col min="6" max="6" width="14.88671875" bestFit="1" customWidth="1"/>
  </cols>
  <sheetData>
    <row r="1" spans="1:6" x14ac:dyDescent="0.3">
      <c r="A1" t="s">
        <v>0</v>
      </c>
      <c r="B1" t="s">
        <v>2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3">
      <c r="A2" t="s">
        <v>82</v>
      </c>
      <c r="B2" t="s">
        <v>9</v>
      </c>
      <c r="C2" t="s">
        <v>7</v>
      </c>
      <c r="D2" t="s">
        <v>83</v>
      </c>
      <c r="E2" t="s">
        <v>84</v>
      </c>
      <c r="F2" t="s">
        <v>85</v>
      </c>
    </row>
    <row r="3" spans="1:6" x14ac:dyDescent="0.3">
      <c r="A3" t="s">
        <v>86</v>
      </c>
      <c r="B3" t="s">
        <v>9</v>
      </c>
      <c r="C3" t="s">
        <v>7</v>
      </c>
      <c r="D3" t="s">
        <v>87</v>
      </c>
      <c r="E3" t="s">
        <v>88</v>
      </c>
      <c r="F3" t="s">
        <v>85</v>
      </c>
    </row>
    <row r="4" spans="1:6" x14ac:dyDescent="0.3">
      <c r="A4" t="s">
        <v>89</v>
      </c>
      <c r="B4" t="s">
        <v>9</v>
      </c>
      <c r="C4" t="s">
        <v>7</v>
      </c>
      <c r="D4" t="s">
        <v>90</v>
      </c>
      <c r="E4" t="s">
        <v>84</v>
      </c>
      <c r="F4" t="s">
        <v>91</v>
      </c>
    </row>
    <row r="5" spans="1:6" x14ac:dyDescent="0.3">
      <c r="A5" t="s">
        <v>92</v>
      </c>
      <c r="B5" t="s">
        <v>9</v>
      </c>
      <c r="C5" t="s">
        <v>11</v>
      </c>
      <c r="D5" t="s">
        <v>93</v>
      </c>
      <c r="E5" t="s">
        <v>88</v>
      </c>
      <c r="F5" t="s">
        <v>85</v>
      </c>
    </row>
    <row r="6" spans="1:6" x14ac:dyDescent="0.3">
      <c r="A6" t="s">
        <v>94</v>
      </c>
      <c r="B6" t="s">
        <v>9</v>
      </c>
      <c r="C6" t="s">
        <v>13</v>
      </c>
      <c r="D6" t="s">
        <v>95</v>
      </c>
      <c r="E6" t="s">
        <v>88</v>
      </c>
      <c r="F6" t="s">
        <v>85</v>
      </c>
    </row>
    <row r="7" spans="1:6" x14ac:dyDescent="0.3">
      <c r="A7" t="s">
        <v>96</v>
      </c>
      <c r="B7" t="s">
        <v>17</v>
      </c>
      <c r="C7" t="s">
        <v>15</v>
      </c>
      <c r="D7" t="s">
        <v>97</v>
      </c>
      <c r="E7" t="s">
        <v>84</v>
      </c>
      <c r="F7" t="s">
        <v>85</v>
      </c>
    </row>
    <row r="8" spans="1:6" x14ac:dyDescent="0.3">
      <c r="A8" t="s">
        <v>98</v>
      </c>
      <c r="B8" t="s">
        <v>17</v>
      </c>
      <c r="C8" t="s">
        <v>15</v>
      </c>
      <c r="D8" t="s">
        <v>99</v>
      </c>
      <c r="E8" t="s">
        <v>88</v>
      </c>
      <c r="F8" t="s">
        <v>85</v>
      </c>
    </row>
    <row r="9" spans="1:6" x14ac:dyDescent="0.3">
      <c r="A9" t="s">
        <v>100</v>
      </c>
      <c r="B9" t="s">
        <v>17</v>
      </c>
      <c r="C9" t="s">
        <v>15</v>
      </c>
      <c r="D9" t="s">
        <v>101</v>
      </c>
      <c r="E9" t="s">
        <v>84</v>
      </c>
      <c r="F9" t="s">
        <v>85</v>
      </c>
    </row>
    <row r="10" spans="1:6" x14ac:dyDescent="0.3">
      <c r="A10" t="s">
        <v>102</v>
      </c>
      <c r="B10" t="s">
        <v>17</v>
      </c>
      <c r="C10" t="s">
        <v>18</v>
      </c>
      <c r="D10" t="s">
        <v>103</v>
      </c>
      <c r="E10" t="s">
        <v>88</v>
      </c>
      <c r="F10" t="s">
        <v>85</v>
      </c>
    </row>
    <row r="11" spans="1:6" x14ac:dyDescent="0.3">
      <c r="A11" t="s">
        <v>104</v>
      </c>
      <c r="B11" t="s">
        <v>17</v>
      </c>
      <c r="C11" t="s">
        <v>20</v>
      </c>
      <c r="D11" t="s">
        <v>105</v>
      </c>
      <c r="E11" t="s">
        <v>88</v>
      </c>
      <c r="F11" t="s">
        <v>85</v>
      </c>
    </row>
    <row r="12" spans="1:6" x14ac:dyDescent="0.3">
      <c r="A12" t="s">
        <v>106</v>
      </c>
      <c r="B12" t="s">
        <v>24</v>
      </c>
      <c r="C12" t="s">
        <v>22</v>
      </c>
      <c r="D12" t="s">
        <v>107</v>
      </c>
      <c r="E12" t="s">
        <v>84</v>
      </c>
      <c r="F12" t="s">
        <v>85</v>
      </c>
    </row>
    <row r="13" spans="1:6" x14ac:dyDescent="0.3">
      <c r="A13" t="s">
        <v>108</v>
      </c>
      <c r="B13" t="s">
        <v>24</v>
      </c>
      <c r="C13" t="s">
        <v>25</v>
      </c>
      <c r="D13" t="s">
        <v>109</v>
      </c>
      <c r="E13" t="s">
        <v>88</v>
      </c>
      <c r="F13" t="s">
        <v>85</v>
      </c>
    </row>
    <row r="14" spans="1:6" x14ac:dyDescent="0.3">
      <c r="A14" t="s">
        <v>110</v>
      </c>
      <c r="B14" t="s">
        <v>24</v>
      </c>
      <c r="C14" t="s">
        <v>27</v>
      </c>
      <c r="D14" t="s">
        <v>111</v>
      </c>
      <c r="E14" t="s">
        <v>84</v>
      </c>
      <c r="F14" t="s">
        <v>85</v>
      </c>
    </row>
    <row r="15" spans="1:6" x14ac:dyDescent="0.3">
      <c r="A15" t="s">
        <v>112</v>
      </c>
      <c r="B15" t="s">
        <v>31</v>
      </c>
      <c r="C15" t="s">
        <v>29</v>
      </c>
      <c r="D15" t="s">
        <v>113</v>
      </c>
      <c r="E15" t="s">
        <v>84</v>
      </c>
      <c r="F15" t="s">
        <v>85</v>
      </c>
    </row>
    <row r="16" spans="1:6" x14ac:dyDescent="0.3">
      <c r="A16" t="s">
        <v>114</v>
      </c>
      <c r="B16" t="s">
        <v>31</v>
      </c>
      <c r="C16" t="s">
        <v>32</v>
      </c>
      <c r="D16" t="s">
        <v>115</v>
      </c>
      <c r="E16" t="s">
        <v>88</v>
      </c>
      <c r="F16" t="s">
        <v>85</v>
      </c>
    </row>
    <row r="17" spans="1:6" x14ac:dyDescent="0.3">
      <c r="A17" t="s">
        <v>116</v>
      </c>
      <c r="B17" t="s">
        <v>31</v>
      </c>
      <c r="C17" t="s">
        <v>34</v>
      </c>
      <c r="D17" t="s">
        <v>117</v>
      </c>
      <c r="E17" t="s">
        <v>84</v>
      </c>
      <c r="F17" t="s">
        <v>85</v>
      </c>
    </row>
    <row r="18" spans="1:6" x14ac:dyDescent="0.3">
      <c r="A18" t="s">
        <v>118</v>
      </c>
      <c r="B18" t="s">
        <v>38</v>
      </c>
      <c r="C18" t="s">
        <v>36</v>
      </c>
      <c r="D18" t="s">
        <v>119</v>
      </c>
      <c r="E18" t="s">
        <v>88</v>
      </c>
      <c r="F18" t="s">
        <v>85</v>
      </c>
    </row>
    <row r="19" spans="1:6" x14ac:dyDescent="0.3">
      <c r="A19" t="s">
        <v>120</v>
      </c>
      <c r="B19" t="s">
        <v>38</v>
      </c>
      <c r="C19" t="s">
        <v>39</v>
      </c>
      <c r="D19" t="s">
        <v>121</v>
      </c>
      <c r="E19" t="s">
        <v>88</v>
      </c>
      <c r="F19" t="s">
        <v>85</v>
      </c>
    </row>
    <row r="20" spans="1:6" x14ac:dyDescent="0.3">
      <c r="A20" t="s">
        <v>122</v>
      </c>
      <c r="B20" t="s">
        <v>38</v>
      </c>
      <c r="C20" t="s">
        <v>41</v>
      </c>
      <c r="D20" t="s">
        <v>123</v>
      </c>
      <c r="E20" t="s">
        <v>88</v>
      </c>
      <c r="F20" t="s">
        <v>85</v>
      </c>
    </row>
    <row r="21" spans="1:6" x14ac:dyDescent="0.3">
      <c r="A21" t="s">
        <v>124</v>
      </c>
      <c r="B21" t="s">
        <v>45</v>
      </c>
      <c r="C21" t="s">
        <v>43</v>
      </c>
      <c r="D21" t="s">
        <v>125</v>
      </c>
      <c r="E21" t="s">
        <v>84</v>
      </c>
      <c r="F21" t="s">
        <v>85</v>
      </c>
    </row>
    <row r="22" spans="1:6" x14ac:dyDescent="0.3">
      <c r="A22" t="s">
        <v>126</v>
      </c>
      <c r="B22" t="s">
        <v>45</v>
      </c>
      <c r="C22" t="s">
        <v>46</v>
      </c>
      <c r="D22" t="s">
        <v>127</v>
      </c>
      <c r="E22" t="s">
        <v>88</v>
      </c>
      <c r="F22" t="s">
        <v>85</v>
      </c>
    </row>
    <row r="23" spans="1:6" x14ac:dyDescent="0.3">
      <c r="A23" t="s">
        <v>128</v>
      </c>
      <c r="B23" t="s">
        <v>45</v>
      </c>
      <c r="C23" t="s">
        <v>48</v>
      </c>
      <c r="D23" t="s">
        <v>129</v>
      </c>
      <c r="E23" t="s">
        <v>84</v>
      </c>
      <c r="F23" t="s">
        <v>85</v>
      </c>
    </row>
    <row r="24" spans="1:6" x14ac:dyDescent="0.3">
      <c r="A24" t="s">
        <v>130</v>
      </c>
      <c r="B24" t="s">
        <v>52</v>
      </c>
      <c r="C24" t="s">
        <v>50</v>
      </c>
      <c r="D24" t="s">
        <v>131</v>
      </c>
      <c r="E24" t="s">
        <v>84</v>
      </c>
      <c r="F24" t="s">
        <v>85</v>
      </c>
    </row>
    <row r="25" spans="1:6" x14ac:dyDescent="0.3">
      <c r="A25" t="s">
        <v>132</v>
      </c>
      <c r="B25" t="s">
        <v>52</v>
      </c>
      <c r="C25" t="s">
        <v>50</v>
      </c>
      <c r="D25" t="s">
        <v>133</v>
      </c>
      <c r="E25" t="s">
        <v>88</v>
      </c>
      <c r="F25" t="s">
        <v>85</v>
      </c>
    </row>
    <row r="26" spans="1:6" x14ac:dyDescent="0.3">
      <c r="A26" t="s">
        <v>134</v>
      </c>
      <c r="B26" t="s">
        <v>52</v>
      </c>
      <c r="C26" t="s">
        <v>53</v>
      </c>
      <c r="D26" t="s">
        <v>135</v>
      </c>
      <c r="E26" t="s">
        <v>84</v>
      </c>
      <c r="F26" t="s">
        <v>85</v>
      </c>
    </row>
    <row r="27" spans="1:6" x14ac:dyDescent="0.3">
      <c r="A27" t="s">
        <v>136</v>
      </c>
      <c r="B27" t="s">
        <v>52</v>
      </c>
      <c r="C27" t="s">
        <v>55</v>
      </c>
      <c r="D27" t="s">
        <v>137</v>
      </c>
      <c r="E27" t="s">
        <v>88</v>
      </c>
      <c r="F27" t="s">
        <v>85</v>
      </c>
    </row>
    <row r="28" spans="1:6" x14ac:dyDescent="0.3">
      <c r="A28" t="s">
        <v>138</v>
      </c>
      <c r="B28" t="s">
        <v>59</v>
      </c>
      <c r="C28" t="s">
        <v>57</v>
      </c>
      <c r="D28" t="s">
        <v>139</v>
      </c>
      <c r="E28" t="s">
        <v>84</v>
      </c>
      <c r="F28" t="s">
        <v>85</v>
      </c>
    </row>
    <row r="29" spans="1:6" x14ac:dyDescent="0.3">
      <c r="A29" t="s">
        <v>140</v>
      </c>
      <c r="B29" t="s">
        <v>59</v>
      </c>
      <c r="C29" t="s">
        <v>60</v>
      </c>
      <c r="D29" t="s">
        <v>141</v>
      </c>
      <c r="E29" t="s">
        <v>88</v>
      </c>
      <c r="F29" t="s">
        <v>85</v>
      </c>
    </row>
    <row r="30" spans="1:6" x14ac:dyDescent="0.3">
      <c r="A30" t="s">
        <v>142</v>
      </c>
      <c r="B30" t="s">
        <v>59</v>
      </c>
      <c r="C30" t="s">
        <v>62</v>
      </c>
      <c r="D30" t="s">
        <v>143</v>
      </c>
      <c r="E30" t="s">
        <v>84</v>
      </c>
      <c r="F30" t="s">
        <v>85</v>
      </c>
    </row>
    <row r="31" spans="1:6" x14ac:dyDescent="0.3">
      <c r="A31" t="s">
        <v>144</v>
      </c>
      <c r="B31" t="s">
        <v>66</v>
      </c>
      <c r="C31" t="s">
        <v>64</v>
      </c>
      <c r="D31" t="s">
        <v>145</v>
      </c>
      <c r="E31" t="s">
        <v>88</v>
      </c>
      <c r="F31" t="s">
        <v>85</v>
      </c>
    </row>
    <row r="32" spans="1:6" x14ac:dyDescent="0.3">
      <c r="A32" t="s">
        <v>146</v>
      </c>
      <c r="B32" t="s">
        <v>66</v>
      </c>
      <c r="C32" t="s">
        <v>67</v>
      </c>
      <c r="D32" t="s">
        <v>147</v>
      </c>
      <c r="E32" t="s">
        <v>88</v>
      </c>
      <c r="F32" t="s">
        <v>85</v>
      </c>
    </row>
    <row r="33" spans="1:6" x14ac:dyDescent="0.3">
      <c r="A33" t="s">
        <v>148</v>
      </c>
      <c r="B33" t="s">
        <v>66</v>
      </c>
      <c r="C33" t="s">
        <v>69</v>
      </c>
      <c r="D33" t="s">
        <v>149</v>
      </c>
      <c r="E33" t="s">
        <v>88</v>
      </c>
      <c r="F33" t="s">
        <v>85</v>
      </c>
    </row>
    <row r="34" spans="1:6" x14ac:dyDescent="0.3">
      <c r="A34" t="s">
        <v>150</v>
      </c>
      <c r="B34" t="s">
        <v>73</v>
      </c>
      <c r="C34" t="s">
        <v>71</v>
      </c>
      <c r="D34" t="s">
        <v>151</v>
      </c>
      <c r="E34" t="s">
        <v>88</v>
      </c>
      <c r="F34" t="s">
        <v>85</v>
      </c>
    </row>
    <row r="35" spans="1:6" x14ac:dyDescent="0.3">
      <c r="A35" t="s">
        <v>152</v>
      </c>
      <c r="B35" t="s">
        <v>73</v>
      </c>
      <c r="C35" t="s">
        <v>74</v>
      </c>
      <c r="D35" t="s">
        <v>153</v>
      </c>
      <c r="E35" t="s">
        <v>88</v>
      </c>
      <c r="F35" t="s">
        <v>85</v>
      </c>
    </row>
    <row r="36" spans="1:6" x14ac:dyDescent="0.3">
      <c r="A36" t="s">
        <v>154</v>
      </c>
      <c r="B36" t="s">
        <v>73</v>
      </c>
      <c r="C36" t="s">
        <v>76</v>
      </c>
      <c r="D36" t="s">
        <v>155</v>
      </c>
      <c r="E36" t="s">
        <v>88</v>
      </c>
      <c r="F36" t="s">
        <v>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4.4" x14ac:dyDescent="0.3"/>
  <sheetData>
    <row r="1" spans="1:6" x14ac:dyDescent="0.3">
      <c r="A1" t="s">
        <v>2</v>
      </c>
      <c r="B1" t="s">
        <v>156</v>
      </c>
      <c r="C1" t="s">
        <v>157</v>
      </c>
      <c r="D1" t="s">
        <v>158</v>
      </c>
      <c r="E1" t="s">
        <v>79</v>
      </c>
      <c r="F1" t="s">
        <v>80</v>
      </c>
    </row>
    <row r="2" spans="1:6" x14ac:dyDescent="0.3">
      <c r="A2" t="s">
        <v>9</v>
      </c>
      <c r="B2" t="s">
        <v>7</v>
      </c>
      <c r="C2" t="s">
        <v>8</v>
      </c>
      <c r="D2" t="s">
        <v>82</v>
      </c>
      <c r="E2" t="s">
        <v>83</v>
      </c>
      <c r="F2" t="s">
        <v>84</v>
      </c>
    </row>
    <row r="3" spans="1:6" x14ac:dyDescent="0.3">
      <c r="A3" t="s">
        <v>9</v>
      </c>
      <c r="B3" t="s">
        <v>7</v>
      </c>
      <c r="C3" t="s">
        <v>8</v>
      </c>
      <c r="D3" t="s">
        <v>86</v>
      </c>
      <c r="E3" t="s">
        <v>87</v>
      </c>
      <c r="F3" t="s">
        <v>88</v>
      </c>
    </row>
    <row r="4" spans="1:6" x14ac:dyDescent="0.3">
      <c r="A4" t="s">
        <v>9</v>
      </c>
      <c r="B4" t="s">
        <v>7</v>
      </c>
      <c r="C4" t="s">
        <v>8</v>
      </c>
      <c r="D4" t="s">
        <v>89</v>
      </c>
      <c r="E4" t="s">
        <v>90</v>
      </c>
      <c r="F4" t="s">
        <v>84</v>
      </c>
    </row>
    <row r="5" spans="1:6" x14ac:dyDescent="0.3">
      <c r="A5" t="s">
        <v>9</v>
      </c>
      <c r="B5" t="s">
        <v>11</v>
      </c>
      <c r="C5" t="s">
        <v>12</v>
      </c>
      <c r="D5" t="s">
        <v>92</v>
      </c>
      <c r="E5" t="s">
        <v>93</v>
      </c>
      <c r="F5" t="s">
        <v>88</v>
      </c>
    </row>
    <row r="6" spans="1:6" x14ac:dyDescent="0.3">
      <c r="A6" t="s">
        <v>9</v>
      </c>
      <c r="B6" t="s">
        <v>13</v>
      </c>
      <c r="C6" t="s">
        <v>14</v>
      </c>
      <c r="D6" t="s">
        <v>94</v>
      </c>
      <c r="E6" t="s">
        <v>95</v>
      </c>
      <c r="F6" t="s">
        <v>88</v>
      </c>
    </row>
    <row r="7" spans="1:6" x14ac:dyDescent="0.3">
      <c r="A7" t="s">
        <v>17</v>
      </c>
      <c r="B7" t="s">
        <v>15</v>
      </c>
      <c r="C7" t="s">
        <v>16</v>
      </c>
      <c r="D7" t="s">
        <v>96</v>
      </c>
      <c r="E7" t="s">
        <v>97</v>
      </c>
      <c r="F7" t="s">
        <v>84</v>
      </c>
    </row>
    <row r="8" spans="1:6" x14ac:dyDescent="0.3">
      <c r="A8" t="s">
        <v>17</v>
      </c>
      <c r="B8" t="s">
        <v>15</v>
      </c>
      <c r="C8" t="s">
        <v>16</v>
      </c>
      <c r="D8" t="s">
        <v>98</v>
      </c>
      <c r="E8" t="s">
        <v>99</v>
      </c>
      <c r="F8" t="s">
        <v>88</v>
      </c>
    </row>
    <row r="9" spans="1:6" x14ac:dyDescent="0.3">
      <c r="A9" t="s">
        <v>17</v>
      </c>
      <c r="B9" t="s">
        <v>15</v>
      </c>
      <c r="C9" t="s">
        <v>16</v>
      </c>
      <c r="D9" t="s">
        <v>100</v>
      </c>
      <c r="E9" t="s">
        <v>101</v>
      </c>
      <c r="F9" t="s">
        <v>84</v>
      </c>
    </row>
    <row r="10" spans="1:6" x14ac:dyDescent="0.3">
      <c r="A10" t="s">
        <v>17</v>
      </c>
      <c r="B10" t="s">
        <v>18</v>
      </c>
      <c r="C10" t="s">
        <v>19</v>
      </c>
      <c r="D10" t="s">
        <v>102</v>
      </c>
      <c r="E10" t="s">
        <v>103</v>
      </c>
      <c r="F10" t="s">
        <v>88</v>
      </c>
    </row>
    <row r="11" spans="1:6" x14ac:dyDescent="0.3">
      <c r="A11" t="s">
        <v>17</v>
      </c>
      <c r="B11" t="s">
        <v>20</v>
      </c>
      <c r="C11" t="s">
        <v>21</v>
      </c>
      <c r="D11" t="s">
        <v>104</v>
      </c>
      <c r="E11" t="s">
        <v>105</v>
      </c>
      <c r="F11" t="s">
        <v>88</v>
      </c>
    </row>
    <row r="12" spans="1:6" x14ac:dyDescent="0.3">
      <c r="A12" t="s">
        <v>24</v>
      </c>
      <c r="B12" t="s">
        <v>22</v>
      </c>
      <c r="C12" t="s">
        <v>23</v>
      </c>
      <c r="D12" t="s">
        <v>106</v>
      </c>
      <c r="E12" t="s">
        <v>107</v>
      </c>
      <c r="F12" t="s">
        <v>84</v>
      </c>
    </row>
    <row r="13" spans="1:6" x14ac:dyDescent="0.3">
      <c r="A13" t="s">
        <v>24</v>
      </c>
      <c r="B13" t="s">
        <v>25</v>
      </c>
      <c r="C13" t="s">
        <v>26</v>
      </c>
      <c r="D13" t="s">
        <v>108</v>
      </c>
      <c r="E13" t="s">
        <v>109</v>
      </c>
      <c r="F13" t="s">
        <v>88</v>
      </c>
    </row>
    <row r="14" spans="1:6" x14ac:dyDescent="0.3">
      <c r="A14" t="s">
        <v>24</v>
      </c>
      <c r="B14" t="s">
        <v>27</v>
      </c>
      <c r="C14" t="s">
        <v>28</v>
      </c>
      <c r="D14" t="s">
        <v>110</v>
      </c>
      <c r="E14" t="s">
        <v>111</v>
      </c>
      <c r="F14" t="s">
        <v>84</v>
      </c>
    </row>
    <row r="15" spans="1:6" x14ac:dyDescent="0.3">
      <c r="A15" t="s">
        <v>31</v>
      </c>
      <c r="B15" t="s">
        <v>29</v>
      </c>
      <c r="C15" t="s">
        <v>30</v>
      </c>
      <c r="D15" t="s">
        <v>112</v>
      </c>
      <c r="E15" t="s">
        <v>113</v>
      </c>
      <c r="F15" t="s">
        <v>84</v>
      </c>
    </row>
    <row r="16" spans="1:6" x14ac:dyDescent="0.3">
      <c r="A16" t="s">
        <v>31</v>
      </c>
      <c r="B16" t="s">
        <v>32</v>
      </c>
      <c r="C16" t="s">
        <v>33</v>
      </c>
      <c r="D16" t="s">
        <v>114</v>
      </c>
      <c r="E16" t="s">
        <v>115</v>
      </c>
      <c r="F16" t="s">
        <v>88</v>
      </c>
    </row>
    <row r="17" spans="1:6" x14ac:dyDescent="0.3">
      <c r="A17" t="s">
        <v>31</v>
      </c>
      <c r="B17" t="s">
        <v>34</v>
      </c>
      <c r="C17" t="s">
        <v>35</v>
      </c>
      <c r="D17" t="s">
        <v>116</v>
      </c>
      <c r="E17" t="s">
        <v>117</v>
      </c>
      <c r="F17" t="s">
        <v>84</v>
      </c>
    </row>
    <row r="18" spans="1:6" x14ac:dyDescent="0.3">
      <c r="A18" t="s">
        <v>38</v>
      </c>
      <c r="B18" t="s">
        <v>36</v>
      </c>
      <c r="C18" t="s">
        <v>37</v>
      </c>
      <c r="D18" t="s">
        <v>118</v>
      </c>
      <c r="E18" t="s">
        <v>119</v>
      </c>
      <c r="F18" t="s">
        <v>88</v>
      </c>
    </row>
    <row r="19" spans="1:6" x14ac:dyDescent="0.3">
      <c r="A19" t="s">
        <v>38</v>
      </c>
      <c r="B19" t="s">
        <v>39</v>
      </c>
      <c r="C19" t="s">
        <v>40</v>
      </c>
      <c r="D19" t="s">
        <v>120</v>
      </c>
      <c r="E19" t="s">
        <v>121</v>
      </c>
      <c r="F19" t="s">
        <v>88</v>
      </c>
    </row>
    <row r="20" spans="1:6" x14ac:dyDescent="0.3">
      <c r="A20" t="s">
        <v>38</v>
      </c>
      <c r="B20" t="s">
        <v>41</v>
      </c>
      <c r="C20" t="s">
        <v>42</v>
      </c>
      <c r="D20" t="s">
        <v>122</v>
      </c>
      <c r="E20" t="s">
        <v>123</v>
      </c>
      <c r="F20" t="s">
        <v>88</v>
      </c>
    </row>
    <row r="21" spans="1:6" x14ac:dyDescent="0.3">
      <c r="A21" t="s">
        <v>45</v>
      </c>
      <c r="B21" t="s">
        <v>43</v>
      </c>
      <c r="C21" t="s">
        <v>44</v>
      </c>
      <c r="D21" t="s">
        <v>124</v>
      </c>
      <c r="E21" t="s">
        <v>125</v>
      </c>
      <c r="F21" t="s">
        <v>84</v>
      </c>
    </row>
    <row r="22" spans="1:6" x14ac:dyDescent="0.3">
      <c r="A22" t="s">
        <v>45</v>
      </c>
      <c r="B22" t="s">
        <v>46</v>
      </c>
      <c r="C22" t="s">
        <v>47</v>
      </c>
      <c r="D22" t="s">
        <v>126</v>
      </c>
      <c r="E22" t="s">
        <v>127</v>
      </c>
      <c r="F22" t="s">
        <v>88</v>
      </c>
    </row>
    <row r="23" spans="1:6" x14ac:dyDescent="0.3">
      <c r="A23" t="s">
        <v>45</v>
      </c>
      <c r="B23" t="s">
        <v>48</v>
      </c>
      <c r="C23" t="s">
        <v>49</v>
      </c>
      <c r="D23" t="s">
        <v>128</v>
      </c>
      <c r="E23" t="s">
        <v>129</v>
      </c>
      <c r="F23" t="s">
        <v>84</v>
      </c>
    </row>
    <row r="24" spans="1:6" x14ac:dyDescent="0.3">
      <c r="A24" t="s">
        <v>52</v>
      </c>
      <c r="B24" t="s">
        <v>50</v>
      </c>
      <c r="C24" t="s">
        <v>51</v>
      </c>
      <c r="D24" t="s">
        <v>130</v>
      </c>
      <c r="E24" t="s">
        <v>131</v>
      </c>
      <c r="F24" t="s">
        <v>84</v>
      </c>
    </row>
    <row r="25" spans="1:6" x14ac:dyDescent="0.3">
      <c r="A25" t="s">
        <v>52</v>
      </c>
      <c r="B25" t="s">
        <v>50</v>
      </c>
      <c r="C25" t="s">
        <v>51</v>
      </c>
      <c r="D25" t="s">
        <v>132</v>
      </c>
      <c r="E25" t="s">
        <v>133</v>
      </c>
      <c r="F25" t="s">
        <v>88</v>
      </c>
    </row>
    <row r="26" spans="1:6" x14ac:dyDescent="0.3">
      <c r="A26" t="s">
        <v>52</v>
      </c>
      <c r="B26" t="s">
        <v>53</v>
      </c>
      <c r="C26" t="s">
        <v>54</v>
      </c>
      <c r="D26" t="s">
        <v>134</v>
      </c>
      <c r="E26" t="s">
        <v>135</v>
      </c>
      <c r="F26" t="s">
        <v>84</v>
      </c>
    </row>
    <row r="27" spans="1:6" x14ac:dyDescent="0.3">
      <c r="A27" t="s">
        <v>52</v>
      </c>
      <c r="B27" t="s">
        <v>55</v>
      </c>
      <c r="C27" t="s">
        <v>56</v>
      </c>
      <c r="D27" t="s">
        <v>136</v>
      </c>
      <c r="E27" t="s">
        <v>137</v>
      </c>
      <c r="F27" t="s">
        <v>88</v>
      </c>
    </row>
    <row r="28" spans="1:6" x14ac:dyDescent="0.3">
      <c r="A28" t="s">
        <v>59</v>
      </c>
      <c r="B28" t="s">
        <v>57</v>
      </c>
      <c r="C28" t="s">
        <v>58</v>
      </c>
      <c r="D28" t="s">
        <v>138</v>
      </c>
      <c r="E28" t="s">
        <v>139</v>
      </c>
      <c r="F28" t="s">
        <v>84</v>
      </c>
    </row>
    <row r="29" spans="1:6" x14ac:dyDescent="0.3">
      <c r="A29" t="s">
        <v>59</v>
      </c>
      <c r="B29" t="s">
        <v>60</v>
      </c>
      <c r="C29" t="s">
        <v>61</v>
      </c>
      <c r="D29" t="s">
        <v>140</v>
      </c>
      <c r="E29" t="s">
        <v>141</v>
      </c>
      <c r="F29" t="s">
        <v>88</v>
      </c>
    </row>
    <row r="30" spans="1:6" x14ac:dyDescent="0.3">
      <c r="A30" t="s">
        <v>59</v>
      </c>
      <c r="B30" t="s">
        <v>62</v>
      </c>
      <c r="C30" t="s">
        <v>63</v>
      </c>
      <c r="D30" t="s">
        <v>142</v>
      </c>
      <c r="E30" t="s">
        <v>143</v>
      </c>
      <c r="F30" t="s">
        <v>84</v>
      </c>
    </row>
    <row r="31" spans="1:6" x14ac:dyDescent="0.3">
      <c r="A31" t="s">
        <v>66</v>
      </c>
      <c r="B31" t="s">
        <v>64</v>
      </c>
      <c r="C31" t="s">
        <v>65</v>
      </c>
      <c r="D31" t="s">
        <v>144</v>
      </c>
      <c r="E31" t="s">
        <v>145</v>
      </c>
      <c r="F31" t="s">
        <v>88</v>
      </c>
    </row>
    <row r="32" spans="1:6" x14ac:dyDescent="0.3">
      <c r="A32" t="s">
        <v>66</v>
      </c>
      <c r="B32" t="s">
        <v>67</v>
      </c>
      <c r="C32" t="s">
        <v>68</v>
      </c>
      <c r="D32" t="s">
        <v>146</v>
      </c>
      <c r="E32" t="s">
        <v>147</v>
      </c>
      <c r="F32" t="s">
        <v>88</v>
      </c>
    </row>
    <row r="33" spans="1:6" x14ac:dyDescent="0.3">
      <c r="A33" t="s">
        <v>66</v>
      </c>
      <c r="B33" t="s">
        <v>69</v>
      </c>
      <c r="C33" t="s">
        <v>70</v>
      </c>
      <c r="D33" t="s">
        <v>148</v>
      </c>
      <c r="E33" t="s">
        <v>149</v>
      </c>
      <c r="F33" t="s">
        <v>88</v>
      </c>
    </row>
    <row r="34" spans="1:6" x14ac:dyDescent="0.3">
      <c r="A34" t="s">
        <v>73</v>
      </c>
      <c r="B34" t="s">
        <v>71</v>
      </c>
      <c r="C34" t="s">
        <v>72</v>
      </c>
      <c r="D34" t="s">
        <v>150</v>
      </c>
      <c r="E34" t="s">
        <v>151</v>
      </c>
      <c r="F34" t="s">
        <v>88</v>
      </c>
    </row>
    <row r="35" spans="1:6" x14ac:dyDescent="0.3">
      <c r="A35" t="s">
        <v>73</v>
      </c>
      <c r="B35" t="s">
        <v>74</v>
      </c>
      <c r="C35" t="s">
        <v>75</v>
      </c>
      <c r="D35" t="s">
        <v>152</v>
      </c>
      <c r="E35" t="s">
        <v>153</v>
      </c>
      <c r="F35" t="s">
        <v>88</v>
      </c>
    </row>
    <row r="36" spans="1:6" x14ac:dyDescent="0.3">
      <c r="A36" t="s">
        <v>73</v>
      </c>
      <c r="B36" t="s">
        <v>76</v>
      </c>
      <c r="C36" t="s">
        <v>77</v>
      </c>
      <c r="D36" t="s">
        <v>154</v>
      </c>
      <c r="E36" t="s">
        <v>155</v>
      </c>
      <c r="F36" t="s">
        <v>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topLeftCell="D1" workbookViewId="0">
      <selection activeCell="H16" sqref="H16"/>
    </sheetView>
  </sheetViews>
  <sheetFormatPr defaultColWidth="49" defaultRowHeight="14.4" x14ac:dyDescent="0.3"/>
  <cols>
    <col min="1" max="1" width="45" bestFit="1" customWidth="1"/>
    <col min="2" max="2" width="19.77734375" bestFit="1" customWidth="1"/>
    <col min="3" max="3" width="63" bestFit="1" customWidth="1"/>
    <col min="4" max="4" width="20.109375" bestFit="1" customWidth="1"/>
    <col min="5" max="5" width="57.77734375" bestFit="1" customWidth="1"/>
    <col min="6" max="6" width="14.5546875" bestFit="1" customWidth="1"/>
  </cols>
  <sheetData>
    <row r="1" spans="1:10" x14ac:dyDescent="0.3">
      <c r="A1" s="3" t="s">
        <v>159</v>
      </c>
      <c r="B1" s="3"/>
      <c r="C1" s="3"/>
      <c r="D1" s="3"/>
      <c r="E1" s="3"/>
      <c r="F1" s="3"/>
      <c r="G1" s="3" t="s">
        <v>160</v>
      </c>
      <c r="H1" s="3" t="s">
        <v>161</v>
      </c>
      <c r="I1" s="3" t="s">
        <v>162</v>
      </c>
    </row>
    <row r="2" spans="1:10" ht="43.2" customHeight="1" x14ac:dyDescent="0.3">
      <c r="A2" s="2" t="s">
        <v>163</v>
      </c>
    </row>
    <row r="4" spans="1:10" x14ac:dyDescent="0.3">
      <c r="A4" s="1" t="s">
        <v>2</v>
      </c>
      <c r="B4" s="1" t="s">
        <v>78</v>
      </c>
      <c r="C4" s="1" t="s">
        <v>164</v>
      </c>
      <c r="D4" s="1" t="s">
        <v>158</v>
      </c>
      <c r="E4" s="1" t="s">
        <v>79</v>
      </c>
      <c r="F4" s="1" t="s">
        <v>80</v>
      </c>
    </row>
    <row r="5" spans="1:10" x14ac:dyDescent="0.3">
      <c r="A5" s="3" t="s">
        <v>2</v>
      </c>
      <c r="B5" s="3" t="s">
        <v>78</v>
      </c>
      <c r="C5" s="3" t="s">
        <v>164</v>
      </c>
      <c r="D5" s="3" t="s">
        <v>158</v>
      </c>
      <c r="E5" s="3" t="s">
        <v>79</v>
      </c>
      <c r="F5" s="3" t="s">
        <v>80</v>
      </c>
      <c r="G5" s="3" t="s">
        <v>160</v>
      </c>
      <c r="H5" s="3" t="s">
        <v>161</v>
      </c>
      <c r="I5" s="3" t="s">
        <v>162</v>
      </c>
      <c r="J5" t="s">
        <v>81</v>
      </c>
    </row>
    <row r="6" spans="1:10" x14ac:dyDescent="0.3">
      <c r="A6" t="s">
        <v>9</v>
      </c>
      <c r="B6" t="s">
        <v>7</v>
      </c>
      <c r="C6" t="s">
        <v>8</v>
      </c>
      <c r="D6" t="s">
        <v>86</v>
      </c>
      <c r="E6" t="s">
        <v>87</v>
      </c>
      <c r="F6" t="s">
        <v>88</v>
      </c>
      <c r="H6">
        <v>2</v>
      </c>
      <c r="J6" t="s">
        <v>85</v>
      </c>
    </row>
    <row r="7" spans="1:10" x14ac:dyDescent="0.3">
      <c r="A7" t="s">
        <v>9</v>
      </c>
      <c r="B7" t="s">
        <v>7</v>
      </c>
      <c r="C7" t="s">
        <v>8</v>
      </c>
      <c r="D7" t="s">
        <v>89</v>
      </c>
      <c r="E7" t="s">
        <v>90</v>
      </c>
      <c r="F7" t="s">
        <v>84</v>
      </c>
      <c r="G7" t="s">
        <v>173</v>
      </c>
      <c r="H7">
        <f>IF(G7="Yes",0,IF(G7="No",3,""))</f>
        <v>0</v>
      </c>
      <c r="J7" t="s">
        <v>91</v>
      </c>
    </row>
    <row r="8" spans="1:10" x14ac:dyDescent="0.3">
      <c r="A8" t="s">
        <v>9</v>
      </c>
      <c r="B8" t="s">
        <v>11</v>
      </c>
      <c r="C8" t="s">
        <v>12</v>
      </c>
      <c r="D8" t="s">
        <v>92</v>
      </c>
      <c r="E8" t="s">
        <v>93</v>
      </c>
      <c r="F8" t="s">
        <v>88</v>
      </c>
      <c r="H8">
        <v>2</v>
      </c>
      <c r="J8" t="s">
        <v>85</v>
      </c>
    </row>
    <row r="9" spans="1:10" x14ac:dyDescent="0.3">
      <c r="A9" t="s">
        <v>9</v>
      </c>
      <c r="B9" t="s">
        <v>13</v>
      </c>
      <c r="C9" t="s">
        <v>14</v>
      </c>
      <c r="D9" t="s">
        <v>94</v>
      </c>
      <c r="E9" t="s">
        <v>95</v>
      </c>
      <c r="F9" t="s">
        <v>88</v>
      </c>
      <c r="H9">
        <v>2</v>
      </c>
      <c r="J9" t="s">
        <v>85</v>
      </c>
    </row>
  </sheetData>
  <dataValidations count="1">
    <dataValidation type="list" allowBlank="1" showInputMessage="1" showErrorMessage="1" sqref="H6 H8:H9" xr:uid="{00000000-0002-0000-0300-000000000000}">
      <formula1>"0,1,2,3"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tabSelected="1" workbookViewId="0">
      <selection activeCell="B6" sqref="B6"/>
    </sheetView>
  </sheetViews>
  <sheetFormatPr defaultRowHeight="14.4" x14ac:dyDescent="0.3"/>
  <cols>
    <col min="1" max="1" width="24.33203125" bestFit="1" customWidth="1"/>
    <col min="2" max="2" width="10.33203125" bestFit="1" customWidth="1"/>
    <col min="3" max="3" width="13.109375" bestFit="1" customWidth="1"/>
    <col min="4" max="4" width="19.109375" bestFit="1" customWidth="1"/>
    <col min="5" max="5" width="10.44140625" bestFit="1" customWidth="1"/>
    <col min="6" max="6" width="18.5546875" bestFit="1" customWidth="1"/>
    <col min="7" max="7" width="17.5546875" bestFit="1" customWidth="1"/>
    <col min="8" max="8" width="14.77734375" bestFit="1" customWidth="1"/>
    <col min="9" max="9" width="36.5546875" bestFit="1" customWidth="1"/>
  </cols>
  <sheetData>
    <row r="1" spans="1:9" x14ac:dyDescent="0.3">
      <c r="A1" s="3" t="s">
        <v>2</v>
      </c>
      <c r="B1" s="3" t="s">
        <v>165</v>
      </c>
      <c r="C1" s="3" t="s">
        <v>166</v>
      </c>
      <c r="D1" s="3" t="s">
        <v>167</v>
      </c>
      <c r="E1" s="3" t="s">
        <v>168</v>
      </c>
      <c r="F1" s="3" t="s">
        <v>169</v>
      </c>
      <c r="G1" s="3" t="s">
        <v>170</v>
      </c>
      <c r="H1" s="3" t="s">
        <v>171</v>
      </c>
      <c r="I1" s="3" t="s">
        <v>172</v>
      </c>
    </row>
    <row r="2" spans="1:9" x14ac:dyDescent="0.3">
      <c r="A2" t="s">
        <v>9</v>
      </c>
      <c r="B2">
        <f>SUMIFS('Triggered Mitigation Questions'!H6:H1000,'Triggered Mitigation Questions'!A6:A1000,"Information &amp; Cybersecurity")</f>
        <v>6</v>
      </c>
      <c r="C2">
        <f>AVERAGEIFS('Triggered Mitigation Questions'!H6:H1000,'Triggered Mitigation Questions'!A6:A1000,"Information &amp; Cybersecurity")</f>
        <v>1.5</v>
      </c>
      <c r="D2">
        <f>COUNTIFS('Triggered Mitigation Questions'!A6:A1000,"Information &amp; Cybersecurity")</f>
        <v>4</v>
      </c>
      <c r="E2" t="str">
        <f>IF(B2&gt;=8,"HIGH",IF(B2&gt;=4,"MODERATE","LOW"))</f>
        <v>MODERATE</v>
      </c>
      <c r="F2" t="str">
        <f>IF(COUNTIFS('Inherent Risk Assessment'!C2:C1000,A2,'Inherent Risk Assessment'!F2:F1000,"High")&gt;0,"High",IF(COUNTIFS('Inherent Risk Assessment'!C2:C1000,A2,'Inherent Risk Assessment'!F2:F1000,"Moderate")&gt;0,"Moderate","Low"))</f>
        <v>High</v>
      </c>
      <c r="G2" t="str">
        <f>IF(C2&gt;=2.5,"Strong",IF(C2&gt;=1.5,"Moderate","Weak"))</f>
        <v>Moderate</v>
      </c>
      <c r="H2" t="str">
        <f>IF(AND(F2="High",G2="Weak"),"Red",IF(AND(F2="High",G2="Moderate"),"Amber",IF(AND(F2="High",G2="Strong"),"Amber",IF(AND(F2="Moderate",G2="Weak"),"Amber",IF(AND(F2="Moderate",G2="Moderate"),"Amber",IF(AND(F2="Moderate",G2="Strong"),"Green",IF(AND(F2="Low",G2="Weak"),"Amber",IF(AND(F2="Low",G2="Moderate"),"Green","Green"))))))))</f>
        <v>Amber</v>
      </c>
      <c r="I2" t="str">
        <f>IF(AND(F2="High",G2&lt;&gt;"Strong"),"Escalate to Risk Owner &amp; Reassess Supplier",IF(H2="Red","Escalate to Risk Owner &amp; Reassess Supplier",IF(H2="Amber","Monitor Closely &amp; Implement Additional Controls","Proceed with Standard Controls")))</f>
        <v>Escalate to Risk Owner &amp; Reassess Supplier</v>
      </c>
    </row>
  </sheetData>
  <conditionalFormatting sqref="H2">
    <cfRule type="expression" dxfId="2" priority="1" stopIfTrue="1">
      <formula>H2="Red"</formula>
    </cfRule>
    <cfRule type="expression" dxfId="1" priority="2" stopIfTrue="1">
      <formula>H2="Amber"</formula>
    </cfRule>
    <cfRule type="expression" dxfId="0" priority="3" stopIfTrue="1">
      <formula>H2="Green"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Inherent Risk Assessment</vt:lpstr>
      <vt:lpstr>Mitigation Question Bank</vt:lpstr>
      <vt:lpstr>Mapping Table</vt:lpstr>
      <vt:lpstr>Triggered Mitigation Questions</vt:lpstr>
      <vt:lpstr>Scoring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Salterpicco</cp:lastModifiedBy>
  <dcterms:created xsi:type="dcterms:W3CDTF">2025-04-09T10:43:35Z</dcterms:created>
  <dcterms:modified xsi:type="dcterms:W3CDTF">2025-04-10T15:46:56Z</dcterms:modified>
</cp:coreProperties>
</file>