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mary Storage\Documents\Kuliah\Semester 4\Analitik Data\WEEK10\"/>
    </mc:Choice>
  </mc:AlternateContent>
  <xr:revisionPtr revIDLastSave="0" documentId="13_ncr:1_{1C52A7AF-D899-440D-BDFE-3D568A29FFA6}" xr6:coauthVersionLast="47" xr6:coauthVersionMax="47" xr10:uidLastSave="{00000000-0000-0000-0000-000000000000}"/>
  <bookViews>
    <workbookView xWindow="-98" yWindow="-98" windowWidth="21795" windowHeight="13695" xr2:uid="{429345A5-1E77-41FC-A42B-2B681FE464C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1" i="1" l="1"/>
  <c r="U52" i="1"/>
  <c r="T52" i="1"/>
  <c r="S52" i="1"/>
  <c r="U53" i="1"/>
  <c r="T53" i="1"/>
  <c r="S53" i="1"/>
  <c r="R53" i="1"/>
  <c r="U54" i="1"/>
  <c r="T54" i="1"/>
  <c r="S54" i="1"/>
  <c r="R54" i="1"/>
  <c r="Q54" i="1"/>
  <c r="T51" i="1"/>
  <c r="U50" i="1"/>
  <c r="E57" i="1"/>
  <c r="F57" i="1"/>
  <c r="G57" i="1"/>
  <c r="M50" i="1" s="1"/>
  <c r="H57" i="1"/>
  <c r="E58" i="1"/>
  <c r="F58" i="1"/>
  <c r="G58" i="1"/>
  <c r="H58" i="1"/>
  <c r="D58" i="1"/>
  <c r="D57" i="1"/>
  <c r="J47" i="1" s="1"/>
  <c r="U30" i="1"/>
  <c r="T30" i="1"/>
  <c r="S30" i="1"/>
  <c r="R30" i="1"/>
  <c r="U29" i="1"/>
  <c r="T29" i="1"/>
  <c r="S29" i="1"/>
  <c r="U28" i="1"/>
  <c r="U31" i="1"/>
  <c r="T31" i="1"/>
  <c r="S31" i="1"/>
  <c r="R31" i="1"/>
  <c r="Q31" i="1"/>
  <c r="U27" i="1"/>
  <c r="T28" i="1"/>
  <c r="G36" i="1"/>
  <c r="M28" i="1" s="1"/>
  <c r="H36" i="1"/>
  <c r="N28" i="1" s="1"/>
  <c r="J6" i="1"/>
  <c r="P10" i="1"/>
  <c r="P11" i="1"/>
  <c r="O11" i="1"/>
  <c r="P12" i="1"/>
  <c r="O12" i="1"/>
  <c r="N12" i="1"/>
  <c r="P13" i="1"/>
  <c r="O13" i="1"/>
  <c r="N13" i="1"/>
  <c r="M13" i="1"/>
  <c r="P14" i="1"/>
  <c r="O14" i="1"/>
  <c r="N14" i="1"/>
  <c r="M14" i="1"/>
  <c r="L14" i="1"/>
  <c r="J12" i="1"/>
  <c r="J8" i="1"/>
  <c r="J13" i="1"/>
  <c r="J11" i="1"/>
  <c r="J10" i="1"/>
  <c r="J9" i="1"/>
  <c r="J7" i="1"/>
  <c r="J14" i="1"/>
  <c r="E33" i="1"/>
  <c r="E35" i="1" s="1"/>
  <c r="F33" i="1"/>
  <c r="F35" i="1" s="1"/>
  <c r="G33" i="1"/>
  <c r="G35" i="1" s="1"/>
  <c r="H33" i="1"/>
  <c r="H35" i="1" s="1"/>
  <c r="D33" i="1"/>
  <c r="D35" i="1" s="1"/>
  <c r="L51" i="1" l="1"/>
  <c r="K6" i="1"/>
  <c r="N52" i="1"/>
  <c r="M47" i="1"/>
  <c r="L47" i="1"/>
  <c r="M53" i="1"/>
  <c r="N51" i="1"/>
  <c r="M49" i="1"/>
  <c r="M48" i="1"/>
  <c r="M54" i="1"/>
  <c r="L55" i="1"/>
  <c r="M52" i="1"/>
  <c r="L53" i="1"/>
  <c r="M51" i="1"/>
  <c r="N55" i="1"/>
  <c r="L50" i="1"/>
  <c r="N53" i="1"/>
  <c r="L49" i="1"/>
  <c r="N47" i="1"/>
  <c r="L48" i="1"/>
  <c r="N50" i="1"/>
  <c r="L54" i="1"/>
  <c r="N49" i="1"/>
  <c r="L52" i="1"/>
  <c r="N48" i="1"/>
  <c r="N54" i="1"/>
  <c r="M55" i="1"/>
  <c r="K51" i="1"/>
  <c r="K55" i="1"/>
  <c r="K53" i="1"/>
  <c r="K47" i="1"/>
  <c r="K50" i="1"/>
  <c r="K49" i="1"/>
  <c r="K52" i="1"/>
  <c r="K48" i="1"/>
  <c r="K54" i="1"/>
  <c r="J55" i="1"/>
  <c r="J50" i="1"/>
  <c r="J46" i="1"/>
  <c r="J54" i="1"/>
  <c r="J53" i="1"/>
  <c r="J49" i="1"/>
  <c r="J52" i="1"/>
  <c r="J51" i="1"/>
  <c r="J48" i="1"/>
  <c r="K46" i="1"/>
  <c r="M46" i="1"/>
  <c r="N46" i="1"/>
  <c r="L46" i="1"/>
  <c r="E36" i="1"/>
  <c r="K28" i="1" s="1"/>
  <c r="F36" i="1"/>
  <c r="L29" i="1" s="1"/>
  <c r="M31" i="1"/>
  <c r="N32" i="1"/>
  <c r="M27" i="1"/>
  <c r="N30" i="1"/>
  <c r="M24" i="1"/>
  <c r="M25" i="1"/>
  <c r="M23" i="1"/>
  <c r="M26" i="1"/>
  <c r="M29" i="1"/>
  <c r="D36" i="1"/>
  <c r="J28" i="1" s="1"/>
  <c r="N24" i="1"/>
  <c r="N27" i="1"/>
  <c r="N23" i="1"/>
  <c r="N25" i="1"/>
  <c r="N31" i="1"/>
  <c r="N26" i="1"/>
  <c r="M32" i="1"/>
  <c r="N29" i="1"/>
  <c r="M30" i="1"/>
  <c r="K11" i="1"/>
  <c r="K14" i="1"/>
  <c r="K10" i="1"/>
  <c r="K13" i="1"/>
  <c r="K7" i="1"/>
  <c r="K9" i="1"/>
  <c r="K8" i="1"/>
  <c r="K12" i="1"/>
  <c r="L23" i="1" l="1"/>
  <c r="L27" i="1"/>
  <c r="K32" i="1"/>
  <c r="L26" i="1"/>
  <c r="O53" i="1"/>
  <c r="O51" i="1"/>
  <c r="O52" i="1"/>
  <c r="O54" i="1"/>
  <c r="O48" i="1"/>
  <c r="O49" i="1"/>
  <c r="O50" i="1"/>
  <c r="O47" i="1"/>
  <c r="L25" i="1"/>
  <c r="O46" i="1"/>
  <c r="P46" i="1" s="1"/>
  <c r="L30" i="1"/>
  <c r="K31" i="1"/>
  <c r="L28" i="1"/>
  <c r="L24" i="1"/>
  <c r="L32" i="1"/>
  <c r="L31" i="1"/>
  <c r="K26" i="1"/>
  <c r="K29" i="1"/>
  <c r="K23" i="1"/>
  <c r="K24" i="1"/>
  <c r="K27" i="1"/>
  <c r="K30" i="1"/>
  <c r="J27" i="1"/>
  <c r="K25" i="1"/>
  <c r="J32" i="1"/>
  <c r="J29" i="1"/>
  <c r="J23" i="1"/>
  <c r="J26" i="1"/>
  <c r="J30" i="1"/>
  <c r="J25" i="1"/>
  <c r="J31" i="1"/>
  <c r="J24" i="1"/>
  <c r="P50" i="1" l="1"/>
  <c r="P47" i="1"/>
  <c r="P49" i="1"/>
  <c r="P48" i="1"/>
  <c r="P54" i="1"/>
  <c r="P52" i="1"/>
  <c r="P51" i="1"/>
  <c r="P53" i="1"/>
  <c r="O28" i="1"/>
  <c r="O31" i="1"/>
  <c r="O30" i="1"/>
  <c r="O26" i="1"/>
  <c r="O23" i="1"/>
  <c r="O27" i="1"/>
  <c r="O25" i="1"/>
  <c r="O29" i="1"/>
  <c r="O24" i="1"/>
  <c r="P29" i="1" l="1"/>
  <c r="P26" i="1"/>
  <c r="P27" i="1"/>
  <c r="P30" i="1"/>
  <c r="P24" i="1"/>
  <c r="P28" i="1"/>
  <c r="P23" i="1"/>
  <c r="P25" i="1"/>
  <c r="P31" i="1"/>
</calcChain>
</file>

<file path=xl/sharedStrings.xml><?xml version="1.0" encoding="utf-8"?>
<sst xmlns="http://schemas.openxmlformats.org/spreadsheetml/2006/main" count="230" uniqueCount="43">
  <si>
    <t>Weight</t>
  </si>
  <si>
    <t>Height</t>
  </si>
  <si>
    <t>Belly Width</t>
  </si>
  <si>
    <t>Hip Width</t>
  </si>
  <si>
    <t>Fat</t>
  </si>
  <si>
    <t>Kelas</t>
  </si>
  <si>
    <t>John</t>
  </si>
  <si>
    <t>GEMUK</t>
  </si>
  <si>
    <t>Smith</t>
  </si>
  <si>
    <t>IDEAL</t>
  </si>
  <si>
    <t>Alex</t>
  </si>
  <si>
    <t>Jade</t>
  </si>
  <si>
    <t>Kate</t>
  </si>
  <si>
    <t>Mark</t>
  </si>
  <si>
    <t>Anil</t>
  </si>
  <si>
    <t>Pat</t>
  </si>
  <si>
    <t>George</t>
  </si>
  <si>
    <t>Jim</t>
  </si>
  <si>
    <t>?</t>
  </si>
  <si>
    <t>Name</t>
  </si>
  <si>
    <t>No.</t>
  </si>
  <si>
    <t>Total</t>
  </si>
  <si>
    <t>hitung mean (μ)</t>
  </si>
  <si>
    <t>standar deviasi (σ)</t>
  </si>
  <si>
    <t>Euclidean</t>
  </si>
  <si>
    <t>Rank</t>
  </si>
  <si>
    <t>k=1</t>
  </si>
  <si>
    <t>k=2</t>
  </si>
  <si>
    <t>k=3</t>
  </si>
  <si>
    <t>k=4</t>
  </si>
  <si>
    <t>k=5</t>
  </si>
  <si>
    <t>Dataset Original</t>
  </si>
  <si>
    <t>Penghitungan Jarak</t>
  </si>
  <si>
    <t>Jumlah Tetangga K</t>
  </si>
  <si>
    <t>max</t>
  </si>
  <si>
    <t>min</t>
  </si>
  <si>
    <t>Normalisasi Z-Score</t>
  </si>
  <si>
    <t>HASIL K-NN TANPA NORMALISASI</t>
  </si>
  <si>
    <t>Normalisasi Min-Max</t>
  </si>
  <si>
    <t>NORMALISASI DENGAN MIN-MAX</t>
  </si>
  <si>
    <t>NORMALISASI DENGAN Z-SCORE</t>
  </si>
  <si>
    <t>GEMIK</t>
  </si>
  <si>
    <t>K-NN TANPA NORMALISASI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</si>
</sst>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4" borderId="2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15" borderId="1" xfId="0" applyFill="1" applyBorder="1"/>
    <xf numFmtId="0" fontId="0" fillId="16" borderId="1" xfId="0" applyFill="1" applyBorder="1"/>
    <xf numFmtId="0" fontId="6" fillId="16" borderId="1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EC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12</xdr:col>
      <xdr:colOff>400050</xdr:colOff>
      <xdr:row>134</xdr:row>
      <xdr:rowOff>122093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0894A5AB-6C42-F302-5C0D-3CE4B114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432" y="15413182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80</xdr:row>
      <xdr:rowOff>0</xdr:rowOff>
    </xdr:from>
    <xdr:to>
      <xdr:col>25</xdr:col>
      <xdr:colOff>400050</xdr:colOff>
      <xdr:row>134</xdr:row>
      <xdr:rowOff>122093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0228C387-B63F-1EB5-1141-D1B4FD5B0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2045" y="15413182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5A1B-643A-4E63-827A-943B83BE574C}">
  <dimension ref="B1:U77"/>
  <sheetViews>
    <sheetView tabSelected="1" topLeftCell="A64" zoomScale="44" workbookViewId="0">
      <selection activeCell="O81" sqref="O81"/>
    </sheetView>
  </sheetViews>
  <sheetFormatPr defaultRowHeight="14.25" x14ac:dyDescent="0.45"/>
  <sheetData>
    <row r="1" spans="2:16" ht="15" customHeight="1" thickBot="1" x14ac:dyDescent="0.5"/>
    <row r="2" spans="2:16" ht="15" thickTop="1" thickBot="1" x14ac:dyDescent="0.5">
      <c r="B2" s="30" t="s">
        <v>37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2:16" ht="15" thickTop="1" thickBot="1" x14ac:dyDescent="0.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2:16" ht="15" thickTop="1" thickBot="1" x14ac:dyDescent="0.5">
      <c r="B4" s="22" t="s">
        <v>31</v>
      </c>
      <c r="C4" s="23"/>
      <c r="D4" s="23"/>
      <c r="E4" s="23"/>
      <c r="F4" s="23"/>
      <c r="G4" s="23"/>
      <c r="H4" s="23"/>
      <c r="I4" s="24"/>
      <c r="J4" s="25" t="s">
        <v>32</v>
      </c>
      <c r="K4" s="27"/>
      <c r="L4" s="18" t="s">
        <v>33</v>
      </c>
      <c r="M4" s="19"/>
      <c r="N4" s="19"/>
      <c r="O4" s="19"/>
      <c r="P4" s="20"/>
    </row>
    <row r="5" spans="2:16" ht="15" thickTop="1" thickBot="1" x14ac:dyDescent="0.5">
      <c r="B5" s="9" t="s">
        <v>20</v>
      </c>
      <c r="C5" s="9" t="s">
        <v>19</v>
      </c>
      <c r="D5" s="9" t="s">
        <v>0</v>
      </c>
      <c r="E5" s="9" t="s">
        <v>1</v>
      </c>
      <c r="F5" s="9" t="s">
        <v>2</v>
      </c>
      <c r="G5" s="9" t="s">
        <v>3</v>
      </c>
      <c r="H5" s="9" t="s">
        <v>4</v>
      </c>
      <c r="I5" s="9" t="s">
        <v>5</v>
      </c>
      <c r="J5" s="5" t="s">
        <v>24</v>
      </c>
      <c r="K5" s="7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</row>
    <row r="6" spans="2:16" ht="15" thickTop="1" thickBot="1" x14ac:dyDescent="0.5">
      <c r="B6" s="2">
        <v>1</v>
      </c>
      <c r="C6" s="2" t="s">
        <v>6</v>
      </c>
      <c r="D6" s="2">
        <v>70</v>
      </c>
      <c r="E6" s="2">
        <v>160</v>
      </c>
      <c r="F6" s="2">
        <v>78</v>
      </c>
      <c r="G6" s="2">
        <v>99</v>
      </c>
      <c r="H6" s="2">
        <v>33.299999999999997</v>
      </c>
      <c r="I6" s="2" t="s">
        <v>7</v>
      </c>
      <c r="J6" s="2">
        <f t="shared" ref="J6:J14" si="0">SQRT((($D$15-D6)^2) + (($E$15-E6)^2) + (($F$15-F6)^2) + (($G$15-G6)^2) + (($H$15-H6)^2))</f>
        <v>40.235556414693704</v>
      </c>
      <c r="K6" s="4">
        <f t="shared" ref="K6:K14" si="1">RANK(J6, $J$6:$J$14, 1)</f>
        <v>9</v>
      </c>
      <c r="L6" s="2"/>
      <c r="M6" s="2"/>
      <c r="N6" s="2"/>
      <c r="O6" s="2"/>
      <c r="P6" s="2"/>
    </row>
    <row r="7" spans="2:16" ht="15" thickTop="1" thickBot="1" x14ac:dyDescent="0.5">
      <c r="B7" s="2">
        <v>8</v>
      </c>
      <c r="C7" s="2" t="s">
        <v>15</v>
      </c>
      <c r="D7" s="2">
        <v>62</v>
      </c>
      <c r="E7" s="2">
        <v>151.5</v>
      </c>
      <c r="F7" s="2">
        <v>79</v>
      </c>
      <c r="G7" s="2">
        <v>98</v>
      </c>
      <c r="H7" s="2">
        <v>37.299999999999997</v>
      </c>
      <c r="I7" s="2" t="s">
        <v>7</v>
      </c>
      <c r="J7" s="2">
        <f t="shared" si="0"/>
        <v>33.537292675468009</v>
      </c>
      <c r="K7" s="4">
        <f t="shared" si="1"/>
        <v>8</v>
      </c>
      <c r="L7" s="2"/>
      <c r="M7" s="2"/>
      <c r="N7" s="2"/>
      <c r="O7" s="2"/>
      <c r="P7" s="2"/>
    </row>
    <row r="8" spans="2:16" ht="15" thickTop="1" thickBot="1" x14ac:dyDescent="0.5">
      <c r="B8" s="2">
        <v>3</v>
      </c>
      <c r="C8" s="2" t="s">
        <v>10</v>
      </c>
      <c r="D8" s="2">
        <v>63</v>
      </c>
      <c r="E8" s="2">
        <v>155</v>
      </c>
      <c r="F8" s="2">
        <v>76.5</v>
      </c>
      <c r="G8" s="2">
        <v>95.5</v>
      </c>
      <c r="H8" s="2">
        <v>37.799999999999997</v>
      </c>
      <c r="I8" s="2" t="s">
        <v>7</v>
      </c>
      <c r="J8" s="2">
        <f t="shared" si="0"/>
        <v>31.947613369389583</v>
      </c>
      <c r="K8" s="4">
        <f t="shared" si="1"/>
        <v>7</v>
      </c>
      <c r="L8" s="2"/>
      <c r="M8" s="2"/>
      <c r="N8" s="2"/>
      <c r="O8" s="2"/>
      <c r="P8" s="2"/>
    </row>
    <row r="9" spans="2:16" ht="15" thickTop="1" thickBot="1" x14ac:dyDescent="0.5">
      <c r="B9" s="2">
        <v>7</v>
      </c>
      <c r="C9" s="2" t="s">
        <v>14</v>
      </c>
      <c r="D9" s="2">
        <v>58</v>
      </c>
      <c r="E9" s="2">
        <v>151.5</v>
      </c>
      <c r="F9" s="2">
        <v>76</v>
      </c>
      <c r="G9" s="2">
        <v>94</v>
      </c>
      <c r="H9" s="2">
        <v>31.6</v>
      </c>
      <c r="I9" s="2" t="s">
        <v>7</v>
      </c>
      <c r="J9" s="2">
        <f t="shared" si="0"/>
        <v>28.41795207258961</v>
      </c>
      <c r="K9" s="4">
        <f t="shared" si="1"/>
        <v>6</v>
      </c>
      <c r="L9" s="2"/>
      <c r="M9" s="2"/>
      <c r="N9" s="2"/>
      <c r="O9" s="2"/>
      <c r="P9" s="2"/>
    </row>
    <row r="10" spans="2:16" ht="15" thickTop="1" thickBot="1" x14ac:dyDescent="0.5">
      <c r="B10" s="2">
        <v>6</v>
      </c>
      <c r="C10" s="2" t="s">
        <v>13</v>
      </c>
      <c r="D10" s="2">
        <v>55</v>
      </c>
      <c r="E10" s="2">
        <v>155</v>
      </c>
      <c r="F10" s="2">
        <v>67</v>
      </c>
      <c r="G10" s="2">
        <v>91</v>
      </c>
      <c r="H10" s="2">
        <v>29.8</v>
      </c>
      <c r="I10" s="2" t="s">
        <v>9</v>
      </c>
      <c r="J10" s="2">
        <f t="shared" si="0"/>
        <v>25.523518566216531</v>
      </c>
      <c r="K10" s="4">
        <f t="shared" si="1"/>
        <v>5</v>
      </c>
      <c r="L10" s="2"/>
      <c r="M10" s="2"/>
      <c r="N10" s="2"/>
      <c r="O10" s="2"/>
      <c r="P10" s="2" t="str">
        <f>I10</f>
        <v>IDEAL</v>
      </c>
    </row>
    <row r="11" spans="2:16" ht="15" thickTop="1" thickBot="1" x14ac:dyDescent="0.5">
      <c r="B11" s="2">
        <v>5</v>
      </c>
      <c r="C11" s="2" t="s">
        <v>12</v>
      </c>
      <c r="D11" s="2">
        <v>55</v>
      </c>
      <c r="E11" s="2">
        <v>155</v>
      </c>
      <c r="F11" s="2">
        <v>79</v>
      </c>
      <c r="G11" s="2">
        <v>88</v>
      </c>
      <c r="H11" s="2">
        <v>27</v>
      </c>
      <c r="I11" s="2" t="s">
        <v>7</v>
      </c>
      <c r="J11" s="2">
        <f t="shared" si="0"/>
        <v>24.336187047275914</v>
      </c>
      <c r="K11" s="4">
        <f t="shared" si="1"/>
        <v>4</v>
      </c>
      <c r="L11" s="2"/>
      <c r="M11" s="2"/>
      <c r="N11" s="2"/>
      <c r="O11" s="2" t="str">
        <f>I11</f>
        <v>GEMUK</v>
      </c>
      <c r="P11" s="2" t="str">
        <f>I11</f>
        <v>GEMUK</v>
      </c>
    </row>
    <row r="12" spans="2:16" ht="15" thickTop="1" thickBot="1" x14ac:dyDescent="0.5">
      <c r="B12" s="2">
        <v>2</v>
      </c>
      <c r="C12" s="2" t="s">
        <v>8</v>
      </c>
      <c r="D12" s="2">
        <v>56</v>
      </c>
      <c r="E12" s="2">
        <v>162</v>
      </c>
      <c r="F12" s="2">
        <v>74</v>
      </c>
      <c r="G12" s="2">
        <v>89</v>
      </c>
      <c r="H12" s="2">
        <v>31.7</v>
      </c>
      <c r="I12" s="2" t="s">
        <v>9</v>
      </c>
      <c r="J12" s="2">
        <f t="shared" si="0"/>
        <v>24.29362056178535</v>
      </c>
      <c r="K12" s="4">
        <f t="shared" si="1"/>
        <v>3</v>
      </c>
      <c r="L12" s="2"/>
      <c r="M12" s="2"/>
      <c r="N12" s="2" t="str">
        <f>I12</f>
        <v>IDEAL</v>
      </c>
      <c r="O12" s="2" t="str">
        <f>I12</f>
        <v>IDEAL</v>
      </c>
      <c r="P12" s="2" t="str">
        <f>I12</f>
        <v>IDEAL</v>
      </c>
    </row>
    <row r="13" spans="2:16" ht="15" thickTop="1" thickBot="1" x14ac:dyDescent="0.5">
      <c r="B13" s="2">
        <v>4</v>
      </c>
      <c r="C13" s="2" t="s">
        <v>11</v>
      </c>
      <c r="D13" s="2">
        <v>54</v>
      </c>
      <c r="E13" s="2">
        <v>156</v>
      </c>
      <c r="F13" s="2">
        <v>74</v>
      </c>
      <c r="G13" s="2">
        <v>88</v>
      </c>
      <c r="H13" s="2">
        <v>32.700000000000003</v>
      </c>
      <c r="I13" s="2" t="s">
        <v>7</v>
      </c>
      <c r="J13" s="2">
        <f t="shared" si="0"/>
        <v>20.97093226349272</v>
      </c>
      <c r="K13" s="4">
        <f t="shared" si="1"/>
        <v>2</v>
      </c>
      <c r="L13" s="2"/>
      <c r="M13" s="2" t="str">
        <f>I13</f>
        <v>GEMUK</v>
      </c>
      <c r="N13" s="2" t="str">
        <f>I13</f>
        <v>GEMUK</v>
      </c>
      <c r="O13" s="2" t="str">
        <f>I13</f>
        <v>GEMUK</v>
      </c>
      <c r="P13" s="2" t="str">
        <f>I13</f>
        <v>GEMUK</v>
      </c>
    </row>
    <row r="14" spans="2:16" ht="15" thickTop="1" thickBot="1" x14ac:dyDescent="0.5">
      <c r="B14" s="2">
        <v>9</v>
      </c>
      <c r="C14" s="2" t="s">
        <v>16</v>
      </c>
      <c r="D14" s="2">
        <v>49</v>
      </c>
      <c r="E14" s="2">
        <v>159</v>
      </c>
      <c r="F14" s="2">
        <v>72</v>
      </c>
      <c r="G14" s="2">
        <v>89</v>
      </c>
      <c r="H14" s="2">
        <v>28.7</v>
      </c>
      <c r="I14" s="2" t="s">
        <v>9</v>
      </c>
      <c r="J14" s="2">
        <f t="shared" si="0"/>
        <v>20.846582453726079</v>
      </c>
      <c r="K14" s="4">
        <f t="shared" si="1"/>
        <v>1</v>
      </c>
      <c r="L14" s="2" t="str">
        <f>I14</f>
        <v>IDEAL</v>
      </c>
      <c r="M14" s="2" t="str">
        <f>I14</f>
        <v>IDEAL</v>
      </c>
      <c r="N14" s="2" t="str">
        <f>I14</f>
        <v>IDEAL</v>
      </c>
      <c r="O14" s="2" t="str">
        <f>I14</f>
        <v>IDEAL</v>
      </c>
      <c r="P14" s="2" t="str">
        <f>I14</f>
        <v>IDEAL</v>
      </c>
    </row>
    <row r="15" spans="2:16" ht="15" thickTop="1" thickBot="1" x14ac:dyDescent="0.5">
      <c r="B15" s="9">
        <v>10</v>
      </c>
      <c r="C15" s="9" t="s">
        <v>17</v>
      </c>
      <c r="D15" s="9">
        <v>40</v>
      </c>
      <c r="E15" s="9">
        <v>155</v>
      </c>
      <c r="F15" s="9">
        <v>73.8</v>
      </c>
      <c r="G15" s="9">
        <v>73.5</v>
      </c>
      <c r="H15" s="9">
        <v>38.4</v>
      </c>
      <c r="I15" s="8" t="s">
        <v>18</v>
      </c>
      <c r="L15" s="11" t="s">
        <v>9</v>
      </c>
      <c r="M15" s="11" t="s">
        <v>18</v>
      </c>
      <c r="N15" s="11" t="s">
        <v>9</v>
      </c>
      <c r="O15" s="11" t="s">
        <v>18</v>
      </c>
      <c r="P15" s="11" t="s">
        <v>9</v>
      </c>
    </row>
    <row r="16" spans="2:16" ht="14.65" thickTop="1" x14ac:dyDescent="0.45"/>
    <row r="18" spans="2:21" ht="14.65" thickBot="1" x14ac:dyDescent="0.5"/>
    <row r="19" spans="2:21" ht="15" thickTop="1" thickBot="1" x14ac:dyDescent="0.5">
      <c r="B19" s="21" t="s">
        <v>40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2:21" ht="15" thickTop="1" thickBot="1" x14ac:dyDescent="0.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2:21" ht="15" thickTop="1" thickBot="1" x14ac:dyDescent="0.5">
      <c r="B21" s="22" t="s">
        <v>31</v>
      </c>
      <c r="C21" s="23"/>
      <c r="D21" s="23"/>
      <c r="E21" s="23"/>
      <c r="F21" s="23"/>
      <c r="G21" s="23"/>
      <c r="H21" s="23"/>
      <c r="I21" s="24"/>
      <c r="J21" s="18" t="s">
        <v>36</v>
      </c>
      <c r="K21" s="19"/>
      <c r="L21" s="19"/>
      <c r="M21" s="19"/>
      <c r="N21" s="20"/>
      <c r="O21" s="25" t="s">
        <v>32</v>
      </c>
      <c r="P21" s="27"/>
      <c r="Q21" s="18" t="s">
        <v>33</v>
      </c>
      <c r="R21" s="19"/>
      <c r="S21" s="19"/>
      <c r="T21" s="19"/>
      <c r="U21" s="20"/>
    </row>
    <row r="22" spans="2:21" ht="15" thickTop="1" thickBot="1" x14ac:dyDescent="0.5">
      <c r="B22" s="9" t="s">
        <v>20</v>
      </c>
      <c r="C22" s="9" t="s">
        <v>19</v>
      </c>
      <c r="D22" s="9" t="s">
        <v>0</v>
      </c>
      <c r="E22" s="9" t="s">
        <v>1</v>
      </c>
      <c r="F22" s="9" t="s">
        <v>2</v>
      </c>
      <c r="G22" s="9" t="s">
        <v>3</v>
      </c>
      <c r="H22" s="9" t="s">
        <v>4</v>
      </c>
      <c r="I22" s="9" t="s">
        <v>5</v>
      </c>
      <c r="J22" s="1" t="s">
        <v>0</v>
      </c>
      <c r="K22" s="1" t="s">
        <v>1</v>
      </c>
      <c r="L22" s="1" t="s">
        <v>2</v>
      </c>
      <c r="M22" s="1" t="s">
        <v>3</v>
      </c>
      <c r="N22" s="1" t="s">
        <v>4</v>
      </c>
      <c r="O22" s="5" t="s">
        <v>24</v>
      </c>
      <c r="P22" s="7" t="s">
        <v>25</v>
      </c>
      <c r="Q22" s="3" t="s">
        <v>26</v>
      </c>
      <c r="R22" s="3" t="s">
        <v>27</v>
      </c>
      <c r="S22" s="3" t="s">
        <v>28</v>
      </c>
      <c r="T22" s="3" t="s">
        <v>29</v>
      </c>
      <c r="U22" s="3" t="s">
        <v>30</v>
      </c>
    </row>
    <row r="23" spans="2:21" ht="15" thickTop="1" thickBot="1" x14ac:dyDescent="0.5">
      <c r="B23" s="2">
        <v>1</v>
      </c>
      <c r="C23" s="2" t="s">
        <v>6</v>
      </c>
      <c r="D23" s="2">
        <v>70</v>
      </c>
      <c r="E23" s="2">
        <v>160</v>
      </c>
      <c r="F23" s="2">
        <v>78</v>
      </c>
      <c r="G23" s="2">
        <v>99</v>
      </c>
      <c r="H23" s="2">
        <v>33.299999999999997</v>
      </c>
      <c r="I23" s="2" t="s">
        <v>7</v>
      </c>
      <c r="J23" s="2">
        <f t="shared" ref="J23:J32" si="2">(D23-$D$35)/$D$36</f>
        <v>1.6963794258599278</v>
      </c>
      <c r="K23" s="2">
        <f t="shared" ref="K23:K32" si="3">(E23-$E$35)/$E$36</f>
        <v>1.1683017204269652</v>
      </c>
      <c r="L23" s="2">
        <f t="shared" ref="L23:L32" si="4">(F23-$F$35)/$F$36</f>
        <v>0.83851756785840115</v>
      </c>
      <c r="M23" s="2">
        <f t="shared" ref="M23:M32" si="5">(G23-$G$35)/$G$36</f>
        <v>1.1737326378203623</v>
      </c>
      <c r="N23" s="2">
        <f t="shared" ref="N23:N32" si="6">(H23-$H$35)/$H$36</f>
        <v>0.11961142028144855</v>
      </c>
      <c r="O23" s="2">
        <f t="shared" ref="O23:O31" si="7">SQRT((($J$32-J23)^2) + (($K$32-K23)^2) + (($L$32-L23)^2) + (($M$32-M23)^2) + (($N$32-N23)^2))</f>
        <v>5.5795888221730392</v>
      </c>
      <c r="P23" s="4">
        <f t="shared" ref="P23:P31" si="8">RANK(O23, $O$23:$O$31, 1)</f>
        <v>9</v>
      </c>
      <c r="Q23" s="2"/>
      <c r="R23" s="2"/>
      <c r="S23" s="2"/>
      <c r="T23" s="2"/>
      <c r="U23" s="2"/>
    </row>
    <row r="24" spans="2:21" ht="15" thickTop="1" thickBot="1" x14ac:dyDescent="0.5">
      <c r="B24" s="2">
        <v>8</v>
      </c>
      <c r="C24" s="2" t="s">
        <v>15</v>
      </c>
      <c r="D24" s="2">
        <v>62</v>
      </c>
      <c r="E24" s="2">
        <v>151.5</v>
      </c>
      <c r="F24" s="2">
        <v>79</v>
      </c>
      <c r="G24" s="2">
        <v>98</v>
      </c>
      <c r="H24" s="2">
        <v>37.299999999999997</v>
      </c>
      <c r="I24" s="2" t="s">
        <v>7</v>
      </c>
      <c r="J24" s="2">
        <f t="shared" si="2"/>
        <v>0.71297106304257818</v>
      </c>
      <c r="K24" s="2">
        <f t="shared" si="3"/>
        <v>-1.3143394354803357</v>
      </c>
      <c r="L24" s="2">
        <f t="shared" si="4"/>
        <v>1.111650326118466</v>
      </c>
      <c r="M24" s="2">
        <f t="shared" si="5"/>
        <v>1.0356464451356138</v>
      </c>
      <c r="N24" s="2">
        <f t="shared" si="6"/>
        <v>1.1375809545916515</v>
      </c>
      <c r="O24" s="2">
        <f t="shared" si="7"/>
        <v>4.6797108770584419</v>
      </c>
      <c r="P24" s="4">
        <f t="shared" si="8"/>
        <v>8</v>
      </c>
      <c r="Q24" s="2"/>
      <c r="R24" s="2"/>
      <c r="S24" s="2"/>
      <c r="T24" s="2"/>
      <c r="U24" s="2"/>
    </row>
    <row r="25" spans="2:21" ht="15" thickTop="1" thickBot="1" x14ac:dyDescent="0.5">
      <c r="B25" s="2">
        <v>5</v>
      </c>
      <c r="C25" s="2" t="s">
        <v>12</v>
      </c>
      <c r="D25" s="2">
        <v>55</v>
      </c>
      <c r="E25" s="2">
        <v>155</v>
      </c>
      <c r="F25" s="2">
        <v>79</v>
      </c>
      <c r="G25" s="2">
        <v>88</v>
      </c>
      <c r="H25" s="2">
        <v>27</v>
      </c>
      <c r="I25" s="2" t="s">
        <v>7</v>
      </c>
      <c r="J25" s="2">
        <f t="shared" si="2"/>
        <v>-0.14751125442260282</v>
      </c>
      <c r="K25" s="2">
        <f t="shared" si="3"/>
        <v>-0.29207543010674131</v>
      </c>
      <c r="L25" s="2">
        <f t="shared" si="4"/>
        <v>1.111650326118466</v>
      </c>
      <c r="M25" s="2">
        <f t="shared" si="5"/>
        <v>-0.34521548171187127</v>
      </c>
      <c r="N25" s="2">
        <f t="shared" si="6"/>
        <v>-1.4836905962571203</v>
      </c>
      <c r="O25" s="2">
        <f t="shared" si="7"/>
        <v>4.224121164258956</v>
      </c>
      <c r="P25" s="4">
        <f t="shared" si="8"/>
        <v>7</v>
      </c>
      <c r="Q25" s="2"/>
      <c r="R25" s="2"/>
      <c r="S25" s="2"/>
      <c r="T25" s="2"/>
      <c r="U25" s="2"/>
    </row>
    <row r="26" spans="2:21" ht="15" thickTop="1" thickBot="1" x14ac:dyDescent="0.5">
      <c r="B26" s="2">
        <v>3</v>
      </c>
      <c r="C26" s="2" t="s">
        <v>10</v>
      </c>
      <c r="D26" s="2">
        <v>63</v>
      </c>
      <c r="E26" s="2">
        <v>155</v>
      </c>
      <c r="F26" s="2">
        <v>76.5</v>
      </c>
      <c r="G26" s="2">
        <v>95.5</v>
      </c>
      <c r="H26" s="2">
        <v>37.799999999999997</v>
      </c>
      <c r="I26" s="2" t="s">
        <v>7</v>
      </c>
      <c r="J26" s="2">
        <f t="shared" si="2"/>
        <v>0.83589710839474696</v>
      </c>
      <c r="K26" s="2">
        <f t="shared" si="3"/>
        <v>-0.29207543010674131</v>
      </c>
      <c r="L26" s="2">
        <f t="shared" si="4"/>
        <v>0.42881843046830387</v>
      </c>
      <c r="M26" s="2">
        <f t="shared" si="5"/>
        <v>0.69043096342374255</v>
      </c>
      <c r="N26" s="2">
        <f t="shared" si="6"/>
        <v>1.2648271463804268</v>
      </c>
      <c r="O26" s="2">
        <f t="shared" si="7"/>
        <v>4.2177712472727231</v>
      </c>
      <c r="P26" s="4">
        <f t="shared" si="8"/>
        <v>6</v>
      </c>
      <c r="Q26" s="2"/>
      <c r="R26" s="2"/>
      <c r="S26" s="2"/>
      <c r="T26" s="2"/>
      <c r="U26" s="2"/>
    </row>
    <row r="27" spans="2:21" ht="15" thickTop="1" thickBot="1" x14ac:dyDescent="0.5">
      <c r="B27" s="2">
        <v>6</v>
      </c>
      <c r="C27" s="2" t="s">
        <v>13</v>
      </c>
      <c r="D27" s="2">
        <v>55</v>
      </c>
      <c r="E27" s="2">
        <v>155</v>
      </c>
      <c r="F27" s="2">
        <v>67</v>
      </c>
      <c r="G27" s="2">
        <v>91</v>
      </c>
      <c r="H27" s="2">
        <v>29.8</v>
      </c>
      <c r="I27" s="2" t="s">
        <v>9</v>
      </c>
      <c r="J27" s="2">
        <f t="shared" si="2"/>
        <v>-0.14751125442260282</v>
      </c>
      <c r="K27" s="2">
        <f t="shared" si="3"/>
        <v>-0.29207543010674131</v>
      </c>
      <c r="L27" s="2">
        <f t="shared" si="4"/>
        <v>-2.1659427730023122</v>
      </c>
      <c r="M27" s="2">
        <f t="shared" si="5"/>
        <v>6.9043096342374252E-2</v>
      </c>
      <c r="N27" s="2">
        <f t="shared" si="6"/>
        <v>-0.77111192223997804</v>
      </c>
      <c r="O27" s="2">
        <f t="shared" si="7"/>
        <v>4.1808061483356127</v>
      </c>
      <c r="P27" s="4">
        <f t="shared" si="8"/>
        <v>5</v>
      </c>
      <c r="Q27" s="2"/>
      <c r="R27" s="2"/>
      <c r="S27" s="2"/>
      <c r="T27" s="2"/>
      <c r="U27" s="2" t="str">
        <f>I27</f>
        <v>IDEAL</v>
      </c>
    </row>
    <row r="28" spans="2:21" ht="15" thickTop="1" thickBot="1" x14ac:dyDescent="0.5">
      <c r="B28" s="2">
        <v>7</v>
      </c>
      <c r="C28" s="2" t="s">
        <v>14</v>
      </c>
      <c r="D28" s="2">
        <v>58</v>
      </c>
      <c r="E28" s="2">
        <v>151.5</v>
      </c>
      <c r="F28" s="2">
        <v>76</v>
      </c>
      <c r="G28" s="2">
        <v>94</v>
      </c>
      <c r="H28" s="2">
        <v>31.6</v>
      </c>
      <c r="I28" s="2" t="s">
        <v>7</v>
      </c>
      <c r="J28" s="2">
        <f t="shared" si="2"/>
        <v>0.22126688163390335</v>
      </c>
      <c r="K28" s="2">
        <f t="shared" si="3"/>
        <v>-1.3143394354803357</v>
      </c>
      <c r="L28" s="2">
        <f t="shared" si="4"/>
        <v>0.29225205133827142</v>
      </c>
      <c r="M28" s="2">
        <f t="shared" si="5"/>
        <v>0.48330167439661981</v>
      </c>
      <c r="N28" s="2">
        <f t="shared" si="6"/>
        <v>-0.31302563180038662</v>
      </c>
      <c r="O28" s="2">
        <f t="shared" si="7"/>
        <v>4.1605332460926885</v>
      </c>
      <c r="P28" s="4">
        <f t="shared" si="8"/>
        <v>4</v>
      </c>
      <c r="Q28" s="2"/>
      <c r="R28" s="2"/>
      <c r="S28" s="2"/>
      <c r="T28" s="2" t="str">
        <f>I28</f>
        <v>GEMUK</v>
      </c>
      <c r="U28" s="2" t="str">
        <f>I28</f>
        <v>GEMUK</v>
      </c>
    </row>
    <row r="29" spans="2:21" ht="15" thickTop="1" thickBot="1" x14ac:dyDescent="0.5">
      <c r="B29" s="2">
        <v>2</v>
      </c>
      <c r="C29" s="2" t="s">
        <v>8</v>
      </c>
      <c r="D29" s="2">
        <v>56</v>
      </c>
      <c r="E29" s="2">
        <v>162</v>
      </c>
      <c r="F29" s="2">
        <v>74</v>
      </c>
      <c r="G29" s="2">
        <v>89</v>
      </c>
      <c r="H29" s="2">
        <v>31.7</v>
      </c>
      <c r="I29" s="2" t="s">
        <v>9</v>
      </c>
      <c r="J29" s="2">
        <f t="shared" si="2"/>
        <v>-2.4585209070434093E-2</v>
      </c>
      <c r="K29" s="2">
        <f t="shared" si="3"/>
        <v>1.7524525806404478</v>
      </c>
      <c r="L29" s="2">
        <f t="shared" si="4"/>
        <v>-0.2540134651818583</v>
      </c>
      <c r="M29" s="2">
        <f t="shared" si="5"/>
        <v>-0.20712928902712277</v>
      </c>
      <c r="N29" s="2">
        <f t="shared" si="6"/>
        <v>-0.28757639344263208</v>
      </c>
      <c r="O29" s="2">
        <f t="shared" si="7"/>
        <v>3.9420613277949172</v>
      </c>
      <c r="P29" s="4">
        <f t="shared" si="8"/>
        <v>3</v>
      </c>
      <c r="Q29" s="2"/>
      <c r="R29" s="2"/>
      <c r="S29" s="2" t="str">
        <f>I29</f>
        <v>IDEAL</v>
      </c>
      <c r="T29" s="2" t="str">
        <f>I29</f>
        <v>IDEAL</v>
      </c>
      <c r="U29" s="2" t="str">
        <f>I29</f>
        <v>IDEAL</v>
      </c>
    </row>
    <row r="30" spans="2:21" ht="15" thickTop="1" thickBot="1" x14ac:dyDescent="0.5">
      <c r="B30" s="2">
        <v>9</v>
      </c>
      <c r="C30" s="2" t="s">
        <v>16</v>
      </c>
      <c r="D30" s="2">
        <v>49</v>
      </c>
      <c r="E30" s="2">
        <v>159</v>
      </c>
      <c r="F30" s="2">
        <v>72</v>
      </c>
      <c r="G30" s="2">
        <v>89</v>
      </c>
      <c r="H30" s="2">
        <v>28.7</v>
      </c>
      <c r="I30" s="2" t="s">
        <v>9</v>
      </c>
      <c r="J30" s="2">
        <f t="shared" si="2"/>
        <v>-0.88506752653561516</v>
      </c>
      <c r="K30" s="2">
        <f t="shared" si="3"/>
        <v>0.87622629032022392</v>
      </c>
      <c r="L30" s="2">
        <f t="shared" si="4"/>
        <v>-0.80027898170198808</v>
      </c>
      <c r="M30" s="2">
        <f t="shared" si="5"/>
        <v>-0.20712928902712277</v>
      </c>
      <c r="N30" s="2">
        <f t="shared" si="6"/>
        <v>-1.0510535441752842</v>
      </c>
      <c r="O30" s="2">
        <f t="shared" si="7"/>
        <v>3.6749856875535647</v>
      </c>
      <c r="P30" s="4">
        <f t="shared" si="8"/>
        <v>2</v>
      </c>
      <c r="Q30" s="2"/>
      <c r="R30" s="2" t="str">
        <f>I30</f>
        <v>IDEAL</v>
      </c>
      <c r="S30" s="2" t="str">
        <f>I30</f>
        <v>IDEAL</v>
      </c>
      <c r="T30" s="2" t="str">
        <f>I30</f>
        <v>IDEAL</v>
      </c>
      <c r="U30" s="2" t="str">
        <f>I30</f>
        <v>IDEAL</v>
      </c>
    </row>
    <row r="31" spans="2:21" ht="15" thickTop="1" thickBot="1" x14ac:dyDescent="0.5">
      <c r="B31" s="2">
        <v>4</v>
      </c>
      <c r="C31" s="2" t="s">
        <v>11</v>
      </c>
      <c r="D31" s="2">
        <v>54</v>
      </c>
      <c r="E31" s="2">
        <v>156</v>
      </c>
      <c r="F31" s="2">
        <v>74</v>
      </c>
      <c r="G31" s="2">
        <v>88</v>
      </c>
      <c r="H31" s="2">
        <v>32.700000000000003</v>
      </c>
      <c r="I31" s="2" t="s">
        <v>7</v>
      </c>
      <c r="J31" s="2">
        <f t="shared" si="2"/>
        <v>-0.27043729977477154</v>
      </c>
      <c r="K31" s="2">
        <f t="shared" si="3"/>
        <v>0</v>
      </c>
      <c r="L31" s="2">
        <f t="shared" si="4"/>
        <v>-0.2540134651818583</v>
      </c>
      <c r="M31" s="2">
        <f t="shared" si="5"/>
        <v>-0.34521548171187127</v>
      </c>
      <c r="N31" s="2">
        <f t="shared" si="6"/>
        <v>-3.3084009865080435E-2</v>
      </c>
      <c r="O31" s="2">
        <f t="shared" si="7"/>
        <v>3.0270902030614351</v>
      </c>
      <c r="P31" s="4">
        <f t="shared" si="8"/>
        <v>1</v>
      </c>
      <c r="Q31" s="2" t="str">
        <f>I31</f>
        <v>GEMUK</v>
      </c>
      <c r="R31" s="2" t="str">
        <f>I31</f>
        <v>GEMUK</v>
      </c>
      <c r="S31" s="2" t="str">
        <f>I31</f>
        <v>GEMUK</v>
      </c>
      <c r="T31" s="2" t="str">
        <f>I31</f>
        <v>GEMUK</v>
      </c>
      <c r="U31" s="2" t="str">
        <f>I31</f>
        <v>GEMUK</v>
      </c>
    </row>
    <row r="32" spans="2:21" ht="15" thickTop="1" thickBot="1" x14ac:dyDescent="0.5">
      <c r="B32" s="9">
        <v>10</v>
      </c>
      <c r="C32" s="9" t="s">
        <v>17</v>
      </c>
      <c r="D32" s="9">
        <v>40</v>
      </c>
      <c r="E32" s="9">
        <v>155</v>
      </c>
      <c r="F32" s="9">
        <v>73.8</v>
      </c>
      <c r="G32" s="9">
        <v>73.5</v>
      </c>
      <c r="H32" s="9">
        <v>38.4</v>
      </c>
      <c r="I32" s="8" t="s">
        <v>18</v>
      </c>
      <c r="J32" s="11">
        <f t="shared" si="2"/>
        <v>-1.9914019347051335</v>
      </c>
      <c r="K32" s="11">
        <f t="shared" si="3"/>
        <v>-0.29207543010674131</v>
      </c>
      <c r="L32" s="11">
        <f t="shared" si="4"/>
        <v>-0.30864001683387204</v>
      </c>
      <c r="M32" s="11">
        <f t="shared" si="5"/>
        <v>-2.3474652756407246</v>
      </c>
      <c r="N32" s="11">
        <f t="shared" si="6"/>
        <v>1.4175225765269577</v>
      </c>
      <c r="Q32" s="10" t="s">
        <v>7</v>
      </c>
      <c r="R32" s="10" t="s">
        <v>18</v>
      </c>
      <c r="S32" s="10" t="s">
        <v>9</v>
      </c>
      <c r="T32" s="10" t="s">
        <v>18</v>
      </c>
      <c r="U32" s="10" t="s">
        <v>9</v>
      </c>
    </row>
    <row r="33" spans="2:21" ht="15" thickTop="1" thickBot="1" x14ac:dyDescent="0.5">
      <c r="B33" s="13" t="s">
        <v>21</v>
      </c>
      <c r="C33" s="13"/>
      <c r="D33" s="6">
        <f>SUM(D22:D32)</f>
        <v>562</v>
      </c>
      <c r="E33" s="6">
        <f t="shared" ref="E33:H33" si="9">SUM(E22:E32)</f>
        <v>1560</v>
      </c>
      <c r="F33" s="6">
        <f t="shared" si="9"/>
        <v>749.3</v>
      </c>
      <c r="G33" s="6">
        <f t="shared" si="9"/>
        <v>905</v>
      </c>
      <c r="H33" s="6">
        <f t="shared" si="9"/>
        <v>328.29999999999995</v>
      </c>
    </row>
    <row r="34" spans="2:21" ht="15" thickTop="1" thickBot="1" x14ac:dyDescent="0.5"/>
    <row r="35" spans="2:21" ht="15" thickTop="1" thickBot="1" x14ac:dyDescent="0.5">
      <c r="B35" s="14" t="s">
        <v>22</v>
      </c>
      <c r="C35" s="14"/>
      <c r="D35" s="2">
        <f>D33/10</f>
        <v>56.2</v>
      </c>
      <c r="E35" s="2">
        <f>E33/10</f>
        <v>156</v>
      </c>
      <c r="F35" s="2">
        <f>F33/10</f>
        <v>74.929999999999993</v>
      </c>
      <c r="G35" s="2">
        <f>G33/10</f>
        <v>90.5</v>
      </c>
      <c r="H35" s="2">
        <f>H33/10</f>
        <v>32.83</v>
      </c>
    </row>
    <row r="36" spans="2:21" ht="15" thickTop="1" thickBot="1" x14ac:dyDescent="0.5">
      <c r="B36" s="14" t="s">
        <v>23</v>
      </c>
      <c r="C36" s="14"/>
      <c r="D36" s="2">
        <f>SQRT((((D23-D35)^2) + ((D24-D35)^2) + ((D25-D35)^2) + ((D26-D35)^2) + ((D27-D35)^2) + ((D28-D35)^2) + ((D29-D35)^2) + ((D30-D35)^2) + ((D31-D35)^2) + ((D32-D35)^2))/(10-1))</f>
        <v>8.1349725124168533</v>
      </c>
      <c r="E36" s="2">
        <f t="shared" ref="E36:H36" si="10">SQRT((((E23-E35)^2) + ((E24-E35)^2) + ((E25-E35)^2) + ((E26-E35)^2) + ((E27-E35)^2) + ((E28-E35)^2) + ((E29-E35)^2) + ((E30-E35)^2) + ((E31-E35)^2) + ((E32-E35)^2))/(10-1))</f>
        <v>3.4237730973623561</v>
      </c>
      <c r="F36" s="2">
        <f t="shared" si="10"/>
        <v>3.6612232321391653</v>
      </c>
      <c r="G36" s="2">
        <f t="shared" si="10"/>
        <v>7.2418536608001434</v>
      </c>
      <c r="H36" s="2">
        <f t="shared" si="10"/>
        <v>3.9293906793688893</v>
      </c>
    </row>
    <row r="37" spans="2:21" ht="14.65" thickTop="1" x14ac:dyDescent="0.45"/>
    <row r="41" spans="2:21" ht="14.65" thickBot="1" x14ac:dyDescent="0.5"/>
    <row r="42" spans="2:21" ht="15" thickTop="1" thickBot="1" x14ac:dyDescent="0.5">
      <c r="B42" s="21" t="s">
        <v>39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2:21" ht="15" thickTop="1" thickBot="1" x14ac:dyDescent="0.5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2:21" ht="15" thickTop="1" thickBot="1" x14ac:dyDescent="0.5">
      <c r="B44" s="22" t="s">
        <v>31</v>
      </c>
      <c r="C44" s="23"/>
      <c r="D44" s="23"/>
      <c r="E44" s="23"/>
      <c r="F44" s="23"/>
      <c r="G44" s="23"/>
      <c r="H44" s="23"/>
      <c r="I44" s="24"/>
      <c r="J44" s="18" t="s">
        <v>38</v>
      </c>
      <c r="K44" s="19"/>
      <c r="L44" s="19"/>
      <c r="M44" s="19"/>
      <c r="N44" s="20"/>
      <c r="O44" s="25" t="s">
        <v>32</v>
      </c>
      <c r="P44" s="27"/>
      <c r="Q44" s="18" t="s">
        <v>33</v>
      </c>
      <c r="R44" s="19"/>
      <c r="S44" s="19"/>
      <c r="T44" s="19"/>
      <c r="U44" s="20"/>
    </row>
    <row r="45" spans="2:21" ht="15" thickTop="1" thickBot="1" x14ac:dyDescent="0.5">
      <c r="B45" s="9" t="s">
        <v>20</v>
      </c>
      <c r="C45" s="9" t="s">
        <v>19</v>
      </c>
      <c r="D45" s="9" t="s">
        <v>0</v>
      </c>
      <c r="E45" s="9" t="s">
        <v>1</v>
      </c>
      <c r="F45" s="9" t="s">
        <v>2</v>
      </c>
      <c r="G45" s="9" t="s">
        <v>3</v>
      </c>
      <c r="H45" s="9" t="s">
        <v>4</v>
      </c>
      <c r="I45" s="9" t="s">
        <v>5</v>
      </c>
      <c r="J45" s="1" t="s">
        <v>0</v>
      </c>
      <c r="K45" s="1" t="s">
        <v>1</v>
      </c>
      <c r="L45" s="1" t="s">
        <v>2</v>
      </c>
      <c r="M45" s="1" t="s">
        <v>3</v>
      </c>
      <c r="N45" s="1" t="s">
        <v>4</v>
      </c>
      <c r="O45" s="5" t="s">
        <v>24</v>
      </c>
      <c r="P45" s="7" t="s">
        <v>25</v>
      </c>
      <c r="Q45" s="3" t="s">
        <v>26</v>
      </c>
      <c r="R45" s="3" t="s">
        <v>27</v>
      </c>
      <c r="S45" s="3" t="s">
        <v>28</v>
      </c>
      <c r="T45" s="3" t="s">
        <v>29</v>
      </c>
      <c r="U45" s="3" t="s">
        <v>30</v>
      </c>
    </row>
    <row r="46" spans="2:21" ht="15" thickTop="1" thickBot="1" x14ac:dyDescent="0.5">
      <c r="B46" s="2">
        <v>1</v>
      </c>
      <c r="C46" s="2" t="s">
        <v>6</v>
      </c>
      <c r="D46" s="2">
        <v>70</v>
      </c>
      <c r="E46" s="2">
        <v>160</v>
      </c>
      <c r="F46" s="2">
        <v>78</v>
      </c>
      <c r="G46" s="2">
        <v>99</v>
      </c>
      <c r="H46" s="2">
        <v>33.299999999999997</v>
      </c>
      <c r="I46" s="2" t="s">
        <v>7</v>
      </c>
      <c r="J46" s="2">
        <f t="shared" ref="J46:J55" si="11">((D46-$D$57)/($D$58-$D$57))*(1-0)+0</f>
        <v>1</v>
      </c>
      <c r="K46" s="2">
        <f t="shared" ref="K46:K55" si="12">((E46-$E$57)/($E$58-$E$57))*(1-0)+0</f>
        <v>0.80952380952380953</v>
      </c>
      <c r="L46" s="2">
        <f t="shared" ref="L46:L55" si="13">((F46-$F$57)/($F$58-$F$57))*(1-0)+0</f>
        <v>0.91666666666666663</v>
      </c>
      <c r="M46" s="2">
        <f t="shared" ref="M46:M55" si="14">((G46-$G$57)/($G$58-$G$57))*(1-0)+0</f>
        <v>1</v>
      </c>
      <c r="N46" s="2">
        <f t="shared" ref="N46:N55" si="15">((H46-$H$57)/($H$58-$H$57))*(1-0)+0</f>
        <v>0.55263157894736825</v>
      </c>
      <c r="O46" s="2">
        <f t="shared" ref="O46:O54" si="16">SQRT((($J$55-J46)^2) + (($K$55-K46)^2) + (($L$55-L46)^2) + (($M$55-M46)^2) + (($N$55-N46)^2))</f>
        <v>1.5966827718021002</v>
      </c>
      <c r="P46" s="4">
        <f t="shared" ref="P46:P54" si="17">RANK(O46, $O$46:$O$54, 1)</f>
        <v>9</v>
      </c>
      <c r="Q46" s="2"/>
      <c r="R46" s="2"/>
      <c r="S46" s="2"/>
      <c r="T46" s="2"/>
      <c r="U46" s="2"/>
    </row>
    <row r="47" spans="2:21" ht="15" thickTop="1" thickBot="1" x14ac:dyDescent="0.5">
      <c r="B47" s="2">
        <v>8</v>
      </c>
      <c r="C47" s="2" t="s">
        <v>15</v>
      </c>
      <c r="D47" s="2">
        <v>62</v>
      </c>
      <c r="E47" s="2">
        <v>151.5</v>
      </c>
      <c r="F47" s="2">
        <v>79</v>
      </c>
      <c r="G47" s="2">
        <v>98</v>
      </c>
      <c r="H47" s="2">
        <v>37.299999999999997</v>
      </c>
      <c r="I47" s="2" t="s">
        <v>7</v>
      </c>
      <c r="J47" s="2">
        <f t="shared" si="11"/>
        <v>0.73333333333333328</v>
      </c>
      <c r="K47" s="2">
        <f t="shared" si="12"/>
        <v>0</v>
      </c>
      <c r="L47" s="2">
        <f t="shared" si="13"/>
        <v>1</v>
      </c>
      <c r="M47" s="2">
        <f t="shared" si="14"/>
        <v>0.96078431372549022</v>
      </c>
      <c r="N47" s="2">
        <f t="shared" si="15"/>
        <v>0.90350877192982437</v>
      </c>
      <c r="O47" s="2">
        <f t="shared" si="16"/>
        <v>1.33006906635036</v>
      </c>
      <c r="P47" s="4">
        <f t="shared" si="17"/>
        <v>8</v>
      </c>
      <c r="Q47" s="2"/>
      <c r="R47" s="2"/>
      <c r="S47" s="2"/>
      <c r="T47" s="2"/>
      <c r="U47" s="2"/>
    </row>
    <row r="48" spans="2:21" ht="15" thickTop="1" thickBot="1" x14ac:dyDescent="0.5">
      <c r="B48" s="2">
        <v>5</v>
      </c>
      <c r="C48" s="2" t="s">
        <v>12</v>
      </c>
      <c r="D48" s="2">
        <v>55</v>
      </c>
      <c r="E48" s="2">
        <v>155</v>
      </c>
      <c r="F48" s="2">
        <v>79</v>
      </c>
      <c r="G48" s="2">
        <v>88</v>
      </c>
      <c r="H48" s="2">
        <v>27</v>
      </c>
      <c r="I48" s="2" t="s">
        <v>7</v>
      </c>
      <c r="J48" s="2">
        <f t="shared" si="11"/>
        <v>0.5</v>
      </c>
      <c r="K48" s="2">
        <f t="shared" si="12"/>
        <v>0.33333333333333331</v>
      </c>
      <c r="L48" s="2">
        <f t="shared" si="13"/>
        <v>1</v>
      </c>
      <c r="M48" s="2">
        <f t="shared" si="14"/>
        <v>0.56862745098039214</v>
      </c>
      <c r="N48" s="2">
        <f t="shared" si="15"/>
        <v>0</v>
      </c>
      <c r="O48" s="2">
        <f t="shared" si="16"/>
        <v>1.3270700643847846</v>
      </c>
      <c r="P48" s="4">
        <f t="shared" si="17"/>
        <v>7</v>
      </c>
      <c r="Q48" s="2"/>
      <c r="R48" s="2"/>
      <c r="S48" s="2"/>
      <c r="T48" s="2"/>
      <c r="U48" s="2"/>
    </row>
    <row r="49" spans="2:21" ht="15" thickTop="1" thickBot="1" x14ac:dyDescent="0.5">
      <c r="B49" s="2">
        <v>6</v>
      </c>
      <c r="C49" s="2" t="s">
        <v>13</v>
      </c>
      <c r="D49" s="2">
        <v>55</v>
      </c>
      <c r="E49" s="2">
        <v>155</v>
      </c>
      <c r="F49" s="2">
        <v>67</v>
      </c>
      <c r="G49" s="2">
        <v>91</v>
      </c>
      <c r="H49" s="2">
        <v>29.8</v>
      </c>
      <c r="I49" s="2" t="s">
        <v>9</v>
      </c>
      <c r="J49" s="2">
        <f t="shared" si="11"/>
        <v>0.5</v>
      </c>
      <c r="K49" s="2">
        <f t="shared" si="12"/>
        <v>0.33333333333333331</v>
      </c>
      <c r="L49" s="2">
        <f t="shared" si="13"/>
        <v>0</v>
      </c>
      <c r="M49" s="2">
        <f t="shared" si="14"/>
        <v>0.68627450980392157</v>
      </c>
      <c r="N49" s="2">
        <f t="shared" si="15"/>
        <v>0.2456140350877194</v>
      </c>
      <c r="O49" s="2">
        <f t="shared" si="16"/>
        <v>1.2693234410402876</v>
      </c>
      <c r="P49" s="4">
        <f t="shared" si="17"/>
        <v>6</v>
      </c>
      <c r="Q49" s="2"/>
      <c r="R49" s="2"/>
      <c r="S49" s="2"/>
      <c r="T49" s="2"/>
      <c r="U49" s="2"/>
    </row>
    <row r="50" spans="2:21" ht="15" thickTop="1" thickBot="1" x14ac:dyDescent="0.5">
      <c r="B50" s="2">
        <v>7</v>
      </c>
      <c r="C50" s="2" t="s">
        <v>14</v>
      </c>
      <c r="D50" s="2">
        <v>58</v>
      </c>
      <c r="E50" s="2">
        <v>151.5</v>
      </c>
      <c r="F50" s="2">
        <v>76</v>
      </c>
      <c r="G50" s="2">
        <v>94</v>
      </c>
      <c r="H50" s="2">
        <v>31.6</v>
      </c>
      <c r="I50" s="2" t="s">
        <v>7</v>
      </c>
      <c r="J50" s="2">
        <f t="shared" si="11"/>
        <v>0.6</v>
      </c>
      <c r="K50" s="2">
        <f t="shared" si="12"/>
        <v>0</v>
      </c>
      <c r="L50" s="2">
        <f t="shared" si="13"/>
        <v>0.75</v>
      </c>
      <c r="M50" s="2">
        <f t="shared" si="14"/>
        <v>0.80392156862745101</v>
      </c>
      <c r="N50" s="2">
        <f t="shared" si="15"/>
        <v>0.40350877192982476</v>
      </c>
      <c r="O50" s="2">
        <f t="shared" si="16"/>
        <v>1.2275234807902085</v>
      </c>
      <c r="P50" s="4">
        <f t="shared" si="17"/>
        <v>5</v>
      </c>
      <c r="Q50" s="2"/>
      <c r="R50" s="2"/>
      <c r="S50" s="2"/>
      <c r="T50" s="2"/>
      <c r="U50" s="2" t="str">
        <f>I50</f>
        <v>GEMUK</v>
      </c>
    </row>
    <row r="51" spans="2:21" ht="15" thickTop="1" thickBot="1" x14ac:dyDescent="0.5">
      <c r="B51" s="2">
        <v>2</v>
      </c>
      <c r="C51" s="2" t="s">
        <v>8</v>
      </c>
      <c r="D51" s="2">
        <v>56</v>
      </c>
      <c r="E51" s="2">
        <v>162</v>
      </c>
      <c r="F51" s="2">
        <v>74</v>
      </c>
      <c r="G51" s="2">
        <v>89</v>
      </c>
      <c r="H51" s="2">
        <v>31.7</v>
      </c>
      <c r="I51" s="2" t="s">
        <v>9</v>
      </c>
      <c r="J51" s="2">
        <f t="shared" si="11"/>
        <v>0.53333333333333333</v>
      </c>
      <c r="K51" s="2">
        <f t="shared" si="12"/>
        <v>1</v>
      </c>
      <c r="L51" s="2">
        <f t="shared" si="13"/>
        <v>0.58333333333333337</v>
      </c>
      <c r="M51" s="2">
        <f t="shared" si="14"/>
        <v>0.60784313725490191</v>
      </c>
      <c r="N51" s="2">
        <f t="shared" si="15"/>
        <v>0.41228070175438597</v>
      </c>
      <c r="O51" s="2">
        <f t="shared" si="16"/>
        <v>1.2016879460595689</v>
      </c>
      <c r="P51" s="4">
        <f t="shared" si="17"/>
        <v>4</v>
      </c>
      <c r="Q51" s="2"/>
      <c r="R51" s="2"/>
      <c r="S51" s="2"/>
      <c r="T51" s="2" t="str">
        <f>I51</f>
        <v>IDEAL</v>
      </c>
      <c r="U51" s="2" t="str">
        <f>I51</f>
        <v>IDEAL</v>
      </c>
    </row>
    <row r="52" spans="2:21" ht="15" thickTop="1" thickBot="1" x14ac:dyDescent="0.5">
      <c r="B52" s="2">
        <v>3</v>
      </c>
      <c r="C52" s="2" t="s">
        <v>10</v>
      </c>
      <c r="D52" s="2">
        <v>63</v>
      </c>
      <c r="E52" s="2">
        <v>155</v>
      </c>
      <c r="F52" s="2">
        <v>76.5</v>
      </c>
      <c r="G52" s="2">
        <v>95.5</v>
      </c>
      <c r="H52" s="2">
        <v>37.799999999999997</v>
      </c>
      <c r="I52" s="2" t="s">
        <v>7</v>
      </c>
      <c r="J52" s="2">
        <f t="shared" si="11"/>
        <v>0.76666666666666672</v>
      </c>
      <c r="K52" s="2">
        <f t="shared" si="12"/>
        <v>0.33333333333333331</v>
      </c>
      <c r="L52" s="2">
        <f t="shared" si="13"/>
        <v>0.79166666666666663</v>
      </c>
      <c r="M52" s="2">
        <f t="shared" si="14"/>
        <v>0.86274509803921573</v>
      </c>
      <c r="N52" s="2">
        <f t="shared" si="15"/>
        <v>0.94736842105263142</v>
      </c>
      <c r="O52" s="2">
        <f t="shared" si="16"/>
        <v>1.1770734747971203</v>
      </c>
      <c r="P52" s="4">
        <f t="shared" si="17"/>
        <v>3</v>
      </c>
      <c r="Q52" s="2"/>
      <c r="R52" s="2"/>
      <c r="S52" s="2" t="str">
        <f>I52</f>
        <v>GEMUK</v>
      </c>
      <c r="T52" s="2" t="str">
        <f>I52</f>
        <v>GEMUK</v>
      </c>
      <c r="U52" s="2" t="str">
        <f>I52</f>
        <v>GEMUK</v>
      </c>
    </row>
    <row r="53" spans="2:21" ht="15" thickTop="1" thickBot="1" x14ac:dyDescent="0.5">
      <c r="B53" s="2">
        <v>9</v>
      </c>
      <c r="C53" s="2" t="s">
        <v>16</v>
      </c>
      <c r="D53" s="2">
        <v>49</v>
      </c>
      <c r="E53" s="2">
        <v>159</v>
      </c>
      <c r="F53" s="2">
        <v>72</v>
      </c>
      <c r="G53" s="2">
        <v>89</v>
      </c>
      <c r="H53" s="2">
        <v>28.7</v>
      </c>
      <c r="I53" s="2" t="s">
        <v>9</v>
      </c>
      <c r="J53" s="2">
        <f t="shared" si="11"/>
        <v>0.3</v>
      </c>
      <c r="K53" s="2">
        <f t="shared" si="12"/>
        <v>0.7142857142857143</v>
      </c>
      <c r="L53" s="2">
        <f t="shared" si="13"/>
        <v>0.41666666666666669</v>
      </c>
      <c r="M53" s="2">
        <f t="shared" si="14"/>
        <v>0.60784313725490191</v>
      </c>
      <c r="N53" s="2">
        <f t="shared" si="15"/>
        <v>0.14912280701754382</v>
      </c>
      <c r="O53" s="2">
        <f t="shared" si="16"/>
        <v>1.1623639677824125</v>
      </c>
      <c r="P53" s="4">
        <f t="shared" si="17"/>
        <v>2</v>
      </c>
      <c r="Q53" s="2"/>
      <c r="R53" s="2" t="str">
        <f>I53</f>
        <v>IDEAL</v>
      </c>
      <c r="S53" s="2" t="str">
        <f>I53</f>
        <v>IDEAL</v>
      </c>
      <c r="T53" s="2" t="str">
        <f>I53</f>
        <v>IDEAL</v>
      </c>
      <c r="U53" s="2" t="str">
        <f>I53</f>
        <v>IDEAL</v>
      </c>
    </row>
    <row r="54" spans="2:21" ht="15" thickTop="1" thickBot="1" x14ac:dyDescent="0.5">
      <c r="B54" s="2">
        <v>4</v>
      </c>
      <c r="C54" s="2" t="s">
        <v>11</v>
      </c>
      <c r="D54" s="2">
        <v>54</v>
      </c>
      <c r="E54" s="2">
        <v>156</v>
      </c>
      <c r="F54" s="2">
        <v>74</v>
      </c>
      <c r="G54" s="2">
        <v>88</v>
      </c>
      <c r="H54" s="2">
        <v>32.700000000000003</v>
      </c>
      <c r="I54" s="2" t="s">
        <v>7</v>
      </c>
      <c r="J54" s="2">
        <f t="shared" si="11"/>
        <v>0.46666666666666667</v>
      </c>
      <c r="K54" s="2">
        <f t="shared" si="12"/>
        <v>0.42857142857142855</v>
      </c>
      <c r="L54" s="2">
        <f t="shared" si="13"/>
        <v>0.58333333333333337</v>
      </c>
      <c r="M54" s="2">
        <f t="shared" si="14"/>
        <v>0.56862745098039214</v>
      </c>
      <c r="N54" s="2">
        <f t="shared" si="15"/>
        <v>0.50000000000000033</v>
      </c>
      <c r="O54" s="2">
        <f t="shared" si="16"/>
        <v>0.89468599427318296</v>
      </c>
      <c r="P54" s="4">
        <f t="shared" si="17"/>
        <v>1</v>
      </c>
      <c r="Q54" s="2" t="str">
        <f>I54</f>
        <v>GEMUK</v>
      </c>
      <c r="R54" s="2" t="str">
        <f>I54</f>
        <v>GEMUK</v>
      </c>
      <c r="S54" s="2" t="str">
        <f>I54</f>
        <v>GEMUK</v>
      </c>
      <c r="T54" s="2" t="str">
        <f>I54</f>
        <v>GEMUK</v>
      </c>
      <c r="U54" s="2" t="str">
        <f>I54</f>
        <v>GEMUK</v>
      </c>
    </row>
    <row r="55" spans="2:21" ht="15" thickTop="1" thickBot="1" x14ac:dyDescent="0.5">
      <c r="B55" s="9">
        <v>10</v>
      </c>
      <c r="C55" s="9" t="s">
        <v>17</v>
      </c>
      <c r="D55" s="9">
        <v>40</v>
      </c>
      <c r="E55" s="9">
        <v>155</v>
      </c>
      <c r="F55" s="9">
        <v>73.8</v>
      </c>
      <c r="G55" s="9">
        <v>73.5</v>
      </c>
      <c r="H55" s="9">
        <v>38.4</v>
      </c>
      <c r="I55" s="8" t="s">
        <v>18</v>
      </c>
      <c r="J55" s="11">
        <f t="shared" si="11"/>
        <v>0</v>
      </c>
      <c r="K55" s="11">
        <f t="shared" si="12"/>
        <v>0.33333333333333331</v>
      </c>
      <c r="L55" s="11">
        <f t="shared" si="13"/>
        <v>0.56666666666666643</v>
      </c>
      <c r="M55" s="11">
        <f t="shared" si="14"/>
        <v>0</v>
      </c>
      <c r="N55" s="11">
        <f t="shared" si="15"/>
        <v>1</v>
      </c>
      <c r="Q55" s="10" t="s">
        <v>7</v>
      </c>
      <c r="R55" s="10" t="s">
        <v>18</v>
      </c>
      <c r="S55" s="10" t="s">
        <v>7</v>
      </c>
      <c r="T55" s="10" t="s">
        <v>18</v>
      </c>
      <c r="U55" s="10" t="s">
        <v>7</v>
      </c>
    </row>
    <row r="56" spans="2:21" ht="15" thickTop="1" thickBot="1" x14ac:dyDescent="0.5"/>
    <row r="57" spans="2:21" ht="15" thickTop="1" thickBot="1" x14ac:dyDescent="0.5">
      <c r="B57" s="13" t="s">
        <v>35</v>
      </c>
      <c r="C57" s="13"/>
      <c r="D57" s="12">
        <f>MIN(D46:D55)</f>
        <v>40</v>
      </c>
      <c r="E57" s="12">
        <f t="shared" ref="E57:H57" si="18">MIN(E46:E55)</f>
        <v>151.5</v>
      </c>
      <c r="F57" s="12">
        <f t="shared" si="18"/>
        <v>67</v>
      </c>
      <c r="G57" s="12">
        <f t="shared" si="18"/>
        <v>73.5</v>
      </c>
      <c r="H57" s="12">
        <f t="shared" si="18"/>
        <v>27</v>
      </c>
    </row>
    <row r="58" spans="2:21" ht="15" thickTop="1" thickBot="1" x14ac:dyDescent="0.5">
      <c r="B58" s="13" t="s">
        <v>34</v>
      </c>
      <c r="C58" s="13"/>
      <c r="D58" s="12">
        <f>MAX(D46:D55)</f>
        <v>70</v>
      </c>
      <c r="E58" s="12">
        <f t="shared" ref="E58:H58" si="19">MAX(E46:E55)</f>
        <v>162</v>
      </c>
      <c r="F58" s="12">
        <f t="shared" si="19"/>
        <v>79</v>
      </c>
      <c r="G58" s="12">
        <f t="shared" si="19"/>
        <v>99</v>
      </c>
      <c r="H58" s="12">
        <f t="shared" si="19"/>
        <v>38.4</v>
      </c>
    </row>
    <row r="59" spans="2:21" ht="14.65" thickTop="1" x14ac:dyDescent="0.45"/>
    <row r="62" spans="2:21" ht="14.65" thickBot="1" x14ac:dyDescent="0.5"/>
    <row r="63" spans="2:21" ht="15" thickTop="1" thickBot="1" x14ac:dyDescent="0.5">
      <c r="B63" s="28" t="s">
        <v>42</v>
      </c>
      <c r="C63" s="28"/>
      <c r="D63" s="28"/>
      <c r="E63" s="28"/>
      <c r="F63" s="28"/>
      <c r="G63" s="29" t="s">
        <v>40</v>
      </c>
      <c r="H63" s="29"/>
      <c r="I63" s="29"/>
      <c r="J63" s="29"/>
      <c r="K63" s="29"/>
      <c r="L63" s="17" t="s">
        <v>39</v>
      </c>
      <c r="M63" s="17"/>
      <c r="N63" s="17"/>
      <c r="O63" s="17"/>
      <c r="P63" s="17"/>
    </row>
    <row r="64" spans="2:21" ht="15" thickTop="1" thickBot="1" x14ac:dyDescent="0.5">
      <c r="B64" s="28"/>
      <c r="C64" s="28"/>
      <c r="D64" s="28"/>
      <c r="E64" s="28"/>
      <c r="F64" s="28"/>
      <c r="G64" s="29"/>
      <c r="H64" s="29"/>
      <c r="I64" s="29"/>
      <c r="J64" s="29"/>
      <c r="K64" s="29"/>
      <c r="L64" s="17"/>
      <c r="M64" s="17"/>
      <c r="N64" s="17"/>
      <c r="O64" s="17"/>
      <c r="P64" s="17"/>
    </row>
    <row r="65" spans="2:16" ht="15" thickTop="1" thickBot="1" x14ac:dyDescent="0.5">
      <c r="B65" s="22" t="s">
        <v>33</v>
      </c>
      <c r="C65" s="23"/>
      <c r="D65" s="23"/>
      <c r="E65" s="23"/>
      <c r="F65" s="24"/>
      <c r="G65" s="18" t="s">
        <v>33</v>
      </c>
      <c r="H65" s="19"/>
      <c r="I65" s="19"/>
      <c r="J65" s="19"/>
      <c r="K65" s="20"/>
      <c r="L65" s="25" t="s">
        <v>33</v>
      </c>
      <c r="M65" s="26"/>
      <c r="N65" s="26"/>
      <c r="O65" s="26"/>
      <c r="P65" s="27"/>
    </row>
    <row r="66" spans="2:16" ht="15" thickTop="1" thickBot="1" x14ac:dyDescent="0.5">
      <c r="B66" s="9" t="s">
        <v>26</v>
      </c>
      <c r="C66" s="9" t="s">
        <v>27</v>
      </c>
      <c r="D66" s="9" t="s">
        <v>28</v>
      </c>
      <c r="E66" s="9" t="s">
        <v>29</v>
      </c>
      <c r="F66" s="9" t="s">
        <v>30</v>
      </c>
      <c r="G66" s="3" t="s">
        <v>26</v>
      </c>
      <c r="H66" s="3" t="s">
        <v>27</v>
      </c>
      <c r="I66" s="3" t="s">
        <v>28</v>
      </c>
      <c r="J66" s="3" t="s">
        <v>29</v>
      </c>
      <c r="K66" s="3" t="s">
        <v>30</v>
      </c>
      <c r="L66" s="15" t="s">
        <v>26</v>
      </c>
      <c r="M66" s="15" t="s">
        <v>27</v>
      </c>
      <c r="N66" s="15" t="s">
        <v>28</v>
      </c>
      <c r="O66" s="15" t="s">
        <v>29</v>
      </c>
      <c r="P66" s="15" t="s">
        <v>30</v>
      </c>
    </row>
    <row r="67" spans="2:16" ht="15" thickTop="1" thickBot="1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5" thickTop="1" thickBot="1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5" thickTop="1" thickBot="1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5" thickTop="1" thickBot="1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5" thickTop="1" thickBot="1" x14ac:dyDescent="0.5">
      <c r="B71" s="2"/>
      <c r="C71" s="2"/>
      <c r="D71" s="2"/>
      <c r="E71" s="2"/>
      <c r="F71" s="2" t="s">
        <v>9</v>
      </c>
      <c r="G71" s="2"/>
      <c r="H71" s="2"/>
      <c r="I71" s="2"/>
      <c r="J71" s="2"/>
      <c r="K71" s="2" t="s">
        <v>9</v>
      </c>
      <c r="L71" s="2"/>
      <c r="M71" s="2"/>
      <c r="N71" s="2"/>
      <c r="O71" s="2"/>
      <c r="P71" s="2" t="s">
        <v>7</v>
      </c>
    </row>
    <row r="72" spans="2:16" ht="15" thickTop="1" thickBot="1" x14ac:dyDescent="0.5">
      <c r="B72" s="2"/>
      <c r="C72" s="2"/>
      <c r="D72" s="2"/>
      <c r="E72" s="2" t="s">
        <v>41</v>
      </c>
      <c r="F72" s="2" t="s">
        <v>41</v>
      </c>
      <c r="G72" s="2"/>
      <c r="H72" s="2"/>
      <c r="I72" s="2"/>
      <c r="J72" s="2" t="s">
        <v>7</v>
      </c>
      <c r="K72" s="2" t="s">
        <v>7</v>
      </c>
      <c r="L72" s="2"/>
      <c r="M72" s="2"/>
      <c r="N72" s="2"/>
      <c r="O72" s="2" t="s">
        <v>9</v>
      </c>
      <c r="P72" s="2" t="s">
        <v>9</v>
      </c>
    </row>
    <row r="73" spans="2:16" ht="15" thickTop="1" thickBot="1" x14ac:dyDescent="0.5">
      <c r="B73" s="2"/>
      <c r="C73" s="2"/>
      <c r="D73" s="2" t="s">
        <v>9</v>
      </c>
      <c r="E73" s="2" t="s">
        <v>9</v>
      </c>
      <c r="F73" s="2" t="s">
        <v>9</v>
      </c>
      <c r="G73" s="2"/>
      <c r="H73" s="2"/>
      <c r="I73" s="2" t="s">
        <v>9</v>
      </c>
      <c r="J73" s="2" t="s">
        <v>9</v>
      </c>
      <c r="K73" s="2" t="s">
        <v>9</v>
      </c>
      <c r="L73" s="2"/>
      <c r="M73" s="2"/>
      <c r="N73" s="2" t="s">
        <v>7</v>
      </c>
      <c r="O73" s="2" t="s">
        <v>7</v>
      </c>
      <c r="P73" s="2" t="s">
        <v>7</v>
      </c>
    </row>
    <row r="74" spans="2:16" ht="15" thickTop="1" thickBot="1" x14ac:dyDescent="0.5">
      <c r="B74" s="2"/>
      <c r="C74" s="2" t="s">
        <v>41</v>
      </c>
      <c r="D74" s="2" t="s">
        <v>41</v>
      </c>
      <c r="E74" s="2" t="s">
        <v>41</v>
      </c>
      <c r="F74" s="2" t="s">
        <v>41</v>
      </c>
      <c r="G74" s="2"/>
      <c r="H74" s="2" t="s">
        <v>9</v>
      </c>
      <c r="I74" s="2" t="s">
        <v>9</v>
      </c>
      <c r="J74" s="2" t="s">
        <v>9</v>
      </c>
      <c r="K74" s="2" t="s">
        <v>9</v>
      </c>
      <c r="L74" s="2"/>
      <c r="M74" s="2" t="s">
        <v>9</v>
      </c>
      <c r="N74" s="2" t="s">
        <v>9</v>
      </c>
      <c r="O74" s="2" t="s">
        <v>9</v>
      </c>
      <c r="P74" s="2" t="s">
        <v>9</v>
      </c>
    </row>
    <row r="75" spans="2:16" ht="15" thickTop="1" thickBot="1" x14ac:dyDescent="0.5">
      <c r="B75" s="2" t="s">
        <v>9</v>
      </c>
      <c r="C75" s="2" t="s">
        <v>9</v>
      </c>
      <c r="D75" s="2" t="s">
        <v>9</v>
      </c>
      <c r="E75" s="2" t="s">
        <v>9</v>
      </c>
      <c r="F75" s="2" t="s">
        <v>9</v>
      </c>
      <c r="G75" s="2" t="s">
        <v>7</v>
      </c>
      <c r="H75" s="2" t="s">
        <v>7</v>
      </c>
      <c r="I75" s="2" t="s">
        <v>7</v>
      </c>
      <c r="J75" s="2" t="s">
        <v>7</v>
      </c>
      <c r="K75" s="2" t="s">
        <v>7</v>
      </c>
      <c r="L75" s="2" t="s">
        <v>7</v>
      </c>
      <c r="M75" s="2" t="s">
        <v>7</v>
      </c>
      <c r="N75" s="2" t="s">
        <v>7</v>
      </c>
      <c r="O75" s="2" t="s">
        <v>7</v>
      </c>
      <c r="P75" s="2" t="s">
        <v>7</v>
      </c>
    </row>
    <row r="76" spans="2:16" ht="15" thickTop="1" thickBot="1" x14ac:dyDescent="0.5">
      <c r="B76" s="8" t="s">
        <v>9</v>
      </c>
      <c r="C76" s="8" t="s">
        <v>18</v>
      </c>
      <c r="D76" s="8" t="s">
        <v>9</v>
      </c>
      <c r="E76" s="8" t="s">
        <v>18</v>
      </c>
      <c r="F76" s="8" t="s">
        <v>9</v>
      </c>
      <c r="G76" s="10" t="s">
        <v>7</v>
      </c>
      <c r="H76" s="10" t="s">
        <v>18</v>
      </c>
      <c r="I76" s="10" t="s">
        <v>9</v>
      </c>
      <c r="J76" s="10" t="s">
        <v>18</v>
      </c>
      <c r="K76" s="10" t="s">
        <v>9</v>
      </c>
      <c r="L76" s="16" t="s">
        <v>7</v>
      </c>
      <c r="M76" s="16" t="s">
        <v>18</v>
      </c>
      <c r="N76" s="16" t="s">
        <v>7</v>
      </c>
      <c r="O76" s="16" t="s">
        <v>18</v>
      </c>
      <c r="P76" s="16" t="s">
        <v>7</v>
      </c>
    </row>
    <row r="77" spans="2:16" ht="14.65" thickTop="1" x14ac:dyDescent="0.45"/>
  </sheetData>
  <sortState xmlns:xlrd2="http://schemas.microsoft.com/office/spreadsheetml/2017/richdata2" ref="B46:P54">
    <sortCondition descending="1" ref="P46:P54"/>
  </sortState>
  <mergeCells count="20">
    <mergeCell ref="B2:P3"/>
    <mergeCell ref="J21:N21"/>
    <mergeCell ref="B44:I44"/>
    <mergeCell ref="B4:I4"/>
    <mergeCell ref="O21:P21"/>
    <mergeCell ref="O44:P44"/>
    <mergeCell ref="L4:P4"/>
    <mergeCell ref="B21:I21"/>
    <mergeCell ref="J4:K4"/>
    <mergeCell ref="B19:U20"/>
    <mergeCell ref="B65:F65"/>
    <mergeCell ref="G65:K65"/>
    <mergeCell ref="L65:P65"/>
    <mergeCell ref="B63:F64"/>
    <mergeCell ref="G63:K64"/>
    <mergeCell ref="L63:P64"/>
    <mergeCell ref="Q21:U21"/>
    <mergeCell ref="Q44:U44"/>
    <mergeCell ref="J44:N44"/>
    <mergeCell ref="B42:U43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Restu Wibisono</dc:creator>
  <cp:lastModifiedBy>Restu Wibisono</cp:lastModifiedBy>
  <dcterms:created xsi:type="dcterms:W3CDTF">2025-05-21T13:12:03Z</dcterms:created>
  <dcterms:modified xsi:type="dcterms:W3CDTF">2025-05-21T16:17:57Z</dcterms:modified>
</cp:coreProperties>
</file>